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sigs" ContentType="application/vnd.openxmlformats-package.digital-signature-origin"/>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omments1.xml" ContentType="application/vnd.openxmlformats-officedocument.spreadsheetml.comments+xml"/>
  <Override PartName="/_xmlsignatures/sig1.xml" ContentType="application/vnd.openxmlformats-package.digital-signature-xmlsignature+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digital-signature/origin" Target="_xmlsignatures/origin.sigs"/><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filterPrivacy="1" defaultThemeVersion="124226"/>
  <xr:revisionPtr revIDLastSave="0" documentId="13_ncr:1_{199D14A3-6719-4B6F-8EF0-47422D3A9D3A}" xr6:coauthVersionLast="47" xr6:coauthVersionMax="47" xr10:uidLastSave="{00000000-0000-0000-0000-000000000000}"/>
  <bookViews>
    <workbookView xWindow="-120" yWindow="-120" windowWidth="29040" windowHeight="15840" tabRatio="919" xr2:uid="{00000000-000D-0000-FFFF-FFFF00000000}"/>
  </bookViews>
  <sheets>
    <sheet name="Info " sheetId="82" r:id="rId1"/>
    <sheet name="1. key ratios " sheetId="84" r:id="rId2"/>
    <sheet name="2. SOFP" sheetId="108" r:id="rId3"/>
    <sheet name="3. SOPL" sheetId="109" r:id="rId4"/>
    <sheet name="4. Off-balance" sheetId="110" r:id="rId5"/>
    <sheet name="5. RWA " sheetId="86" r:id="rId6"/>
    <sheet name="6. Administrators-shareholders" sheetId="52" r:id="rId7"/>
    <sheet name="7. LI1 " sheetId="88" r:id="rId8"/>
    <sheet name="8. LI2" sheetId="73" r:id="rId9"/>
    <sheet name="9.Capital" sheetId="89" r:id="rId10"/>
    <sheet name="9.1. Capital Requirements" sheetId="94" r:id="rId11"/>
    <sheet name="10. CC2" sheetId="69" r:id="rId12"/>
    <sheet name="11. CRWA " sheetId="90" r:id="rId13"/>
    <sheet name="12. CRM" sheetId="64" r:id="rId14"/>
    <sheet name="13. CRME " sheetId="91" r:id="rId15"/>
    <sheet name="14. LCR" sheetId="93" r:id="rId16"/>
    <sheet name="15. CCR " sheetId="92" r:id="rId17"/>
    <sheet name="15.1 LR" sheetId="95" r:id="rId18"/>
    <sheet name="15.2. CVA" sheetId="121" r:id="rId19"/>
    <sheet name="16. NSFR" sheetId="97" r:id="rId20"/>
    <sheet name=" 17. Residual Maturity" sheetId="111" r:id="rId21"/>
    <sheet name="18. Assets by Exposure classes" sheetId="112" r:id="rId22"/>
    <sheet name="19. Assets by Risk Sectors" sheetId="113" r:id="rId23"/>
    <sheet name="20. Reserves" sheetId="114" r:id="rId24"/>
    <sheet name="21. NPL" sheetId="115" r:id="rId25"/>
    <sheet name="22. Quality" sheetId="116" r:id="rId26"/>
    <sheet name="23. LTV" sheetId="117" r:id="rId27"/>
    <sheet name="24. Risk Sector" sheetId="118" r:id="rId28"/>
    <sheet name="25. Collateral" sheetId="119" r:id="rId29"/>
    <sheet name="26. Retail Products" sheetId="120" r:id="rId30"/>
  </sheets>
  <externalReferences>
    <externalReference r:id="rId31"/>
    <externalReference r:id="rId32"/>
    <externalReference r:id="rId33"/>
    <externalReference r:id="rId34"/>
  </externalReferences>
  <definedNames>
    <definedName name="_cur1">'[1]Appl (2)'!$F$2:$F$7200</definedName>
    <definedName name="_cur2">'[1]Appl (2)'!$H$2:$H$7200</definedName>
    <definedName name="_sum1">'[1]Appl (2)'!$E$2:$E$7200</definedName>
    <definedName name="_sum2">'[1]Appl (2)'!$G$2:$G$7200</definedName>
    <definedName name="ACC_BALACC" localSheetId="20">#REF!</definedName>
    <definedName name="ACC_BALACC" localSheetId="1">#REF!</definedName>
    <definedName name="ACC_BALACC" localSheetId="12">#REF!</definedName>
    <definedName name="ACC_BALACC" localSheetId="14">#REF!</definedName>
    <definedName name="ACC_BALACC" localSheetId="15">#REF!</definedName>
    <definedName name="ACC_BALACC" localSheetId="16">#REF!</definedName>
    <definedName name="ACC_BALACC" localSheetId="2">#REF!</definedName>
    <definedName name="ACC_BALACC" localSheetId="24">#REF!</definedName>
    <definedName name="ACC_BALACC" localSheetId="25">#REF!</definedName>
    <definedName name="ACC_BALACC" localSheetId="26">#REF!</definedName>
    <definedName name="ACC_BALACC" localSheetId="27">#REF!</definedName>
    <definedName name="ACC_BALACC" localSheetId="3">#REF!</definedName>
    <definedName name="ACC_BALACC" localSheetId="4">#REF!</definedName>
    <definedName name="ACC_BALACC" localSheetId="5">#REF!</definedName>
    <definedName name="ACC_BALACC" localSheetId="7">#REF!</definedName>
    <definedName name="ACC_BALACC" localSheetId="10">#REF!</definedName>
    <definedName name="ACC_BALACC" localSheetId="9">#REF!</definedName>
    <definedName name="ACC_BALACC" localSheetId="0">#REF!</definedName>
    <definedName name="ACC_BALACC">#REF!</definedName>
    <definedName name="ACC_CRS" localSheetId="20">#REF!</definedName>
    <definedName name="ACC_CRS" localSheetId="1">#REF!</definedName>
    <definedName name="ACC_CRS" localSheetId="12">#REF!</definedName>
    <definedName name="ACC_CRS" localSheetId="14">#REF!</definedName>
    <definedName name="ACC_CRS" localSheetId="15">#REF!</definedName>
    <definedName name="ACC_CRS" localSheetId="16">#REF!</definedName>
    <definedName name="ACC_CRS" localSheetId="2">#REF!</definedName>
    <definedName name="ACC_CRS" localSheetId="24">#REF!</definedName>
    <definedName name="ACC_CRS" localSheetId="25">#REF!</definedName>
    <definedName name="ACC_CRS" localSheetId="26">#REF!</definedName>
    <definedName name="ACC_CRS" localSheetId="27">#REF!</definedName>
    <definedName name="ACC_CRS" localSheetId="3">#REF!</definedName>
    <definedName name="ACC_CRS" localSheetId="4">#REF!</definedName>
    <definedName name="ACC_CRS" localSheetId="5">#REF!</definedName>
    <definedName name="ACC_CRS" localSheetId="7">#REF!</definedName>
    <definedName name="ACC_CRS" localSheetId="10">#REF!</definedName>
    <definedName name="ACC_CRS" localSheetId="9">#REF!</definedName>
    <definedName name="ACC_CRS" localSheetId="0">#REF!</definedName>
    <definedName name="ACC_CRS">#REF!</definedName>
    <definedName name="ACC_DBS" localSheetId="20">#REF!</definedName>
    <definedName name="ACC_DBS" localSheetId="1">#REF!</definedName>
    <definedName name="ACC_DBS" localSheetId="12">#REF!</definedName>
    <definedName name="ACC_DBS" localSheetId="14">#REF!</definedName>
    <definedName name="ACC_DBS" localSheetId="15">#REF!</definedName>
    <definedName name="ACC_DBS" localSheetId="16">#REF!</definedName>
    <definedName name="ACC_DBS" localSheetId="2">#REF!</definedName>
    <definedName name="ACC_DBS" localSheetId="24">#REF!</definedName>
    <definedName name="ACC_DBS" localSheetId="25">#REF!</definedName>
    <definedName name="ACC_DBS" localSheetId="26">#REF!</definedName>
    <definedName name="ACC_DBS" localSheetId="27">#REF!</definedName>
    <definedName name="ACC_DBS" localSheetId="3">#REF!</definedName>
    <definedName name="ACC_DBS" localSheetId="4">#REF!</definedName>
    <definedName name="ACC_DBS" localSheetId="5">#REF!</definedName>
    <definedName name="ACC_DBS" localSheetId="7">#REF!</definedName>
    <definedName name="ACC_DBS" localSheetId="10">#REF!</definedName>
    <definedName name="ACC_DBS" localSheetId="9">#REF!</definedName>
    <definedName name="ACC_DBS" localSheetId="0">#REF!</definedName>
    <definedName name="ACC_DBS">#REF!</definedName>
    <definedName name="ACC_ISO" localSheetId="20">#REF!</definedName>
    <definedName name="ACC_ISO" localSheetId="1">#REF!</definedName>
    <definedName name="ACC_ISO" localSheetId="12">#REF!</definedName>
    <definedName name="ACC_ISO" localSheetId="14">#REF!</definedName>
    <definedName name="ACC_ISO" localSheetId="15">#REF!</definedName>
    <definedName name="ACC_ISO" localSheetId="16">#REF!</definedName>
    <definedName name="ACC_ISO" localSheetId="2">#REF!</definedName>
    <definedName name="ACC_ISO" localSheetId="24">#REF!</definedName>
    <definedName name="ACC_ISO" localSheetId="25">#REF!</definedName>
    <definedName name="ACC_ISO" localSheetId="26">#REF!</definedName>
    <definedName name="ACC_ISO" localSheetId="27">#REF!</definedName>
    <definedName name="ACC_ISO" localSheetId="3">#REF!</definedName>
    <definedName name="ACC_ISO" localSheetId="4">#REF!</definedName>
    <definedName name="ACC_ISO" localSheetId="5">#REF!</definedName>
    <definedName name="ACC_ISO" localSheetId="7">#REF!</definedName>
    <definedName name="ACC_ISO" localSheetId="10">#REF!</definedName>
    <definedName name="ACC_ISO" localSheetId="9">#REF!</definedName>
    <definedName name="ACC_ISO" localSheetId="0">#REF!</definedName>
    <definedName name="ACC_ISO">#REF!</definedName>
    <definedName name="ACC_SALDO" localSheetId="20">#REF!</definedName>
    <definedName name="ACC_SALDO" localSheetId="1">#REF!</definedName>
    <definedName name="ACC_SALDO" localSheetId="12">#REF!</definedName>
    <definedName name="ACC_SALDO" localSheetId="14">#REF!</definedName>
    <definedName name="ACC_SALDO" localSheetId="15">#REF!</definedName>
    <definedName name="ACC_SALDO" localSheetId="16">#REF!</definedName>
    <definedName name="ACC_SALDO" localSheetId="2">#REF!</definedName>
    <definedName name="ACC_SALDO" localSheetId="24">#REF!</definedName>
    <definedName name="ACC_SALDO" localSheetId="25">#REF!</definedName>
    <definedName name="ACC_SALDO" localSheetId="26">#REF!</definedName>
    <definedName name="ACC_SALDO" localSheetId="27">#REF!</definedName>
    <definedName name="ACC_SALDO" localSheetId="3">#REF!</definedName>
    <definedName name="ACC_SALDO" localSheetId="4">#REF!</definedName>
    <definedName name="ACC_SALDO" localSheetId="5">#REF!</definedName>
    <definedName name="ACC_SALDO" localSheetId="7">#REF!</definedName>
    <definedName name="ACC_SALDO" localSheetId="10">#REF!</definedName>
    <definedName name="ACC_SALDO" localSheetId="9">#REF!</definedName>
    <definedName name="ACC_SALDO" localSheetId="0">#REF!</definedName>
    <definedName name="ACC_SALDO">#REF!</definedName>
    <definedName name="BS_BALACC" localSheetId="20">#REF!</definedName>
    <definedName name="BS_BALACC" localSheetId="1">#REF!</definedName>
    <definedName name="BS_BALACC" localSheetId="12">#REF!</definedName>
    <definedName name="BS_BALACC" localSheetId="14">#REF!</definedName>
    <definedName name="BS_BALACC" localSheetId="15">#REF!</definedName>
    <definedName name="BS_BALACC" localSheetId="16">#REF!</definedName>
    <definedName name="BS_BALACC" localSheetId="2">#REF!</definedName>
    <definedName name="BS_BALACC" localSheetId="24">#REF!</definedName>
    <definedName name="BS_BALACC" localSheetId="25">#REF!</definedName>
    <definedName name="BS_BALACC" localSheetId="26">#REF!</definedName>
    <definedName name="BS_BALACC" localSheetId="27">#REF!</definedName>
    <definedName name="BS_BALACC" localSheetId="3">#REF!</definedName>
    <definedName name="BS_BALACC" localSheetId="4">#REF!</definedName>
    <definedName name="BS_BALACC" localSheetId="5">#REF!</definedName>
    <definedName name="BS_BALACC" localSheetId="7">#REF!</definedName>
    <definedName name="BS_BALACC" localSheetId="10">#REF!</definedName>
    <definedName name="BS_BALACC" localSheetId="9">#REF!</definedName>
    <definedName name="BS_BALACC" localSheetId="0">#REF!</definedName>
    <definedName name="BS_BALACC">#REF!</definedName>
    <definedName name="BS_BALANCE" localSheetId="20">#REF!</definedName>
    <definedName name="BS_BALANCE" localSheetId="1">#REF!</definedName>
    <definedName name="BS_BALANCE" localSheetId="12">#REF!</definedName>
    <definedName name="BS_BALANCE" localSheetId="14">#REF!</definedName>
    <definedName name="BS_BALANCE" localSheetId="15">#REF!</definedName>
    <definedName name="BS_BALANCE" localSheetId="16">#REF!</definedName>
    <definedName name="BS_BALANCE" localSheetId="2">#REF!</definedName>
    <definedName name="BS_BALANCE" localSheetId="24">#REF!</definedName>
    <definedName name="BS_BALANCE" localSheetId="25">#REF!</definedName>
    <definedName name="BS_BALANCE" localSheetId="26">#REF!</definedName>
    <definedName name="BS_BALANCE" localSheetId="27">#REF!</definedName>
    <definedName name="BS_BALANCE" localSheetId="3">#REF!</definedName>
    <definedName name="BS_BALANCE" localSheetId="4">#REF!</definedName>
    <definedName name="BS_BALANCE" localSheetId="5">#REF!</definedName>
    <definedName name="BS_BALANCE" localSheetId="7">#REF!</definedName>
    <definedName name="BS_BALANCE" localSheetId="10">#REF!</definedName>
    <definedName name="BS_BALANCE" localSheetId="9">#REF!</definedName>
    <definedName name="BS_BALANCE" localSheetId="0">#REF!</definedName>
    <definedName name="BS_BALANCE">#REF!</definedName>
    <definedName name="BS_CR" localSheetId="20">#REF!</definedName>
    <definedName name="BS_CR" localSheetId="1">#REF!</definedName>
    <definedName name="BS_CR" localSheetId="12">#REF!</definedName>
    <definedName name="BS_CR" localSheetId="14">#REF!</definedName>
    <definedName name="BS_CR" localSheetId="15">#REF!</definedName>
    <definedName name="BS_CR" localSheetId="16">#REF!</definedName>
    <definedName name="BS_CR" localSheetId="2">#REF!</definedName>
    <definedName name="BS_CR" localSheetId="24">#REF!</definedName>
    <definedName name="BS_CR" localSheetId="25">#REF!</definedName>
    <definedName name="BS_CR" localSheetId="26">#REF!</definedName>
    <definedName name="BS_CR" localSheetId="27">#REF!</definedName>
    <definedName name="BS_CR" localSheetId="3">#REF!</definedName>
    <definedName name="BS_CR" localSheetId="4">#REF!</definedName>
    <definedName name="BS_CR" localSheetId="5">#REF!</definedName>
    <definedName name="BS_CR" localSheetId="7">#REF!</definedName>
    <definedName name="BS_CR" localSheetId="10">#REF!</definedName>
    <definedName name="BS_CR" localSheetId="9">#REF!</definedName>
    <definedName name="BS_CR" localSheetId="0">#REF!</definedName>
    <definedName name="BS_CR">#REF!</definedName>
    <definedName name="BS_CR_EQU" localSheetId="20">#REF!</definedName>
    <definedName name="BS_CR_EQU" localSheetId="1">#REF!</definedName>
    <definedName name="BS_CR_EQU" localSheetId="12">#REF!</definedName>
    <definedName name="BS_CR_EQU" localSheetId="14">#REF!</definedName>
    <definedName name="BS_CR_EQU" localSheetId="15">#REF!</definedName>
    <definedName name="BS_CR_EQU" localSheetId="16">#REF!</definedName>
    <definedName name="BS_CR_EQU" localSheetId="2">#REF!</definedName>
    <definedName name="BS_CR_EQU" localSheetId="24">#REF!</definedName>
    <definedName name="BS_CR_EQU" localSheetId="25">#REF!</definedName>
    <definedName name="BS_CR_EQU" localSheetId="26">#REF!</definedName>
    <definedName name="BS_CR_EQU" localSheetId="27">#REF!</definedName>
    <definedName name="BS_CR_EQU" localSheetId="3">#REF!</definedName>
    <definedName name="BS_CR_EQU" localSheetId="4">#REF!</definedName>
    <definedName name="BS_CR_EQU" localSheetId="5">#REF!</definedName>
    <definedName name="BS_CR_EQU" localSheetId="7">#REF!</definedName>
    <definedName name="BS_CR_EQU" localSheetId="10">#REF!</definedName>
    <definedName name="BS_CR_EQU" localSheetId="9">#REF!</definedName>
    <definedName name="BS_CR_EQU" localSheetId="0">#REF!</definedName>
    <definedName name="BS_CR_EQU">#REF!</definedName>
    <definedName name="BS_DB" localSheetId="20">#REF!</definedName>
    <definedName name="BS_DB" localSheetId="1">#REF!</definedName>
    <definedName name="BS_DB" localSheetId="12">#REF!</definedName>
    <definedName name="BS_DB" localSheetId="14">#REF!</definedName>
    <definedName name="BS_DB" localSheetId="15">#REF!</definedName>
    <definedName name="BS_DB" localSheetId="16">#REF!</definedName>
    <definedName name="BS_DB" localSheetId="2">#REF!</definedName>
    <definedName name="BS_DB" localSheetId="24">#REF!</definedName>
    <definedName name="BS_DB" localSheetId="25">#REF!</definedName>
    <definedName name="BS_DB" localSheetId="26">#REF!</definedName>
    <definedName name="BS_DB" localSheetId="27">#REF!</definedName>
    <definedName name="BS_DB" localSheetId="3">#REF!</definedName>
    <definedName name="BS_DB" localSheetId="4">#REF!</definedName>
    <definedName name="BS_DB" localSheetId="5">#REF!</definedName>
    <definedName name="BS_DB" localSheetId="7">#REF!</definedName>
    <definedName name="BS_DB" localSheetId="10">#REF!</definedName>
    <definedName name="BS_DB" localSheetId="9">#REF!</definedName>
    <definedName name="BS_DB" localSheetId="0">#REF!</definedName>
    <definedName name="BS_DB">#REF!</definedName>
    <definedName name="BS_DB_EQU" localSheetId="20">#REF!</definedName>
    <definedName name="BS_DB_EQU" localSheetId="1">#REF!</definedName>
    <definedName name="BS_DB_EQU" localSheetId="12">#REF!</definedName>
    <definedName name="BS_DB_EQU" localSheetId="14">#REF!</definedName>
    <definedName name="BS_DB_EQU" localSheetId="15">#REF!</definedName>
    <definedName name="BS_DB_EQU" localSheetId="16">#REF!</definedName>
    <definedName name="BS_DB_EQU" localSheetId="2">#REF!</definedName>
    <definedName name="BS_DB_EQU" localSheetId="24">#REF!</definedName>
    <definedName name="BS_DB_EQU" localSheetId="25">#REF!</definedName>
    <definedName name="BS_DB_EQU" localSheetId="26">#REF!</definedName>
    <definedName name="BS_DB_EQU" localSheetId="27">#REF!</definedName>
    <definedName name="BS_DB_EQU" localSheetId="3">#REF!</definedName>
    <definedName name="BS_DB_EQU" localSheetId="4">#REF!</definedName>
    <definedName name="BS_DB_EQU" localSheetId="5">#REF!</definedName>
    <definedName name="BS_DB_EQU" localSheetId="7">#REF!</definedName>
    <definedName name="BS_DB_EQU" localSheetId="10">#REF!</definedName>
    <definedName name="BS_DB_EQU" localSheetId="9">#REF!</definedName>
    <definedName name="BS_DB_EQU" localSheetId="0">#REF!</definedName>
    <definedName name="BS_DB_EQU">#REF!</definedName>
    <definedName name="BS_DT" localSheetId="20">#REF!</definedName>
    <definedName name="BS_DT" localSheetId="1">#REF!</definedName>
    <definedName name="BS_DT" localSheetId="12">#REF!</definedName>
    <definedName name="BS_DT" localSheetId="14">#REF!</definedName>
    <definedName name="BS_DT" localSheetId="15">#REF!</definedName>
    <definedName name="BS_DT" localSheetId="16">#REF!</definedName>
    <definedName name="BS_DT" localSheetId="2">#REF!</definedName>
    <definedName name="BS_DT" localSheetId="24">#REF!</definedName>
    <definedName name="BS_DT" localSheetId="25">#REF!</definedName>
    <definedName name="BS_DT" localSheetId="26">#REF!</definedName>
    <definedName name="BS_DT" localSheetId="27">#REF!</definedName>
    <definedName name="BS_DT" localSheetId="3">#REF!</definedName>
    <definedName name="BS_DT" localSheetId="4">#REF!</definedName>
    <definedName name="BS_DT" localSheetId="5">#REF!</definedName>
    <definedName name="BS_DT" localSheetId="7">#REF!</definedName>
    <definedName name="BS_DT" localSheetId="10">#REF!</definedName>
    <definedName name="BS_DT" localSheetId="9">#REF!</definedName>
    <definedName name="BS_DT" localSheetId="0">#REF!</definedName>
    <definedName name="BS_DT">#REF!</definedName>
    <definedName name="BS_ISO" localSheetId="20">#REF!</definedName>
    <definedName name="BS_ISO" localSheetId="1">#REF!</definedName>
    <definedName name="BS_ISO" localSheetId="12">#REF!</definedName>
    <definedName name="BS_ISO" localSheetId="14">#REF!</definedName>
    <definedName name="BS_ISO" localSheetId="15">#REF!</definedName>
    <definedName name="BS_ISO" localSheetId="16">#REF!</definedName>
    <definedName name="BS_ISO" localSheetId="2">#REF!</definedName>
    <definedName name="BS_ISO" localSheetId="24">#REF!</definedName>
    <definedName name="BS_ISO" localSheetId="25">#REF!</definedName>
    <definedName name="BS_ISO" localSheetId="26">#REF!</definedName>
    <definedName name="BS_ISO" localSheetId="27">#REF!</definedName>
    <definedName name="BS_ISO" localSheetId="3">#REF!</definedName>
    <definedName name="BS_ISO" localSheetId="4">#REF!</definedName>
    <definedName name="BS_ISO" localSheetId="5">#REF!</definedName>
    <definedName name="BS_ISO" localSheetId="7">#REF!</definedName>
    <definedName name="BS_ISO" localSheetId="10">#REF!</definedName>
    <definedName name="BS_ISO" localSheetId="9">#REF!</definedName>
    <definedName name="BS_ISO" localSheetId="0">#REF!</definedName>
    <definedName name="BS_ISO">#REF!</definedName>
    <definedName name="CurrentDate" localSheetId="20">#REF!</definedName>
    <definedName name="CurrentDate" localSheetId="1">#REF!</definedName>
    <definedName name="CurrentDate" localSheetId="12">#REF!</definedName>
    <definedName name="CurrentDate" localSheetId="14">#REF!</definedName>
    <definedName name="CurrentDate" localSheetId="15">#REF!</definedName>
    <definedName name="CurrentDate" localSheetId="16">#REF!</definedName>
    <definedName name="CurrentDate" localSheetId="2">#REF!</definedName>
    <definedName name="CurrentDate" localSheetId="24">#REF!</definedName>
    <definedName name="CurrentDate" localSheetId="25">#REF!</definedName>
    <definedName name="CurrentDate" localSheetId="26">#REF!</definedName>
    <definedName name="CurrentDate" localSheetId="27">#REF!</definedName>
    <definedName name="CurrentDate" localSheetId="3">#REF!</definedName>
    <definedName name="CurrentDate" localSheetId="4">#REF!</definedName>
    <definedName name="CurrentDate" localSheetId="5">#REF!</definedName>
    <definedName name="CurrentDate" localSheetId="7">#REF!</definedName>
    <definedName name="CurrentDate" localSheetId="10">#REF!</definedName>
    <definedName name="CurrentDate" localSheetId="9">#REF!</definedName>
    <definedName name="CurrentDate" localSheetId="0">#REF!</definedName>
    <definedName name="CurrentDate">#REF!</definedName>
    <definedName name="date">'[1]Appl (2)'!$B$2:$B$7200</definedName>
    <definedName name="date1">'[1]Appl (2)'!$C$2:$C$7200</definedName>
    <definedName name="L_FORMULAS_GEO">[2]ListSheet!$W$2:$W$15</definedName>
    <definedName name="Sheet">[3]Sheet2!$H$5:$H$31</definedName>
    <definedName name="საკრედიტო">[3]Sheet2!$B$6:$B$8</definedName>
    <definedName name="ფაილი">[3]Sheet2!$B$2:$B$3</definedName>
    <definedName name="ცვლილება_კორექტირება_რეგულაციაში">[3]Sheet2!$K$5:$K$9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6" i="121" l="1"/>
  <c r="C6" i="121"/>
  <c r="B2" i="121"/>
  <c r="B1" i="121"/>
  <c r="N34" i="92"/>
  <c r="L34" i="92"/>
  <c r="J34" i="92"/>
  <c r="E34" i="92"/>
  <c r="D34" i="92"/>
  <c r="Q33" i="92"/>
  <c r="I33" i="92"/>
  <c r="Q32" i="92"/>
  <c r="I32" i="92"/>
  <c r="Q31" i="92"/>
  <c r="Q30" i="92" s="1"/>
  <c r="I31" i="92"/>
  <c r="I30" i="92"/>
  <c r="Q29" i="92"/>
  <c r="I29" i="92"/>
  <c r="Q28" i="92"/>
  <c r="I28" i="92"/>
  <c r="Q27" i="92"/>
  <c r="Q26" i="92" s="1"/>
  <c r="I27" i="92"/>
  <c r="I26" i="92"/>
  <c r="Q25" i="92"/>
  <c r="I25" i="92"/>
  <c r="Q24" i="92"/>
  <c r="I24" i="92"/>
  <c r="Q23" i="92"/>
  <c r="Q22" i="92" s="1"/>
  <c r="I23" i="92"/>
  <c r="I22" i="92"/>
  <c r="Q21" i="92"/>
  <c r="I21" i="92"/>
  <c r="Q20" i="92"/>
  <c r="I20" i="92"/>
  <c r="Q19" i="92"/>
  <c r="Q18" i="92" s="1"/>
  <c r="I19" i="92"/>
  <c r="I18" i="92"/>
  <c r="Q17" i="92"/>
  <c r="I17" i="92"/>
  <c r="Q16" i="92"/>
  <c r="I16" i="92"/>
  <c r="Q15" i="92"/>
  <c r="Q14" i="92" s="1"/>
  <c r="I15" i="92"/>
  <c r="I14" i="92"/>
  <c r="Q13" i="92"/>
  <c r="Q9" i="92" s="1"/>
  <c r="I13" i="92"/>
  <c r="Q12" i="92"/>
  <c r="Q8" i="92" s="1"/>
  <c r="I12" i="92"/>
  <c r="Q11" i="92"/>
  <c r="Q10" i="92" s="1"/>
  <c r="I11" i="92"/>
  <c r="I10" i="92"/>
  <c r="P9" i="92"/>
  <c r="O9" i="92"/>
  <c r="N9" i="92"/>
  <c r="M9" i="92"/>
  <c r="L9" i="92"/>
  <c r="K9" i="92"/>
  <c r="J9" i="92"/>
  <c r="I9" i="92"/>
  <c r="G9" i="92"/>
  <c r="F9" i="92"/>
  <c r="E9" i="92"/>
  <c r="D9" i="92"/>
  <c r="C9" i="92"/>
  <c r="P8" i="92"/>
  <c r="O8" i="92"/>
  <c r="N8" i="92"/>
  <c r="M8" i="92"/>
  <c r="L8" i="92"/>
  <c r="K8" i="92"/>
  <c r="J8" i="92"/>
  <c r="G8" i="92"/>
  <c r="F8" i="92"/>
  <c r="I8" i="92" s="1"/>
  <c r="E8" i="92"/>
  <c r="D8" i="92"/>
  <c r="C8" i="92"/>
  <c r="P7" i="92"/>
  <c r="P6" i="92" s="1"/>
  <c r="P34" i="92" s="1"/>
  <c r="O7" i="92"/>
  <c r="N7" i="92"/>
  <c r="M7" i="92"/>
  <c r="M6" i="92" s="1"/>
  <c r="M34" i="92" s="1"/>
  <c r="L7" i="92"/>
  <c r="K7" i="92"/>
  <c r="J7" i="92"/>
  <c r="I7" i="92"/>
  <c r="I6" i="92" s="1"/>
  <c r="G7" i="92"/>
  <c r="F7" i="92"/>
  <c r="F6" i="92" s="1"/>
  <c r="F34" i="92" s="1"/>
  <c r="I34" i="92" s="1"/>
  <c r="E7" i="92"/>
  <c r="D7" i="92"/>
  <c r="C7" i="92"/>
  <c r="O6" i="92"/>
  <c r="O34" i="92" s="1"/>
  <c r="K6" i="92"/>
  <c r="K34" i="92" s="1"/>
  <c r="G6" i="92"/>
  <c r="G34" i="92" s="1"/>
  <c r="C6" i="92"/>
  <c r="C34" i="92" s="1"/>
  <c r="C71" i="69"/>
  <c r="C70" i="69"/>
  <c r="C69" i="69"/>
  <c r="C68" i="69"/>
  <c r="C67" i="69"/>
  <c r="C66" i="69"/>
  <c r="C65" i="69"/>
  <c r="C64" i="69"/>
  <c r="C63" i="69"/>
  <c r="C62" i="69"/>
  <c r="C61" i="69"/>
  <c r="C60" i="69"/>
  <c r="C59" i="69"/>
  <c r="C56" i="69"/>
  <c r="C55" i="69"/>
  <c r="C54" i="69"/>
  <c r="C53" i="69"/>
  <c r="C52" i="69"/>
  <c r="C51" i="69"/>
  <c r="C50" i="69"/>
  <c r="C49" i="69"/>
  <c r="C48" i="69"/>
  <c r="C47" i="69"/>
  <c r="C46" i="69"/>
  <c r="C45" i="69"/>
  <c r="C44" i="69"/>
  <c r="C41" i="69"/>
  <c r="C40" i="69"/>
  <c r="C37" i="69"/>
  <c r="C36" i="69"/>
  <c r="C35" i="69"/>
  <c r="C34" i="69"/>
  <c r="C33" i="69"/>
  <c r="C32" i="69" s="1"/>
  <c r="C31" i="69"/>
  <c r="C30" i="69"/>
  <c r="C29" i="69" s="1"/>
  <c r="C28" i="69"/>
  <c r="C27" i="69"/>
  <c r="C26" i="69"/>
  <c r="C25" i="69"/>
  <c r="C23" i="69"/>
  <c r="C22" i="69"/>
  <c r="C21" i="69"/>
  <c r="C20" i="69"/>
  <c r="C19" i="69" s="1"/>
  <c r="C18" i="69"/>
  <c r="C17" i="69"/>
  <c r="C14" i="69" s="1"/>
  <c r="C16" i="69"/>
  <c r="C15" i="69"/>
  <c r="C11" i="69"/>
  <c r="C10" i="69"/>
  <c r="C9" i="69"/>
  <c r="C8" i="69"/>
  <c r="C7" i="69"/>
  <c r="C6" i="69" s="1"/>
  <c r="C50" i="84"/>
  <c r="C45" i="84"/>
  <c r="C44" i="84"/>
  <c r="C46" i="84" s="1"/>
  <c r="C41" i="84"/>
  <c r="C37" i="84"/>
  <c r="C25" i="84"/>
  <c r="C23" i="84"/>
  <c r="C22" i="84"/>
  <c r="C21" i="84"/>
  <c r="C20" i="84"/>
  <c r="C19" i="84"/>
  <c r="C18" i="84"/>
  <c r="G5" i="84"/>
  <c r="F5" i="84"/>
  <c r="E5" i="84"/>
  <c r="D5" i="84"/>
  <c r="C5" i="84"/>
  <c r="C72" i="69" l="1"/>
  <c r="C43" i="69"/>
  <c r="Q7" i="92"/>
  <c r="Q6" i="92" s="1"/>
  <c r="Q34" i="92" s="1"/>
  <c r="C38" i="69"/>
  <c r="C57" i="69"/>
  <c r="C73" i="69" s="1"/>
  <c r="L19" i="120" l="1"/>
  <c r="J19" i="120"/>
  <c r="I19" i="120"/>
  <c r="G19" i="120"/>
  <c r="M18" i="120"/>
  <c r="H18" i="120"/>
  <c r="C18" i="120"/>
  <c r="M17" i="120"/>
  <c r="H17" i="120"/>
  <c r="C17" i="120"/>
  <c r="M16" i="120"/>
  <c r="M13" i="120" s="1"/>
  <c r="H16" i="120"/>
  <c r="C16" i="120"/>
  <c r="M15" i="120"/>
  <c r="H15" i="120"/>
  <c r="H13" i="120" s="1"/>
  <c r="C15" i="120"/>
  <c r="M14" i="120"/>
  <c r="H14" i="120"/>
  <c r="C14" i="120"/>
  <c r="R13" i="120"/>
  <c r="R19" i="120" s="1"/>
  <c r="Q13" i="120"/>
  <c r="Q19" i="120" s="1"/>
  <c r="P13" i="120"/>
  <c r="O13" i="120"/>
  <c r="O19" i="120" s="1"/>
  <c r="N13" i="120"/>
  <c r="L13" i="120"/>
  <c r="K13" i="120"/>
  <c r="J13" i="120"/>
  <c r="I13" i="120"/>
  <c r="G13" i="120"/>
  <c r="F13" i="120"/>
  <c r="F19" i="120" s="1"/>
  <c r="E13" i="120"/>
  <c r="E19" i="120" s="1"/>
  <c r="D13" i="120"/>
  <c r="M12" i="120"/>
  <c r="H12" i="120"/>
  <c r="C12" i="120"/>
  <c r="M11" i="120"/>
  <c r="H11" i="120"/>
  <c r="C11" i="120"/>
  <c r="M10" i="120"/>
  <c r="H10" i="120"/>
  <c r="C10" i="120"/>
  <c r="M9" i="120"/>
  <c r="H9" i="120"/>
  <c r="C9" i="120"/>
  <c r="M8" i="120"/>
  <c r="H8" i="120"/>
  <c r="C8" i="120"/>
  <c r="M7" i="120"/>
  <c r="H7" i="120"/>
  <c r="C7" i="120"/>
  <c r="C28" i="116"/>
  <c r="C27" i="116"/>
  <c r="C26" i="116"/>
  <c r="C25" i="116"/>
  <c r="C24" i="116"/>
  <c r="C23" i="116"/>
  <c r="T22" i="116"/>
  <c r="L22" i="116"/>
  <c r="H22" i="116"/>
  <c r="D22" i="116"/>
  <c r="C21" i="116"/>
  <c r="C20" i="116"/>
  <c r="C19" i="116"/>
  <c r="C18" i="116"/>
  <c r="C17" i="116"/>
  <c r="C16" i="116"/>
  <c r="C15" i="116" s="1"/>
  <c r="D15" i="116"/>
  <c r="C14" i="116"/>
  <c r="C13" i="116"/>
  <c r="C12" i="116"/>
  <c r="C11" i="116"/>
  <c r="C8" i="116" s="1"/>
  <c r="C10" i="116"/>
  <c r="C9" i="116"/>
  <c r="AA8" i="116"/>
  <c r="Z8" i="116"/>
  <c r="Y8" i="116"/>
  <c r="X8" i="116"/>
  <c r="W8" i="116"/>
  <c r="V8" i="116"/>
  <c r="U8" i="116"/>
  <c r="T8" i="116"/>
  <c r="S8" i="116"/>
  <c r="R8" i="116"/>
  <c r="Q8" i="116"/>
  <c r="P8" i="116"/>
  <c r="O8" i="116"/>
  <c r="N8" i="116"/>
  <c r="M8" i="116"/>
  <c r="L8" i="116"/>
  <c r="K8" i="116"/>
  <c r="J8" i="116"/>
  <c r="I8" i="116"/>
  <c r="H8" i="116"/>
  <c r="G8" i="116"/>
  <c r="F8" i="116"/>
  <c r="E8" i="116"/>
  <c r="D8" i="116"/>
  <c r="K46" i="93"/>
  <c r="J46" i="93"/>
  <c r="I46" i="93"/>
  <c r="H46" i="93"/>
  <c r="G46" i="93"/>
  <c r="F46" i="93"/>
  <c r="E46" i="93"/>
  <c r="D46" i="93"/>
  <c r="C46" i="93"/>
  <c r="K45" i="93"/>
  <c r="J45" i="93"/>
  <c r="I45" i="93"/>
  <c r="H45" i="93"/>
  <c r="G45" i="93"/>
  <c r="F45" i="93"/>
  <c r="E45" i="93"/>
  <c r="D45" i="93"/>
  <c r="C45" i="93"/>
  <c r="K44" i="93"/>
  <c r="J44" i="93"/>
  <c r="I44" i="93"/>
  <c r="H44" i="93"/>
  <c r="G44" i="93"/>
  <c r="F44" i="93"/>
  <c r="E44" i="93"/>
  <c r="D44" i="93"/>
  <c r="C44" i="93"/>
  <c r="K43" i="93"/>
  <c r="J43" i="93"/>
  <c r="I43" i="93"/>
  <c r="H43" i="93"/>
  <c r="G43" i="93"/>
  <c r="F43" i="93"/>
  <c r="E43" i="93"/>
  <c r="D43" i="93"/>
  <c r="C43" i="93"/>
  <c r="C53" i="89"/>
  <c r="C48" i="89"/>
  <c r="C44" i="89"/>
  <c r="C36" i="89"/>
  <c r="C32" i="89"/>
  <c r="C31" i="89"/>
  <c r="C42" i="89" s="1"/>
  <c r="C12" i="89"/>
  <c r="C6" i="89"/>
  <c r="C29" i="89" s="1"/>
  <c r="C36" i="88"/>
  <c r="E36" i="88" s="1"/>
  <c r="C35" i="88"/>
  <c r="E35" i="88" s="1"/>
  <c r="C34" i="88"/>
  <c r="E34" i="88" s="1"/>
  <c r="C33" i="88"/>
  <c r="C32" i="88"/>
  <c r="E32" i="88" s="1"/>
  <c r="D31" i="88"/>
  <c r="C30" i="88"/>
  <c r="C29" i="88"/>
  <c r="C28" i="88" s="1"/>
  <c r="C27" i="88"/>
  <c r="E27" i="88" s="1"/>
  <c r="D26" i="88"/>
  <c r="C26" i="88"/>
  <c r="E26" i="88" s="1"/>
  <c r="D25" i="88"/>
  <c r="C25" i="88"/>
  <c r="C24" i="88"/>
  <c r="C23" i="88"/>
  <c r="E23" i="88" s="1"/>
  <c r="C22" i="88"/>
  <c r="E22" i="88" s="1"/>
  <c r="C21" i="88"/>
  <c r="E21" i="88" s="1"/>
  <c r="D20" i="88"/>
  <c r="C20" i="88"/>
  <c r="C19" i="88"/>
  <c r="E19" i="88" s="1"/>
  <c r="C18" i="88"/>
  <c r="C16" i="88" s="1"/>
  <c r="D17" i="88"/>
  <c r="D16" i="88" s="1"/>
  <c r="C17" i="88"/>
  <c r="C15" i="88"/>
  <c r="E15" i="88" s="1"/>
  <c r="C14" i="88"/>
  <c r="E14" i="88" s="1"/>
  <c r="C13" i="88"/>
  <c r="C12" i="88"/>
  <c r="E12" i="88" s="1"/>
  <c r="C11" i="88"/>
  <c r="E11" i="88" s="1"/>
  <c r="C10" i="88"/>
  <c r="E10" i="88" s="1"/>
  <c r="C9" i="88"/>
  <c r="D8" i="88"/>
  <c r="C8" i="88"/>
  <c r="F6" i="86"/>
  <c r="E6" i="86"/>
  <c r="E42" i="110"/>
  <c r="E41" i="110"/>
  <c r="E40" i="110"/>
  <c r="E39" i="110"/>
  <c r="D38" i="110"/>
  <c r="C38" i="110"/>
  <c r="E38" i="110" s="1"/>
  <c r="E37" i="110"/>
  <c r="E36" i="110"/>
  <c r="E35" i="110"/>
  <c r="E34" i="110"/>
  <c r="E33" i="110"/>
  <c r="E32" i="110"/>
  <c r="E31" i="110"/>
  <c r="D30" i="110"/>
  <c r="C30" i="110"/>
  <c r="E30" i="110" s="1"/>
  <c r="E29" i="110"/>
  <c r="E28" i="110"/>
  <c r="E27" i="110"/>
  <c r="E26" i="110"/>
  <c r="E25" i="110"/>
  <c r="E24" i="110"/>
  <c r="E23" i="110"/>
  <c r="E22" i="110"/>
  <c r="E21" i="110"/>
  <c r="E20" i="110"/>
  <c r="E19" i="110"/>
  <c r="E18" i="110"/>
  <c r="D17" i="110"/>
  <c r="C17" i="110"/>
  <c r="C14" i="110" s="1"/>
  <c r="E16" i="110"/>
  <c r="E15" i="110"/>
  <c r="D14" i="110"/>
  <c r="E13" i="110"/>
  <c r="E12" i="110"/>
  <c r="D11" i="110"/>
  <c r="E11" i="110" s="1"/>
  <c r="C11" i="110"/>
  <c r="E10" i="110"/>
  <c r="E9" i="110"/>
  <c r="D8" i="110"/>
  <c r="C8" i="110"/>
  <c r="E7" i="110"/>
  <c r="E6" i="110"/>
  <c r="H45" i="109"/>
  <c r="G45" i="109"/>
  <c r="F45" i="109"/>
  <c r="E45" i="109"/>
  <c r="E44" i="109"/>
  <c r="E43" i="109"/>
  <c r="E42" i="109"/>
  <c r="E41" i="109"/>
  <c r="E40" i="109"/>
  <c r="E39" i="109"/>
  <c r="E38" i="109"/>
  <c r="E37" i="109"/>
  <c r="E36" i="109"/>
  <c r="E35" i="109"/>
  <c r="E34" i="109"/>
  <c r="E33" i="109"/>
  <c r="E32" i="109"/>
  <c r="E31" i="109"/>
  <c r="E30" i="109"/>
  <c r="E29" i="109"/>
  <c r="E28" i="109"/>
  <c r="E27" i="109"/>
  <c r="E26" i="109"/>
  <c r="E25" i="109"/>
  <c r="E24" i="109"/>
  <c r="E23" i="109"/>
  <c r="E22" i="109"/>
  <c r="E21" i="109"/>
  <c r="E20" i="109"/>
  <c r="E19" i="109"/>
  <c r="E18" i="109"/>
  <c r="E17" i="109"/>
  <c r="E16" i="109"/>
  <c r="E15" i="109"/>
  <c r="E14" i="109"/>
  <c r="E13" i="109"/>
  <c r="E12" i="109"/>
  <c r="E11" i="109"/>
  <c r="E10" i="109"/>
  <c r="E9" i="109"/>
  <c r="E8" i="109"/>
  <c r="E7" i="109"/>
  <c r="E6" i="109"/>
  <c r="E40" i="108"/>
  <c r="E67" i="108"/>
  <c r="E66" i="108"/>
  <c r="L66" i="108" s="1"/>
  <c r="E65" i="108"/>
  <c r="E64" i="108"/>
  <c r="L64" i="108" s="1"/>
  <c r="D63" i="108"/>
  <c r="E63" i="108" s="1"/>
  <c r="L63" i="108" s="1"/>
  <c r="C63" i="108"/>
  <c r="J63" i="108" s="1"/>
  <c r="E62" i="108"/>
  <c r="E61" i="108"/>
  <c r="E60" i="108"/>
  <c r="D59" i="108"/>
  <c r="D68" i="108" s="1"/>
  <c r="C59" i="108"/>
  <c r="E59" i="108" s="1"/>
  <c r="L59" i="108" s="1"/>
  <c r="E58" i="108"/>
  <c r="L58" i="108" s="1"/>
  <c r="E57" i="108"/>
  <c r="E56" i="108"/>
  <c r="L56" i="108" s="1"/>
  <c r="E55" i="108"/>
  <c r="L55" i="108" s="1"/>
  <c r="E52" i="108"/>
  <c r="E51" i="108"/>
  <c r="E50" i="108"/>
  <c r="E49" i="108"/>
  <c r="L49" i="108" s="1"/>
  <c r="E48" i="108"/>
  <c r="D47" i="108"/>
  <c r="K47" i="108" s="1"/>
  <c r="C47" i="108"/>
  <c r="J47" i="108" s="1"/>
  <c r="E46" i="108"/>
  <c r="L46" i="108" s="1"/>
  <c r="E45" i="108"/>
  <c r="E44" i="108"/>
  <c r="E43" i="108"/>
  <c r="E42" i="108"/>
  <c r="D41" i="108"/>
  <c r="D53" i="108" s="1"/>
  <c r="C41" i="108"/>
  <c r="C53" i="108" s="1"/>
  <c r="E53" i="108" s="1"/>
  <c r="E39" i="108"/>
  <c r="D38" i="108"/>
  <c r="C38" i="108"/>
  <c r="E38" i="108" s="1"/>
  <c r="L38" i="108" s="1"/>
  <c r="H36" i="108"/>
  <c r="H35" i="108"/>
  <c r="H34" i="108"/>
  <c r="H33" i="108"/>
  <c r="H32" i="108"/>
  <c r="H31" i="108"/>
  <c r="H30" i="108"/>
  <c r="H29" i="108"/>
  <c r="H28" i="108"/>
  <c r="H27" i="108"/>
  <c r="H26" i="108"/>
  <c r="E36" i="108"/>
  <c r="E35" i="108"/>
  <c r="E34" i="108"/>
  <c r="E33" i="108"/>
  <c r="E32" i="108"/>
  <c r="E31" i="108"/>
  <c r="E30" i="108"/>
  <c r="E29" i="108"/>
  <c r="E28" i="108"/>
  <c r="E27" i="108"/>
  <c r="E26" i="108"/>
  <c r="E21" i="108"/>
  <c r="E20" i="108"/>
  <c r="O68" i="108"/>
  <c r="N68" i="108"/>
  <c r="M68" i="108"/>
  <c r="O67" i="108"/>
  <c r="N67" i="108"/>
  <c r="M67" i="108"/>
  <c r="L67" i="108"/>
  <c r="K67" i="108"/>
  <c r="J67" i="108"/>
  <c r="O66" i="108"/>
  <c r="N66" i="108"/>
  <c r="M66" i="108"/>
  <c r="K66" i="108"/>
  <c r="J66" i="108"/>
  <c r="O65" i="108"/>
  <c r="N65" i="108"/>
  <c r="M65" i="108"/>
  <c r="L65" i="108"/>
  <c r="K65" i="108"/>
  <c r="J65" i="108"/>
  <c r="O64" i="108"/>
  <c r="N64" i="108"/>
  <c r="M64" i="108"/>
  <c r="K64" i="108"/>
  <c r="J64" i="108"/>
  <c r="O63" i="108"/>
  <c r="N63" i="108"/>
  <c r="M63" i="108"/>
  <c r="O62" i="108"/>
  <c r="N62" i="108"/>
  <c r="M62" i="108"/>
  <c r="L62" i="108"/>
  <c r="K62" i="108"/>
  <c r="J62" i="108"/>
  <c r="O61" i="108"/>
  <c r="N61" i="108"/>
  <c r="M61" i="108"/>
  <c r="L61" i="108"/>
  <c r="K61" i="108"/>
  <c r="J61" i="108"/>
  <c r="O60" i="108"/>
  <c r="N60" i="108"/>
  <c r="M60" i="108"/>
  <c r="L60" i="108"/>
  <c r="K60" i="108"/>
  <c r="J60" i="108"/>
  <c r="O59" i="108"/>
  <c r="N59" i="108"/>
  <c r="M59" i="108"/>
  <c r="K59" i="108"/>
  <c r="J59" i="108"/>
  <c r="O58" i="108"/>
  <c r="N58" i="108"/>
  <c r="M58" i="108"/>
  <c r="K58" i="108"/>
  <c r="J58" i="108"/>
  <c r="O57" i="108"/>
  <c r="N57" i="108"/>
  <c r="M57" i="108"/>
  <c r="L57" i="108"/>
  <c r="K57" i="108"/>
  <c r="J57" i="108"/>
  <c r="O56" i="108"/>
  <c r="N56" i="108"/>
  <c r="M56" i="108"/>
  <c r="K56" i="108"/>
  <c r="J56" i="108"/>
  <c r="O55" i="108"/>
  <c r="N55" i="108"/>
  <c r="M55" i="108"/>
  <c r="K55" i="108"/>
  <c r="J55" i="108"/>
  <c r="O54" i="108"/>
  <c r="N54" i="108"/>
  <c r="M54" i="108"/>
  <c r="L54" i="108"/>
  <c r="K54" i="108"/>
  <c r="J54" i="108"/>
  <c r="O52" i="108"/>
  <c r="N52" i="108"/>
  <c r="M52" i="108"/>
  <c r="L52" i="108"/>
  <c r="K52" i="108"/>
  <c r="J52" i="108"/>
  <c r="O51" i="108"/>
  <c r="N51" i="108"/>
  <c r="M51" i="108"/>
  <c r="L51" i="108"/>
  <c r="K51" i="108"/>
  <c r="J51" i="108"/>
  <c r="O50" i="108"/>
  <c r="N50" i="108"/>
  <c r="M50" i="108"/>
  <c r="L50" i="108"/>
  <c r="K50" i="108"/>
  <c r="J50" i="108"/>
  <c r="O49" i="108"/>
  <c r="N49" i="108"/>
  <c r="M49" i="108"/>
  <c r="K49" i="108"/>
  <c r="J49" i="108"/>
  <c r="O48" i="108"/>
  <c r="N48" i="108"/>
  <c r="M48" i="108"/>
  <c r="L48" i="108"/>
  <c r="K48" i="108"/>
  <c r="J48" i="108"/>
  <c r="O47" i="108"/>
  <c r="N47" i="108"/>
  <c r="M47" i="108"/>
  <c r="O46" i="108"/>
  <c r="N46" i="108"/>
  <c r="M46" i="108"/>
  <c r="K46" i="108"/>
  <c r="J46" i="108"/>
  <c r="O45" i="108"/>
  <c r="N45" i="108"/>
  <c r="M45" i="108"/>
  <c r="L45" i="108"/>
  <c r="K45" i="108"/>
  <c r="J45" i="108"/>
  <c r="O44" i="108"/>
  <c r="N44" i="108"/>
  <c r="M44" i="108"/>
  <c r="L44" i="108"/>
  <c r="K44" i="108"/>
  <c r="J44" i="108"/>
  <c r="O43" i="108"/>
  <c r="N43" i="108"/>
  <c r="M43" i="108"/>
  <c r="L43" i="108"/>
  <c r="K43" i="108"/>
  <c r="J43" i="108"/>
  <c r="O42" i="108"/>
  <c r="N42" i="108"/>
  <c r="M42" i="108"/>
  <c r="L42" i="108"/>
  <c r="K42" i="108"/>
  <c r="J42" i="108"/>
  <c r="O41" i="108"/>
  <c r="N41" i="108"/>
  <c r="M41" i="108"/>
  <c r="K41" i="108"/>
  <c r="O40" i="108"/>
  <c r="N40" i="108"/>
  <c r="M40" i="108"/>
  <c r="L40" i="108"/>
  <c r="K40" i="108"/>
  <c r="J40" i="108"/>
  <c r="O39" i="108"/>
  <c r="N39" i="108"/>
  <c r="M39" i="108"/>
  <c r="L39" i="108"/>
  <c r="K39" i="108"/>
  <c r="J39" i="108"/>
  <c r="O38" i="108"/>
  <c r="N38" i="108"/>
  <c r="M38" i="108"/>
  <c r="K38" i="108"/>
  <c r="J38" i="108"/>
  <c r="O69" i="108"/>
  <c r="N69" i="108"/>
  <c r="M69" i="108"/>
  <c r="E17" i="88" l="1"/>
  <c r="C19" i="120"/>
  <c r="M19" i="120"/>
  <c r="H19" i="120"/>
  <c r="C13" i="120"/>
  <c r="K19" i="120"/>
  <c r="N19" i="120"/>
  <c r="D19" i="120"/>
  <c r="P19" i="120"/>
  <c r="C22" i="116"/>
  <c r="E20" i="88"/>
  <c r="E25" i="88"/>
  <c r="E13" i="88"/>
  <c r="E18" i="88"/>
  <c r="E16" i="88" s="1"/>
  <c r="E24" i="88"/>
  <c r="E33" i="88"/>
  <c r="E31" i="88" s="1"/>
  <c r="D29" i="88"/>
  <c r="E9" i="88"/>
  <c r="D30" i="88"/>
  <c r="C31" i="88"/>
  <c r="E14" i="110"/>
  <c r="E8" i="110"/>
  <c r="E17" i="110"/>
  <c r="D69" i="108"/>
  <c r="K68" i="108"/>
  <c r="C68" i="108"/>
  <c r="K63" i="108"/>
  <c r="E47" i="108"/>
  <c r="L47" i="108" s="1"/>
  <c r="J41" i="108"/>
  <c r="E41" i="108"/>
  <c r="L41" i="108" s="1"/>
  <c r="D28" i="88" l="1"/>
  <c r="E30" i="88"/>
  <c r="E8" i="88"/>
  <c r="E29" i="88"/>
  <c r="C37" i="88"/>
  <c r="C69" i="108"/>
  <c r="E69" i="108" s="1"/>
  <c r="E68" i="108"/>
  <c r="L68" i="108" s="1"/>
  <c r="J68" i="108"/>
  <c r="E28" i="88" l="1"/>
  <c r="E37" i="88"/>
  <c r="D37" i="88"/>
  <c r="C22" i="111" l="1"/>
  <c r="B2" i="97" l="1"/>
  <c r="B2" i="95"/>
  <c r="B2" i="93"/>
  <c r="B2" i="91"/>
  <c r="B2" i="64"/>
  <c r="B2" i="90"/>
  <c r="B2" i="69"/>
  <c r="B2" i="94"/>
  <c r="B2" i="89"/>
  <c r="B2" i="73"/>
  <c r="B2" i="88"/>
  <c r="B2" i="52"/>
  <c r="B2" i="86"/>
  <c r="B2" i="110"/>
  <c r="B2" i="109"/>
  <c r="B2" i="108"/>
  <c r="B1" i="110"/>
  <c r="B1" i="109"/>
  <c r="B1" i="108"/>
  <c r="B2" i="120" l="1"/>
  <c r="B1" i="120"/>
  <c r="B2" i="119"/>
  <c r="B1" i="119"/>
  <c r="B2" i="118"/>
  <c r="B1" i="118"/>
  <c r="B2" i="117"/>
  <c r="B1" i="117"/>
  <c r="B2" i="116"/>
  <c r="B1" i="116"/>
  <c r="B2" i="115"/>
  <c r="B1" i="115"/>
  <c r="B2" i="114"/>
  <c r="B1" i="114"/>
  <c r="B2" i="113"/>
  <c r="B1" i="113"/>
  <c r="B2" i="112"/>
  <c r="B1" i="112"/>
  <c r="B2" i="111"/>
  <c r="B1" i="111"/>
  <c r="C10" i="115" l="1"/>
  <c r="C34" i="113"/>
  <c r="D34" i="113"/>
  <c r="E34" i="113"/>
  <c r="F34" i="113"/>
  <c r="G34" i="113"/>
  <c r="H8" i="111"/>
  <c r="H9" i="111"/>
  <c r="H10" i="111"/>
  <c r="H11" i="111"/>
  <c r="H12" i="111"/>
  <c r="H13" i="111"/>
  <c r="H14" i="111"/>
  <c r="H15" i="111"/>
  <c r="H16" i="111"/>
  <c r="H17" i="111"/>
  <c r="H18" i="111"/>
  <c r="H19" i="111"/>
  <c r="H20" i="111"/>
  <c r="H21" i="111"/>
  <c r="D22" i="111"/>
  <c r="E22" i="111"/>
  <c r="F22" i="111"/>
  <c r="G22" i="111"/>
  <c r="H34" i="113" l="1"/>
  <c r="H22" i="111"/>
  <c r="H43" i="110" l="1"/>
  <c r="E43" i="110"/>
  <c r="N53" i="108"/>
  <c r="K53" i="108"/>
  <c r="J53" i="108"/>
  <c r="H25" i="108"/>
  <c r="E25" i="108"/>
  <c r="E24" i="108"/>
  <c r="H23" i="108"/>
  <c r="E23" i="108"/>
  <c r="H22" i="108"/>
  <c r="E22" i="108"/>
  <c r="H19" i="108"/>
  <c r="E19" i="108"/>
  <c r="H18" i="108"/>
  <c r="E18" i="108"/>
  <c r="H17" i="108"/>
  <c r="E17" i="108"/>
  <c r="H16" i="108"/>
  <c r="E16" i="108"/>
  <c r="H15" i="108"/>
  <c r="E15" i="108"/>
  <c r="H14" i="108"/>
  <c r="E14" i="108"/>
  <c r="H13" i="108"/>
  <c r="E13" i="108"/>
  <c r="H12" i="108"/>
  <c r="E12" i="108"/>
  <c r="H11" i="108"/>
  <c r="E11" i="108"/>
  <c r="H10" i="108"/>
  <c r="E10" i="108"/>
  <c r="H9" i="108"/>
  <c r="E9" i="108"/>
  <c r="H8" i="108"/>
  <c r="E8" i="108"/>
  <c r="H7" i="108"/>
  <c r="E7" i="108"/>
  <c r="H24" i="108" l="1"/>
  <c r="K69" i="108"/>
  <c r="J69" i="108"/>
  <c r="L53" i="108"/>
  <c r="O53" i="108" l="1"/>
  <c r="M53" i="108"/>
  <c r="L69" i="108"/>
  <c r="B1" i="97" l="1"/>
  <c r="G39" i="97" l="1"/>
  <c r="B1" i="95"/>
  <c r="B1" i="93"/>
  <c r="B1" i="64"/>
  <c r="B1" i="90"/>
  <c r="B1" i="69"/>
  <c r="B1" i="94"/>
  <c r="B1" i="89"/>
  <c r="B1" i="73"/>
  <c r="B1" i="88"/>
  <c r="B1" i="52"/>
  <c r="B1" i="86"/>
  <c r="E13" i="86" l="1"/>
  <c r="F13" i="86"/>
  <c r="G6" i="86"/>
  <c r="G13" i="86" s="1"/>
  <c r="B1" i="91" l="1"/>
  <c r="B1" i="84"/>
  <c r="D6" i="86" l="1"/>
  <c r="D13" i="86" s="1"/>
  <c r="C6" i="86" l="1"/>
  <c r="C13" i="86" s="1"/>
  <c r="T21" i="64" l="1"/>
  <c r="U21" i="64"/>
  <c r="S21" i="64"/>
  <c r="C21" i="64"/>
  <c r="G22" i="91"/>
  <c r="F22" i="91"/>
  <c r="E22" i="91"/>
  <c r="D22" i="91"/>
  <c r="C22" i="91"/>
  <c r="H21" i="91"/>
  <c r="H20" i="91"/>
  <c r="H19" i="91"/>
  <c r="H18" i="91"/>
  <c r="H17" i="91"/>
  <c r="H16" i="91"/>
  <c r="H15" i="91"/>
  <c r="H14" i="91"/>
  <c r="H13" i="91"/>
  <c r="H12" i="91"/>
  <c r="H11" i="91"/>
  <c r="H10" i="91"/>
  <c r="H9" i="91"/>
  <c r="H8" i="91"/>
  <c r="H22" i="91" l="1"/>
  <c r="K22" i="90"/>
  <c r="L22" i="90"/>
  <c r="M22" i="90"/>
  <c r="N22" i="90"/>
  <c r="O22" i="90"/>
  <c r="P22" i="90"/>
  <c r="Q22" i="90"/>
  <c r="R22" i="90"/>
  <c r="S22" i="90"/>
  <c r="C22" i="90" l="1"/>
  <c r="D22" i="90" l="1"/>
  <c r="E22" i="90"/>
  <c r="F22" i="90"/>
  <c r="G22" i="90"/>
  <c r="H22" i="90"/>
  <c r="I22" i="90"/>
  <c r="J22" i="90"/>
  <c r="C8" i="73" l="1"/>
  <c r="C13" i="73" s="1"/>
  <c r="D21" i="64" l="1"/>
  <c r="E21" i="64"/>
  <c r="F21" i="64"/>
  <c r="G21" i="64"/>
  <c r="H21" i="64"/>
  <c r="I21" i="64"/>
  <c r="J21" i="64"/>
  <c r="K21" i="64"/>
  <c r="L21" i="64"/>
  <c r="M21" i="64"/>
  <c r="N21" i="64"/>
  <c r="O21" i="64"/>
  <c r="P21" i="64"/>
  <c r="Q21" i="64"/>
  <c r="R21" i="64"/>
  <c r="V8" i="64" l="1"/>
  <c r="V9" i="64"/>
  <c r="V10" i="64"/>
  <c r="V11" i="64"/>
  <c r="V12" i="64"/>
  <c r="V13" i="64"/>
  <c r="V14" i="64"/>
  <c r="V15" i="64"/>
  <c r="V16" i="64"/>
  <c r="V17" i="64"/>
  <c r="V18" i="64"/>
  <c r="V19" i="64"/>
  <c r="V20" i="64"/>
  <c r="V7" i="64"/>
  <c r="V21" i="6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5" authorId="0" shapeId="0" xr:uid="{D950EADB-6C7F-4DDF-A5DF-B6640C1E79C0}">
      <text>
        <r>
          <rPr>
            <b/>
            <sz val="9"/>
            <color indexed="81"/>
            <rFont val="Tahoma"/>
            <family val="2"/>
          </rPr>
          <t>Author:</t>
        </r>
        <r>
          <rPr>
            <sz val="9"/>
            <color indexed="81"/>
            <rFont val="Tahoma"/>
            <family val="2"/>
          </rPr>
          <t xml:space="preserve">
თუ სებ-ის </t>
        </r>
      </text>
    </comment>
  </commentList>
</comments>
</file>

<file path=xl/sharedStrings.xml><?xml version="1.0" encoding="utf-8"?>
<sst xmlns="http://schemas.openxmlformats.org/spreadsheetml/2006/main" count="1241" uniqueCount="777">
  <si>
    <t>a</t>
  </si>
  <si>
    <t>b</t>
  </si>
  <si>
    <t>c</t>
  </si>
  <si>
    <t>d</t>
  </si>
  <si>
    <t>e</t>
  </si>
  <si>
    <t>f</t>
  </si>
  <si>
    <t>N</t>
  </si>
  <si>
    <t xml:space="preserve">   </t>
  </si>
  <si>
    <t>g</t>
  </si>
  <si>
    <t>h</t>
  </si>
  <si>
    <t>i</t>
  </si>
  <si>
    <t>j</t>
  </si>
  <si>
    <t>k</t>
  </si>
  <si>
    <t>l</t>
  </si>
  <si>
    <t>1.1.1</t>
  </si>
  <si>
    <t>5.3.1</t>
  </si>
  <si>
    <t>5.3.2</t>
  </si>
  <si>
    <t>5.3.3</t>
  </si>
  <si>
    <t>5.3.4</t>
  </si>
  <si>
    <t>5.3.5</t>
  </si>
  <si>
    <t>Key ratios</t>
  </si>
  <si>
    <t>Balance Sheet</t>
  </si>
  <si>
    <t>Income statement</t>
  </si>
  <si>
    <t>Off-balance sheet</t>
  </si>
  <si>
    <t>Risk-Weighted Assets (RWA)</t>
  </si>
  <si>
    <t>Regulatory Capital</t>
  </si>
  <si>
    <t xml:space="preserve">Reconciliation of regulatory capital to balance sheet </t>
  </si>
  <si>
    <t>Credit risk mitigation</t>
  </si>
  <si>
    <t>Counterparty credit risk</t>
  </si>
  <si>
    <t>Table N</t>
  </si>
  <si>
    <t>Bank:</t>
  </si>
  <si>
    <t>Date:</t>
  </si>
  <si>
    <t xml:space="preserve">GEL </t>
  </si>
  <si>
    <t xml:space="preserve">FX  </t>
  </si>
  <si>
    <t xml:space="preserve">Total </t>
  </si>
  <si>
    <t>in Lari</t>
  </si>
  <si>
    <t>Residential Property</t>
  </si>
  <si>
    <t>Commercial Property</t>
  </si>
  <si>
    <t>Complex Real Estate</t>
  </si>
  <si>
    <t>Land Parcel</t>
  </si>
  <si>
    <t>Other</t>
  </si>
  <si>
    <t>Table 6</t>
  </si>
  <si>
    <t>Members of Supervisory Board</t>
  </si>
  <si>
    <t>Members of Board of Directors</t>
  </si>
  <si>
    <t xml:space="preserve">List of Shareholders owning 1% and more of issued capital, indicating Shares </t>
  </si>
  <si>
    <t>List of bank beneficiaries indicating names of direct or indirect holders of 5% or more of shares</t>
  </si>
  <si>
    <t>Table 8</t>
  </si>
  <si>
    <t>Table 10</t>
  </si>
  <si>
    <t>Effect of provisioning rules used for capital adequacy purposes</t>
  </si>
  <si>
    <t>linkage  to capital table</t>
  </si>
  <si>
    <t>Credit Risk Mitigation</t>
  </si>
  <si>
    <t>Claims or contingent claims on central governments or central banks</t>
  </si>
  <si>
    <t>Claims or contingent claims on regional governments or local authorities</t>
  </si>
  <si>
    <t>Claims or contingent claims on multilateral development banks</t>
  </si>
  <si>
    <t>Claims or contingent claims on international organizations/institutions</t>
  </si>
  <si>
    <t>Claims or contingent claims on commercial banks</t>
  </si>
  <si>
    <t>Claims or contingent claims on corporates</t>
  </si>
  <si>
    <t>Retail claims or contingent retail claims</t>
  </si>
  <si>
    <t>Claims or contingent claims secured by mortgages on residential property</t>
  </si>
  <si>
    <t>Past due items</t>
  </si>
  <si>
    <t>Items belonging to regulatory high-risk categories</t>
  </si>
  <si>
    <t>Short-term claims on commercial banks and corporates</t>
  </si>
  <si>
    <t xml:space="preserve">Claims in the form of collective investment undertakings </t>
  </si>
  <si>
    <t>Other items</t>
  </si>
  <si>
    <t>Total</t>
  </si>
  <si>
    <t>On-balance sheet netting</t>
  </si>
  <si>
    <t>Cash on deposit with, or cash assimilated instruments</t>
  </si>
  <si>
    <t>Equities or convertible bonds that are included in a main index</t>
  </si>
  <si>
    <t>Standard gold bullion or equivalent</t>
  </si>
  <si>
    <t xml:space="preserve"> Debt securities without credit rating issued by commercial banks </t>
  </si>
  <si>
    <t>Units in collective investment undertakings</t>
  </si>
  <si>
    <t>Regional governments or local authorities</t>
  </si>
  <si>
    <t>Multilateral development banks</t>
  </si>
  <si>
    <t>International organizations / institutions</t>
  </si>
  <si>
    <t>Public sector entities</t>
  </si>
  <si>
    <t>Commercial banks</t>
  </si>
  <si>
    <t>Total Credit Risk Mitigation</t>
  </si>
  <si>
    <t>Current &amp; Demand Deposits/Total Assets</t>
  </si>
  <si>
    <t xml:space="preserve">FX Liabilities/Total Liabilities </t>
  </si>
  <si>
    <t>Liquid Assets/Total Assets</t>
  </si>
  <si>
    <t>Loan Growth-YTD</t>
  </si>
  <si>
    <t>FX Assets/Total Assets</t>
  </si>
  <si>
    <t>FX Loans/Total Loans</t>
  </si>
  <si>
    <t>Non Performed Loans / Total Loans</t>
  </si>
  <si>
    <t>Net Interest Margin</t>
  </si>
  <si>
    <t>Earnings from Operations / Average Annual Assets</t>
  </si>
  <si>
    <t>Total Interest Expense / Average Annual Assets</t>
  </si>
  <si>
    <t>Total Interest Income /Average Annual Assets</t>
  </si>
  <si>
    <t>Income</t>
  </si>
  <si>
    <t>Based on Basel III framework</t>
  </si>
  <si>
    <t>Tier 1</t>
  </si>
  <si>
    <t>Regulatory capital (amounts, GEL)</t>
  </si>
  <si>
    <t>Key metrics</t>
  </si>
  <si>
    <t>Table 1</t>
  </si>
  <si>
    <t>Off-balance sheet items</t>
  </si>
  <si>
    <t xml:space="preserve">       Including: amounts below the thresholds for deduction (subject to 250% risk weight)</t>
  </si>
  <si>
    <t>Table 5</t>
  </si>
  <si>
    <t>Not subject to capital requirements or subject to deduction from capital</t>
  </si>
  <si>
    <t xml:space="preserve"> Carrying values of items</t>
  </si>
  <si>
    <t>Table 7</t>
  </si>
  <si>
    <t>Tier 2 Capital</t>
  </si>
  <si>
    <t>Investments in the capital of commercial banks, insurance entities and other financial institutions where the bank does not own more than 10% of the issued share capital (amount above 10% limit)</t>
  </si>
  <si>
    <t>Significant investments in the Tier 2 capital (that are not common shares) of commercial banks, insurance entities and other financial institutions</t>
  </si>
  <si>
    <t>Reciprocal cross-holdings in Tier 2 capital</t>
  </si>
  <si>
    <t>Investments in own shares that meet the criteria for Tier 2 capital</t>
  </si>
  <si>
    <t>Regulatory Adjustments of Tier 2 Capital</t>
  </si>
  <si>
    <t>General reserves, limited to a maximum of 1.25% of the bank’s credit risk-weighted exposures</t>
  </si>
  <si>
    <t>Stock surplus (share premium) that meet the criteria for Tier 2 capital</t>
  </si>
  <si>
    <t>Instruments that comply with the criteria for Tier 2 capital</t>
  </si>
  <si>
    <t>Tier 2 capital before regulatory adjustments</t>
  </si>
  <si>
    <t>Additional Tier 1 Capital</t>
  </si>
  <si>
    <t>Regulatory adjustments applied to Additional Tier 1 resulting from shortfall of Tier 2 capital to deduct investments</t>
  </si>
  <si>
    <t>Significant investments in the Additional Tier 1 capital (that are not common shares) of commercial banks, insurance entities and other financial institutions</t>
  </si>
  <si>
    <t>Reciprocal cross-holdings in Additional Tier 1 instruments</t>
  </si>
  <si>
    <t>Investments in own Additional Tier 1 instruments</t>
  </si>
  <si>
    <t>Regulatory Adjustments of Additional Tier 1 capital</t>
  </si>
  <si>
    <t>Stock surplus (share premium) that meet the criteria for Additional Tier 1 capital</t>
  </si>
  <si>
    <t>Including: instruments classified as liabilities under the relevant accounting standards</t>
  </si>
  <si>
    <t>Instruments that comply with the criteria for Additional tier 1 capital</t>
  </si>
  <si>
    <t>Additional tier 1 capital before regulatory adjustments</t>
  </si>
  <si>
    <t xml:space="preserve">Common Equity Tier 1 </t>
  </si>
  <si>
    <t>Regulatory adjustments applied to Common Equity Tier 1 resulting from shortfall of Tier 1 and Tier 2 capital to deduct investments</t>
  </si>
  <si>
    <t>The amount of significant Investments and Deferred Tax Assets which exceed 15% of common equity tier 1</t>
  </si>
  <si>
    <t>Deferred tax assets arising from temporary differences (amount above 10% threshold, net of related tax liability)</t>
  </si>
  <si>
    <t>Significant investments in the common shares of commercial banks, insurance entities and other financial institutions (amount above 10% limit)</t>
  </si>
  <si>
    <t>Holdings of equity and other participations constituting more than 10% of the share capital of other commercial entities</t>
  </si>
  <si>
    <t>Significant investments in the common equity tier 1 capital (that are not common shares) of commercial banks, insurance entities and other financial institutions that are outside the scope of regulatory consolidation</t>
  </si>
  <si>
    <t>Deferred tax assets not subject to the threshold deduction (net of related tax liability)</t>
  </si>
  <si>
    <t>Cash flow hedge reserve</t>
  </si>
  <si>
    <t>Reciprocal cross holdings in the capital of commercial banks, insurance entities and other financial institutions</t>
  </si>
  <si>
    <t>Investments in own shares</t>
  </si>
  <si>
    <t>Shortfall of the stock of provisions to the provisions based on the Asset Classification</t>
  </si>
  <si>
    <t xml:space="preserve">Intangible assets </t>
  </si>
  <si>
    <t>Accumulated unrealized revaluation gains on assets through profit and loss to the extent that they exceed accumulated unrealized revaluation losses through profit and loss</t>
  </si>
  <si>
    <t xml:space="preserve">Revaluation reserves on assets </t>
  </si>
  <si>
    <t>Regulatory Adjustments of Common Equity Tier 1 capital</t>
  </si>
  <si>
    <t xml:space="preserve">Retained earnings (loss) </t>
  </si>
  <si>
    <t>Other disclosed reserves</t>
  </si>
  <si>
    <t xml:space="preserve">Accumulated other comprehensive income </t>
  </si>
  <si>
    <t>Stock surplus (share premium) of common share that meets the criteria of Common Equity Tier 1</t>
  </si>
  <si>
    <t>Common shares that comply with the criteria for Common Equity Tier 1</t>
  </si>
  <si>
    <t>Common Equity Tier 1 capital before regulatory adjustments</t>
  </si>
  <si>
    <t>Regulatory capital</t>
  </si>
  <si>
    <t>Table 9</t>
  </si>
  <si>
    <t>Claims in the form of collective investment undertakings (‘CIU’)</t>
  </si>
  <si>
    <t>Risk Weighted Exposures before Credit Risk Mitigation</t>
  </si>
  <si>
    <t>Table 11</t>
  </si>
  <si>
    <t>Off-balance sheet amount</t>
  </si>
  <si>
    <t>On-balance sheet amount</t>
  </si>
  <si>
    <t>Asset Classes</t>
  </si>
  <si>
    <t>Table 13</t>
  </si>
  <si>
    <t>Information about supervisory board, directorate, beneficiary owners and shareholders</t>
  </si>
  <si>
    <t>Claims or contingent claims on public sector entities</t>
  </si>
  <si>
    <t>Claims or contingent claims on  public sector entities</t>
  </si>
  <si>
    <t xml:space="preserve">Return on Average Assets (ROAA) </t>
  </si>
  <si>
    <t xml:space="preserve">Return on Average Equity (ROAE) </t>
  </si>
  <si>
    <t>Funded Credit Protection</t>
  </si>
  <si>
    <t>Unfunded Credit Protection</t>
  </si>
  <si>
    <t>Debt securities with a short-term credit assessment, which has been determined by NBG to be associated with credit quality step 3 or above under the rules for the risk weighting of short term exposures</t>
  </si>
  <si>
    <t>Debt securities issued by central governments or central banks, regional governments or local authorities, public sector entities, multilateral development banks and international organizations/institutions</t>
  </si>
  <si>
    <t>Debt securities issued by regional governments or local authorities, public sector entities, multilateral development banks and international organizations/institutions</t>
  </si>
  <si>
    <t>Central governments or central banks</t>
  </si>
  <si>
    <t>Other corporate entities that have a credit assessment, which has been determined by NBG to be associated with credit quality step 2 or above under the rules for the risk weighting of exposures to corporates</t>
  </si>
  <si>
    <t>Debt securities issued by other entities, which securities have a credit assessment, which has been determined by NBG to be associated with credit quality step 3 or above under the rules for the risk weighting of exposures to corporates.</t>
  </si>
  <si>
    <t>Total exposures subject to credit risk weighting</t>
  </si>
  <si>
    <t xml:space="preserve"> Reconcilation of balance sheet to regulatory capital</t>
  </si>
  <si>
    <t>Financial assets of the bank</t>
  </si>
  <si>
    <t>Non-financial assets of the bank</t>
  </si>
  <si>
    <t>Real Estate:</t>
  </si>
  <si>
    <t>Precious metals and stones</t>
  </si>
  <si>
    <t xml:space="preserve">Cash </t>
  </si>
  <si>
    <t>Movable Property</t>
  </si>
  <si>
    <t>Shares Pledged</t>
  </si>
  <si>
    <t>Securities</t>
  </si>
  <si>
    <t>Risk Weighted Assets</t>
  </si>
  <si>
    <t>Risk Weighted Assets for Market Risk</t>
  </si>
  <si>
    <t>Risk Weighted Assets for Operational Risk</t>
  </si>
  <si>
    <t>Total Risk Weighted Assets</t>
  </si>
  <si>
    <t>Risk Weighted Assets for Credit Risk</t>
  </si>
  <si>
    <t>Including:instruments classified as equity under the relevant accounting standards</t>
  </si>
  <si>
    <t>Guarantees</t>
  </si>
  <si>
    <t>Letters of credit Issued</t>
  </si>
  <si>
    <t>Assets pledged as security for liabilities of the bank</t>
  </si>
  <si>
    <t>Guarantees received as security for liabilities of the bank</t>
  </si>
  <si>
    <t xml:space="preserve">Surety, joint liability </t>
  </si>
  <si>
    <t xml:space="preserve">          Principal of interest rate contracts (except options)</t>
  </si>
  <si>
    <t xml:space="preserve">          Options sold</t>
  </si>
  <si>
    <t xml:space="preserve">          Options purchased</t>
  </si>
  <si>
    <t xml:space="preserve">          Receivables through FX contracts (except options)</t>
  </si>
  <si>
    <t xml:space="preserve">          Payables through FX contracts (except options)</t>
  </si>
  <si>
    <t xml:space="preserve">          Nominal value of potential receivables through other derivatives</t>
  </si>
  <si>
    <t xml:space="preserve">          Nominal value of potential payables through other derivatives</t>
  </si>
  <si>
    <t>Assets pledged as security for receivables of the bank</t>
  </si>
  <si>
    <t>Guaratees received as security for receivables of the bank</t>
  </si>
  <si>
    <t>Receivables not recognized on-balance</t>
  </si>
  <si>
    <t xml:space="preserve">        Principal of receivables derecognized during last 3 month</t>
  </si>
  <si>
    <t xml:space="preserve">        Interest and penalty receivable not recognized on-balance or derecognized during last 3 month</t>
  </si>
  <si>
    <t>Capital expenditure commitment</t>
  </si>
  <si>
    <t>Derivatives</t>
  </si>
  <si>
    <t xml:space="preserve">        Principal of receivables derecognized during 5 years month (including last 3 month)</t>
  </si>
  <si>
    <t xml:space="preserve">        Interest and penalty receivable not recognized on-balance or derecognized during last 5 years (including last 3 month)</t>
  </si>
  <si>
    <t>Nominal values of off-balance sheet items subject to credit risk weighting</t>
  </si>
  <si>
    <t>Nominal values of off-balance sheet items subject to counterparty credit risk weighting</t>
  </si>
  <si>
    <t>Effect of credit conversion factor of off-balance sheet items related to credit risk framework</t>
  </si>
  <si>
    <t xml:space="preserve">Effect of credit conversion factor of off-balance sheet items related to counterparty credit risk framework (table CCR) </t>
  </si>
  <si>
    <t xml:space="preserve">On-balance sheet items per standardized regulatory report </t>
  </si>
  <si>
    <t>Chairman of the Supervisory Board</t>
  </si>
  <si>
    <t xml:space="preserve">Bank's web page </t>
  </si>
  <si>
    <t>Table of contents</t>
  </si>
  <si>
    <t xml:space="preserve"> Pillar 3 quarterly report</t>
  </si>
  <si>
    <t xml:space="preserve">Name of a bank </t>
  </si>
  <si>
    <t>CEO of a bank</t>
  </si>
  <si>
    <t>Linkages between financial statement assets and  balance sheet items subject to credit risk weighting</t>
  </si>
  <si>
    <t>Differences between carrying values of balance sheet items and exposure amounts subject to credit risk weighting</t>
  </si>
  <si>
    <t>Credit risk weighted exposures</t>
  </si>
  <si>
    <t>Standardized approach - effect of credit risk mitigation</t>
  </si>
  <si>
    <t>Asset Quality</t>
  </si>
  <si>
    <t>Liquidity</t>
  </si>
  <si>
    <t>Information about supervisory board, senior management and shareholders</t>
  </si>
  <si>
    <t>Account name of standardazed supervisory balance sheet item</t>
  </si>
  <si>
    <t>Subject to credit risk weighting</t>
  </si>
  <si>
    <t>Total exposures subject to credit risk weighting before adjustments</t>
  </si>
  <si>
    <t>m</t>
  </si>
  <si>
    <t>n</t>
  </si>
  <si>
    <t>o</t>
  </si>
  <si>
    <t>p</t>
  </si>
  <si>
    <t>q</t>
  </si>
  <si>
    <t xml:space="preserve">                                                                                                                                           Risk weights
Exposure classes</t>
  </si>
  <si>
    <t xml:space="preserve">Total Credit Risk Mitigation - On-balance sheet </t>
  </si>
  <si>
    <t xml:space="preserve">Total Credit Risk Mitigation - Off-balance sheet </t>
  </si>
  <si>
    <t>Table 12</t>
  </si>
  <si>
    <t>Off-balance sheet exposures</t>
  </si>
  <si>
    <t>On-balance sheet exposures</t>
  </si>
  <si>
    <t>Off-balance sheet exposures post CCF</t>
  </si>
  <si>
    <t xml:space="preserve">Off-balance sheet exposures - Nominal value </t>
  </si>
  <si>
    <t>RWA Density
f=e/(a+c)</t>
  </si>
  <si>
    <t>RWA before Credit Risk Mitigation</t>
  </si>
  <si>
    <t>RWA post Credit Risk Mitigation</t>
  </si>
  <si>
    <t>Credit Risk Weighted Exposures 
(On-balance items and off-balance items after credit conversion factor)</t>
  </si>
  <si>
    <t>Standardized approach - Effect of credit risk mitigation</t>
  </si>
  <si>
    <t>Liquidity Coverage Ratio</t>
  </si>
  <si>
    <t>Total HQLA</t>
  </si>
  <si>
    <t>LCR ratio (%)</t>
  </si>
  <si>
    <t>High-quality liquid assets</t>
  </si>
  <si>
    <t>Cash outflows</t>
  </si>
  <si>
    <t>Cash inflows</t>
  </si>
  <si>
    <t>Unsecured wholesale funding</t>
  </si>
  <si>
    <t>Secured wholesale funding</t>
  </si>
  <si>
    <t>TOTAL CASH OUTFLOWS</t>
  </si>
  <si>
    <t>TOTAL CASH INFLOWS</t>
  </si>
  <si>
    <t>Other cash inflows</t>
  </si>
  <si>
    <t>Secured lending (eg reverse repos)</t>
  </si>
  <si>
    <t>Retail deposits</t>
  </si>
  <si>
    <t>Net cash outflow</t>
  </si>
  <si>
    <t>Liquidity coverage ratio (%)</t>
  </si>
  <si>
    <t>Outflows related to off-balance sheet obligations and net short position of derivative exposures</t>
  </si>
  <si>
    <t>Total value according to Basel methodology (with limits)</t>
  </si>
  <si>
    <t>*** LCR calculated according to NBG's methodology which is more focused on local risks than Basel framework. See the table 14. LCR; Commercial banks are required to comply with the limits by coefficients calculated according to NBG's methodology. The numbers calculated within Basel framework are given for illustratory purposes.</t>
  </si>
  <si>
    <t>Liquidity Coverage Ratio***</t>
  </si>
  <si>
    <t>1.1</t>
  </si>
  <si>
    <t>1.2</t>
  </si>
  <si>
    <t>1.3</t>
  </si>
  <si>
    <t>2</t>
  </si>
  <si>
    <t>2.1</t>
  </si>
  <si>
    <t>2.2</t>
  </si>
  <si>
    <t>2.3</t>
  </si>
  <si>
    <t>3</t>
  </si>
  <si>
    <t>6</t>
  </si>
  <si>
    <t>Table 9.1</t>
  </si>
  <si>
    <t>Capital Adequacy Requirements</t>
  </si>
  <si>
    <t>Ratios</t>
  </si>
  <si>
    <t>Amounts (GEL)</t>
  </si>
  <si>
    <t>Minimum Requirements</t>
  </si>
  <si>
    <t>Pillar 1 Requirements</t>
  </si>
  <si>
    <t>Minimum CET1 Requirement</t>
  </si>
  <si>
    <t>Minimum Tier 1 Requirement</t>
  </si>
  <si>
    <t>Minimum Regulatory Capital Requirement</t>
  </si>
  <si>
    <t>Combined Buffer</t>
  </si>
  <si>
    <t>Countercyclical Buffer</t>
  </si>
  <si>
    <t>Systemic Risk Buffer</t>
  </si>
  <si>
    <t>CET1</t>
  </si>
  <si>
    <t>Total regulatory Capital</t>
  </si>
  <si>
    <t>9.1</t>
  </si>
  <si>
    <t xml:space="preserve">Senior management of the bank ensures fair presentation and accuracy of the information provided within Pillar 3 disclosure report. The report is prepared in accordance with internal review and control processes coordinated with the board. The report meets the requirements of the decree N92/04 of the Governor of the National Bank of Georgia on “Disclosure requirements for commercial banks within Pillar 3” and other relevant decrees and regulations of NBG. </t>
  </si>
  <si>
    <t>CET1 Pillar 2 Requirement</t>
  </si>
  <si>
    <t>Tier 1 Pillar2 Requirement</t>
  </si>
  <si>
    <t>Regulatory capital Pillar 2 Requirement</t>
  </si>
  <si>
    <t>Other contractual funding obligations</t>
  </si>
  <si>
    <t>Other contingent funding obligations</t>
  </si>
  <si>
    <t>Inflows from fully performing exposures</t>
  </si>
  <si>
    <t>* Commercial banks are required to comply with the limits by coefficients calculated according to NBG's methodology. The numbers calculated within Basel framework are given for illustratory purposes.</t>
  </si>
  <si>
    <t>Total value according to NBG's methodology* (with limits)</t>
  </si>
  <si>
    <t>Total unweighted value (daily average)</t>
  </si>
  <si>
    <t>Total weighted values according to NBG's methodology* (daily average)</t>
  </si>
  <si>
    <t>Total weighted values according to Basel methodology (daily average)</t>
  </si>
  <si>
    <t>Table 15.1</t>
  </si>
  <si>
    <t>Leverage Ratio</t>
  </si>
  <si>
    <t>On-balance sheet exposures (excluding derivatives and SFTs)</t>
  </si>
  <si>
    <t>(Asset amounts deducted in determining Tier 1 capital)</t>
  </si>
  <si>
    <t>Total on-balance sheet exposures (excluding derivatives, SFTs and fiduciary assets) (sum of lines 1 and 2)</t>
  </si>
  <si>
    <t>Derivative exposures</t>
  </si>
  <si>
    <t>EU-5a</t>
  </si>
  <si>
    <t>Exposure determined under Original Exposure Method</t>
  </si>
  <si>
    <t>Gross-up for derivatives collateral provided where deducted from the balance sheet assets pursuant to the applicable accounting framework</t>
  </si>
  <si>
    <t>(Deductions of receivables assets for cash variation margin provided in derivatives transactions)</t>
  </si>
  <si>
    <t>(Exempted CCP leg of client-cleared trade exposures)</t>
  </si>
  <si>
    <t>Adjusted effective notional amount of written credit derivatives</t>
  </si>
  <si>
    <t>(Adjusted effective notional offsets and add-on deductions for written credit derivatives)</t>
  </si>
  <si>
    <t>Total derivative exposures (sum of lines 4 to 10)</t>
  </si>
  <si>
    <t>Securities financing transaction exposures</t>
  </si>
  <si>
    <t>Gross SFT assets (with no recognition of netting), after adjusting for sales accounting transactions</t>
  </si>
  <si>
    <t>(Netted amounts of cash payables and cash receivables of gross SFT assets)</t>
  </si>
  <si>
    <t>Counterparty credit risk exposure for SFT assets</t>
  </si>
  <si>
    <t>EU-14a</t>
  </si>
  <si>
    <t>Derogation for SFTs: Counterparty credit risk exposure in accordance with Article 429b (4) and 222 of Regulation (EU) No 575/2013</t>
  </si>
  <si>
    <t>Agent transaction exposures</t>
  </si>
  <si>
    <t>EU-15a</t>
  </si>
  <si>
    <t>(Exempted CCP leg of client-cleared SFT exposure)</t>
  </si>
  <si>
    <t>Total securities financing transaction exposures (sum of lines 12 to 15a)</t>
  </si>
  <si>
    <t>Other off-balance sheet exposures</t>
  </si>
  <si>
    <t>Off-balance sheet exposures at gross notional amount</t>
  </si>
  <si>
    <t>(Adjustments for conversion to credit equivalent amounts)</t>
  </si>
  <si>
    <t>Other off-balance sheet exposures (sum of lines 17 to 18)</t>
  </si>
  <si>
    <t>Exempted exposures in accordance with CRR Article 429 (7) and (14) (on and off balance sheet)</t>
  </si>
  <si>
    <t>EU-19a</t>
  </si>
  <si>
    <t xml:space="preserve">(Exemption of intragroup exposures (solo basis) in accordance with Article 429(7) of Regulation (EU) No 575/2013 (on and off balance sheet)) </t>
  </si>
  <si>
    <t>EU-19b</t>
  </si>
  <si>
    <t>(Exposures exempted in accordance with Article 429 (14) of Regulation (EU) No 575/2013 (on and off balance sheet))</t>
  </si>
  <si>
    <t>Tier 1 capital</t>
  </si>
  <si>
    <t>Total leverage ratio exposures (sum of lines 3, 11, 16, 19, EU-19a and EU-19b)</t>
  </si>
  <si>
    <t>Leverage ratio</t>
  </si>
  <si>
    <t>Choice on transitional arrangements and amount of derecognised fiduciary items</t>
  </si>
  <si>
    <t>EU-23</t>
  </si>
  <si>
    <t>Choice on transitional arrangements for the definition of the capital measure</t>
  </si>
  <si>
    <t>EU-24</t>
  </si>
  <si>
    <t>Amount of derecognised fiduciary items in accordance with Article 429(11) of Regulation (EU) NO 575/2013</t>
  </si>
  <si>
    <t>Total Requirements</t>
  </si>
  <si>
    <t>Pillar 2 Requirements</t>
  </si>
  <si>
    <t>* Regarding the annulment of conservation buffer requirement please see the press release of National Bank of Goergia "Supervisory Plan Of The National Bank Of Georgia With Regard To COVID-19" (link: https://www.nbg.gov.ge/index.php?m=340&amp;newsid=3901&amp;lng=eng )</t>
  </si>
  <si>
    <t>Capital Conservation Buffer *</t>
  </si>
  <si>
    <t>Balance sheet items *</t>
  </si>
  <si>
    <t>* COVID 19 related provisions are deducted from balance sheet items after applying relevant risks weights and mitigation</t>
  </si>
  <si>
    <t>Effect of other adjustments *</t>
  </si>
  <si>
    <t>*Other adjustments include COVID 19 related provisions too. These provisions are deducted from risk weighted balance sheet items. See table "5.RWA"</t>
  </si>
  <si>
    <t>On-balance sheet items (excluding derivatives, SFTs and fiduciary assets, but including collateral) *</t>
  </si>
  <si>
    <t>*COVID 19 related provisions are deducted from balance sheet items</t>
  </si>
  <si>
    <t>CET1 capital</t>
  </si>
  <si>
    <t>Tier1 capital</t>
  </si>
  <si>
    <t>Regulatory capital total requirement</t>
  </si>
  <si>
    <t>CET1 capital total requirement</t>
  </si>
  <si>
    <t>Tier1 capital total requirement</t>
  </si>
  <si>
    <t>Total Risk Weighted Assets (Total RWA) (Based on Basel III framework)</t>
  </si>
  <si>
    <t>Total Risk Weighted Assets (amounts, GEL)</t>
  </si>
  <si>
    <t>Capital Adequacy Ratios</t>
  </si>
  <si>
    <t>Independence status</t>
  </si>
  <si>
    <t>Position/Subordinated business units</t>
  </si>
  <si>
    <t>Net Stable Funding Ratio</t>
  </si>
  <si>
    <t>Unweighted value by residual maturity</t>
  </si>
  <si>
    <t>Weighted value</t>
  </si>
  <si>
    <t>No maturity</t>
  </si>
  <si>
    <t>&lt; 6 month</t>
  </si>
  <si>
    <t>6 month to &lt;1yr</t>
  </si>
  <si>
    <t>&gt;= 1 yr</t>
  </si>
  <si>
    <t>Available stable funding</t>
  </si>
  <si>
    <t>Capital:</t>
  </si>
  <si>
    <t xml:space="preserve">Regulatory capital </t>
  </si>
  <si>
    <t>Other non-redeemable capital instruments and liabilities with remaining maturity more than 1 year</t>
  </si>
  <si>
    <t>Redeemable retail deposits or non-redeemable retail deposits with residual maturity of less than one year</t>
  </si>
  <si>
    <t xml:space="preserve">Residents' deposits </t>
  </si>
  <si>
    <t xml:space="preserve">Non-residents' deposits </t>
  </si>
  <si>
    <t>Wholesale funding</t>
  </si>
  <si>
    <t>Redeemable funding or non-redeemable funding with residual maturity of less than one year, provided by the government or enterprises controlled by the government, international financial institutions and legal entities, excluding representatives of financial sector</t>
  </si>
  <si>
    <t>Redeemable funding or non-redeemable funding with residual maturity of less than one year, provided by the central banks and other financial institutions</t>
  </si>
  <si>
    <t>Liabilities with matching interdependent assets</t>
  </si>
  <si>
    <t>Other liabilities:</t>
  </si>
  <si>
    <t>Liabilities related to derivatives</t>
  </si>
  <si>
    <t>All other liabilities and equity not included in the above categories</t>
  </si>
  <si>
    <t>Total available stable funding</t>
  </si>
  <si>
    <t>Required stable funding</t>
  </si>
  <si>
    <t>Total high-quality liquid assets (HQLA)</t>
  </si>
  <si>
    <t>Performing loans and securities:</t>
  </si>
  <si>
    <t xml:space="preserve">Loans and deposits to financial institutions secured by Level 1 HQLA </t>
  </si>
  <si>
    <t xml:space="preserve">Loans and deposits to financial institutions secured by non-Level 1 HQLA and unsecured performing loans to financial institutions </t>
  </si>
  <si>
    <t xml:space="preserve">Loans to non-financial institutions and retail customers, of which: </t>
  </si>
  <si>
    <t>With a risk weight of less than or equal to 35%</t>
  </si>
  <si>
    <t>Residential mortgages, of which:</t>
  </si>
  <si>
    <t>Securities that do not qualify as HQLA</t>
  </si>
  <si>
    <t xml:space="preserve">Assets with matching interdependent liabilities </t>
  </si>
  <si>
    <t xml:space="preserve">Other assets: </t>
  </si>
  <si>
    <t>Assets related to derivatives</t>
  </si>
  <si>
    <t xml:space="preserve">All other assets not included in the above categories </t>
  </si>
  <si>
    <t xml:space="preserve">Off-balance sheet items </t>
  </si>
  <si>
    <t>Total required stable funding</t>
  </si>
  <si>
    <t>Net stable funding ratio</t>
  </si>
  <si>
    <t>*Items to be reported in the ‘no maturity’ time bucket do not have a stated maturity. These may include, but are not limited to, items such as capital with perpetual maturity, current/demand deposits, etc.</t>
  </si>
  <si>
    <t>Table 16</t>
  </si>
  <si>
    <t>Net stable funding ratio (%)</t>
  </si>
  <si>
    <t>Exposures distributed by residual maturity and Risk Classes</t>
  </si>
  <si>
    <t>Loans, corporate debt securities and Off-balance-sheet items distributed by type of collateral</t>
  </si>
  <si>
    <t>Table 17</t>
  </si>
  <si>
    <t xml:space="preserve">                                                                                                                         Distribution by residual maturity                                                            
Risk classes</t>
  </si>
  <si>
    <t>Exposures of On-Balance Items</t>
  </si>
  <si>
    <t xml:space="preserve">On demand </t>
  </si>
  <si>
    <t>≤ 1 year</t>
  </si>
  <si>
    <t xml:space="preserve">&gt; 1 year ≤ 5 year </t>
  </si>
  <si>
    <t>&gt; 5 year</t>
  </si>
  <si>
    <t xml:space="preserve">No stated maturity </t>
  </si>
  <si>
    <t>Table 18</t>
  </si>
  <si>
    <t xml:space="preserve">                                                                                                                                      On Balance Assets                                                                                                                   
                                                                                                                                                                                                                                                                                                            Risk classes</t>
  </si>
  <si>
    <t xml:space="preserve">Gross carrying values </t>
  </si>
  <si>
    <t>General Reserve</t>
  </si>
  <si>
    <t>Accumulated write-off, during the reporting period</t>
  </si>
  <si>
    <t>Of which: Loans and other Assets - Non-Performing</t>
  </si>
  <si>
    <t>Of which: Loans and other Assets - other than Non-Performing</t>
  </si>
  <si>
    <t>Past due items*</t>
  </si>
  <si>
    <t xml:space="preserve"> Of which: loans</t>
  </si>
  <si>
    <t xml:space="preserve"> Of which: securities</t>
  </si>
  <si>
    <t>Table 19</t>
  </si>
  <si>
    <t>Financial Institutions</t>
  </si>
  <si>
    <t>Pawn-shops</t>
  </si>
  <si>
    <t>Real Estate Management</t>
  </si>
  <si>
    <t>Construction Companies</t>
  </si>
  <si>
    <t>Production and Trade of Construction Materials</t>
  </si>
  <si>
    <t>Trade of Consumer Foods and Goods</t>
  </si>
  <si>
    <t>Production of Consumer Foods and Goods</t>
  </si>
  <si>
    <t>Production and Trade of Durable Goods</t>
  </si>
  <si>
    <t>Production and Trade of Clothes, Shoes and Textiles</t>
  </si>
  <si>
    <t>Trade (Other)</t>
  </si>
  <si>
    <t>Other Production</t>
  </si>
  <si>
    <t>Hotels, Tourism</t>
  </si>
  <si>
    <t>Restaurants</t>
  </si>
  <si>
    <t>Industry</t>
  </si>
  <si>
    <t>Energy</t>
  </si>
  <si>
    <t>Auto Dealers</t>
  </si>
  <si>
    <t>Pharmacy</t>
  </si>
  <si>
    <t>Telecommunication</t>
  </si>
  <si>
    <t>Service</t>
  </si>
  <si>
    <t xml:space="preserve">Other </t>
  </si>
  <si>
    <t>Other assets</t>
  </si>
  <si>
    <t>Table 20</t>
  </si>
  <si>
    <t>Opening balance</t>
  </si>
  <si>
    <t>As a result of write-off of assets</t>
  </si>
  <si>
    <t>Closing balance</t>
  </si>
  <si>
    <t>Table 21</t>
  </si>
  <si>
    <t>Gross carrying value of Non-performing Loans</t>
  </si>
  <si>
    <t>Net accumulated recoveries related to decrease of Non-performing loans</t>
  </si>
  <si>
    <t>Inflows to non-performing portfolios</t>
  </si>
  <si>
    <t>Outflows from non-performing portfolios</t>
  </si>
  <si>
    <t>Outflow due to loan repayment, partial or total</t>
  </si>
  <si>
    <t>Outflow due to taking possession of collateral</t>
  </si>
  <si>
    <t>Outflow due to sale of portfolios</t>
  </si>
  <si>
    <t>Outflows due to write-offs</t>
  </si>
  <si>
    <t>Outflow due to other situations</t>
  </si>
  <si>
    <t>Table 22</t>
  </si>
  <si>
    <t xml:space="preserve"> Gross carrying value of loans and Debt securities, nominal value of Off-balance-sheet items</t>
  </si>
  <si>
    <t>Past due ≤ 30 days</t>
  </si>
  <si>
    <t>Loans</t>
  </si>
  <si>
    <t>Central banks</t>
  </si>
  <si>
    <t>General governments</t>
  </si>
  <si>
    <t>Credit institutions</t>
  </si>
  <si>
    <t>Other financial corporations</t>
  </si>
  <si>
    <t>Non-financial corporations</t>
  </si>
  <si>
    <t>Households</t>
  </si>
  <si>
    <t>Debt Securities</t>
  </si>
  <si>
    <t>Off-balance-sheet itmes</t>
  </si>
  <si>
    <t>Table 23</t>
  </si>
  <si>
    <t>Secured Loans</t>
  </si>
  <si>
    <t>Loans Secured by Immovable property</t>
  </si>
  <si>
    <t>1.1.1.1</t>
  </si>
  <si>
    <t>LTV ≤70%</t>
  </si>
  <si>
    <t>1.1.1.2</t>
  </si>
  <si>
    <t>LTV &gt;70% ≤85%</t>
  </si>
  <si>
    <t>1.1.1.3</t>
  </si>
  <si>
    <t>LTV &gt;85% ≤100%</t>
  </si>
  <si>
    <t>1.1.1.4</t>
  </si>
  <si>
    <t>LTV &gt;100%</t>
  </si>
  <si>
    <t>1.3.1</t>
  </si>
  <si>
    <t>Of which value capped at the Loan value</t>
  </si>
  <si>
    <t>1.3.1.1</t>
  </si>
  <si>
    <t>Of which immovable property</t>
  </si>
  <si>
    <t>1.3.2</t>
  </si>
  <si>
    <t>Of which value above the cap</t>
  </si>
  <si>
    <t>1.3.2.1</t>
  </si>
  <si>
    <t>Loans secured by the state and state institutions</t>
  </si>
  <si>
    <t>Loans secured by bank and /or financial institutions</t>
  </si>
  <si>
    <t>Table 24</t>
  </si>
  <si>
    <t>Gross carrying value</t>
  </si>
  <si>
    <t>Table 25</t>
  </si>
  <si>
    <t>Secured by deposit</t>
  </si>
  <si>
    <t>Secured by the state and state institutions</t>
  </si>
  <si>
    <t>Secured by bank and /or financial institutions</t>
  </si>
  <si>
    <t>Secured by gold / gold jewelry</t>
  </si>
  <si>
    <t>Secured by Immovable property</t>
  </si>
  <si>
    <t>Secured by shares / stocks and other securities</t>
  </si>
  <si>
    <t>Secured by other collateral</t>
  </si>
  <si>
    <t>Secured by another third party guarantee</t>
  </si>
  <si>
    <t>Unsecured Amount</t>
  </si>
  <si>
    <t>Corporate debt securities</t>
  </si>
  <si>
    <t xml:space="preserve"> Of which: Non-Performing Loans</t>
  </si>
  <si>
    <t xml:space="preserve"> Of which: Non-Performing Corporate debt securities</t>
  </si>
  <si>
    <t xml:space="preserve"> Of which: Non-Performing Off-balance-sheet itmes</t>
  </si>
  <si>
    <t>Past due items* - Past due items will be filled  in paragraph 10 and also will be redistributed to the classes in which they were recorded before they were classified as "Past due tems". An overdue loan line is not included in the formula for eliminating double counting.</t>
  </si>
  <si>
    <t xml:space="preserve">                                                                                                     Loans
                                                                                                                                                                                                             Sector of repayment source</t>
  </si>
  <si>
    <t>Off-balance-sheet items</t>
  </si>
  <si>
    <t>Assets on which the Sector of repayment source is not accounted for</t>
  </si>
  <si>
    <t>State, state organizations</t>
  </si>
  <si>
    <t>Construction Development, Real Estate Development and other Land Loans</t>
  </si>
  <si>
    <t>Agriculture</t>
  </si>
  <si>
    <t>HealthCare</t>
  </si>
  <si>
    <t>Oil Importers,Filling stationas,gas stations and Retailers</t>
  </si>
  <si>
    <t>As a result of classification of assets as a low quality</t>
  </si>
  <si>
    <t>As a result of classification of assets as a high quality</t>
  </si>
  <si>
    <t>As a result of the origination of the new assets</t>
  </si>
  <si>
    <t>Changes in the stock of non-performing loans over the period</t>
  </si>
  <si>
    <t>Value of Pledged collateral</t>
  </si>
  <si>
    <t>Table 26</t>
  </si>
  <si>
    <t>Retail Products</t>
  </si>
  <si>
    <t>Number of Loans</t>
  </si>
  <si>
    <t>Student loans</t>
  </si>
  <si>
    <t>Mortgages</t>
  </si>
  <si>
    <t>Credit Cards</t>
  </si>
  <si>
    <t>Overdrafts</t>
  </si>
  <si>
    <t>Momental Installments</t>
  </si>
  <si>
    <t>Pay Day Loans</t>
  </si>
  <si>
    <t>Consumer Loans</t>
  </si>
  <si>
    <t>Auto loans</t>
  </si>
  <si>
    <t>Retail Pawnshop loans</t>
  </si>
  <si>
    <t>Mortgages - For Real Estate Renovation</t>
  </si>
  <si>
    <t>Mortgages - Purchase of completed real estate</t>
  </si>
  <si>
    <t>Total Retail Products</t>
  </si>
  <si>
    <t>Mortgages - Construction, the purchase of real estate under construction</t>
  </si>
  <si>
    <t>Weighted average nominal interest rate on quarterly disbursed loans</t>
  </si>
  <si>
    <t>Weighted average effective interest rate on quarterly disbursed loans</t>
  </si>
  <si>
    <t>Between them: Loans issued on the basis of income from a pension or other state social disbursement</t>
  </si>
  <si>
    <t>Gross carrying value of Loans</t>
  </si>
  <si>
    <t>General and Qualitative information on Retail Products</t>
  </si>
  <si>
    <t>Other deductions</t>
  </si>
  <si>
    <t>Differences between values per standardized balance sheet used for regulatory reporting purposes and the exposure amounts used for capital adequacy calculation purposes</t>
  </si>
  <si>
    <t>Total values of on-balance and off-balance sheet items before any adjustments used for credit risk weighting purposes</t>
  </si>
  <si>
    <t>Total carrying value of balance sheet items subject to credit risk weighting before adjustments</t>
  </si>
  <si>
    <t>Statement of Financial Position</t>
  </si>
  <si>
    <t>reporting period</t>
  </si>
  <si>
    <t>respective period of the previous year</t>
  </si>
  <si>
    <t>ASSETS</t>
  </si>
  <si>
    <t>Cash, Cash balances with National Bank of Georgia and other banks</t>
  </si>
  <si>
    <t>Cash on hand</t>
  </si>
  <si>
    <t>Casha balances with National bank of Georgia</t>
  </si>
  <si>
    <t>Cash balances with other banks</t>
  </si>
  <si>
    <t xml:space="preserve">Financial assets held for trading </t>
  </si>
  <si>
    <t>of which:derivatives</t>
  </si>
  <si>
    <t>Non-trading financial assets mandatorily at fair value through profit or loss</t>
  </si>
  <si>
    <t>Financial assets designated at fair value through profit or loss</t>
  </si>
  <si>
    <t>Financial assets at fair value through other comprehensive income</t>
  </si>
  <si>
    <t>Equity instruments</t>
  </si>
  <si>
    <t>Debt securities</t>
  </si>
  <si>
    <t>Loans and advances</t>
  </si>
  <si>
    <t>Financial assets at amortised cost</t>
  </si>
  <si>
    <t>Investments in subsidiaries, joint ventures and associates</t>
  </si>
  <si>
    <t>Non-current assets and disposal groups classified as held for sale</t>
  </si>
  <si>
    <t>Tangible assets</t>
  </si>
  <si>
    <t>Property, Plant and Equipment</t>
  </si>
  <si>
    <t xml:space="preserve">Investment property </t>
  </si>
  <si>
    <t>Intangible assets</t>
  </si>
  <si>
    <t>Goodwill</t>
  </si>
  <si>
    <t>Other intangible assets</t>
  </si>
  <si>
    <t xml:space="preserve">Tax assets </t>
  </si>
  <si>
    <t>Current tax assets</t>
  </si>
  <si>
    <t xml:space="preserve">Deferred tax assets </t>
  </si>
  <si>
    <t xml:space="preserve">Other assets </t>
  </si>
  <si>
    <t>of which: repossessed collateral</t>
  </si>
  <si>
    <t>of which: dividends receivable</t>
  </si>
  <si>
    <t>TOTAL ASSETS</t>
  </si>
  <si>
    <t>LIABILITIES</t>
  </si>
  <si>
    <t>Financial liabilities held for trading</t>
  </si>
  <si>
    <t>Financial liabilities designated at fair value through profit or loss</t>
  </si>
  <si>
    <t>Financial liabilities measured at amortised cost</t>
  </si>
  <si>
    <t xml:space="preserve">Deposits </t>
  </si>
  <si>
    <t>borrowings</t>
  </si>
  <si>
    <t>Debt securities issued</t>
  </si>
  <si>
    <t xml:space="preserve">Other financial liabilities </t>
  </si>
  <si>
    <t>Provisions</t>
  </si>
  <si>
    <t xml:space="preserve">Tax liabilities </t>
  </si>
  <si>
    <t>Current tax liabilities</t>
  </si>
  <si>
    <t>Deferred tax liabilities</t>
  </si>
  <si>
    <t>Subordinated liabilities</t>
  </si>
  <si>
    <t xml:space="preserve">Other liabilities </t>
  </si>
  <si>
    <t>of which: dividends payable</t>
  </si>
  <si>
    <t>TOTAL LIABILITIES</t>
  </si>
  <si>
    <t>Equity</t>
  </si>
  <si>
    <t>Share capital</t>
  </si>
  <si>
    <t>preference share</t>
  </si>
  <si>
    <t>Share premium</t>
  </si>
  <si>
    <t>(-) Treasury shares</t>
  </si>
  <si>
    <t>Equity instruments issued other than capital</t>
  </si>
  <si>
    <t>Equity component of compound financial instruments</t>
  </si>
  <si>
    <t>Other equity instruments issued</t>
  </si>
  <si>
    <t>Share-based payment reserve</t>
  </si>
  <si>
    <t>Accumulated other comprehensive income</t>
  </si>
  <si>
    <t>revaluation reserve</t>
  </si>
  <si>
    <t>Fair value changes of equity instruments measured at fair value through other comprehensive income</t>
  </si>
  <si>
    <t>Fair value changes of debt instruments measured at fair value through other comprehensive income</t>
  </si>
  <si>
    <t>Retained earnings</t>
  </si>
  <si>
    <t>TOTAL EQUITY</t>
  </si>
  <si>
    <t>TOTAL EQUITY AND TOTAL LIABILITIES</t>
  </si>
  <si>
    <t>Statement of profit or loss</t>
  </si>
  <si>
    <t>Interest income</t>
  </si>
  <si>
    <t xml:space="preserve">Financial assets designated at fair value through profit or loss </t>
  </si>
  <si>
    <t>(Interest expenses)</t>
  </si>
  <si>
    <t>(Financial liabilities held for trading)</t>
  </si>
  <si>
    <r>
      <t xml:space="preserve">(Financial liabilities designated at fair value through profit or loss) </t>
    </r>
    <r>
      <rPr>
        <strike/>
        <sz val="8"/>
        <rFont val="Verdana"/>
        <family val="2"/>
      </rPr>
      <t/>
    </r>
  </si>
  <si>
    <t>(Financial liabilities measured at amortised cost)</t>
  </si>
  <si>
    <t>(Other liabilities)</t>
  </si>
  <si>
    <t>Dividend income</t>
  </si>
  <si>
    <t>Fee and commission income</t>
  </si>
  <si>
    <t>(Fee and commission expenses)</t>
  </si>
  <si>
    <t>Gains or (-) losses on derecognition of financial assets and liabilities not measured at fair value through profit or loss, net</t>
  </si>
  <si>
    <t>Gains or (-) losses on financial assets and liabilities held for trading, net</t>
  </si>
  <si>
    <t>Gains or (-) losses on non-trading financial assets mandatorily at fair value through profit or loss, net</t>
  </si>
  <si>
    <t>Gains or (-) losses on financial assets and liabilities designated at fair value through profit or loss, net</t>
  </si>
  <si>
    <t>Exchange differences [gain or (-) loss], net</t>
  </si>
  <si>
    <t xml:space="preserve">Gains or (-) losses on derecognition of non-financial assets, net </t>
  </si>
  <si>
    <t xml:space="preserve">Other operating income </t>
  </si>
  <si>
    <t>(Other operating expenses)</t>
  </si>
  <si>
    <t>(Administrative expenses)</t>
  </si>
  <si>
    <t>(Staff expenses)</t>
  </si>
  <si>
    <t>(Other administrative expenses)</t>
  </si>
  <si>
    <t>(Depreciation and amortisation)</t>
  </si>
  <si>
    <t>Modification gains or (-) losses, net</t>
  </si>
  <si>
    <t>(Provisions or (-) reversal of provisions)</t>
  </si>
  <si>
    <t>(Commitments and guarantees given)</t>
  </si>
  <si>
    <t>(Other provisions)</t>
  </si>
  <si>
    <t>(Impairment or (-) reversal of impairment on financial assets not measured at fair value through profit or loss)</t>
  </si>
  <si>
    <t>(Financial assets at fair value through other comprehensive income)</t>
  </si>
  <si>
    <t>(Financial assets at amortised cost)</t>
  </si>
  <si>
    <t>(Impairment or (-) reversal of impairment of investments in subsidiaries, joint ventures and associates)</t>
  </si>
  <si>
    <t>(Impairment or (-) reversal of impairment on non-financial assets)</t>
  </si>
  <si>
    <t>Share of the profit or (-) loss of investments in subsidaries, joint ventures and associates accounted for using the equity method</t>
  </si>
  <si>
    <t>PROFIT OR (-) LOSS BEFORE TAX</t>
  </si>
  <si>
    <t>(Tax expense or (-) income</t>
  </si>
  <si>
    <t>Profit  or (-) loss after tax</t>
  </si>
  <si>
    <t>Loan commitments received</t>
  </si>
  <si>
    <t>Loan commitments given</t>
  </si>
  <si>
    <t>guarantees given</t>
  </si>
  <si>
    <t>Carrying values as reported in published stand-alone financial statements per IFRS</t>
  </si>
  <si>
    <t>(a+b-c-d)</t>
  </si>
  <si>
    <t>Net Value</t>
  </si>
  <si>
    <t>Expected Credit Loss</t>
  </si>
  <si>
    <t>Closing balance of Expected Credit Loss</t>
  </si>
  <si>
    <t>Increase / Decrease ECL of foreign currency assets as a result of currency exchange rate changes</t>
  </si>
  <si>
    <t>As a result of partial or total payment of assets</t>
  </si>
  <si>
    <t>Decrease in ECL for possible losses on assets</t>
  </si>
  <si>
    <t>An increase in the ECL for possible losses on assets</t>
  </si>
  <si>
    <t>Opening balance of Expected Credit Loss</t>
  </si>
  <si>
    <t>Changes in Expected Credit Loss for loans and Corporate debt securities</t>
  </si>
  <si>
    <t>Decrease of non-performing portfolio, as a result of currency exchange rate changes</t>
  </si>
  <si>
    <t>Outflow due to the decrease level of credit risk</t>
  </si>
  <si>
    <t>Increase of non-performing portfolio, as e result of currency exchange rate changes</t>
  </si>
  <si>
    <t xml:space="preserve">Past due &gt;5 Years </t>
  </si>
  <si>
    <t xml:space="preserve"> Past due &gt; 2 Year ≤ 5 Year </t>
  </si>
  <si>
    <t xml:space="preserve"> Past due &gt; 1 Year ≤ 2 Year </t>
  </si>
  <si>
    <t xml:space="preserve"> Past due &gt; 180 days ≤ 1 Year </t>
  </si>
  <si>
    <t xml:space="preserve"> Past due &gt; 90 days ≤ 180 days </t>
  </si>
  <si>
    <t xml:space="preserve"> Past due &gt; 30 days ≤ 90 days </t>
  </si>
  <si>
    <t xml:space="preserve"> Past due &gt; 90 days </t>
  </si>
  <si>
    <t>POCI</t>
  </si>
  <si>
    <r>
      <t>3</t>
    </r>
    <r>
      <rPr>
        <vertAlign val="superscript"/>
        <sz val="9"/>
        <rFont val="Sylfaen"/>
        <family val="1"/>
      </rPr>
      <t>rd</t>
    </r>
    <r>
      <rPr>
        <sz val="9"/>
        <rFont val="Sylfaen"/>
        <family val="1"/>
      </rPr>
      <t xml:space="preserve"> stage</t>
    </r>
  </si>
  <si>
    <r>
      <t>2</t>
    </r>
    <r>
      <rPr>
        <vertAlign val="superscript"/>
        <sz val="9"/>
        <rFont val="Sylfaen"/>
        <family val="1"/>
      </rPr>
      <t>nd</t>
    </r>
    <r>
      <rPr>
        <sz val="9"/>
        <rFont val="Sylfaen"/>
        <family val="1"/>
      </rPr>
      <t xml:space="preserve"> stage</t>
    </r>
  </si>
  <si>
    <r>
      <t>1</t>
    </r>
    <r>
      <rPr>
        <vertAlign val="superscript"/>
        <sz val="9"/>
        <rFont val="Sylfaen"/>
        <family val="1"/>
      </rPr>
      <t>st</t>
    </r>
    <r>
      <rPr>
        <sz val="9"/>
        <rFont val="Sylfaen"/>
        <family val="1"/>
      </rPr>
      <t xml:space="preserve"> stage</t>
    </r>
  </si>
  <si>
    <t>Distribution of loans, Debt securities  and Off-balance-sheet items according to Credit Risk Stages and Past due days</t>
  </si>
  <si>
    <t>Expected Credit Loss of Loans</t>
  </si>
  <si>
    <t xml:space="preserve"> Gross carrying value of loans</t>
  </si>
  <si>
    <t xml:space="preserve">Loans Distributed according to LTV ratio, Expected Credit Loss, Value of collateral for loans and loans secured by guarantees according to Credit Risk stages and past due days
  </t>
  </si>
  <si>
    <t xml:space="preserve">                               Gross carrying value(Nominal value for Offbalance) - distribution according to Collateral type
Loans, corporate debt securities and Off-balance-sheet items</t>
  </si>
  <si>
    <t>ი</t>
  </si>
  <si>
    <t>თ</t>
  </si>
  <si>
    <t>ზ</t>
  </si>
  <si>
    <t>ვ</t>
  </si>
  <si>
    <t>ე</t>
  </si>
  <si>
    <t>დ</t>
  </si>
  <si>
    <t>გ</t>
  </si>
  <si>
    <t>ბ</t>
  </si>
  <si>
    <t>ა</t>
  </si>
  <si>
    <t>Contractual Principal Amount</t>
  </si>
  <si>
    <t>According to IFRS</t>
  </si>
  <si>
    <t>Assets, ECL and write-offs by risk classes</t>
  </si>
  <si>
    <t>Assets, ECL and write-offs by Sectors of income source</t>
  </si>
  <si>
    <t>Change in ECL for loans and Corporate debt securities</t>
  </si>
  <si>
    <t>Distribution of loans, Debt securities  and Off-balance-sheet items according to  Credit Risk stages and Past due days</t>
  </si>
  <si>
    <t>Loans Distributed according to LTV ratio, Loan reserves, Value of collateral for loans and loans secured by guarantees according to Credit Risk stages and past due days</t>
  </si>
  <si>
    <t>Loans and ECL on loans distributed according to Sectors of income source and Credit Risk stages</t>
  </si>
  <si>
    <t>Weighted average nominal interest rate (on Residual Contractual value of Loans)</t>
  </si>
  <si>
    <t>Weighted average remaining maturity (months) according to the  Residual Contractual value of Loans</t>
  </si>
  <si>
    <t>ECL/Total Loans</t>
  </si>
  <si>
    <t>4Q-2025</t>
  </si>
  <si>
    <t>3Q-2025</t>
  </si>
  <si>
    <t>2Q-2025</t>
  </si>
  <si>
    <t>1Q-2025</t>
  </si>
  <si>
    <t>4Q-2024</t>
  </si>
  <si>
    <t>კოეფიციენტი</t>
  </si>
  <si>
    <t>თანხა (ლარი)</t>
  </si>
  <si>
    <t xml:space="preserve">Based on Basel III framework </t>
  </si>
  <si>
    <t>Minimum requirement for own funds and eligible liabilities (MREL)</t>
  </si>
  <si>
    <t>Own funds and eligible liabilities as a percentage of Total Liabilities and Own Funds ( (MREL Resource / TLOF)</t>
  </si>
  <si>
    <t>Table 9 (Capital),13</t>
  </si>
  <si>
    <t>Table 9 (Capital), N17</t>
  </si>
  <si>
    <t>Table 9 (Capital),10</t>
  </si>
  <si>
    <t>Table 9 (Capital),29</t>
  </si>
  <si>
    <t>Table 9 (Capital),38</t>
  </si>
  <si>
    <t>Table 9 (Capital), 2</t>
  </si>
  <si>
    <t>Table 9 (Capital), 3</t>
  </si>
  <si>
    <t>Table 9 (Capital), 12</t>
  </si>
  <si>
    <t>Table 9 (Capital), 4,8</t>
  </si>
  <si>
    <t>Table 9 (Capital), 6</t>
  </si>
  <si>
    <t>Bank</t>
  </si>
  <si>
    <t xml:space="preserve">JSC "Bank of Georgia" </t>
  </si>
  <si>
    <t>Date</t>
  </si>
  <si>
    <t>Table 15 Counterparty credit risk weighted risk exposures</t>
  </si>
  <si>
    <t>Derivative contracts</t>
  </si>
  <si>
    <t>Nominal Amount</t>
  </si>
  <si>
    <t>Current Market Value (CMV)</t>
  </si>
  <si>
    <t>Collateral Value</t>
  </si>
  <si>
    <t>Replacement Cost (RC)</t>
  </si>
  <si>
    <t>Potential Future Exposure (PFE)</t>
  </si>
  <si>
    <t>Supervisory Alfa Factor (α)</t>
  </si>
  <si>
    <t>Exposure at Default</t>
  </si>
  <si>
    <t>Counterparty Credit Risk Weighted Risk Exposures</t>
  </si>
  <si>
    <t>Calculated under Standardised Method</t>
  </si>
  <si>
    <t>Calculated under Simplified Standardised Method</t>
  </si>
  <si>
    <t>Calculated under Original Risk Exposure Method</t>
  </si>
  <si>
    <t>Contracts with Qualified Central Counterparty</t>
  </si>
  <si>
    <t>Contracts with Central Counterparty</t>
  </si>
  <si>
    <t>Contract with Commercial Banks</t>
  </si>
  <si>
    <t>Contracts with Financial Institutions except for Banks</t>
  </si>
  <si>
    <t>Contracts with Corporate Clients</t>
  </si>
  <si>
    <t>Contracts with Natural Persons</t>
  </si>
  <si>
    <t>Table 15.2. Counterparty credit risk weighted risk exposures -Credit Valuation Adjustment (CVA)</t>
  </si>
  <si>
    <t xml:space="preserve">Risk Exposure Discounted for Credit Valuation Adjustment </t>
  </si>
  <si>
    <t>Credit Valuation Adjustment Expense</t>
  </si>
  <si>
    <t>Written-off Credit Valuation Adjustment Expense</t>
  </si>
  <si>
    <t xml:space="preserve">Counterparty Credit Risk Credit Valuation Adjustment risk weighted Risk Exposures </t>
  </si>
  <si>
    <t>Credit Valuation Adjustment</t>
  </si>
  <si>
    <r>
      <t xml:space="preserve">Replacement cost associated with </t>
    </r>
    <r>
      <rPr>
        <i/>
        <sz val="9"/>
        <rFont val="Sylfaen"/>
        <family val="1"/>
      </rPr>
      <t>all</t>
    </r>
    <r>
      <rPr>
        <sz val="9"/>
        <rFont val="Sylfaen"/>
        <family val="1"/>
      </rPr>
      <t xml:space="preserve"> derivatives transactions (ie net of eligible cash variation margin)</t>
    </r>
  </si>
  <si>
    <r>
      <t xml:space="preserve">Add-on amounts for PFE associated with </t>
    </r>
    <r>
      <rPr>
        <i/>
        <sz val="9"/>
        <rFont val="Sylfaen"/>
        <family val="1"/>
      </rPr>
      <t xml:space="preserve">all </t>
    </r>
    <r>
      <rPr>
        <sz val="9"/>
        <rFont val="Sylfaen"/>
        <family val="1"/>
      </rPr>
      <t>derivatives transactions (mark-to-market method)</t>
    </r>
  </si>
  <si>
    <t>Capital and total exposures</t>
  </si>
  <si>
    <t>Mel Gerard Carvill</t>
  </si>
  <si>
    <t>Archil Gachechiladze</t>
  </si>
  <si>
    <t>www.bog.ge</t>
  </si>
  <si>
    <t>9.2</t>
  </si>
  <si>
    <t>Summary Information on Minimum Requirement for Own Funds and Eligible Liabilities (MREL)</t>
  </si>
  <si>
    <t>9.3</t>
  </si>
  <si>
    <t>MREL Components Breakdown by Maturity and Governing Law</t>
  </si>
  <si>
    <t>Independent chair</t>
  </si>
  <si>
    <t>Tamaz Georgadze</t>
  </si>
  <si>
    <t>Non-independent member</t>
  </si>
  <si>
    <t>Maria Gordon</t>
  </si>
  <si>
    <t>Independent member</t>
  </si>
  <si>
    <t>Cecil Quillen</t>
  </si>
  <si>
    <t>Véronique McCarroll</t>
  </si>
  <si>
    <t>Andrew McIntyre</t>
  </si>
  <si>
    <t>Mariam Meghvinetukhutsesi</t>
  </si>
  <si>
    <t>General Director</t>
  </si>
  <si>
    <t>Sulkhan Gvalia</t>
  </si>
  <si>
    <t>Deputy General Director / Finance</t>
  </si>
  <si>
    <t>Eter Iremadze</t>
  </si>
  <si>
    <t>Deputy General Director/ SOLO- Premium retail banking, asset management</t>
  </si>
  <si>
    <t>Zurab kokosadze</t>
  </si>
  <si>
    <t>Deputy General Director/ Corporation Banking  services</t>
  </si>
  <si>
    <t>David Davitashvili</t>
  </si>
  <si>
    <t xml:space="preserve">Deputy General Director/ IT Data analysis </t>
  </si>
  <si>
    <t>David Chkonia</t>
  </si>
  <si>
    <t xml:space="preserve">Deputy General Director / Risk </t>
  </si>
  <si>
    <t>Ana Kostava</t>
  </si>
  <si>
    <t>Deputy General Director / Legal</t>
  </si>
  <si>
    <t>Levan Gomshiashvili</t>
  </si>
  <si>
    <t>Deputy General Director / Marketing</t>
  </si>
  <si>
    <t>JSC BGEO Group</t>
  </si>
  <si>
    <t>Georgia Capital JSC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</si>
</sst>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7">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_);_(* \(#,##0\);_(* &quot;-&quot;??_);_(@_)"/>
    <numFmt numFmtId="165" formatCode="0.0%"/>
    <numFmt numFmtId="166" formatCode="_-* #,##0.00_-;\-* #,##0.00_-;_-* &quot;-&quot;??_-;_-@_-"/>
    <numFmt numFmtId="167" formatCode="_(#,##0_);_(\(#,##0\);_(\ \-\ _);_(@_)"/>
    <numFmt numFmtId="168" formatCode="[$-409]dd\-mmm\-yy;@"/>
    <numFmt numFmtId="169" formatCode="[$-409]mmm\-yy;@"/>
    <numFmt numFmtId="170" formatCode="_ * #,##0.00_)&quot;F&quot;_ ;_ * \(#,##0.00\)&quot;F&quot;_ ;_ * &quot;-&quot;??_)&quot;F&quot;_ ;_ @_ "/>
    <numFmt numFmtId="171" formatCode="_(* #,##0.0_);_(* \(#,##0.00\);_(* &quot;-&quot;??_);_(@_)"/>
    <numFmt numFmtId="172" formatCode="General_)"/>
    <numFmt numFmtId="173" formatCode="0.000"/>
    <numFmt numFmtId="174" formatCode="&quot;fl&quot;#,##0_);\(&quot;fl&quot;#,##0\)"/>
    <numFmt numFmtId="175" formatCode="&quot;fl&quot;#,##0_);[Red]\(&quot;fl&quot;#,##0\)"/>
    <numFmt numFmtId="176" formatCode="&quot;fl&quot;#,##0.00_);\(&quot;fl&quot;#,##0.00\)"/>
    <numFmt numFmtId="177" formatCode="_-* #,##0.00_$_-;\-* #,##0.00_$_-;_-* &quot;-&quot;??_$_-;_-@_-"/>
    <numFmt numFmtId="178" formatCode="_-* #,##0.00\ _L_a_r_i_-;\-* #,##0.00\ _L_a_r_i_-;_-* &quot;-&quot;??\ _L_a_r_i_-;_-@_-"/>
    <numFmt numFmtId="179" formatCode="[$-409]d\-mmm\-yy;@"/>
    <numFmt numFmtId="180" formatCode="_-* #,##0.00\ _D_M_-;\-* #,##0.00\ _D_M_-;_-* &quot;-&quot;??\ _D_M_-;_-@_-"/>
    <numFmt numFmtId="181" formatCode="&quot;balance  &quot;[$-409]d\-mmm\-yy;@"/>
    <numFmt numFmtId="182" formatCode="mmmm\-yy"/>
    <numFmt numFmtId="183" formatCode="_-* #,##0_ð_._-;\-* #,##0_ð_._-;_-* &quot;-&quot;_ð_._-;_-@_-"/>
    <numFmt numFmtId="184" formatCode="_-* #,##0.00_ð_._-;\-* #,##0.00_ð_._-;_-* &quot;-&quot;??_ð_._-;_-@_-"/>
    <numFmt numFmtId="185" formatCode="&quot;See Note &quot;\ #"/>
    <numFmt numFmtId="186" formatCode="\60\4\7\:"/>
    <numFmt numFmtId="187" formatCode="&quot;p.&quot;#,##0.00;[Red]\-&quot;p.&quot;#,##0.00"/>
    <numFmt numFmtId="188" formatCode="0.00000"/>
    <numFmt numFmtId="189" formatCode="&quot;fl&quot;#,##0.00_);[Red]\(&quot;fl&quot;#,##0.00\)"/>
    <numFmt numFmtId="190" formatCode="_(&quot;fl&quot;* #,##0_);_(&quot;fl&quot;* \(#,##0\);_(&quot;fl&quot;* &quot;-&quot;_);_(@_)"/>
    <numFmt numFmtId="191" formatCode="&quot;Fr.&quot;\ #,##0;[Red]&quot;Fr.&quot;\ \-#,##0"/>
    <numFmt numFmtId="192" formatCode="_(&quot;¤&quot;* #,##0.00_);_(&quot;¤&quot;* \(#,##0.00\);_(&quot;¤&quot;* &quot;-&quot;??_);_(@_)"/>
    <numFmt numFmtId="193" formatCode="#,##0_ ;[Red]\-#,##0\ "/>
    <numFmt numFmtId="194" formatCode="0.0000%"/>
    <numFmt numFmtId="195" formatCode="0.000%"/>
  </numFmts>
  <fonts count="115">
    <font>
      <sz val="11"/>
      <color theme="1"/>
      <name val="Calibri"/>
      <family val="2"/>
      <scheme val="minor"/>
    </font>
    <font>
      <sz val="11"/>
      <color theme="1"/>
      <name val="Calibri"/>
      <family val="2"/>
      <scheme val="minor"/>
    </font>
    <font>
      <sz val="10"/>
      <name val="Arial"/>
      <family val="2"/>
    </font>
    <font>
      <sz val="10"/>
      <color theme="1"/>
      <name val="Calibri"/>
      <family val="2"/>
      <scheme val="minor"/>
    </font>
    <font>
      <b/>
      <sz val="10"/>
      <color theme="1"/>
      <name val="Calibri"/>
      <family val="2"/>
      <scheme val="minor"/>
    </font>
    <font>
      <sz val="10"/>
      <name val="Arial"/>
      <family val="2"/>
      <charset val="204"/>
    </font>
    <font>
      <u/>
      <sz val="10"/>
      <color indexed="12"/>
      <name val="Arial"/>
      <family val="2"/>
    </font>
    <font>
      <sz val="10"/>
      <color rgb="FFFF0000"/>
      <name val="Calibri"/>
      <family val="2"/>
      <scheme val="minor"/>
    </font>
    <font>
      <sz val="10"/>
      <name val="Helv"/>
    </font>
    <font>
      <sz val="10"/>
      <name val="MS Sans Serif"/>
      <family val="2"/>
    </font>
    <font>
      <sz val="11"/>
      <color indexed="8"/>
      <name val="Calibri"/>
      <family val="2"/>
    </font>
    <font>
      <sz val="10"/>
      <color indexed="8"/>
      <name val="Calibri"/>
      <family val="2"/>
    </font>
    <font>
      <sz val="11"/>
      <color indexed="9"/>
      <name val="Calibri"/>
      <family val="2"/>
    </font>
    <font>
      <sz val="10"/>
      <color theme="0"/>
      <name val="Calibri"/>
      <family val="2"/>
      <scheme val="minor"/>
    </font>
    <font>
      <sz val="10"/>
      <color indexed="9"/>
      <name val="Calibri"/>
      <family val="2"/>
    </font>
    <font>
      <sz val="11"/>
      <color indexed="20"/>
      <name val="Calibri"/>
      <family val="2"/>
    </font>
    <font>
      <sz val="10"/>
      <color rgb="FF9C0006"/>
      <name val="Calibri"/>
      <family val="2"/>
      <scheme val="minor"/>
    </font>
    <font>
      <sz val="10"/>
      <color indexed="20"/>
      <name val="Calibri"/>
      <family val="2"/>
    </font>
    <font>
      <sz val="8"/>
      <name val="Arial"/>
      <family val="2"/>
      <charset val="204"/>
    </font>
    <font>
      <sz val="8"/>
      <name val="Arial"/>
      <family val="2"/>
    </font>
    <font>
      <sz val="9"/>
      <name val="Times New Roman"/>
      <family val="1"/>
    </font>
    <font>
      <b/>
      <sz val="11"/>
      <color indexed="52"/>
      <name val="Calibri"/>
      <family val="2"/>
    </font>
    <font>
      <b/>
      <sz val="10"/>
      <color rgb="FFFA7D00"/>
      <name val="Calibri"/>
      <family val="2"/>
      <scheme val="minor"/>
    </font>
    <font>
      <b/>
      <sz val="10"/>
      <color indexed="52"/>
      <name val="Calibri"/>
      <family val="2"/>
    </font>
    <font>
      <b/>
      <sz val="11"/>
      <color indexed="9"/>
      <name val="Calibri"/>
      <family val="2"/>
    </font>
    <font>
      <b/>
      <sz val="10"/>
      <color theme="0"/>
      <name val="Calibri"/>
      <family val="2"/>
      <scheme val="minor"/>
    </font>
    <font>
      <b/>
      <sz val="10"/>
      <color indexed="9"/>
      <name val="Calibri"/>
      <family val="2"/>
    </font>
    <font>
      <sz val="10"/>
      <color indexed="8"/>
      <name val="Tahoma"/>
      <family val="2"/>
    </font>
    <font>
      <sz val="12"/>
      <name val="Helv"/>
    </font>
    <font>
      <sz val="10"/>
      <color indexed="8"/>
      <name val="Arial"/>
      <family val="2"/>
    </font>
    <font>
      <b/>
      <sz val="11"/>
      <color indexed="8"/>
      <name val="Calibri"/>
      <family val="2"/>
    </font>
    <font>
      <i/>
      <sz val="11"/>
      <color indexed="23"/>
      <name val="Calibri"/>
      <family val="2"/>
    </font>
    <font>
      <i/>
      <sz val="10"/>
      <color rgb="FF7F7F7F"/>
      <name val="Calibri"/>
      <family val="2"/>
      <scheme val="minor"/>
    </font>
    <font>
      <i/>
      <sz val="10"/>
      <color indexed="23"/>
      <name val="Calibri"/>
      <family val="2"/>
    </font>
    <font>
      <sz val="11"/>
      <color indexed="17"/>
      <name val="Calibri"/>
      <family val="2"/>
    </font>
    <font>
      <sz val="10"/>
      <color rgb="FF006100"/>
      <name val="Calibri"/>
      <family val="2"/>
      <scheme val="minor"/>
    </font>
    <font>
      <sz val="10"/>
      <color indexed="17"/>
      <name val="Calibri"/>
      <family val="2"/>
    </font>
    <font>
      <b/>
      <sz val="12"/>
      <name val="Arial"/>
      <family val="2"/>
    </font>
    <font>
      <b/>
      <sz val="15"/>
      <color indexed="56"/>
      <name val="Calibri"/>
      <family val="2"/>
    </font>
    <font>
      <b/>
      <sz val="13"/>
      <color indexed="56"/>
      <name val="Calibri"/>
      <family val="2"/>
    </font>
    <font>
      <b/>
      <sz val="11"/>
      <color indexed="56"/>
      <name val="Calibri"/>
      <family val="2"/>
    </font>
    <font>
      <b/>
      <sz val="10"/>
      <name val="MS Sans Serif"/>
      <family val="2"/>
    </font>
    <font>
      <b/>
      <sz val="14"/>
      <name val="Arial"/>
      <family val="2"/>
    </font>
    <font>
      <i/>
      <sz val="12"/>
      <name val="Arial"/>
      <family val="2"/>
    </font>
    <font>
      <sz val="12"/>
      <name val="Arial"/>
      <family val="2"/>
    </font>
    <font>
      <b/>
      <sz val="10"/>
      <name val="Arial"/>
      <family val="2"/>
    </font>
    <font>
      <i/>
      <sz val="10"/>
      <name val="Arial"/>
      <family val="2"/>
    </font>
    <font>
      <u/>
      <sz val="11"/>
      <color theme="10"/>
      <name val="Calibri"/>
      <family val="2"/>
    </font>
    <font>
      <sz val="10"/>
      <name val="Arial Cyr"/>
      <charset val="204"/>
    </font>
    <font>
      <sz val="11"/>
      <color indexed="62"/>
      <name val="Calibri"/>
      <family val="2"/>
    </font>
    <font>
      <sz val="10"/>
      <color rgb="FF3F3F76"/>
      <name val="Calibri"/>
      <family val="2"/>
      <scheme val="minor"/>
    </font>
    <font>
      <sz val="10"/>
      <color indexed="62"/>
      <name val="Calibri"/>
      <family val="2"/>
    </font>
    <font>
      <sz val="11"/>
      <color indexed="52"/>
      <name val="Calibri"/>
      <family val="2"/>
    </font>
    <font>
      <sz val="10"/>
      <color rgb="FFFA7D00"/>
      <name val="Calibri"/>
      <family val="2"/>
      <scheme val="minor"/>
    </font>
    <font>
      <sz val="10"/>
      <color indexed="52"/>
      <name val="Calibri"/>
      <family val="2"/>
    </font>
    <font>
      <sz val="11"/>
      <color indexed="60"/>
      <name val="Calibri"/>
      <family val="2"/>
    </font>
    <font>
      <sz val="10"/>
      <color rgb="FF9C6500"/>
      <name val="Calibri"/>
      <family val="2"/>
      <scheme val="minor"/>
    </font>
    <font>
      <sz val="10"/>
      <color indexed="60"/>
      <name val="Calibri"/>
      <family val="2"/>
    </font>
    <font>
      <sz val="8"/>
      <name val="Helv PL"/>
      <charset val="238"/>
    </font>
    <font>
      <sz val="8"/>
      <name val="Geo_Arial"/>
      <family val="2"/>
    </font>
    <font>
      <sz val="10"/>
      <color theme="1"/>
      <name val="Tahoma"/>
      <family val="2"/>
    </font>
    <font>
      <sz val="10"/>
      <color theme="1"/>
      <name val="Arial Unicode MS"/>
      <family val="2"/>
    </font>
    <font>
      <sz val="10"/>
      <color indexed="64"/>
      <name val="Arial"/>
      <family val="2"/>
      <charset val="204"/>
    </font>
    <font>
      <sz val="10"/>
      <name val="Arial CE"/>
    </font>
    <font>
      <sz val="8"/>
      <name val="Helv"/>
    </font>
    <font>
      <b/>
      <i/>
      <sz val="10"/>
      <name val="Arial"/>
      <family val="2"/>
    </font>
    <font>
      <b/>
      <sz val="11"/>
      <color indexed="63"/>
      <name val="Calibri"/>
      <family val="2"/>
    </font>
    <font>
      <b/>
      <sz val="10"/>
      <color rgb="FF3F3F3F"/>
      <name val="Calibri"/>
      <family val="2"/>
      <scheme val="minor"/>
    </font>
    <font>
      <b/>
      <sz val="10"/>
      <color indexed="63"/>
      <name val="Calibri"/>
      <family val="2"/>
    </font>
    <font>
      <sz val="12"/>
      <name val="Times New Roman"/>
      <family val="1"/>
    </font>
    <font>
      <b/>
      <sz val="18"/>
      <color indexed="62"/>
      <name val="Cambria"/>
      <family val="2"/>
    </font>
    <font>
      <sz val="10"/>
      <color indexed="8"/>
      <name val="MS Sans Serif"/>
      <family val="2"/>
    </font>
    <font>
      <sz val="10"/>
      <name val="Helv"/>
      <charset val="204"/>
    </font>
    <font>
      <sz val="10"/>
      <color indexed="0"/>
      <name val="Helv"/>
    </font>
    <font>
      <sz val="10"/>
      <color indexed="0"/>
      <name val="Helv"/>
      <charset val="204"/>
    </font>
    <font>
      <b/>
      <sz val="10"/>
      <color indexed="10"/>
      <name val="Arial"/>
      <family val="2"/>
    </font>
    <font>
      <b/>
      <sz val="18"/>
      <color indexed="56"/>
      <name val="Cambria"/>
      <family val="2"/>
    </font>
    <font>
      <b/>
      <sz val="10"/>
      <color indexed="8"/>
      <name val="Calibri"/>
      <family val="2"/>
    </font>
    <font>
      <sz val="11"/>
      <color indexed="10"/>
      <name val="Calibri"/>
      <family val="2"/>
    </font>
    <font>
      <sz val="10"/>
      <color indexed="10"/>
      <name val="Calibri"/>
      <family val="2"/>
    </font>
    <font>
      <b/>
      <u/>
      <sz val="10"/>
      <color indexed="8"/>
      <name val="MS Sans Serif"/>
      <family val="2"/>
    </font>
    <font>
      <sz val="10"/>
      <name val="Palatino"/>
      <family val="1"/>
    </font>
    <font>
      <sz val="10"/>
      <name val="Arial Cyr"/>
      <family val="2"/>
      <charset val="204"/>
    </font>
    <font>
      <sz val="10"/>
      <color indexed="24"/>
      <name val="System"/>
      <family val="2"/>
    </font>
    <font>
      <sz val="10"/>
      <name val="Sylfaen"/>
      <family val="1"/>
    </font>
    <font>
      <sz val="10"/>
      <name val="Calibri"/>
      <family val="2"/>
      <scheme val="minor"/>
    </font>
    <font>
      <sz val="9"/>
      <name val="Sylfaen"/>
      <family val="1"/>
    </font>
    <font>
      <sz val="9"/>
      <color theme="1"/>
      <name val="Sylfaen"/>
      <family val="1"/>
    </font>
    <font>
      <b/>
      <u/>
      <sz val="9"/>
      <name val="Sylfaen"/>
      <family val="1"/>
    </font>
    <font>
      <b/>
      <sz val="9"/>
      <name val="Sylfaen"/>
      <family val="1"/>
    </font>
    <font>
      <b/>
      <sz val="9"/>
      <color theme="1"/>
      <name val="Sylfaen"/>
      <family val="1"/>
    </font>
    <font>
      <sz val="9"/>
      <name val="Calibri"/>
      <family val="1"/>
      <scheme val="minor"/>
    </font>
    <font>
      <b/>
      <sz val="9"/>
      <name val="Calibri"/>
      <family val="1"/>
      <scheme val="minor"/>
    </font>
    <font>
      <b/>
      <u/>
      <sz val="9"/>
      <color theme="1"/>
      <name val="Sylfaen"/>
      <family val="1"/>
    </font>
    <font>
      <sz val="10"/>
      <name val="Arial"/>
      <family val="2"/>
    </font>
    <font>
      <strike/>
      <sz val="8"/>
      <name val="Verdana"/>
      <family val="2"/>
    </font>
    <font>
      <vertAlign val="superscript"/>
      <sz val="9"/>
      <name val="Sylfaen"/>
      <family val="1"/>
    </font>
    <font>
      <b/>
      <sz val="8"/>
      <name val="Sylfaen"/>
      <family val="1"/>
    </font>
    <font>
      <sz val="11"/>
      <name val="Calibri"/>
      <family val="2"/>
      <scheme val="minor"/>
    </font>
    <font>
      <sz val="9"/>
      <color theme="1"/>
      <name val="Calibri"/>
      <family val="1"/>
      <scheme val="minor"/>
    </font>
    <font>
      <b/>
      <sz val="9"/>
      <color theme="1"/>
      <name val="Calibri"/>
      <family val="2"/>
      <scheme val="minor"/>
    </font>
    <font>
      <i/>
      <sz val="9"/>
      <name val="Sylfaen"/>
      <family val="1"/>
    </font>
    <font>
      <b/>
      <sz val="9"/>
      <color indexed="8"/>
      <name val="Sylfaen"/>
      <family val="1"/>
    </font>
    <font>
      <sz val="9"/>
      <color indexed="8"/>
      <name val="Sylfaen"/>
      <family val="1"/>
    </font>
    <font>
      <b/>
      <sz val="9"/>
      <color rgb="FF000000"/>
      <name val="Sylfaen"/>
      <family val="1"/>
    </font>
    <font>
      <sz val="10"/>
      <color rgb="FF333333"/>
      <name val="Sylfaen"/>
      <family val="1"/>
    </font>
    <font>
      <b/>
      <i/>
      <sz val="9"/>
      <color theme="1"/>
      <name val="Sylfaen"/>
      <family val="1"/>
    </font>
    <font>
      <b/>
      <i/>
      <sz val="9"/>
      <name val="Sylfaen"/>
      <family val="1"/>
    </font>
    <font>
      <sz val="10"/>
      <color rgb="FF000000"/>
      <name val="Calibri"/>
      <family val="2"/>
      <scheme val="minor"/>
    </font>
    <font>
      <sz val="10"/>
      <name val="Times New Roman"/>
      <family val="1"/>
    </font>
    <font>
      <b/>
      <sz val="9"/>
      <color indexed="81"/>
      <name val="Tahoma"/>
      <family val="2"/>
    </font>
    <font>
      <sz val="9"/>
      <color indexed="81"/>
      <name val="Tahoma"/>
      <family val="2"/>
    </font>
    <font>
      <u/>
      <sz val="9"/>
      <name val="Sylfaen"/>
      <family val="1"/>
    </font>
    <font>
      <u/>
      <sz val="9"/>
      <color indexed="12"/>
      <name val="Sylfaen"/>
      <family val="1"/>
    </font>
    <font>
      <i/>
      <sz val="9"/>
      <color theme="1"/>
      <name val="Sylfaen"/>
      <family val="1"/>
    </font>
  </fonts>
  <fills count="82">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bgColor indexed="64"/>
      </patternFill>
    </fill>
    <fill>
      <patternFill patternType="lightGray">
        <fgColor indexed="22"/>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31"/>
      </patternFill>
    </fill>
    <fill>
      <patternFill patternType="solid">
        <fgColor indexed="44"/>
        <bgColor indexed="44"/>
      </patternFill>
    </fill>
    <fill>
      <patternFill patternType="solid">
        <fgColor indexed="62"/>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10"/>
      </patternFill>
    </fill>
    <fill>
      <patternFill patternType="solid">
        <fgColor indexed="42"/>
        <bgColor indexed="42"/>
      </patternFill>
    </fill>
    <fill>
      <patternFill patternType="solid">
        <fgColor indexed="57"/>
      </patternFill>
    </fill>
    <fill>
      <patternFill patternType="solid">
        <fgColor indexed="27"/>
        <bgColor indexed="27"/>
      </patternFill>
    </fill>
    <fill>
      <patternFill patternType="solid">
        <fgColor indexed="47"/>
        <bgColor indexed="47"/>
      </patternFill>
    </fill>
    <fill>
      <patternFill patternType="solid">
        <fgColor indexed="53"/>
      </patternFill>
    </fill>
    <fill>
      <patternFill patternType="solid">
        <fgColor indexed="22"/>
      </patternFill>
    </fill>
    <fill>
      <patternFill patternType="solid">
        <fgColor indexed="55"/>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22"/>
        <bgColor indexed="64"/>
      </patternFill>
    </fill>
    <fill>
      <patternFill patternType="solid">
        <fgColor indexed="9"/>
        <bgColor indexed="64"/>
      </patternFill>
    </fill>
    <fill>
      <patternFill patternType="solid">
        <fgColor indexed="47"/>
        <bgColor indexed="64"/>
      </patternFill>
    </fill>
    <fill>
      <patternFill patternType="solid">
        <fgColor indexed="13"/>
        <bgColor indexed="64"/>
      </patternFill>
    </fill>
    <fill>
      <patternFill patternType="solid">
        <fgColor indexed="43"/>
      </patternFill>
    </fill>
    <fill>
      <patternFill patternType="solid">
        <fgColor indexed="26"/>
      </patternFill>
    </fill>
    <fill>
      <patternFill patternType="solid">
        <fgColor indexed="42"/>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1" tint="0.499984740745262"/>
        <bgColor indexed="64"/>
      </patternFill>
    </fill>
    <fill>
      <patternFill patternType="solid">
        <fgColor theme="0" tint="-0.14999847407452621"/>
        <bgColor indexed="64"/>
      </patternFill>
    </fill>
    <fill>
      <patternFill patternType="lightGray">
        <fgColor rgb="FFC0C0C0"/>
      </patternFill>
    </fill>
    <fill>
      <patternFill patternType="solid">
        <fgColor rgb="FFFFFFFF"/>
        <bgColor rgb="FF000000"/>
      </patternFill>
    </fill>
  </fills>
  <borders count="124">
    <border>
      <left/>
      <right/>
      <top/>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theme="6" tint="-0.499984740745262"/>
      </left>
      <right style="thin">
        <color theme="6" tint="-0.499984740745262"/>
      </right>
      <top style="thin">
        <color theme="6" tint="-0.499984740745262"/>
      </top>
      <bottom style="thin">
        <color theme="6" tint="-0.499984740745262"/>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medium">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medium">
        <color indexed="64"/>
      </right>
      <top style="thin">
        <color indexed="64"/>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double">
        <color indexed="64"/>
      </top>
      <bottom style="double">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hair">
        <color indexed="64"/>
      </left>
      <right style="hair">
        <color indexed="64"/>
      </right>
      <top style="hair">
        <color indexed="64"/>
      </top>
      <bottom style="hair">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double">
        <color indexed="8"/>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style="medium">
        <color indexed="64"/>
      </left>
      <right/>
      <top/>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right style="thin">
        <color indexed="64"/>
      </right>
      <top/>
      <bottom/>
      <diagonal/>
    </border>
    <border>
      <left style="medium">
        <color indexed="64"/>
      </left>
      <right/>
      <top style="medium">
        <color indexed="64"/>
      </top>
      <bottom style="thin">
        <color indexed="64"/>
      </bottom>
      <diagonal/>
    </border>
    <border>
      <left style="thin">
        <color indexed="64"/>
      </left>
      <right/>
      <top/>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right style="medium">
        <color indexed="64"/>
      </right>
      <top style="medium">
        <color indexed="64"/>
      </top>
      <bottom/>
      <diagonal/>
    </border>
    <border>
      <left style="medium">
        <color indexed="64"/>
      </left>
      <right/>
      <top style="thin">
        <color auto="1"/>
      </top>
      <bottom/>
      <diagonal/>
    </border>
    <border>
      <left/>
      <right/>
      <top style="thin">
        <color auto="1"/>
      </top>
      <bottom/>
      <diagonal/>
    </border>
    <border>
      <left style="thin">
        <color auto="1"/>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top style="thin">
        <color auto="1"/>
      </top>
      <bottom style="thin">
        <color auto="1"/>
      </bottom>
      <diagonal/>
    </border>
    <border>
      <left/>
      <right/>
      <top style="thin">
        <color auto="1"/>
      </top>
      <bottom style="thin">
        <color auto="1"/>
      </bottom>
      <diagonal/>
    </border>
    <border>
      <left/>
      <right style="medium">
        <color indexed="64"/>
      </right>
      <top style="thin">
        <color indexed="64"/>
      </top>
      <bottom style="thin">
        <color indexed="64"/>
      </bottom>
      <diagonal/>
    </border>
    <border>
      <left style="thin">
        <color indexed="64"/>
      </left>
      <right/>
      <top/>
      <bottom style="thin">
        <color indexed="64"/>
      </bottom>
      <diagonal/>
    </border>
    <border>
      <left style="thin">
        <color auto="1"/>
      </left>
      <right/>
      <top style="thin">
        <color auto="1"/>
      </top>
      <bottom style="thin">
        <color auto="1"/>
      </bottom>
      <diagonal/>
    </border>
    <border>
      <left style="medium">
        <color indexed="64"/>
      </left>
      <right style="thin">
        <color auto="1"/>
      </right>
      <top style="thin">
        <color auto="1"/>
      </top>
      <bottom/>
      <diagonal/>
    </border>
    <border>
      <left style="thin">
        <color auto="1"/>
      </left>
      <right style="thin">
        <color auto="1"/>
      </right>
      <top style="thin">
        <color auto="1"/>
      </top>
      <bottom/>
      <diagonal/>
    </border>
    <border>
      <left/>
      <right/>
      <top style="thin">
        <color indexed="64"/>
      </top>
      <bottom style="medium">
        <color indexed="64"/>
      </bottom>
      <diagonal/>
    </border>
    <border>
      <left style="thin">
        <color auto="1"/>
      </left>
      <right/>
      <top style="thin">
        <color auto="1"/>
      </top>
      <bottom/>
      <diagonal/>
    </border>
    <border>
      <left style="thin">
        <color auto="1"/>
      </left>
      <right style="medium">
        <color indexed="64"/>
      </right>
      <top style="thin">
        <color auto="1"/>
      </top>
      <bottom/>
      <diagonal/>
    </border>
    <border>
      <left style="medium">
        <color indexed="64"/>
      </left>
      <right style="thin">
        <color auto="1"/>
      </right>
      <top style="medium">
        <color auto="1"/>
      </top>
      <bottom style="medium">
        <color indexed="64"/>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medium">
        <color indexed="64"/>
      </right>
      <top style="medium">
        <color auto="1"/>
      </top>
      <bottom style="medium">
        <color indexed="64"/>
      </bottom>
      <diagonal/>
    </border>
    <border>
      <left/>
      <right style="medium">
        <color indexed="64"/>
      </right>
      <top/>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diagonalDown="1">
      <left style="thin">
        <color indexed="64"/>
      </left>
      <right/>
      <top style="thin">
        <color indexed="64"/>
      </top>
      <bottom/>
      <diagonal style="thin">
        <color indexed="64"/>
      </diagonal>
    </border>
    <border diagonalDown="1">
      <left/>
      <right style="thin">
        <color indexed="64"/>
      </right>
      <top style="thin">
        <color indexed="64"/>
      </top>
      <bottom/>
      <diagonal style="thin">
        <color indexed="64"/>
      </diagonal>
    </border>
    <border>
      <left style="thin">
        <color auto="1"/>
      </left>
      <right/>
      <top style="thin">
        <color auto="1"/>
      </top>
      <bottom/>
      <diagonal/>
    </border>
    <border>
      <left/>
      <right/>
      <top style="thin">
        <color auto="1"/>
      </top>
      <bottom/>
      <diagonal/>
    </border>
    <border>
      <left/>
      <right style="thin">
        <color indexed="64"/>
      </right>
      <top style="thin">
        <color indexed="64"/>
      </top>
      <bottom/>
      <diagonal/>
    </border>
    <border diagonalDown="1">
      <left style="thin">
        <color indexed="64"/>
      </left>
      <right/>
      <top/>
      <bottom/>
      <diagonal style="thin">
        <color indexed="64"/>
      </diagonal>
    </border>
    <border diagonalDown="1">
      <left/>
      <right style="thin">
        <color indexed="64"/>
      </right>
      <top/>
      <bottom/>
      <diagonal style="thin">
        <color indexed="64"/>
      </diagonal>
    </border>
    <border>
      <left/>
      <right/>
      <top/>
      <bottom style="thin">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indexed="64"/>
      </top>
      <bottom style="thin">
        <color indexed="64"/>
      </bottom>
      <diagonal/>
    </border>
    <border>
      <left/>
      <right style="thin">
        <color auto="1"/>
      </right>
      <top style="thin">
        <color auto="1"/>
      </top>
      <bottom style="thin">
        <color auto="1"/>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right/>
      <top/>
      <bottom style="thin">
        <color rgb="FF000000"/>
      </bottom>
      <diagonal/>
    </border>
    <border>
      <left/>
      <right/>
      <top style="thin">
        <color rgb="FF000000"/>
      </top>
      <bottom style="thin">
        <color rgb="FF000000"/>
      </bottom>
      <diagonal/>
    </border>
    <border>
      <left/>
      <right/>
      <top style="thin">
        <color rgb="FF000000"/>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20968">
    <xf numFmtId="0" fontId="0" fillId="0" borderId="0"/>
    <xf numFmtId="43" fontId="2" fillId="0" borderId="0" applyFont="0" applyFill="0" applyBorder="0" applyAlignment="0" applyProtection="0"/>
    <xf numFmtId="43" fontId="1" fillId="0" borderId="0" applyFont="0" applyFill="0" applyBorder="0" applyAlignment="0" applyProtection="0"/>
    <xf numFmtId="0" fontId="1" fillId="0" borderId="0"/>
    <xf numFmtId="0" fontId="2" fillId="0" borderId="0"/>
    <xf numFmtId="0" fontId="2" fillId="0" borderId="0"/>
    <xf numFmtId="9" fontId="2" fillId="0" borderId="0" applyFont="0" applyFill="0" applyBorder="0" applyAlignment="0" applyProtection="0"/>
    <xf numFmtId="43" fontId="1" fillId="0" borderId="0" applyFont="0" applyFill="0" applyBorder="0" applyAlignment="0" applyProtection="0"/>
    <xf numFmtId="0" fontId="5" fillId="0" borderId="0"/>
    <xf numFmtId="0" fontId="5" fillId="0" borderId="0"/>
    <xf numFmtId="166" fontId="5" fillId="0" borderId="0" applyFont="0" applyFill="0" applyBorder="0" applyAlignment="0" applyProtection="0"/>
    <xf numFmtId="0" fontId="2" fillId="0" borderId="0"/>
    <xf numFmtId="0" fontId="5" fillId="0" borderId="0"/>
    <xf numFmtId="0" fontId="1" fillId="0" borderId="0"/>
    <xf numFmtId="9" fontId="1" fillId="0" borderId="0" applyFont="0" applyFill="0" applyBorder="0" applyAlignment="0" applyProtection="0"/>
    <xf numFmtId="0" fontId="2" fillId="0" borderId="0"/>
    <xf numFmtId="0" fontId="2" fillId="0" borderId="0"/>
    <xf numFmtId="0" fontId="6" fillId="0" borderId="0" applyNumberFormat="0" applyFill="0" applyBorder="0" applyAlignment="0" applyProtection="0">
      <alignment vertical="top"/>
      <protection locked="0"/>
    </xf>
    <xf numFmtId="0" fontId="8" fillId="0" borderId="0"/>
    <xf numFmtId="168" fontId="9" fillId="36" borderId="0"/>
    <xf numFmtId="169" fontId="9" fillId="36" borderId="0"/>
    <xf numFmtId="168" fontId="9" fillId="36" borderId="0"/>
    <xf numFmtId="0" fontId="10" fillId="37" borderId="0" applyNumberFormat="0" applyBorder="0" applyAlignment="0" applyProtection="0"/>
    <xf numFmtId="0" fontId="3" fillId="12" borderId="0" applyNumberFormat="0" applyBorder="0" applyAlignment="0" applyProtection="0"/>
    <xf numFmtId="168" fontId="11" fillId="37" borderId="0" applyNumberFormat="0" applyBorder="0" applyAlignment="0" applyProtection="0"/>
    <xf numFmtId="168" fontId="11" fillId="37" borderId="0" applyNumberFormat="0" applyBorder="0" applyAlignment="0" applyProtection="0"/>
    <xf numFmtId="169" fontId="11" fillId="37" borderId="0" applyNumberFormat="0" applyBorder="0" applyAlignment="0" applyProtection="0"/>
    <xf numFmtId="0" fontId="10" fillId="37"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168" fontId="11" fillId="37" borderId="0" applyNumberFormat="0" applyBorder="0" applyAlignment="0" applyProtection="0"/>
    <xf numFmtId="169" fontId="11" fillId="37" borderId="0" applyNumberFormat="0" applyBorder="0" applyAlignment="0" applyProtection="0"/>
    <xf numFmtId="168" fontId="11" fillId="37" borderId="0" applyNumberFormat="0" applyBorder="0" applyAlignment="0" applyProtection="0"/>
    <xf numFmtId="168" fontId="11" fillId="37" borderId="0" applyNumberFormat="0" applyBorder="0" applyAlignment="0" applyProtection="0"/>
    <xf numFmtId="169" fontId="11" fillId="37" borderId="0" applyNumberFormat="0" applyBorder="0" applyAlignment="0" applyProtection="0"/>
    <xf numFmtId="168" fontId="11" fillId="37" borderId="0" applyNumberFormat="0" applyBorder="0" applyAlignment="0" applyProtection="0"/>
    <xf numFmtId="168" fontId="11" fillId="37" borderId="0" applyNumberFormat="0" applyBorder="0" applyAlignment="0" applyProtection="0"/>
    <xf numFmtId="169" fontId="11" fillId="37" borderId="0" applyNumberFormat="0" applyBorder="0" applyAlignment="0" applyProtection="0"/>
    <xf numFmtId="168" fontId="11" fillId="37" borderId="0" applyNumberFormat="0" applyBorder="0" applyAlignment="0" applyProtection="0"/>
    <xf numFmtId="168" fontId="11" fillId="37" borderId="0" applyNumberFormat="0" applyBorder="0" applyAlignment="0" applyProtection="0"/>
    <xf numFmtId="169" fontId="11" fillId="37" borderId="0" applyNumberFormat="0" applyBorder="0" applyAlignment="0" applyProtection="0"/>
    <xf numFmtId="168" fontId="11" fillId="37" borderId="0" applyNumberFormat="0" applyBorder="0" applyAlignment="0" applyProtection="0"/>
    <xf numFmtId="0" fontId="10" fillId="37" borderId="0" applyNumberFormat="0" applyBorder="0" applyAlignment="0" applyProtection="0"/>
    <xf numFmtId="0" fontId="10" fillId="38" borderId="0" applyNumberFormat="0" applyBorder="0" applyAlignment="0" applyProtection="0"/>
    <xf numFmtId="0" fontId="3" fillId="16" borderId="0" applyNumberFormat="0" applyBorder="0" applyAlignment="0" applyProtection="0"/>
    <xf numFmtId="168" fontId="11" fillId="38" borderId="0" applyNumberFormat="0" applyBorder="0" applyAlignment="0" applyProtection="0"/>
    <xf numFmtId="168" fontId="11" fillId="38" borderId="0" applyNumberFormat="0" applyBorder="0" applyAlignment="0" applyProtection="0"/>
    <xf numFmtId="169" fontId="11" fillId="38" borderId="0" applyNumberFormat="0" applyBorder="0" applyAlignment="0" applyProtection="0"/>
    <xf numFmtId="0" fontId="10" fillId="38"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168" fontId="11" fillId="38" borderId="0" applyNumberFormat="0" applyBorder="0" applyAlignment="0" applyProtection="0"/>
    <xf numFmtId="169" fontId="11" fillId="38" borderId="0" applyNumberFormat="0" applyBorder="0" applyAlignment="0" applyProtection="0"/>
    <xf numFmtId="168" fontId="11" fillId="38" borderId="0" applyNumberFormat="0" applyBorder="0" applyAlignment="0" applyProtection="0"/>
    <xf numFmtId="168" fontId="11" fillId="38" borderId="0" applyNumberFormat="0" applyBorder="0" applyAlignment="0" applyProtection="0"/>
    <xf numFmtId="169" fontId="11" fillId="38" borderId="0" applyNumberFormat="0" applyBorder="0" applyAlignment="0" applyProtection="0"/>
    <xf numFmtId="168" fontId="11" fillId="38" borderId="0" applyNumberFormat="0" applyBorder="0" applyAlignment="0" applyProtection="0"/>
    <xf numFmtId="168" fontId="11" fillId="38" borderId="0" applyNumberFormat="0" applyBorder="0" applyAlignment="0" applyProtection="0"/>
    <xf numFmtId="169" fontId="11" fillId="38" borderId="0" applyNumberFormat="0" applyBorder="0" applyAlignment="0" applyProtection="0"/>
    <xf numFmtId="168" fontId="11" fillId="38" borderId="0" applyNumberFormat="0" applyBorder="0" applyAlignment="0" applyProtection="0"/>
    <xf numFmtId="168" fontId="11" fillId="38" borderId="0" applyNumberFormat="0" applyBorder="0" applyAlignment="0" applyProtection="0"/>
    <xf numFmtId="169" fontId="11" fillId="38" borderId="0" applyNumberFormat="0" applyBorder="0" applyAlignment="0" applyProtection="0"/>
    <xf numFmtId="168" fontId="11" fillId="38" borderId="0" applyNumberFormat="0" applyBorder="0" applyAlignment="0" applyProtection="0"/>
    <xf numFmtId="0" fontId="10" fillId="38" borderId="0" applyNumberFormat="0" applyBorder="0" applyAlignment="0" applyProtection="0"/>
    <xf numFmtId="0" fontId="10" fillId="39" borderId="0" applyNumberFormat="0" applyBorder="0" applyAlignment="0" applyProtection="0"/>
    <xf numFmtId="0" fontId="3" fillId="20" borderId="0" applyNumberFormat="0" applyBorder="0" applyAlignment="0" applyProtection="0"/>
    <xf numFmtId="168" fontId="11" fillId="39" borderId="0" applyNumberFormat="0" applyBorder="0" applyAlignment="0" applyProtection="0"/>
    <xf numFmtId="168" fontId="11" fillId="39" borderId="0" applyNumberFormat="0" applyBorder="0" applyAlignment="0" applyProtection="0"/>
    <xf numFmtId="169" fontId="11" fillId="39" borderId="0" applyNumberFormat="0" applyBorder="0" applyAlignment="0" applyProtection="0"/>
    <xf numFmtId="0" fontId="10" fillId="39"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168" fontId="11" fillId="39" borderId="0" applyNumberFormat="0" applyBorder="0" applyAlignment="0" applyProtection="0"/>
    <xf numFmtId="169" fontId="11" fillId="39" borderId="0" applyNumberFormat="0" applyBorder="0" applyAlignment="0" applyProtection="0"/>
    <xf numFmtId="168" fontId="11" fillId="39" borderId="0" applyNumberFormat="0" applyBorder="0" applyAlignment="0" applyProtection="0"/>
    <xf numFmtId="168" fontId="11" fillId="39" borderId="0" applyNumberFormat="0" applyBorder="0" applyAlignment="0" applyProtection="0"/>
    <xf numFmtId="169" fontId="11" fillId="39" borderId="0" applyNumberFormat="0" applyBorder="0" applyAlignment="0" applyProtection="0"/>
    <xf numFmtId="168" fontId="11" fillId="39" borderId="0" applyNumberFormat="0" applyBorder="0" applyAlignment="0" applyProtection="0"/>
    <xf numFmtId="168" fontId="11" fillId="39" borderId="0" applyNumberFormat="0" applyBorder="0" applyAlignment="0" applyProtection="0"/>
    <xf numFmtId="169" fontId="11" fillId="39" borderId="0" applyNumberFormat="0" applyBorder="0" applyAlignment="0" applyProtection="0"/>
    <xf numFmtId="168" fontId="11" fillId="39" borderId="0" applyNumberFormat="0" applyBorder="0" applyAlignment="0" applyProtection="0"/>
    <xf numFmtId="168" fontId="11" fillId="39" borderId="0" applyNumberFormat="0" applyBorder="0" applyAlignment="0" applyProtection="0"/>
    <xf numFmtId="169" fontId="11" fillId="39" borderId="0" applyNumberFormat="0" applyBorder="0" applyAlignment="0" applyProtection="0"/>
    <xf numFmtId="168" fontId="11" fillId="39" borderId="0" applyNumberFormat="0" applyBorder="0" applyAlignment="0" applyProtection="0"/>
    <xf numFmtId="0" fontId="10" fillId="39" borderId="0" applyNumberFormat="0" applyBorder="0" applyAlignment="0" applyProtection="0"/>
    <xf numFmtId="0" fontId="10" fillId="40" borderId="0" applyNumberFormat="0" applyBorder="0" applyAlignment="0" applyProtection="0"/>
    <xf numFmtId="0" fontId="3" fillId="24" borderId="0" applyNumberFormat="0" applyBorder="0" applyAlignment="0" applyProtection="0"/>
    <xf numFmtId="168" fontId="11" fillId="40" borderId="0" applyNumberFormat="0" applyBorder="0" applyAlignment="0" applyProtection="0"/>
    <xf numFmtId="168" fontId="11" fillId="40" borderId="0" applyNumberFormat="0" applyBorder="0" applyAlignment="0" applyProtection="0"/>
    <xf numFmtId="169" fontId="11" fillId="40" borderId="0" applyNumberFormat="0" applyBorder="0" applyAlignment="0" applyProtection="0"/>
    <xf numFmtId="0" fontId="10" fillId="40"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168" fontId="11" fillId="40" borderId="0" applyNumberFormat="0" applyBorder="0" applyAlignment="0" applyProtection="0"/>
    <xf numFmtId="169" fontId="11" fillId="40" borderId="0" applyNumberFormat="0" applyBorder="0" applyAlignment="0" applyProtection="0"/>
    <xf numFmtId="168" fontId="11" fillId="40" borderId="0" applyNumberFormat="0" applyBorder="0" applyAlignment="0" applyProtection="0"/>
    <xf numFmtId="168" fontId="11" fillId="40" borderId="0" applyNumberFormat="0" applyBorder="0" applyAlignment="0" applyProtection="0"/>
    <xf numFmtId="169" fontId="11" fillId="40" borderId="0" applyNumberFormat="0" applyBorder="0" applyAlignment="0" applyProtection="0"/>
    <xf numFmtId="168" fontId="11" fillId="40" borderId="0" applyNumberFormat="0" applyBorder="0" applyAlignment="0" applyProtection="0"/>
    <xf numFmtId="168" fontId="11" fillId="40" borderId="0" applyNumberFormat="0" applyBorder="0" applyAlignment="0" applyProtection="0"/>
    <xf numFmtId="169" fontId="11" fillId="40" borderId="0" applyNumberFormat="0" applyBorder="0" applyAlignment="0" applyProtection="0"/>
    <xf numFmtId="168" fontId="11" fillId="40" borderId="0" applyNumberFormat="0" applyBorder="0" applyAlignment="0" applyProtection="0"/>
    <xf numFmtId="168" fontId="11" fillId="40" borderId="0" applyNumberFormat="0" applyBorder="0" applyAlignment="0" applyProtection="0"/>
    <xf numFmtId="169" fontId="11" fillId="40" borderId="0" applyNumberFormat="0" applyBorder="0" applyAlignment="0" applyProtection="0"/>
    <xf numFmtId="168" fontId="11" fillId="40" borderId="0" applyNumberFormat="0" applyBorder="0" applyAlignment="0" applyProtection="0"/>
    <xf numFmtId="0" fontId="10" fillId="40" borderId="0" applyNumberFormat="0" applyBorder="0" applyAlignment="0" applyProtection="0"/>
    <xf numFmtId="0" fontId="10" fillId="41" borderId="0" applyNumberFormat="0" applyBorder="0" applyAlignment="0" applyProtection="0"/>
    <xf numFmtId="0" fontId="3" fillId="28" borderId="0" applyNumberFormat="0" applyBorder="0" applyAlignment="0" applyProtection="0"/>
    <xf numFmtId="168" fontId="11" fillId="41" borderId="0" applyNumberFormat="0" applyBorder="0" applyAlignment="0" applyProtection="0"/>
    <xf numFmtId="168" fontId="11" fillId="41" borderId="0" applyNumberFormat="0" applyBorder="0" applyAlignment="0" applyProtection="0"/>
    <xf numFmtId="169" fontId="11" fillId="41" borderId="0" applyNumberFormat="0" applyBorder="0" applyAlignment="0" applyProtection="0"/>
    <xf numFmtId="0" fontId="10" fillId="41"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168" fontId="11" fillId="41" borderId="0" applyNumberFormat="0" applyBorder="0" applyAlignment="0" applyProtection="0"/>
    <xf numFmtId="169" fontId="11" fillId="41" borderId="0" applyNumberFormat="0" applyBorder="0" applyAlignment="0" applyProtection="0"/>
    <xf numFmtId="168" fontId="11" fillId="41" borderId="0" applyNumberFormat="0" applyBorder="0" applyAlignment="0" applyProtection="0"/>
    <xf numFmtId="168" fontId="11" fillId="41" borderId="0" applyNumberFormat="0" applyBorder="0" applyAlignment="0" applyProtection="0"/>
    <xf numFmtId="169" fontId="11" fillId="41" borderId="0" applyNumberFormat="0" applyBorder="0" applyAlignment="0" applyProtection="0"/>
    <xf numFmtId="168" fontId="11" fillId="41" borderId="0" applyNumberFormat="0" applyBorder="0" applyAlignment="0" applyProtection="0"/>
    <xf numFmtId="168" fontId="11" fillId="41" borderId="0" applyNumberFormat="0" applyBorder="0" applyAlignment="0" applyProtection="0"/>
    <xf numFmtId="169" fontId="11" fillId="41" borderId="0" applyNumberFormat="0" applyBorder="0" applyAlignment="0" applyProtection="0"/>
    <xf numFmtId="168" fontId="11" fillId="41" borderId="0" applyNumberFormat="0" applyBorder="0" applyAlignment="0" applyProtection="0"/>
    <xf numFmtId="168" fontId="11" fillId="41" borderId="0" applyNumberFormat="0" applyBorder="0" applyAlignment="0" applyProtection="0"/>
    <xf numFmtId="169" fontId="11" fillId="41" borderId="0" applyNumberFormat="0" applyBorder="0" applyAlignment="0" applyProtection="0"/>
    <xf numFmtId="168" fontId="11" fillId="41" borderId="0" applyNumberFormat="0" applyBorder="0" applyAlignment="0" applyProtection="0"/>
    <xf numFmtId="0" fontId="10" fillId="41" borderId="0" applyNumberFormat="0" applyBorder="0" applyAlignment="0" applyProtection="0"/>
    <xf numFmtId="0" fontId="10" fillId="42" borderId="0" applyNumberFormat="0" applyBorder="0" applyAlignment="0" applyProtection="0"/>
    <xf numFmtId="0" fontId="3" fillId="32" borderId="0" applyNumberFormat="0" applyBorder="0" applyAlignment="0" applyProtection="0"/>
    <xf numFmtId="168" fontId="11" fillId="42" borderId="0" applyNumberFormat="0" applyBorder="0" applyAlignment="0" applyProtection="0"/>
    <xf numFmtId="168" fontId="11" fillId="42" borderId="0" applyNumberFormat="0" applyBorder="0" applyAlignment="0" applyProtection="0"/>
    <xf numFmtId="169" fontId="11" fillId="42" borderId="0" applyNumberFormat="0" applyBorder="0" applyAlignment="0" applyProtection="0"/>
    <xf numFmtId="0" fontId="10" fillId="4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168" fontId="11" fillId="42" borderId="0" applyNumberFormat="0" applyBorder="0" applyAlignment="0" applyProtection="0"/>
    <xf numFmtId="169" fontId="11" fillId="42" borderId="0" applyNumberFormat="0" applyBorder="0" applyAlignment="0" applyProtection="0"/>
    <xf numFmtId="168" fontId="11" fillId="42" borderId="0" applyNumberFormat="0" applyBorder="0" applyAlignment="0" applyProtection="0"/>
    <xf numFmtId="168" fontId="11" fillId="42" borderId="0" applyNumberFormat="0" applyBorder="0" applyAlignment="0" applyProtection="0"/>
    <xf numFmtId="169" fontId="11" fillId="42" borderId="0" applyNumberFormat="0" applyBorder="0" applyAlignment="0" applyProtection="0"/>
    <xf numFmtId="168" fontId="11" fillId="42" borderId="0" applyNumberFormat="0" applyBorder="0" applyAlignment="0" applyProtection="0"/>
    <xf numFmtId="168" fontId="11" fillId="42" borderId="0" applyNumberFormat="0" applyBorder="0" applyAlignment="0" applyProtection="0"/>
    <xf numFmtId="169" fontId="11" fillId="42" borderId="0" applyNumberFormat="0" applyBorder="0" applyAlignment="0" applyProtection="0"/>
    <xf numFmtId="168" fontId="11" fillId="42" borderId="0" applyNumberFormat="0" applyBorder="0" applyAlignment="0" applyProtection="0"/>
    <xf numFmtId="168" fontId="11" fillId="42" borderId="0" applyNumberFormat="0" applyBorder="0" applyAlignment="0" applyProtection="0"/>
    <xf numFmtId="169" fontId="11" fillId="42" borderId="0" applyNumberFormat="0" applyBorder="0" applyAlignment="0" applyProtection="0"/>
    <xf numFmtId="168" fontId="11" fillId="42" borderId="0" applyNumberFormat="0" applyBorder="0" applyAlignment="0" applyProtection="0"/>
    <xf numFmtId="0" fontId="10" fillId="42" borderId="0" applyNumberFormat="0" applyBorder="0" applyAlignment="0" applyProtection="0"/>
    <xf numFmtId="0" fontId="10" fillId="43" borderId="0" applyNumberFormat="0" applyBorder="0" applyAlignment="0" applyProtection="0"/>
    <xf numFmtId="0" fontId="3" fillId="13" borderId="0" applyNumberFormat="0" applyBorder="0" applyAlignment="0" applyProtection="0"/>
    <xf numFmtId="168" fontId="11" fillId="43" borderId="0" applyNumberFormat="0" applyBorder="0" applyAlignment="0" applyProtection="0"/>
    <xf numFmtId="168" fontId="11" fillId="43" borderId="0" applyNumberFormat="0" applyBorder="0" applyAlignment="0" applyProtection="0"/>
    <xf numFmtId="169" fontId="11" fillId="43" borderId="0" applyNumberFormat="0" applyBorder="0" applyAlignment="0" applyProtection="0"/>
    <xf numFmtId="0" fontId="10" fillId="4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168" fontId="11" fillId="43" borderId="0" applyNumberFormat="0" applyBorder="0" applyAlignment="0" applyProtection="0"/>
    <xf numFmtId="169" fontId="11" fillId="43" borderId="0" applyNumberFormat="0" applyBorder="0" applyAlignment="0" applyProtection="0"/>
    <xf numFmtId="168" fontId="11" fillId="43" borderId="0" applyNumberFormat="0" applyBorder="0" applyAlignment="0" applyProtection="0"/>
    <xf numFmtId="168" fontId="11" fillId="43" borderId="0" applyNumberFormat="0" applyBorder="0" applyAlignment="0" applyProtection="0"/>
    <xf numFmtId="169" fontId="11" fillId="43" borderId="0" applyNumberFormat="0" applyBorder="0" applyAlignment="0" applyProtection="0"/>
    <xf numFmtId="168" fontId="11" fillId="43" borderId="0" applyNumberFormat="0" applyBorder="0" applyAlignment="0" applyProtection="0"/>
    <xf numFmtId="168" fontId="11" fillId="43" borderId="0" applyNumberFormat="0" applyBorder="0" applyAlignment="0" applyProtection="0"/>
    <xf numFmtId="169" fontId="11" fillId="43" borderId="0" applyNumberFormat="0" applyBorder="0" applyAlignment="0" applyProtection="0"/>
    <xf numFmtId="168" fontId="11" fillId="43" borderId="0" applyNumberFormat="0" applyBorder="0" applyAlignment="0" applyProtection="0"/>
    <xf numFmtId="168" fontId="11" fillId="43" borderId="0" applyNumberFormat="0" applyBorder="0" applyAlignment="0" applyProtection="0"/>
    <xf numFmtId="169" fontId="11" fillId="43" borderId="0" applyNumberFormat="0" applyBorder="0" applyAlignment="0" applyProtection="0"/>
    <xf numFmtId="168" fontId="11" fillId="43" borderId="0" applyNumberFormat="0" applyBorder="0" applyAlignment="0" applyProtection="0"/>
    <xf numFmtId="0" fontId="10" fillId="43" borderId="0" applyNumberFormat="0" applyBorder="0" applyAlignment="0" applyProtection="0"/>
    <xf numFmtId="0" fontId="10" fillId="44" borderId="0" applyNumberFormat="0" applyBorder="0" applyAlignment="0" applyProtection="0"/>
    <xf numFmtId="0" fontId="3" fillId="17" borderId="0" applyNumberFormat="0" applyBorder="0" applyAlignment="0" applyProtection="0"/>
    <xf numFmtId="168" fontId="11" fillId="44" borderId="0" applyNumberFormat="0" applyBorder="0" applyAlignment="0" applyProtection="0"/>
    <xf numFmtId="168" fontId="11" fillId="44" borderId="0" applyNumberFormat="0" applyBorder="0" applyAlignment="0" applyProtection="0"/>
    <xf numFmtId="169" fontId="11" fillId="44" borderId="0" applyNumberFormat="0" applyBorder="0" applyAlignment="0" applyProtection="0"/>
    <xf numFmtId="0" fontId="10" fillId="44"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168" fontId="11" fillId="44" borderId="0" applyNumberFormat="0" applyBorder="0" applyAlignment="0" applyProtection="0"/>
    <xf numFmtId="169" fontId="11" fillId="44" borderId="0" applyNumberFormat="0" applyBorder="0" applyAlignment="0" applyProtection="0"/>
    <xf numFmtId="168" fontId="11" fillId="44" borderId="0" applyNumberFormat="0" applyBorder="0" applyAlignment="0" applyProtection="0"/>
    <xf numFmtId="168" fontId="11" fillId="44" borderId="0" applyNumberFormat="0" applyBorder="0" applyAlignment="0" applyProtection="0"/>
    <xf numFmtId="169" fontId="11" fillId="44" borderId="0" applyNumberFormat="0" applyBorder="0" applyAlignment="0" applyProtection="0"/>
    <xf numFmtId="168" fontId="11" fillId="44" borderId="0" applyNumberFormat="0" applyBorder="0" applyAlignment="0" applyProtection="0"/>
    <xf numFmtId="168" fontId="11" fillId="44" borderId="0" applyNumberFormat="0" applyBorder="0" applyAlignment="0" applyProtection="0"/>
    <xf numFmtId="169" fontId="11" fillId="44" borderId="0" applyNumberFormat="0" applyBorder="0" applyAlignment="0" applyProtection="0"/>
    <xf numFmtId="168" fontId="11" fillId="44" borderId="0" applyNumberFormat="0" applyBorder="0" applyAlignment="0" applyProtection="0"/>
    <xf numFmtId="168" fontId="11" fillId="44" borderId="0" applyNumberFormat="0" applyBorder="0" applyAlignment="0" applyProtection="0"/>
    <xf numFmtId="169" fontId="11" fillId="44" borderId="0" applyNumberFormat="0" applyBorder="0" applyAlignment="0" applyProtection="0"/>
    <xf numFmtId="168" fontId="11" fillId="44" borderId="0" applyNumberFormat="0" applyBorder="0" applyAlignment="0" applyProtection="0"/>
    <xf numFmtId="0" fontId="10" fillId="44" borderId="0" applyNumberFormat="0" applyBorder="0" applyAlignment="0" applyProtection="0"/>
    <xf numFmtId="0" fontId="10" fillId="45" borderId="0" applyNumberFormat="0" applyBorder="0" applyAlignment="0" applyProtection="0"/>
    <xf numFmtId="0" fontId="3" fillId="21" borderId="0" applyNumberFormat="0" applyBorder="0" applyAlignment="0" applyProtection="0"/>
    <xf numFmtId="168" fontId="11" fillId="45" borderId="0" applyNumberFormat="0" applyBorder="0" applyAlignment="0" applyProtection="0"/>
    <xf numFmtId="168" fontId="11" fillId="45" borderId="0" applyNumberFormat="0" applyBorder="0" applyAlignment="0" applyProtection="0"/>
    <xf numFmtId="169" fontId="11" fillId="45" borderId="0" applyNumberFormat="0" applyBorder="0" applyAlignment="0" applyProtection="0"/>
    <xf numFmtId="0" fontId="10" fillId="45"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168" fontId="11" fillId="45" borderId="0" applyNumberFormat="0" applyBorder="0" applyAlignment="0" applyProtection="0"/>
    <xf numFmtId="169" fontId="11" fillId="45" borderId="0" applyNumberFormat="0" applyBorder="0" applyAlignment="0" applyProtection="0"/>
    <xf numFmtId="168" fontId="11" fillId="45" borderId="0" applyNumberFormat="0" applyBorder="0" applyAlignment="0" applyProtection="0"/>
    <xf numFmtId="168" fontId="11" fillId="45" borderId="0" applyNumberFormat="0" applyBorder="0" applyAlignment="0" applyProtection="0"/>
    <xf numFmtId="169" fontId="11" fillId="45" borderId="0" applyNumberFormat="0" applyBorder="0" applyAlignment="0" applyProtection="0"/>
    <xf numFmtId="168" fontId="11" fillId="45" borderId="0" applyNumberFormat="0" applyBorder="0" applyAlignment="0" applyProtection="0"/>
    <xf numFmtId="168" fontId="11" fillId="45" borderId="0" applyNumberFormat="0" applyBorder="0" applyAlignment="0" applyProtection="0"/>
    <xf numFmtId="169" fontId="11" fillId="45" borderId="0" applyNumberFormat="0" applyBorder="0" applyAlignment="0" applyProtection="0"/>
    <xf numFmtId="168" fontId="11" fillId="45" borderId="0" applyNumberFormat="0" applyBorder="0" applyAlignment="0" applyProtection="0"/>
    <xf numFmtId="168" fontId="11" fillId="45" borderId="0" applyNumberFormat="0" applyBorder="0" applyAlignment="0" applyProtection="0"/>
    <xf numFmtId="169" fontId="11" fillId="45" borderId="0" applyNumberFormat="0" applyBorder="0" applyAlignment="0" applyProtection="0"/>
    <xf numFmtId="168" fontId="11" fillId="45" borderId="0" applyNumberFormat="0" applyBorder="0" applyAlignment="0" applyProtection="0"/>
    <xf numFmtId="0" fontId="10" fillId="45" borderId="0" applyNumberFormat="0" applyBorder="0" applyAlignment="0" applyProtection="0"/>
    <xf numFmtId="0" fontId="10" fillId="40" borderId="0" applyNumberFormat="0" applyBorder="0" applyAlignment="0" applyProtection="0"/>
    <xf numFmtId="0" fontId="3" fillId="25" borderId="0" applyNumberFormat="0" applyBorder="0" applyAlignment="0" applyProtection="0"/>
    <xf numFmtId="168" fontId="11" fillId="40" borderId="0" applyNumberFormat="0" applyBorder="0" applyAlignment="0" applyProtection="0"/>
    <xf numFmtId="168" fontId="11" fillId="40" borderId="0" applyNumberFormat="0" applyBorder="0" applyAlignment="0" applyProtection="0"/>
    <xf numFmtId="169" fontId="11" fillId="40" borderId="0" applyNumberFormat="0" applyBorder="0" applyAlignment="0" applyProtection="0"/>
    <xf numFmtId="0" fontId="10" fillId="40"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168" fontId="11" fillId="40" borderId="0" applyNumberFormat="0" applyBorder="0" applyAlignment="0" applyProtection="0"/>
    <xf numFmtId="169" fontId="11" fillId="40" borderId="0" applyNumberFormat="0" applyBorder="0" applyAlignment="0" applyProtection="0"/>
    <xf numFmtId="168" fontId="11" fillId="40" borderId="0" applyNumberFormat="0" applyBorder="0" applyAlignment="0" applyProtection="0"/>
    <xf numFmtId="168" fontId="11" fillId="40" borderId="0" applyNumberFormat="0" applyBorder="0" applyAlignment="0" applyProtection="0"/>
    <xf numFmtId="169" fontId="11" fillId="40" borderId="0" applyNumberFormat="0" applyBorder="0" applyAlignment="0" applyProtection="0"/>
    <xf numFmtId="168" fontId="11" fillId="40" borderId="0" applyNumberFormat="0" applyBorder="0" applyAlignment="0" applyProtection="0"/>
    <xf numFmtId="168" fontId="11" fillId="40" borderId="0" applyNumberFormat="0" applyBorder="0" applyAlignment="0" applyProtection="0"/>
    <xf numFmtId="169" fontId="11" fillId="40" borderId="0" applyNumberFormat="0" applyBorder="0" applyAlignment="0" applyProtection="0"/>
    <xf numFmtId="168" fontId="11" fillId="40" borderId="0" applyNumberFormat="0" applyBorder="0" applyAlignment="0" applyProtection="0"/>
    <xf numFmtId="168" fontId="11" fillId="40" borderId="0" applyNumberFormat="0" applyBorder="0" applyAlignment="0" applyProtection="0"/>
    <xf numFmtId="169" fontId="11" fillId="40" borderId="0" applyNumberFormat="0" applyBorder="0" applyAlignment="0" applyProtection="0"/>
    <xf numFmtId="168" fontId="11" fillId="40" borderId="0" applyNumberFormat="0" applyBorder="0" applyAlignment="0" applyProtection="0"/>
    <xf numFmtId="0" fontId="10" fillId="40" borderId="0" applyNumberFormat="0" applyBorder="0" applyAlignment="0" applyProtection="0"/>
    <xf numFmtId="0" fontId="10" fillId="43" borderId="0" applyNumberFormat="0" applyBorder="0" applyAlignment="0" applyProtection="0"/>
    <xf numFmtId="0" fontId="3" fillId="29" borderId="0" applyNumberFormat="0" applyBorder="0" applyAlignment="0" applyProtection="0"/>
    <xf numFmtId="168" fontId="11" fillId="43" borderId="0" applyNumberFormat="0" applyBorder="0" applyAlignment="0" applyProtection="0"/>
    <xf numFmtId="168" fontId="11" fillId="43" borderId="0" applyNumberFormat="0" applyBorder="0" applyAlignment="0" applyProtection="0"/>
    <xf numFmtId="169" fontId="11" fillId="43" borderId="0" applyNumberFormat="0" applyBorder="0" applyAlignment="0" applyProtection="0"/>
    <xf numFmtId="0" fontId="10" fillId="43"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168" fontId="11" fillId="43" borderId="0" applyNumberFormat="0" applyBorder="0" applyAlignment="0" applyProtection="0"/>
    <xf numFmtId="169" fontId="11" fillId="43" borderId="0" applyNumberFormat="0" applyBorder="0" applyAlignment="0" applyProtection="0"/>
    <xf numFmtId="168" fontId="11" fillId="43" borderId="0" applyNumberFormat="0" applyBorder="0" applyAlignment="0" applyProtection="0"/>
    <xf numFmtId="168" fontId="11" fillId="43" borderId="0" applyNumberFormat="0" applyBorder="0" applyAlignment="0" applyProtection="0"/>
    <xf numFmtId="169" fontId="11" fillId="43" borderId="0" applyNumberFormat="0" applyBorder="0" applyAlignment="0" applyProtection="0"/>
    <xf numFmtId="168" fontId="11" fillId="43" borderId="0" applyNumberFormat="0" applyBorder="0" applyAlignment="0" applyProtection="0"/>
    <xf numFmtId="168" fontId="11" fillId="43" borderId="0" applyNumberFormat="0" applyBorder="0" applyAlignment="0" applyProtection="0"/>
    <xf numFmtId="169" fontId="11" fillId="43" borderId="0" applyNumberFormat="0" applyBorder="0" applyAlignment="0" applyProtection="0"/>
    <xf numFmtId="168" fontId="11" fillId="43" borderId="0" applyNumberFormat="0" applyBorder="0" applyAlignment="0" applyProtection="0"/>
    <xf numFmtId="168" fontId="11" fillId="43" borderId="0" applyNumberFormat="0" applyBorder="0" applyAlignment="0" applyProtection="0"/>
    <xf numFmtId="169" fontId="11" fillId="43" borderId="0" applyNumberFormat="0" applyBorder="0" applyAlignment="0" applyProtection="0"/>
    <xf numFmtId="168" fontId="11" fillId="43" borderId="0" applyNumberFormat="0" applyBorder="0" applyAlignment="0" applyProtection="0"/>
    <xf numFmtId="0" fontId="10" fillId="43" borderId="0" applyNumberFormat="0" applyBorder="0" applyAlignment="0" applyProtection="0"/>
    <xf numFmtId="0" fontId="10" fillId="46" borderId="0" applyNumberFormat="0" applyBorder="0" applyAlignment="0" applyProtection="0"/>
    <xf numFmtId="0" fontId="3" fillId="33" borderId="0" applyNumberFormat="0" applyBorder="0" applyAlignment="0" applyProtection="0"/>
    <xf numFmtId="168" fontId="11" fillId="46" borderId="0" applyNumberFormat="0" applyBorder="0" applyAlignment="0" applyProtection="0"/>
    <xf numFmtId="168" fontId="11" fillId="46" borderId="0" applyNumberFormat="0" applyBorder="0" applyAlignment="0" applyProtection="0"/>
    <xf numFmtId="169" fontId="11" fillId="46" borderId="0" applyNumberFormat="0" applyBorder="0" applyAlignment="0" applyProtection="0"/>
    <xf numFmtId="0" fontId="10" fillId="46"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168" fontId="11" fillId="46" borderId="0" applyNumberFormat="0" applyBorder="0" applyAlignment="0" applyProtection="0"/>
    <xf numFmtId="169" fontId="11" fillId="46" borderId="0" applyNumberFormat="0" applyBorder="0" applyAlignment="0" applyProtection="0"/>
    <xf numFmtId="168" fontId="11" fillId="46" borderId="0" applyNumberFormat="0" applyBorder="0" applyAlignment="0" applyProtection="0"/>
    <xf numFmtId="168" fontId="11" fillId="46" borderId="0" applyNumberFormat="0" applyBorder="0" applyAlignment="0" applyProtection="0"/>
    <xf numFmtId="169" fontId="11" fillId="46" borderId="0" applyNumberFormat="0" applyBorder="0" applyAlignment="0" applyProtection="0"/>
    <xf numFmtId="168" fontId="11" fillId="46" borderId="0" applyNumberFormat="0" applyBorder="0" applyAlignment="0" applyProtection="0"/>
    <xf numFmtId="168" fontId="11" fillId="46" borderId="0" applyNumberFormat="0" applyBorder="0" applyAlignment="0" applyProtection="0"/>
    <xf numFmtId="169" fontId="11" fillId="46" borderId="0" applyNumberFormat="0" applyBorder="0" applyAlignment="0" applyProtection="0"/>
    <xf numFmtId="168" fontId="11" fillId="46" borderId="0" applyNumberFormat="0" applyBorder="0" applyAlignment="0" applyProtection="0"/>
    <xf numFmtId="168" fontId="11" fillId="46" borderId="0" applyNumberFormat="0" applyBorder="0" applyAlignment="0" applyProtection="0"/>
    <xf numFmtId="169" fontId="11" fillId="46" borderId="0" applyNumberFormat="0" applyBorder="0" applyAlignment="0" applyProtection="0"/>
    <xf numFmtId="168" fontId="11" fillId="46" borderId="0" applyNumberFormat="0" applyBorder="0" applyAlignment="0" applyProtection="0"/>
    <xf numFmtId="0" fontId="10" fillId="46" borderId="0" applyNumberFormat="0" applyBorder="0" applyAlignment="0" applyProtection="0"/>
    <xf numFmtId="0" fontId="12" fillId="47" borderId="0" applyNumberFormat="0" applyBorder="0" applyAlignment="0" applyProtection="0"/>
    <xf numFmtId="0" fontId="13" fillId="14" borderId="0" applyNumberFormat="0" applyBorder="0" applyAlignment="0" applyProtection="0"/>
    <xf numFmtId="168" fontId="14" fillId="47" borderId="0" applyNumberFormat="0" applyBorder="0" applyAlignment="0" applyProtection="0"/>
    <xf numFmtId="168" fontId="14" fillId="47" borderId="0" applyNumberFormat="0" applyBorder="0" applyAlignment="0" applyProtection="0"/>
    <xf numFmtId="169" fontId="14" fillId="47" borderId="0" applyNumberFormat="0" applyBorder="0" applyAlignment="0" applyProtection="0"/>
    <xf numFmtId="0" fontId="12" fillId="47"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168" fontId="14" fillId="47" borderId="0" applyNumberFormat="0" applyBorder="0" applyAlignment="0" applyProtection="0"/>
    <xf numFmtId="169" fontId="14" fillId="47" borderId="0" applyNumberFormat="0" applyBorder="0" applyAlignment="0" applyProtection="0"/>
    <xf numFmtId="168" fontId="14" fillId="47" borderId="0" applyNumberFormat="0" applyBorder="0" applyAlignment="0" applyProtection="0"/>
    <xf numFmtId="168" fontId="14" fillId="47" borderId="0" applyNumberFormat="0" applyBorder="0" applyAlignment="0" applyProtection="0"/>
    <xf numFmtId="169" fontId="14" fillId="47" borderId="0" applyNumberFormat="0" applyBorder="0" applyAlignment="0" applyProtection="0"/>
    <xf numFmtId="168" fontId="14" fillId="47" borderId="0" applyNumberFormat="0" applyBorder="0" applyAlignment="0" applyProtection="0"/>
    <xf numFmtId="168" fontId="14" fillId="47" borderId="0" applyNumberFormat="0" applyBorder="0" applyAlignment="0" applyProtection="0"/>
    <xf numFmtId="169" fontId="14" fillId="47" borderId="0" applyNumberFormat="0" applyBorder="0" applyAlignment="0" applyProtection="0"/>
    <xf numFmtId="168" fontId="14" fillId="47" borderId="0" applyNumberFormat="0" applyBorder="0" applyAlignment="0" applyProtection="0"/>
    <xf numFmtId="168" fontId="14" fillId="47" borderId="0" applyNumberFormat="0" applyBorder="0" applyAlignment="0" applyProtection="0"/>
    <xf numFmtId="169" fontId="14" fillId="47" borderId="0" applyNumberFormat="0" applyBorder="0" applyAlignment="0" applyProtection="0"/>
    <xf numFmtId="168" fontId="14" fillId="47" borderId="0" applyNumberFormat="0" applyBorder="0" applyAlignment="0" applyProtection="0"/>
    <xf numFmtId="0" fontId="12" fillId="47" borderId="0" applyNumberFormat="0" applyBorder="0" applyAlignment="0" applyProtection="0"/>
    <xf numFmtId="0" fontId="12" fillId="44" borderId="0" applyNumberFormat="0" applyBorder="0" applyAlignment="0" applyProtection="0"/>
    <xf numFmtId="0" fontId="13" fillId="18" borderId="0" applyNumberFormat="0" applyBorder="0" applyAlignment="0" applyProtection="0"/>
    <xf numFmtId="168" fontId="14" fillId="44" borderId="0" applyNumberFormat="0" applyBorder="0" applyAlignment="0" applyProtection="0"/>
    <xf numFmtId="168" fontId="14" fillId="44" borderId="0" applyNumberFormat="0" applyBorder="0" applyAlignment="0" applyProtection="0"/>
    <xf numFmtId="169" fontId="14" fillId="44" borderId="0" applyNumberFormat="0" applyBorder="0" applyAlignment="0" applyProtection="0"/>
    <xf numFmtId="0" fontId="12" fillId="44"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168" fontId="14" fillId="44" borderId="0" applyNumberFormat="0" applyBorder="0" applyAlignment="0" applyProtection="0"/>
    <xf numFmtId="169" fontId="14" fillId="44" borderId="0" applyNumberFormat="0" applyBorder="0" applyAlignment="0" applyProtection="0"/>
    <xf numFmtId="168" fontId="14" fillId="44" borderId="0" applyNumberFormat="0" applyBorder="0" applyAlignment="0" applyProtection="0"/>
    <xf numFmtId="168" fontId="14" fillId="44" borderId="0" applyNumberFormat="0" applyBorder="0" applyAlignment="0" applyProtection="0"/>
    <xf numFmtId="169" fontId="14" fillId="44" borderId="0" applyNumberFormat="0" applyBorder="0" applyAlignment="0" applyProtection="0"/>
    <xf numFmtId="168" fontId="14" fillId="44" borderId="0" applyNumberFormat="0" applyBorder="0" applyAlignment="0" applyProtection="0"/>
    <xf numFmtId="168" fontId="14" fillId="44" borderId="0" applyNumberFormat="0" applyBorder="0" applyAlignment="0" applyProtection="0"/>
    <xf numFmtId="169" fontId="14" fillId="44" borderId="0" applyNumberFormat="0" applyBorder="0" applyAlignment="0" applyProtection="0"/>
    <xf numFmtId="168" fontId="14" fillId="44" borderId="0" applyNumberFormat="0" applyBorder="0" applyAlignment="0" applyProtection="0"/>
    <xf numFmtId="168" fontId="14" fillId="44" borderId="0" applyNumberFormat="0" applyBorder="0" applyAlignment="0" applyProtection="0"/>
    <xf numFmtId="169" fontId="14" fillId="44" borderId="0" applyNumberFormat="0" applyBorder="0" applyAlignment="0" applyProtection="0"/>
    <xf numFmtId="168" fontId="14" fillId="44" borderId="0" applyNumberFormat="0" applyBorder="0" applyAlignment="0" applyProtection="0"/>
    <xf numFmtId="0" fontId="12" fillId="44" borderId="0" applyNumberFormat="0" applyBorder="0" applyAlignment="0" applyProtection="0"/>
    <xf numFmtId="0" fontId="12" fillId="45" borderId="0" applyNumberFormat="0" applyBorder="0" applyAlignment="0" applyProtection="0"/>
    <xf numFmtId="0" fontId="13" fillId="22" borderId="0" applyNumberFormat="0" applyBorder="0" applyAlignment="0" applyProtection="0"/>
    <xf numFmtId="168" fontId="14" fillId="45" borderId="0" applyNumberFormat="0" applyBorder="0" applyAlignment="0" applyProtection="0"/>
    <xf numFmtId="168" fontId="14" fillId="45" borderId="0" applyNumberFormat="0" applyBorder="0" applyAlignment="0" applyProtection="0"/>
    <xf numFmtId="169" fontId="14" fillId="45" borderId="0" applyNumberFormat="0" applyBorder="0" applyAlignment="0" applyProtection="0"/>
    <xf numFmtId="0" fontId="12" fillId="45" borderId="0" applyNumberFormat="0" applyBorder="0" applyAlignment="0" applyProtection="0"/>
    <xf numFmtId="0" fontId="13" fillId="22" borderId="0" applyNumberFormat="0" applyBorder="0" applyAlignment="0" applyProtection="0"/>
    <xf numFmtId="0" fontId="13" fillId="22" borderId="0" applyNumberFormat="0" applyBorder="0" applyAlignment="0" applyProtection="0"/>
    <xf numFmtId="0" fontId="13" fillId="22" borderId="0" applyNumberFormat="0" applyBorder="0" applyAlignment="0" applyProtection="0"/>
    <xf numFmtId="0" fontId="13" fillId="22" borderId="0" applyNumberFormat="0" applyBorder="0" applyAlignment="0" applyProtection="0"/>
    <xf numFmtId="0" fontId="13" fillId="22" borderId="0" applyNumberFormat="0" applyBorder="0" applyAlignment="0" applyProtection="0"/>
    <xf numFmtId="0" fontId="13" fillId="22" borderId="0" applyNumberFormat="0" applyBorder="0" applyAlignment="0" applyProtection="0"/>
    <xf numFmtId="0" fontId="13" fillId="22" borderId="0" applyNumberFormat="0" applyBorder="0" applyAlignment="0" applyProtection="0"/>
    <xf numFmtId="168" fontId="14" fillId="45" borderId="0" applyNumberFormat="0" applyBorder="0" applyAlignment="0" applyProtection="0"/>
    <xf numFmtId="169" fontId="14" fillId="45" borderId="0" applyNumberFormat="0" applyBorder="0" applyAlignment="0" applyProtection="0"/>
    <xf numFmtId="168" fontId="14" fillId="45" borderId="0" applyNumberFormat="0" applyBorder="0" applyAlignment="0" applyProtection="0"/>
    <xf numFmtId="168" fontId="14" fillId="45" borderId="0" applyNumberFormat="0" applyBorder="0" applyAlignment="0" applyProtection="0"/>
    <xf numFmtId="169" fontId="14" fillId="45" borderId="0" applyNumberFormat="0" applyBorder="0" applyAlignment="0" applyProtection="0"/>
    <xf numFmtId="168" fontId="14" fillId="45" borderId="0" applyNumberFormat="0" applyBorder="0" applyAlignment="0" applyProtection="0"/>
    <xf numFmtId="168" fontId="14" fillId="45" borderId="0" applyNumberFormat="0" applyBorder="0" applyAlignment="0" applyProtection="0"/>
    <xf numFmtId="169" fontId="14" fillId="45" borderId="0" applyNumberFormat="0" applyBorder="0" applyAlignment="0" applyProtection="0"/>
    <xf numFmtId="168" fontId="14" fillId="45" borderId="0" applyNumberFormat="0" applyBorder="0" applyAlignment="0" applyProtection="0"/>
    <xf numFmtId="168" fontId="14" fillId="45" borderId="0" applyNumberFormat="0" applyBorder="0" applyAlignment="0" applyProtection="0"/>
    <xf numFmtId="169" fontId="14" fillId="45" borderId="0" applyNumberFormat="0" applyBorder="0" applyAlignment="0" applyProtection="0"/>
    <xf numFmtId="168" fontId="14" fillId="45" borderId="0" applyNumberFormat="0" applyBorder="0" applyAlignment="0" applyProtection="0"/>
    <xf numFmtId="0" fontId="12" fillId="45" borderId="0" applyNumberFormat="0" applyBorder="0" applyAlignment="0" applyProtection="0"/>
    <xf numFmtId="0" fontId="12" fillId="48" borderId="0" applyNumberFormat="0" applyBorder="0" applyAlignment="0" applyProtection="0"/>
    <xf numFmtId="0" fontId="13" fillId="26" borderId="0" applyNumberFormat="0" applyBorder="0" applyAlignment="0" applyProtection="0"/>
    <xf numFmtId="168" fontId="14" fillId="48" borderId="0" applyNumberFormat="0" applyBorder="0" applyAlignment="0" applyProtection="0"/>
    <xf numFmtId="168" fontId="14" fillId="48" borderId="0" applyNumberFormat="0" applyBorder="0" applyAlignment="0" applyProtection="0"/>
    <xf numFmtId="169" fontId="14" fillId="48" borderId="0" applyNumberFormat="0" applyBorder="0" applyAlignment="0" applyProtection="0"/>
    <xf numFmtId="0" fontId="12" fillId="48" borderId="0" applyNumberFormat="0" applyBorder="0" applyAlignment="0" applyProtection="0"/>
    <xf numFmtId="0" fontId="13" fillId="26" borderId="0" applyNumberFormat="0" applyBorder="0" applyAlignment="0" applyProtection="0"/>
    <xf numFmtId="0" fontId="13" fillId="26" borderId="0" applyNumberFormat="0" applyBorder="0" applyAlignment="0" applyProtection="0"/>
    <xf numFmtId="0" fontId="13" fillId="26" borderId="0" applyNumberFormat="0" applyBorder="0" applyAlignment="0" applyProtection="0"/>
    <xf numFmtId="0" fontId="13" fillId="26" borderId="0" applyNumberFormat="0" applyBorder="0" applyAlignment="0" applyProtection="0"/>
    <xf numFmtId="0" fontId="13" fillId="26" borderId="0" applyNumberFormat="0" applyBorder="0" applyAlignment="0" applyProtection="0"/>
    <xf numFmtId="0" fontId="13" fillId="26" borderId="0" applyNumberFormat="0" applyBorder="0" applyAlignment="0" applyProtection="0"/>
    <xf numFmtId="0" fontId="13" fillId="26" borderId="0" applyNumberFormat="0" applyBorder="0" applyAlignment="0" applyProtection="0"/>
    <xf numFmtId="168" fontId="14" fillId="48" borderId="0" applyNumberFormat="0" applyBorder="0" applyAlignment="0" applyProtection="0"/>
    <xf numFmtId="169" fontId="14" fillId="48" borderId="0" applyNumberFormat="0" applyBorder="0" applyAlignment="0" applyProtection="0"/>
    <xf numFmtId="168" fontId="14" fillId="48" borderId="0" applyNumberFormat="0" applyBorder="0" applyAlignment="0" applyProtection="0"/>
    <xf numFmtId="168" fontId="14" fillId="48" borderId="0" applyNumberFormat="0" applyBorder="0" applyAlignment="0" applyProtection="0"/>
    <xf numFmtId="169" fontId="14" fillId="48" borderId="0" applyNumberFormat="0" applyBorder="0" applyAlignment="0" applyProtection="0"/>
    <xf numFmtId="168" fontId="14" fillId="48" borderId="0" applyNumberFormat="0" applyBorder="0" applyAlignment="0" applyProtection="0"/>
    <xf numFmtId="168" fontId="14" fillId="48" borderId="0" applyNumberFormat="0" applyBorder="0" applyAlignment="0" applyProtection="0"/>
    <xf numFmtId="169" fontId="14" fillId="48" borderId="0" applyNumberFormat="0" applyBorder="0" applyAlignment="0" applyProtection="0"/>
    <xf numFmtId="168" fontId="14" fillId="48" borderId="0" applyNumberFormat="0" applyBorder="0" applyAlignment="0" applyProtection="0"/>
    <xf numFmtId="168" fontId="14" fillId="48" borderId="0" applyNumberFormat="0" applyBorder="0" applyAlignment="0" applyProtection="0"/>
    <xf numFmtId="169" fontId="14" fillId="48" borderId="0" applyNumberFormat="0" applyBorder="0" applyAlignment="0" applyProtection="0"/>
    <xf numFmtId="168" fontId="14" fillId="48" borderId="0" applyNumberFormat="0" applyBorder="0" applyAlignment="0" applyProtection="0"/>
    <xf numFmtId="0" fontId="12" fillId="48" borderId="0" applyNumberFormat="0" applyBorder="0" applyAlignment="0" applyProtection="0"/>
    <xf numFmtId="0" fontId="12" fillId="49" borderId="0" applyNumberFormat="0" applyBorder="0" applyAlignment="0" applyProtection="0"/>
    <xf numFmtId="0" fontId="13" fillId="30" borderId="0" applyNumberFormat="0" applyBorder="0" applyAlignment="0" applyProtection="0"/>
    <xf numFmtId="168" fontId="14" fillId="49" borderId="0" applyNumberFormat="0" applyBorder="0" applyAlignment="0" applyProtection="0"/>
    <xf numFmtId="168" fontId="14" fillId="49" borderId="0" applyNumberFormat="0" applyBorder="0" applyAlignment="0" applyProtection="0"/>
    <xf numFmtId="169" fontId="14" fillId="49" borderId="0" applyNumberFormat="0" applyBorder="0" applyAlignment="0" applyProtection="0"/>
    <xf numFmtId="0" fontId="12" fillId="49" borderId="0" applyNumberFormat="0" applyBorder="0" applyAlignment="0" applyProtection="0"/>
    <xf numFmtId="0" fontId="13" fillId="30" borderId="0" applyNumberFormat="0" applyBorder="0" applyAlignment="0" applyProtection="0"/>
    <xf numFmtId="0" fontId="13" fillId="30" borderId="0" applyNumberFormat="0" applyBorder="0" applyAlignment="0" applyProtection="0"/>
    <xf numFmtId="0" fontId="13" fillId="30" borderId="0" applyNumberFormat="0" applyBorder="0" applyAlignment="0" applyProtection="0"/>
    <xf numFmtId="0" fontId="13" fillId="30" borderId="0" applyNumberFormat="0" applyBorder="0" applyAlignment="0" applyProtection="0"/>
    <xf numFmtId="0" fontId="13" fillId="30" borderId="0" applyNumberFormat="0" applyBorder="0" applyAlignment="0" applyProtection="0"/>
    <xf numFmtId="0" fontId="13" fillId="30" borderId="0" applyNumberFormat="0" applyBorder="0" applyAlignment="0" applyProtection="0"/>
    <xf numFmtId="0" fontId="13" fillId="30" borderId="0" applyNumberFormat="0" applyBorder="0" applyAlignment="0" applyProtection="0"/>
    <xf numFmtId="168" fontId="14" fillId="49" borderId="0" applyNumberFormat="0" applyBorder="0" applyAlignment="0" applyProtection="0"/>
    <xf numFmtId="169" fontId="14" fillId="49" borderId="0" applyNumberFormat="0" applyBorder="0" applyAlignment="0" applyProtection="0"/>
    <xf numFmtId="168" fontId="14" fillId="49" borderId="0" applyNumberFormat="0" applyBorder="0" applyAlignment="0" applyProtection="0"/>
    <xf numFmtId="168" fontId="14" fillId="49" borderId="0" applyNumberFormat="0" applyBorder="0" applyAlignment="0" applyProtection="0"/>
    <xf numFmtId="169" fontId="14" fillId="49" borderId="0" applyNumberFormat="0" applyBorder="0" applyAlignment="0" applyProtection="0"/>
    <xf numFmtId="168" fontId="14" fillId="49" borderId="0" applyNumberFormat="0" applyBorder="0" applyAlignment="0" applyProtection="0"/>
    <xf numFmtId="168" fontId="14" fillId="49" borderId="0" applyNumberFormat="0" applyBorder="0" applyAlignment="0" applyProtection="0"/>
    <xf numFmtId="169" fontId="14" fillId="49" borderId="0" applyNumberFormat="0" applyBorder="0" applyAlignment="0" applyProtection="0"/>
    <xf numFmtId="168" fontId="14" fillId="49" borderId="0" applyNumberFormat="0" applyBorder="0" applyAlignment="0" applyProtection="0"/>
    <xf numFmtId="168" fontId="14" fillId="49" borderId="0" applyNumberFormat="0" applyBorder="0" applyAlignment="0" applyProtection="0"/>
    <xf numFmtId="169" fontId="14" fillId="49" borderId="0" applyNumberFormat="0" applyBorder="0" applyAlignment="0" applyProtection="0"/>
    <xf numFmtId="168" fontId="14" fillId="49" borderId="0" applyNumberFormat="0" applyBorder="0" applyAlignment="0" applyProtection="0"/>
    <xf numFmtId="0" fontId="12" fillId="49" borderId="0" applyNumberFormat="0" applyBorder="0" applyAlignment="0" applyProtection="0"/>
    <xf numFmtId="0" fontId="12" fillId="50" borderId="0" applyNumberFormat="0" applyBorder="0" applyAlignment="0" applyProtection="0"/>
    <xf numFmtId="0" fontId="13" fillId="34" borderId="0" applyNumberFormat="0" applyBorder="0" applyAlignment="0" applyProtection="0"/>
    <xf numFmtId="168" fontId="14" fillId="50" borderId="0" applyNumberFormat="0" applyBorder="0" applyAlignment="0" applyProtection="0"/>
    <xf numFmtId="168" fontId="14" fillId="50" borderId="0" applyNumberFormat="0" applyBorder="0" applyAlignment="0" applyProtection="0"/>
    <xf numFmtId="169" fontId="14" fillId="50" borderId="0" applyNumberFormat="0" applyBorder="0" applyAlignment="0" applyProtection="0"/>
    <xf numFmtId="0" fontId="12" fillId="50" borderId="0" applyNumberFormat="0" applyBorder="0" applyAlignment="0" applyProtection="0"/>
    <xf numFmtId="0" fontId="13" fillId="34" borderId="0" applyNumberFormat="0" applyBorder="0" applyAlignment="0" applyProtection="0"/>
    <xf numFmtId="0" fontId="13" fillId="34" borderId="0" applyNumberFormat="0" applyBorder="0" applyAlignment="0" applyProtection="0"/>
    <xf numFmtId="0" fontId="13" fillId="34" borderId="0" applyNumberFormat="0" applyBorder="0" applyAlignment="0" applyProtection="0"/>
    <xf numFmtId="0" fontId="13" fillId="34" borderId="0" applyNumberFormat="0" applyBorder="0" applyAlignment="0" applyProtection="0"/>
    <xf numFmtId="0" fontId="13" fillId="34" borderId="0" applyNumberFormat="0" applyBorder="0" applyAlignment="0" applyProtection="0"/>
    <xf numFmtId="0" fontId="13" fillId="34" borderId="0" applyNumberFormat="0" applyBorder="0" applyAlignment="0" applyProtection="0"/>
    <xf numFmtId="0" fontId="13" fillId="34" borderId="0" applyNumberFormat="0" applyBorder="0" applyAlignment="0" applyProtection="0"/>
    <xf numFmtId="168" fontId="14" fillId="50" borderId="0" applyNumberFormat="0" applyBorder="0" applyAlignment="0" applyProtection="0"/>
    <xf numFmtId="169" fontId="14" fillId="50" borderId="0" applyNumberFormat="0" applyBorder="0" applyAlignment="0" applyProtection="0"/>
    <xf numFmtId="168" fontId="14" fillId="50" borderId="0" applyNumberFormat="0" applyBorder="0" applyAlignment="0" applyProtection="0"/>
    <xf numFmtId="168" fontId="14" fillId="50" borderId="0" applyNumberFormat="0" applyBorder="0" applyAlignment="0" applyProtection="0"/>
    <xf numFmtId="169" fontId="14" fillId="50" borderId="0" applyNumberFormat="0" applyBorder="0" applyAlignment="0" applyProtection="0"/>
    <xf numFmtId="168" fontId="14" fillId="50" borderId="0" applyNumberFormat="0" applyBorder="0" applyAlignment="0" applyProtection="0"/>
    <xf numFmtId="168" fontId="14" fillId="50" borderId="0" applyNumberFormat="0" applyBorder="0" applyAlignment="0" applyProtection="0"/>
    <xf numFmtId="169" fontId="14" fillId="50" borderId="0" applyNumberFormat="0" applyBorder="0" applyAlignment="0" applyProtection="0"/>
    <xf numFmtId="168" fontId="14" fillId="50" borderId="0" applyNumberFormat="0" applyBorder="0" applyAlignment="0" applyProtection="0"/>
    <xf numFmtId="168" fontId="14" fillId="50" borderId="0" applyNumberFormat="0" applyBorder="0" applyAlignment="0" applyProtection="0"/>
    <xf numFmtId="169" fontId="14" fillId="50" borderId="0" applyNumberFormat="0" applyBorder="0" applyAlignment="0" applyProtection="0"/>
    <xf numFmtId="168" fontId="14" fillId="50" borderId="0" applyNumberFormat="0" applyBorder="0" applyAlignment="0" applyProtection="0"/>
    <xf numFmtId="0" fontId="12" fillId="50" borderId="0" applyNumberFormat="0" applyBorder="0" applyAlignment="0" applyProtection="0"/>
    <xf numFmtId="0" fontId="10" fillId="51" borderId="0" applyNumberFormat="0" applyBorder="0" applyAlignment="0" applyProtection="0"/>
    <xf numFmtId="0" fontId="10" fillId="51" borderId="0" applyNumberFormat="0" applyBorder="0" applyAlignment="0" applyProtection="0"/>
    <xf numFmtId="0" fontId="12" fillId="52" borderId="0" applyNumberFormat="0" applyBorder="0" applyAlignment="0" applyProtection="0"/>
    <xf numFmtId="0" fontId="12" fillId="53" borderId="0" applyNumberFormat="0" applyBorder="0" applyAlignment="0" applyProtection="0"/>
    <xf numFmtId="0" fontId="13" fillId="11" borderId="0" applyNumberFormat="0" applyBorder="0" applyAlignment="0" applyProtection="0"/>
    <xf numFmtId="168" fontId="14" fillId="53" borderId="0" applyNumberFormat="0" applyBorder="0" applyAlignment="0" applyProtection="0"/>
    <xf numFmtId="168" fontId="14" fillId="53" borderId="0" applyNumberFormat="0" applyBorder="0" applyAlignment="0" applyProtection="0"/>
    <xf numFmtId="169" fontId="14" fillId="53" borderId="0" applyNumberFormat="0" applyBorder="0" applyAlignment="0" applyProtection="0"/>
    <xf numFmtId="0" fontId="12" fillId="53"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168" fontId="14" fillId="53" borderId="0" applyNumberFormat="0" applyBorder="0" applyAlignment="0" applyProtection="0"/>
    <xf numFmtId="169" fontId="14" fillId="53" borderId="0" applyNumberFormat="0" applyBorder="0" applyAlignment="0" applyProtection="0"/>
    <xf numFmtId="168" fontId="14" fillId="53" borderId="0" applyNumberFormat="0" applyBorder="0" applyAlignment="0" applyProtection="0"/>
    <xf numFmtId="168" fontId="14" fillId="53" borderId="0" applyNumberFormat="0" applyBorder="0" applyAlignment="0" applyProtection="0"/>
    <xf numFmtId="169" fontId="14" fillId="53" borderId="0" applyNumberFormat="0" applyBorder="0" applyAlignment="0" applyProtection="0"/>
    <xf numFmtId="168" fontId="14" fillId="53" borderId="0" applyNumberFormat="0" applyBorder="0" applyAlignment="0" applyProtection="0"/>
    <xf numFmtId="168" fontId="14" fillId="53" borderId="0" applyNumberFormat="0" applyBorder="0" applyAlignment="0" applyProtection="0"/>
    <xf numFmtId="169" fontId="14" fillId="53" borderId="0" applyNumberFormat="0" applyBorder="0" applyAlignment="0" applyProtection="0"/>
    <xf numFmtId="168" fontId="14" fillId="53" borderId="0" applyNumberFormat="0" applyBorder="0" applyAlignment="0" applyProtection="0"/>
    <xf numFmtId="168" fontId="14" fillId="53" borderId="0" applyNumberFormat="0" applyBorder="0" applyAlignment="0" applyProtection="0"/>
    <xf numFmtId="169" fontId="14" fillId="53" borderId="0" applyNumberFormat="0" applyBorder="0" applyAlignment="0" applyProtection="0"/>
    <xf numFmtId="168" fontId="14" fillId="53" borderId="0" applyNumberFormat="0" applyBorder="0" applyAlignment="0" applyProtection="0"/>
    <xf numFmtId="0" fontId="12" fillId="53" borderId="0" applyNumberFormat="0" applyBorder="0" applyAlignment="0" applyProtection="0"/>
    <xf numFmtId="0" fontId="12" fillId="53" borderId="0" applyNumberFormat="0" applyBorder="0" applyAlignment="0" applyProtection="0"/>
    <xf numFmtId="0" fontId="12" fillId="53" borderId="0" applyNumberFormat="0" applyBorder="0" applyAlignment="0" applyProtection="0"/>
    <xf numFmtId="0" fontId="10" fillId="54" borderId="0" applyNumberFormat="0" applyBorder="0" applyAlignment="0" applyProtection="0"/>
    <xf numFmtId="0" fontId="10" fillId="55" borderId="0" applyNumberFormat="0" applyBorder="0" applyAlignment="0" applyProtection="0"/>
    <xf numFmtId="0" fontId="12" fillId="56" borderId="0" applyNumberFormat="0" applyBorder="0" applyAlignment="0" applyProtection="0"/>
    <xf numFmtId="0" fontId="12" fillId="57" borderId="0" applyNumberFormat="0" applyBorder="0" applyAlignment="0" applyProtection="0"/>
    <xf numFmtId="0" fontId="13" fillId="15" borderId="0" applyNumberFormat="0" applyBorder="0" applyAlignment="0" applyProtection="0"/>
    <xf numFmtId="168" fontId="14" fillId="57" borderId="0" applyNumberFormat="0" applyBorder="0" applyAlignment="0" applyProtection="0"/>
    <xf numFmtId="168" fontId="14" fillId="57" borderId="0" applyNumberFormat="0" applyBorder="0" applyAlignment="0" applyProtection="0"/>
    <xf numFmtId="169" fontId="14" fillId="57" borderId="0" applyNumberFormat="0" applyBorder="0" applyAlignment="0" applyProtection="0"/>
    <xf numFmtId="0" fontId="12" fillId="57"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168" fontId="14" fillId="57" borderId="0" applyNumberFormat="0" applyBorder="0" applyAlignment="0" applyProtection="0"/>
    <xf numFmtId="169" fontId="14" fillId="57" borderId="0" applyNumberFormat="0" applyBorder="0" applyAlignment="0" applyProtection="0"/>
    <xf numFmtId="168" fontId="14" fillId="57" borderId="0" applyNumberFormat="0" applyBorder="0" applyAlignment="0" applyProtection="0"/>
    <xf numFmtId="168" fontId="14" fillId="57" borderId="0" applyNumberFormat="0" applyBorder="0" applyAlignment="0" applyProtection="0"/>
    <xf numFmtId="169" fontId="14" fillId="57" borderId="0" applyNumberFormat="0" applyBorder="0" applyAlignment="0" applyProtection="0"/>
    <xf numFmtId="168" fontId="14" fillId="57" borderId="0" applyNumberFormat="0" applyBorder="0" applyAlignment="0" applyProtection="0"/>
    <xf numFmtId="168" fontId="14" fillId="57" borderId="0" applyNumberFormat="0" applyBorder="0" applyAlignment="0" applyProtection="0"/>
    <xf numFmtId="169" fontId="14" fillId="57" borderId="0" applyNumberFormat="0" applyBorder="0" applyAlignment="0" applyProtection="0"/>
    <xf numFmtId="168" fontId="14" fillId="57" borderId="0" applyNumberFormat="0" applyBorder="0" applyAlignment="0" applyProtection="0"/>
    <xf numFmtId="168" fontId="14" fillId="57" borderId="0" applyNumberFormat="0" applyBorder="0" applyAlignment="0" applyProtection="0"/>
    <xf numFmtId="169" fontId="14" fillId="57" borderId="0" applyNumberFormat="0" applyBorder="0" applyAlignment="0" applyProtection="0"/>
    <xf numFmtId="168" fontId="14" fillId="57" borderId="0" applyNumberFormat="0" applyBorder="0" applyAlignment="0" applyProtection="0"/>
    <xf numFmtId="0" fontId="12" fillId="57" borderId="0" applyNumberFormat="0" applyBorder="0" applyAlignment="0" applyProtection="0"/>
    <xf numFmtId="0" fontId="12" fillId="57" borderId="0" applyNumberFormat="0" applyBorder="0" applyAlignment="0" applyProtection="0"/>
    <xf numFmtId="0" fontId="12" fillId="57" borderId="0" applyNumberFormat="0" applyBorder="0" applyAlignment="0" applyProtection="0"/>
    <xf numFmtId="0" fontId="10" fillId="54" borderId="0" applyNumberFormat="0" applyBorder="0" applyAlignment="0" applyProtection="0"/>
    <xf numFmtId="0" fontId="10" fillId="58" borderId="0" applyNumberFormat="0" applyBorder="0" applyAlignment="0" applyProtection="0"/>
    <xf numFmtId="0" fontId="12" fillId="55" borderId="0" applyNumberFormat="0" applyBorder="0" applyAlignment="0" applyProtection="0"/>
    <xf numFmtId="0" fontId="12" fillId="59" borderId="0" applyNumberFormat="0" applyBorder="0" applyAlignment="0" applyProtection="0"/>
    <xf numFmtId="0" fontId="13" fillId="19" borderId="0" applyNumberFormat="0" applyBorder="0" applyAlignment="0" applyProtection="0"/>
    <xf numFmtId="168" fontId="14" fillId="59" borderId="0" applyNumberFormat="0" applyBorder="0" applyAlignment="0" applyProtection="0"/>
    <xf numFmtId="168" fontId="14" fillId="59" borderId="0" applyNumberFormat="0" applyBorder="0" applyAlignment="0" applyProtection="0"/>
    <xf numFmtId="169" fontId="14" fillId="59" borderId="0" applyNumberFormat="0" applyBorder="0" applyAlignment="0" applyProtection="0"/>
    <xf numFmtId="0" fontId="12" fillId="5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168" fontId="14" fillId="59" borderId="0" applyNumberFormat="0" applyBorder="0" applyAlignment="0" applyProtection="0"/>
    <xf numFmtId="169" fontId="14" fillId="59" borderId="0" applyNumberFormat="0" applyBorder="0" applyAlignment="0" applyProtection="0"/>
    <xf numFmtId="168" fontId="14" fillId="59" borderId="0" applyNumberFormat="0" applyBorder="0" applyAlignment="0" applyProtection="0"/>
    <xf numFmtId="168" fontId="14" fillId="59" borderId="0" applyNumberFormat="0" applyBorder="0" applyAlignment="0" applyProtection="0"/>
    <xf numFmtId="169" fontId="14" fillId="59" borderId="0" applyNumberFormat="0" applyBorder="0" applyAlignment="0" applyProtection="0"/>
    <xf numFmtId="168" fontId="14" fillId="59" borderId="0" applyNumberFormat="0" applyBorder="0" applyAlignment="0" applyProtection="0"/>
    <xf numFmtId="168" fontId="14" fillId="59" borderId="0" applyNumberFormat="0" applyBorder="0" applyAlignment="0" applyProtection="0"/>
    <xf numFmtId="169" fontId="14" fillId="59" borderId="0" applyNumberFormat="0" applyBorder="0" applyAlignment="0" applyProtection="0"/>
    <xf numFmtId="168" fontId="14" fillId="59" borderId="0" applyNumberFormat="0" applyBorder="0" applyAlignment="0" applyProtection="0"/>
    <xf numFmtId="168" fontId="14" fillId="59" borderId="0" applyNumberFormat="0" applyBorder="0" applyAlignment="0" applyProtection="0"/>
    <xf numFmtId="169" fontId="14" fillId="59" borderId="0" applyNumberFormat="0" applyBorder="0" applyAlignment="0" applyProtection="0"/>
    <xf numFmtId="168" fontId="14" fillId="59" borderId="0" applyNumberFormat="0" applyBorder="0" applyAlignment="0" applyProtection="0"/>
    <xf numFmtId="0" fontId="12" fillId="59" borderId="0" applyNumberFormat="0" applyBorder="0" applyAlignment="0" applyProtection="0"/>
    <xf numFmtId="0" fontId="12" fillId="59" borderId="0" applyNumberFormat="0" applyBorder="0" applyAlignment="0" applyProtection="0"/>
    <xf numFmtId="0" fontId="12" fillId="59" borderId="0" applyNumberFormat="0" applyBorder="0" applyAlignment="0" applyProtection="0"/>
    <xf numFmtId="0" fontId="10" fillId="51" borderId="0" applyNumberFormat="0" applyBorder="0" applyAlignment="0" applyProtection="0"/>
    <xf numFmtId="0" fontId="10" fillId="55" borderId="0" applyNumberFormat="0" applyBorder="0" applyAlignment="0" applyProtection="0"/>
    <xf numFmtId="0" fontId="12" fillId="55" borderId="0" applyNumberFormat="0" applyBorder="0" applyAlignment="0" applyProtection="0"/>
    <xf numFmtId="0" fontId="12" fillId="48" borderId="0" applyNumberFormat="0" applyBorder="0" applyAlignment="0" applyProtection="0"/>
    <xf numFmtId="0" fontId="13" fillId="23" borderId="0" applyNumberFormat="0" applyBorder="0" applyAlignment="0" applyProtection="0"/>
    <xf numFmtId="168" fontId="14" fillId="48" borderId="0" applyNumberFormat="0" applyBorder="0" applyAlignment="0" applyProtection="0"/>
    <xf numFmtId="168" fontId="14" fillId="48" borderId="0" applyNumberFormat="0" applyBorder="0" applyAlignment="0" applyProtection="0"/>
    <xf numFmtId="169" fontId="14" fillId="48" borderId="0" applyNumberFormat="0" applyBorder="0" applyAlignment="0" applyProtection="0"/>
    <xf numFmtId="0" fontId="12" fillId="48" borderId="0" applyNumberFormat="0" applyBorder="0" applyAlignment="0" applyProtection="0"/>
    <xf numFmtId="0" fontId="13" fillId="23" borderId="0" applyNumberFormat="0" applyBorder="0" applyAlignment="0" applyProtection="0"/>
    <xf numFmtId="0" fontId="13" fillId="23" borderId="0" applyNumberFormat="0" applyBorder="0" applyAlignment="0" applyProtection="0"/>
    <xf numFmtId="0" fontId="13" fillId="23" borderId="0" applyNumberFormat="0" applyBorder="0" applyAlignment="0" applyProtection="0"/>
    <xf numFmtId="0" fontId="13" fillId="23" borderId="0" applyNumberFormat="0" applyBorder="0" applyAlignment="0" applyProtection="0"/>
    <xf numFmtId="0" fontId="13" fillId="23" borderId="0" applyNumberFormat="0" applyBorder="0" applyAlignment="0" applyProtection="0"/>
    <xf numFmtId="0" fontId="13" fillId="23" borderId="0" applyNumberFormat="0" applyBorder="0" applyAlignment="0" applyProtection="0"/>
    <xf numFmtId="0" fontId="13" fillId="23" borderId="0" applyNumberFormat="0" applyBorder="0" applyAlignment="0" applyProtection="0"/>
    <xf numFmtId="168" fontId="14" fillId="48" borderId="0" applyNumberFormat="0" applyBorder="0" applyAlignment="0" applyProtection="0"/>
    <xf numFmtId="169" fontId="14" fillId="48" borderId="0" applyNumberFormat="0" applyBorder="0" applyAlignment="0" applyProtection="0"/>
    <xf numFmtId="168" fontId="14" fillId="48" borderId="0" applyNumberFormat="0" applyBorder="0" applyAlignment="0" applyProtection="0"/>
    <xf numFmtId="168" fontId="14" fillId="48" borderId="0" applyNumberFormat="0" applyBorder="0" applyAlignment="0" applyProtection="0"/>
    <xf numFmtId="169" fontId="14" fillId="48" borderId="0" applyNumberFormat="0" applyBorder="0" applyAlignment="0" applyProtection="0"/>
    <xf numFmtId="168" fontId="14" fillId="48" borderId="0" applyNumberFormat="0" applyBorder="0" applyAlignment="0" applyProtection="0"/>
    <xf numFmtId="168" fontId="14" fillId="48" borderId="0" applyNumberFormat="0" applyBorder="0" applyAlignment="0" applyProtection="0"/>
    <xf numFmtId="169" fontId="14" fillId="48" borderId="0" applyNumberFormat="0" applyBorder="0" applyAlignment="0" applyProtection="0"/>
    <xf numFmtId="168" fontId="14" fillId="48" borderId="0" applyNumberFormat="0" applyBorder="0" applyAlignment="0" applyProtection="0"/>
    <xf numFmtId="168" fontId="14" fillId="48" borderId="0" applyNumberFormat="0" applyBorder="0" applyAlignment="0" applyProtection="0"/>
    <xf numFmtId="169" fontId="14" fillId="48" borderId="0" applyNumberFormat="0" applyBorder="0" applyAlignment="0" applyProtection="0"/>
    <xf numFmtId="168" fontId="14" fillId="48" borderId="0" applyNumberFormat="0" applyBorder="0" applyAlignment="0" applyProtection="0"/>
    <xf numFmtId="0" fontId="12" fillId="48" borderId="0" applyNumberFormat="0" applyBorder="0" applyAlignment="0" applyProtection="0"/>
    <xf numFmtId="0" fontId="12" fillId="48" borderId="0" applyNumberFormat="0" applyBorder="0" applyAlignment="0" applyProtection="0"/>
    <xf numFmtId="0" fontId="12" fillId="48" borderId="0" applyNumberFormat="0" applyBorder="0" applyAlignment="0" applyProtection="0"/>
    <xf numFmtId="0" fontId="10" fillId="60" borderId="0" applyNumberFormat="0" applyBorder="0" applyAlignment="0" applyProtection="0"/>
    <xf numFmtId="0" fontId="10" fillId="51" borderId="0" applyNumberFormat="0" applyBorder="0" applyAlignment="0" applyProtection="0"/>
    <xf numFmtId="0" fontId="12" fillId="52" borderId="0" applyNumberFormat="0" applyBorder="0" applyAlignment="0" applyProtection="0"/>
    <xf numFmtId="0" fontId="12" fillId="49" borderId="0" applyNumberFormat="0" applyBorder="0" applyAlignment="0" applyProtection="0"/>
    <xf numFmtId="0" fontId="13" fillId="27" borderId="0" applyNumberFormat="0" applyBorder="0" applyAlignment="0" applyProtection="0"/>
    <xf numFmtId="168" fontId="14" fillId="49" borderId="0" applyNumberFormat="0" applyBorder="0" applyAlignment="0" applyProtection="0"/>
    <xf numFmtId="168" fontId="14" fillId="49" borderId="0" applyNumberFormat="0" applyBorder="0" applyAlignment="0" applyProtection="0"/>
    <xf numFmtId="169" fontId="14" fillId="49" borderId="0" applyNumberFormat="0" applyBorder="0" applyAlignment="0" applyProtection="0"/>
    <xf numFmtId="0" fontId="12" fillId="49" borderId="0" applyNumberFormat="0" applyBorder="0" applyAlignment="0" applyProtection="0"/>
    <xf numFmtId="0" fontId="13" fillId="27" borderId="0" applyNumberFormat="0" applyBorder="0" applyAlignment="0" applyProtection="0"/>
    <xf numFmtId="0" fontId="13" fillId="27" borderId="0" applyNumberFormat="0" applyBorder="0" applyAlignment="0" applyProtection="0"/>
    <xf numFmtId="0" fontId="13" fillId="27" borderId="0" applyNumberFormat="0" applyBorder="0" applyAlignment="0" applyProtection="0"/>
    <xf numFmtId="0" fontId="13" fillId="27" borderId="0" applyNumberFormat="0" applyBorder="0" applyAlignment="0" applyProtection="0"/>
    <xf numFmtId="0" fontId="13" fillId="27" borderId="0" applyNumberFormat="0" applyBorder="0" applyAlignment="0" applyProtection="0"/>
    <xf numFmtId="0" fontId="13" fillId="27" borderId="0" applyNumberFormat="0" applyBorder="0" applyAlignment="0" applyProtection="0"/>
    <xf numFmtId="0" fontId="13" fillId="27" borderId="0" applyNumberFormat="0" applyBorder="0" applyAlignment="0" applyProtection="0"/>
    <xf numFmtId="168" fontId="14" fillId="49" borderId="0" applyNumberFormat="0" applyBorder="0" applyAlignment="0" applyProtection="0"/>
    <xf numFmtId="169" fontId="14" fillId="49" borderId="0" applyNumberFormat="0" applyBorder="0" applyAlignment="0" applyProtection="0"/>
    <xf numFmtId="168" fontId="14" fillId="49" borderId="0" applyNumberFormat="0" applyBorder="0" applyAlignment="0" applyProtection="0"/>
    <xf numFmtId="168" fontId="14" fillId="49" borderId="0" applyNumberFormat="0" applyBorder="0" applyAlignment="0" applyProtection="0"/>
    <xf numFmtId="169" fontId="14" fillId="49" borderId="0" applyNumberFormat="0" applyBorder="0" applyAlignment="0" applyProtection="0"/>
    <xf numFmtId="168" fontId="14" fillId="49" borderId="0" applyNumberFormat="0" applyBorder="0" applyAlignment="0" applyProtection="0"/>
    <xf numFmtId="168" fontId="14" fillId="49" borderId="0" applyNumberFormat="0" applyBorder="0" applyAlignment="0" applyProtection="0"/>
    <xf numFmtId="169" fontId="14" fillId="49" borderId="0" applyNumberFormat="0" applyBorder="0" applyAlignment="0" applyProtection="0"/>
    <xf numFmtId="168" fontId="14" fillId="49" borderId="0" applyNumberFormat="0" applyBorder="0" applyAlignment="0" applyProtection="0"/>
    <xf numFmtId="168" fontId="14" fillId="49" borderId="0" applyNumberFormat="0" applyBorder="0" applyAlignment="0" applyProtection="0"/>
    <xf numFmtId="169" fontId="14" fillId="49" borderId="0" applyNumberFormat="0" applyBorder="0" applyAlignment="0" applyProtection="0"/>
    <xf numFmtId="168" fontId="14" fillId="49" borderId="0" applyNumberFormat="0" applyBorder="0" applyAlignment="0" applyProtection="0"/>
    <xf numFmtId="0" fontId="12" fillId="49" borderId="0" applyNumberFormat="0" applyBorder="0" applyAlignment="0" applyProtection="0"/>
    <xf numFmtId="0" fontId="12" fillId="49" borderId="0" applyNumberFormat="0" applyBorder="0" applyAlignment="0" applyProtection="0"/>
    <xf numFmtId="0" fontId="12" fillId="49" borderId="0" applyNumberFormat="0" applyBorder="0" applyAlignment="0" applyProtection="0"/>
    <xf numFmtId="0" fontId="10" fillId="54" borderId="0" applyNumberFormat="0" applyBorder="0" applyAlignment="0" applyProtection="0"/>
    <xf numFmtId="0" fontId="10" fillId="61" borderId="0" applyNumberFormat="0" applyBorder="0" applyAlignment="0" applyProtection="0"/>
    <xf numFmtId="0" fontId="12" fillId="61" borderId="0" applyNumberFormat="0" applyBorder="0" applyAlignment="0" applyProtection="0"/>
    <xf numFmtId="0" fontId="12" fillId="62" borderId="0" applyNumberFormat="0" applyBorder="0" applyAlignment="0" applyProtection="0"/>
    <xf numFmtId="0" fontId="13" fillId="31" borderId="0" applyNumberFormat="0" applyBorder="0" applyAlignment="0" applyProtection="0"/>
    <xf numFmtId="168" fontId="14" fillId="62" borderId="0" applyNumberFormat="0" applyBorder="0" applyAlignment="0" applyProtection="0"/>
    <xf numFmtId="168" fontId="14" fillId="62" borderId="0" applyNumberFormat="0" applyBorder="0" applyAlignment="0" applyProtection="0"/>
    <xf numFmtId="169" fontId="14" fillId="62" borderId="0" applyNumberFormat="0" applyBorder="0" applyAlignment="0" applyProtection="0"/>
    <xf numFmtId="0" fontId="12" fillId="62" borderId="0" applyNumberFormat="0" applyBorder="0" applyAlignment="0" applyProtection="0"/>
    <xf numFmtId="0" fontId="13" fillId="31" borderId="0" applyNumberFormat="0" applyBorder="0" applyAlignment="0" applyProtection="0"/>
    <xf numFmtId="0" fontId="13" fillId="31" borderId="0" applyNumberFormat="0" applyBorder="0" applyAlignment="0" applyProtection="0"/>
    <xf numFmtId="0" fontId="13" fillId="31" borderId="0" applyNumberFormat="0" applyBorder="0" applyAlignment="0" applyProtection="0"/>
    <xf numFmtId="0" fontId="13" fillId="31" borderId="0" applyNumberFormat="0" applyBorder="0" applyAlignment="0" applyProtection="0"/>
    <xf numFmtId="0" fontId="13" fillId="31" borderId="0" applyNumberFormat="0" applyBorder="0" applyAlignment="0" applyProtection="0"/>
    <xf numFmtId="0" fontId="13" fillId="31" borderId="0" applyNumberFormat="0" applyBorder="0" applyAlignment="0" applyProtection="0"/>
    <xf numFmtId="0" fontId="13" fillId="31" borderId="0" applyNumberFormat="0" applyBorder="0" applyAlignment="0" applyProtection="0"/>
    <xf numFmtId="168" fontId="14" fillId="62" borderId="0" applyNumberFormat="0" applyBorder="0" applyAlignment="0" applyProtection="0"/>
    <xf numFmtId="169" fontId="14" fillId="62" borderId="0" applyNumberFormat="0" applyBorder="0" applyAlignment="0" applyProtection="0"/>
    <xf numFmtId="168" fontId="14" fillId="62" borderId="0" applyNumberFormat="0" applyBorder="0" applyAlignment="0" applyProtection="0"/>
    <xf numFmtId="168" fontId="14" fillId="62" borderId="0" applyNumberFormat="0" applyBorder="0" applyAlignment="0" applyProtection="0"/>
    <xf numFmtId="169" fontId="14" fillId="62" borderId="0" applyNumberFormat="0" applyBorder="0" applyAlignment="0" applyProtection="0"/>
    <xf numFmtId="168" fontId="14" fillId="62" borderId="0" applyNumberFormat="0" applyBorder="0" applyAlignment="0" applyProtection="0"/>
    <xf numFmtId="168" fontId="14" fillId="62" borderId="0" applyNumberFormat="0" applyBorder="0" applyAlignment="0" applyProtection="0"/>
    <xf numFmtId="169" fontId="14" fillId="62" borderId="0" applyNumberFormat="0" applyBorder="0" applyAlignment="0" applyProtection="0"/>
    <xf numFmtId="168" fontId="14" fillId="62" borderId="0" applyNumberFormat="0" applyBorder="0" applyAlignment="0" applyProtection="0"/>
    <xf numFmtId="168" fontId="14" fillId="62" borderId="0" applyNumberFormat="0" applyBorder="0" applyAlignment="0" applyProtection="0"/>
    <xf numFmtId="169" fontId="14" fillId="62" borderId="0" applyNumberFormat="0" applyBorder="0" applyAlignment="0" applyProtection="0"/>
    <xf numFmtId="168" fontId="14" fillId="62" borderId="0" applyNumberFormat="0" applyBorder="0" applyAlignment="0" applyProtection="0"/>
    <xf numFmtId="0" fontId="12" fillId="62" borderId="0" applyNumberFormat="0" applyBorder="0" applyAlignment="0" applyProtection="0"/>
    <xf numFmtId="0" fontId="12" fillId="62" borderId="0" applyNumberFormat="0" applyBorder="0" applyAlignment="0" applyProtection="0"/>
    <xf numFmtId="0" fontId="12" fillId="62" borderId="0" applyNumberFormat="0" applyBorder="0" applyAlignment="0" applyProtection="0"/>
    <xf numFmtId="0" fontId="15" fillId="38" borderId="0" applyNumberFormat="0" applyBorder="0" applyAlignment="0" applyProtection="0"/>
    <xf numFmtId="0" fontId="16" fillId="5" borderId="0" applyNumberFormat="0" applyBorder="0" applyAlignment="0" applyProtection="0"/>
    <xf numFmtId="168" fontId="17" fillId="38" borderId="0" applyNumberFormat="0" applyBorder="0" applyAlignment="0" applyProtection="0"/>
    <xf numFmtId="168" fontId="17" fillId="38" borderId="0" applyNumberFormat="0" applyBorder="0" applyAlignment="0" applyProtection="0"/>
    <xf numFmtId="169" fontId="17" fillId="38" borderId="0" applyNumberFormat="0" applyBorder="0" applyAlignment="0" applyProtection="0"/>
    <xf numFmtId="0" fontId="15" fillId="38"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168" fontId="17" fillId="38" borderId="0" applyNumberFormat="0" applyBorder="0" applyAlignment="0" applyProtection="0"/>
    <xf numFmtId="169" fontId="17" fillId="38" borderId="0" applyNumberFormat="0" applyBorder="0" applyAlignment="0" applyProtection="0"/>
    <xf numFmtId="168" fontId="17" fillId="38" borderId="0" applyNumberFormat="0" applyBorder="0" applyAlignment="0" applyProtection="0"/>
    <xf numFmtId="168" fontId="17" fillId="38" borderId="0" applyNumberFormat="0" applyBorder="0" applyAlignment="0" applyProtection="0"/>
    <xf numFmtId="169" fontId="17" fillId="38" borderId="0" applyNumberFormat="0" applyBorder="0" applyAlignment="0" applyProtection="0"/>
    <xf numFmtId="168" fontId="17" fillId="38" borderId="0" applyNumberFormat="0" applyBorder="0" applyAlignment="0" applyProtection="0"/>
    <xf numFmtId="168" fontId="17" fillId="38" borderId="0" applyNumberFormat="0" applyBorder="0" applyAlignment="0" applyProtection="0"/>
    <xf numFmtId="169" fontId="17" fillId="38" borderId="0" applyNumberFormat="0" applyBorder="0" applyAlignment="0" applyProtection="0"/>
    <xf numFmtId="168" fontId="17" fillId="38" borderId="0" applyNumberFormat="0" applyBorder="0" applyAlignment="0" applyProtection="0"/>
    <xf numFmtId="168" fontId="17" fillId="38" borderId="0" applyNumberFormat="0" applyBorder="0" applyAlignment="0" applyProtection="0"/>
    <xf numFmtId="169" fontId="17" fillId="38" borderId="0" applyNumberFormat="0" applyBorder="0" applyAlignment="0" applyProtection="0"/>
    <xf numFmtId="168" fontId="17" fillId="38" borderId="0" applyNumberFormat="0" applyBorder="0" applyAlignment="0" applyProtection="0"/>
    <xf numFmtId="0" fontId="15" fillId="38" borderId="0" applyNumberFormat="0" applyBorder="0" applyAlignment="0" applyProtection="0"/>
    <xf numFmtId="170" fontId="18" fillId="0" borderId="0" applyFill="0" applyBorder="0" applyAlignment="0"/>
    <xf numFmtId="170" fontId="19" fillId="0" borderId="0" applyFill="0" applyBorder="0" applyAlignment="0"/>
    <xf numFmtId="170" fontId="19" fillId="0" borderId="0" applyFill="0" applyBorder="0" applyAlignment="0"/>
    <xf numFmtId="170" fontId="19" fillId="0" borderId="0" applyFill="0" applyBorder="0" applyAlignment="0"/>
    <xf numFmtId="171" fontId="20" fillId="0" borderId="0" applyFill="0" applyBorder="0" applyAlignment="0"/>
    <xf numFmtId="171" fontId="20" fillId="0" borderId="0" applyFill="0" applyBorder="0" applyAlignment="0"/>
    <xf numFmtId="170" fontId="19" fillId="0" borderId="0" applyFill="0" applyBorder="0" applyAlignment="0"/>
    <xf numFmtId="170" fontId="19" fillId="0" borderId="0" applyFill="0" applyBorder="0" applyAlignment="0"/>
    <xf numFmtId="170" fontId="19" fillId="0" borderId="0" applyFill="0" applyBorder="0" applyAlignment="0"/>
    <xf numFmtId="170" fontId="19" fillId="0" borderId="0" applyFill="0" applyBorder="0" applyAlignment="0"/>
    <xf numFmtId="170" fontId="19" fillId="0" borderId="0" applyFill="0" applyBorder="0" applyAlignment="0"/>
    <xf numFmtId="170" fontId="19" fillId="0" borderId="0" applyFill="0" applyBorder="0" applyAlignment="0"/>
    <xf numFmtId="172" fontId="20" fillId="0" borderId="0" applyFill="0" applyBorder="0" applyAlignment="0"/>
    <xf numFmtId="173" fontId="20" fillId="0" borderId="0" applyFill="0" applyBorder="0" applyAlignment="0"/>
    <xf numFmtId="174" fontId="20" fillId="0" borderId="0" applyFill="0" applyBorder="0" applyAlignment="0"/>
    <xf numFmtId="175" fontId="20" fillId="0" borderId="0" applyFill="0" applyBorder="0" applyAlignment="0"/>
    <xf numFmtId="171" fontId="20" fillId="0" borderId="0" applyFill="0" applyBorder="0" applyAlignment="0"/>
    <xf numFmtId="176" fontId="20" fillId="0" borderId="0" applyFill="0" applyBorder="0" applyAlignment="0"/>
    <xf numFmtId="172" fontId="20" fillId="0" borderId="0" applyFill="0" applyBorder="0" applyAlignment="0"/>
    <xf numFmtId="0" fontId="21" fillId="63" borderId="34" applyNumberFormat="0" applyAlignment="0" applyProtection="0"/>
    <xf numFmtId="0" fontId="22" fillId="8" borderId="27" applyNumberFormat="0" applyAlignment="0" applyProtection="0"/>
    <xf numFmtId="0" fontId="21" fillId="63" borderId="34" applyNumberFormat="0" applyAlignment="0" applyProtection="0"/>
    <xf numFmtId="0" fontId="21" fillId="63" borderId="34" applyNumberFormat="0" applyAlignment="0" applyProtection="0"/>
    <xf numFmtId="0" fontId="21" fillId="63" borderId="34" applyNumberFormat="0" applyAlignment="0" applyProtection="0"/>
    <xf numFmtId="0" fontId="21" fillId="63" borderId="34" applyNumberFormat="0" applyAlignment="0" applyProtection="0"/>
    <xf numFmtId="168" fontId="23" fillId="63" borderId="34" applyNumberFormat="0" applyAlignment="0" applyProtection="0"/>
    <xf numFmtId="0" fontId="21" fillId="63" borderId="34" applyNumberFormat="0" applyAlignment="0" applyProtection="0"/>
    <xf numFmtId="0" fontId="21" fillId="63" borderId="34" applyNumberFormat="0" applyAlignment="0" applyProtection="0"/>
    <xf numFmtId="0" fontId="21" fillId="63" borderId="34" applyNumberFormat="0" applyAlignment="0" applyProtection="0"/>
    <xf numFmtId="0" fontId="21" fillId="63" borderId="34" applyNumberFormat="0" applyAlignment="0" applyProtection="0"/>
    <xf numFmtId="168" fontId="23" fillId="63" borderId="34" applyNumberFormat="0" applyAlignment="0" applyProtection="0"/>
    <xf numFmtId="0" fontId="21" fillId="63" borderId="34" applyNumberFormat="0" applyAlignment="0" applyProtection="0"/>
    <xf numFmtId="0" fontId="21" fillId="63" borderId="34" applyNumberFormat="0" applyAlignment="0" applyProtection="0"/>
    <xf numFmtId="0" fontId="21" fillId="63" borderId="34" applyNumberFormat="0" applyAlignment="0" applyProtection="0"/>
    <xf numFmtId="0" fontId="21" fillId="63" borderId="34" applyNumberFormat="0" applyAlignment="0" applyProtection="0"/>
    <xf numFmtId="0" fontId="21" fillId="63" borderId="34" applyNumberFormat="0" applyAlignment="0" applyProtection="0"/>
    <xf numFmtId="0" fontId="21" fillId="63" borderId="34" applyNumberFormat="0" applyAlignment="0" applyProtection="0"/>
    <xf numFmtId="0" fontId="21" fillId="63" borderId="34" applyNumberFormat="0" applyAlignment="0" applyProtection="0"/>
    <xf numFmtId="0" fontId="21" fillId="63" borderId="34" applyNumberFormat="0" applyAlignment="0" applyProtection="0"/>
    <xf numFmtId="0" fontId="21" fillId="63" borderId="34" applyNumberFormat="0" applyAlignment="0" applyProtection="0"/>
    <xf numFmtId="0" fontId="21" fillId="63" borderId="34" applyNumberFormat="0" applyAlignment="0" applyProtection="0"/>
    <xf numFmtId="0" fontId="21" fillId="63" borderId="34" applyNumberFormat="0" applyAlignment="0" applyProtection="0"/>
    <xf numFmtId="169" fontId="23" fillId="63" borderId="34" applyNumberFormat="0" applyAlignment="0" applyProtection="0"/>
    <xf numFmtId="0" fontId="21" fillId="63" borderId="34" applyNumberFormat="0" applyAlignment="0" applyProtection="0"/>
    <xf numFmtId="0" fontId="21" fillId="63" borderId="34" applyNumberFormat="0" applyAlignment="0" applyProtection="0"/>
    <xf numFmtId="0" fontId="21" fillId="63" borderId="34" applyNumberFormat="0" applyAlignment="0" applyProtection="0"/>
    <xf numFmtId="0" fontId="21" fillId="63" borderId="34" applyNumberFormat="0" applyAlignment="0" applyProtection="0"/>
    <xf numFmtId="0" fontId="21" fillId="63" borderId="34" applyNumberFormat="0" applyAlignment="0" applyProtection="0"/>
    <xf numFmtId="0" fontId="21" fillId="63" borderId="34" applyNumberFormat="0" applyAlignment="0" applyProtection="0"/>
    <xf numFmtId="0" fontId="21" fillId="63" borderId="34" applyNumberFormat="0" applyAlignment="0" applyProtection="0"/>
    <xf numFmtId="0" fontId="21" fillId="63" borderId="34" applyNumberFormat="0" applyAlignment="0" applyProtection="0"/>
    <xf numFmtId="0" fontId="21" fillId="63" borderId="34" applyNumberFormat="0" applyAlignment="0" applyProtection="0"/>
    <xf numFmtId="0" fontId="21" fillId="63" borderId="34" applyNumberFormat="0" applyAlignment="0" applyProtection="0"/>
    <xf numFmtId="0" fontId="21" fillId="63" borderId="34" applyNumberFormat="0" applyAlignment="0" applyProtection="0"/>
    <xf numFmtId="0" fontId="21" fillId="63" borderId="34" applyNumberFormat="0" applyAlignment="0" applyProtection="0"/>
    <xf numFmtId="0" fontId="21" fillId="63" borderId="34" applyNumberFormat="0" applyAlignment="0" applyProtection="0"/>
    <xf numFmtId="0" fontId="21" fillId="63" borderId="34" applyNumberFormat="0" applyAlignment="0" applyProtection="0"/>
    <xf numFmtId="0" fontId="21" fillId="63" borderId="34" applyNumberFormat="0" applyAlignment="0" applyProtection="0"/>
    <xf numFmtId="0" fontId="21" fillId="63" borderId="34" applyNumberFormat="0" applyAlignment="0" applyProtection="0"/>
    <xf numFmtId="0" fontId="21" fillId="63" borderId="34" applyNumberFormat="0" applyAlignment="0" applyProtection="0"/>
    <xf numFmtId="0" fontId="21" fillId="63" borderId="34" applyNumberFormat="0" applyAlignment="0" applyProtection="0"/>
    <xf numFmtId="0" fontId="21" fillId="63" borderId="34" applyNumberFormat="0" applyAlignment="0" applyProtection="0"/>
    <xf numFmtId="0" fontId="21" fillId="63" borderId="34" applyNumberFormat="0" applyAlignment="0" applyProtection="0"/>
    <xf numFmtId="0" fontId="22" fillId="8" borderId="27" applyNumberFormat="0" applyAlignment="0" applyProtection="0"/>
    <xf numFmtId="0" fontId="21" fillId="63" borderId="34" applyNumberFormat="0" applyAlignment="0" applyProtection="0"/>
    <xf numFmtId="0" fontId="21" fillId="63" borderId="34" applyNumberFormat="0" applyAlignment="0" applyProtection="0"/>
    <xf numFmtId="0" fontId="21" fillId="63" borderId="34" applyNumberFormat="0" applyAlignment="0" applyProtection="0"/>
    <xf numFmtId="0" fontId="21" fillId="63" borderId="34" applyNumberFormat="0" applyAlignment="0" applyProtection="0"/>
    <xf numFmtId="0" fontId="22" fillId="8" borderId="27" applyNumberFormat="0" applyAlignment="0" applyProtection="0"/>
    <xf numFmtId="0" fontId="21" fillId="63" borderId="34" applyNumberFormat="0" applyAlignment="0" applyProtection="0"/>
    <xf numFmtId="0" fontId="21" fillId="63" borderId="34" applyNumberFormat="0" applyAlignment="0" applyProtection="0"/>
    <xf numFmtId="0" fontId="21" fillId="63" borderId="34" applyNumberFormat="0" applyAlignment="0" applyProtection="0"/>
    <xf numFmtId="0" fontId="21" fillId="63" borderId="34" applyNumberFormat="0" applyAlignment="0" applyProtection="0"/>
    <xf numFmtId="0" fontId="22" fillId="8" borderId="27" applyNumberFormat="0" applyAlignment="0" applyProtection="0"/>
    <xf numFmtId="0" fontId="21" fillId="63" borderId="34" applyNumberFormat="0" applyAlignment="0" applyProtection="0"/>
    <xf numFmtId="0" fontId="21" fillId="63" borderId="34" applyNumberFormat="0" applyAlignment="0" applyProtection="0"/>
    <xf numFmtId="0" fontId="21" fillId="63" borderId="34" applyNumberFormat="0" applyAlignment="0" applyProtection="0"/>
    <xf numFmtId="0" fontId="21" fillId="63" borderId="34" applyNumberFormat="0" applyAlignment="0" applyProtection="0"/>
    <xf numFmtId="0" fontId="22" fillId="8" borderId="27" applyNumberFormat="0" applyAlignment="0" applyProtection="0"/>
    <xf numFmtId="0" fontId="21" fillId="63" borderId="34" applyNumberFormat="0" applyAlignment="0" applyProtection="0"/>
    <xf numFmtId="0" fontId="21" fillId="63" borderId="34" applyNumberFormat="0" applyAlignment="0" applyProtection="0"/>
    <xf numFmtId="0" fontId="21" fillId="63" borderId="34" applyNumberFormat="0" applyAlignment="0" applyProtection="0"/>
    <xf numFmtId="0" fontId="21" fillId="63" borderId="34" applyNumberFormat="0" applyAlignment="0" applyProtection="0"/>
    <xf numFmtId="0" fontId="22" fillId="8" borderId="27" applyNumberFormat="0" applyAlignment="0" applyProtection="0"/>
    <xf numFmtId="0" fontId="21" fillId="63" borderId="34" applyNumberFormat="0" applyAlignment="0" applyProtection="0"/>
    <xf numFmtId="0" fontId="21" fillId="63" borderId="34" applyNumberFormat="0" applyAlignment="0" applyProtection="0"/>
    <xf numFmtId="0" fontId="21" fillId="63" borderId="34" applyNumberFormat="0" applyAlignment="0" applyProtection="0"/>
    <xf numFmtId="0" fontId="21" fillId="63" borderId="34" applyNumberFormat="0" applyAlignment="0" applyProtection="0"/>
    <xf numFmtId="0" fontId="22" fillId="8" borderId="27" applyNumberFormat="0" applyAlignment="0" applyProtection="0"/>
    <xf numFmtId="0" fontId="21" fillId="63" borderId="34" applyNumberFormat="0" applyAlignment="0" applyProtection="0"/>
    <xf numFmtId="0" fontId="21" fillId="63" borderId="34" applyNumberFormat="0" applyAlignment="0" applyProtection="0"/>
    <xf numFmtId="0" fontId="21" fillId="63" borderId="34" applyNumberFormat="0" applyAlignment="0" applyProtection="0"/>
    <xf numFmtId="0" fontId="21" fillId="63" borderId="34" applyNumberFormat="0" applyAlignment="0" applyProtection="0"/>
    <xf numFmtId="0" fontId="22" fillId="8" borderId="27" applyNumberFormat="0" applyAlignment="0" applyProtection="0"/>
    <xf numFmtId="0" fontId="21" fillId="63" borderId="34" applyNumberFormat="0" applyAlignment="0" applyProtection="0"/>
    <xf numFmtId="0" fontId="21" fillId="63" borderId="34" applyNumberFormat="0" applyAlignment="0" applyProtection="0"/>
    <xf numFmtId="0" fontId="21" fillId="63" borderId="34" applyNumberFormat="0" applyAlignment="0" applyProtection="0"/>
    <xf numFmtId="0" fontId="21" fillId="63" borderId="34" applyNumberFormat="0" applyAlignment="0" applyProtection="0"/>
    <xf numFmtId="168" fontId="23" fillId="63" borderId="34" applyNumberFormat="0" applyAlignment="0" applyProtection="0"/>
    <xf numFmtId="169" fontId="23" fillId="63" borderId="34" applyNumberFormat="0" applyAlignment="0" applyProtection="0"/>
    <xf numFmtId="168" fontId="23" fillId="63" borderId="34" applyNumberFormat="0" applyAlignment="0" applyProtection="0"/>
    <xf numFmtId="168" fontId="23" fillId="63" borderId="34" applyNumberFormat="0" applyAlignment="0" applyProtection="0"/>
    <xf numFmtId="169" fontId="23" fillId="63" borderId="34" applyNumberFormat="0" applyAlignment="0" applyProtection="0"/>
    <xf numFmtId="168" fontId="23" fillId="63" borderId="34" applyNumberFormat="0" applyAlignment="0" applyProtection="0"/>
    <xf numFmtId="168" fontId="23" fillId="63" borderId="34" applyNumberFormat="0" applyAlignment="0" applyProtection="0"/>
    <xf numFmtId="169" fontId="23" fillId="63" borderId="34" applyNumberFormat="0" applyAlignment="0" applyProtection="0"/>
    <xf numFmtId="168" fontId="23" fillId="63" borderId="34" applyNumberFormat="0" applyAlignment="0" applyProtection="0"/>
    <xf numFmtId="168" fontId="23" fillId="63" borderId="34" applyNumberFormat="0" applyAlignment="0" applyProtection="0"/>
    <xf numFmtId="169" fontId="23" fillId="63" borderId="34" applyNumberFormat="0" applyAlignment="0" applyProtection="0"/>
    <xf numFmtId="168" fontId="23" fillId="63" borderId="34" applyNumberFormat="0" applyAlignment="0" applyProtection="0"/>
    <xf numFmtId="0" fontId="21" fillId="63" borderId="34" applyNumberFormat="0" applyAlignment="0" applyProtection="0"/>
    <xf numFmtId="0" fontId="24" fillId="64" borderId="35" applyNumberFormat="0" applyAlignment="0" applyProtection="0"/>
    <xf numFmtId="0" fontId="25" fillId="9" borderId="30" applyNumberFormat="0" applyAlignment="0" applyProtection="0"/>
    <xf numFmtId="168" fontId="26" fillId="64" borderId="35" applyNumberFormat="0" applyAlignment="0" applyProtection="0"/>
    <xf numFmtId="168" fontId="26" fillId="64" borderId="35" applyNumberFormat="0" applyAlignment="0" applyProtection="0"/>
    <xf numFmtId="168" fontId="26" fillId="64" borderId="35" applyNumberFormat="0" applyAlignment="0" applyProtection="0"/>
    <xf numFmtId="169" fontId="26" fillId="64" borderId="35" applyNumberFormat="0" applyAlignment="0" applyProtection="0"/>
    <xf numFmtId="168" fontId="26" fillId="64" borderId="35" applyNumberFormat="0" applyAlignment="0" applyProtection="0"/>
    <xf numFmtId="0" fontId="24" fillId="64" borderId="35" applyNumberFormat="0" applyAlignment="0" applyProtection="0"/>
    <xf numFmtId="168" fontId="26" fillId="64" borderId="35" applyNumberFormat="0" applyAlignment="0" applyProtection="0"/>
    <xf numFmtId="169" fontId="26" fillId="64" borderId="35" applyNumberFormat="0" applyAlignment="0" applyProtection="0"/>
    <xf numFmtId="168" fontId="26" fillId="64" borderId="35" applyNumberFormat="0" applyAlignment="0" applyProtection="0"/>
    <xf numFmtId="168" fontId="26" fillId="64" borderId="35" applyNumberFormat="0" applyAlignment="0" applyProtection="0"/>
    <xf numFmtId="169" fontId="26" fillId="64" borderId="35" applyNumberFormat="0" applyAlignment="0" applyProtection="0"/>
    <xf numFmtId="168" fontId="26" fillId="64" borderId="35" applyNumberFormat="0" applyAlignment="0" applyProtection="0"/>
    <xf numFmtId="168" fontId="26" fillId="64" borderId="35" applyNumberFormat="0" applyAlignment="0" applyProtection="0"/>
    <xf numFmtId="169" fontId="26" fillId="64" borderId="35" applyNumberFormat="0" applyAlignment="0" applyProtection="0"/>
    <xf numFmtId="168" fontId="26" fillId="64" borderId="35" applyNumberFormat="0" applyAlignment="0" applyProtection="0"/>
    <xf numFmtId="168" fontId="26" fillId="64" borderId="35" applyNumberFormat="0" applyAlignment="0" applyProtection="0"/>
    <xf numFmtId="169" fontId="26" fillId="64" borderId="35" applyNumberFormat="0" applyAlignment="0" applyProtection="0"/>
    <xf numFmtId="168" fontId="26" fillId="64" borderId="35" applyNumberFormat="0" applyAlignment="0" applyProtection="0"/>
    <xf numFmtId="168" fontId="26" fillId="64" borderId="35" applyNumberFormat="0" applyAlignment="0" applyProtection="0"/>
    <xf numFmtId="169" fontId="26" fillId="64" borderId="35" applyNumberFormat="0" applyAlignment="0" applyProtection="0"/>
    <xf numFmtId="168" fontId="26" fillId="64" borderId="35" applyNumberFormat="0" applyAlignment="0" applyProtection="0"/>
    <xf numFmtId="169" fontId="26" fillId="64" borderId="35" applyNumberFormat="0" applyAlignment="0" applyProtection="0"/>
    <xf numFmtId="0" fontId="25" fillId="9" borderId="30" applyNumberFormat="0" applyAlignment="0" applyProtection="0"/>
    <xf numFmtId="168" fontId="26" fillId="64" borderId="35" applyNumberFormat="0" applyAlignment="0" applyProtection="0"/>
    <xf numFmtId="168" fontId="26" fillId="64" borderId="35" applyNumberFormat="0" applyAlignment="0" applyProtection="0"/>
    <xf numFmtId="169" fontId="26" fillId="64" borderId="35" applyNumberFormat="0" applyAlignment="0" applyProtection="0"/>
    <xf numFmtId="168" fontId="26" fillId="64" borderId="35" applyNumberFormat="0" applyAlignment="0" applyProtection="0"/>
    <xf numFmtId="168" fontId="26" fillId="64" borderId="35" applyNumberFormat="0" applyAlignment="0" applyProtection="0"/>
    <xf numFmtId="169" fontId="26" fillId="64" borderId="35" applyNumberFormat="0" applyAlignment="0" applyProtection="0"/>
    <xf numFmtId="168" fontId="26" fillId="64" borderId="35" applyNumberFormat="0" applyAlignment="0" applyProtection="0"/>
    <xf numFmtId="168" fontId="26" fillId="64" borderId="35" applyNumberFormat="0" applyAlignment="0" applyProtection="0"/>
    <xf numFmtId="169" fontId="26" fillId="64" borderId="35" applyNumberFormat="0" applyAlignment="0" applyProtection="0"/>
    <xf numFmtId="168" fontId="26" fillId="64" borderId="35" applyNumberFormat="0" applyAlignment="0" applyProtection="0"/>
    <xf numFmtId="168" fontId="26" fillId="64" borderId="35" applyNumberFormat="0" applyAlignment="0" applyProtection="0"/>
    <xf numFmtId="169" fontId="26" fillId="64" borderId="35" applyNumberFormat="0" applyAlignment="0" applyProtection="0"/>
    <xf numFmtId="168" fontId="26" fillId="64" borderId="35" applyNumberFormat="0" applyAlignment="0" applyProtection="0"/>
    <xf numFmtId="168" fontId="26" fillId="64" borderId="35" applyNumberFormat="0" applyAlignment="0" applyProtection="0"/>
    <xf numFmtId="169" fontId="26" fillId="64" borderId="35" applyNumberFormat="0" applyAlignment="0" applyProtection="0"/>
    <xf numFmtId="168" fontId="26" fillId="64" borderId="35" applyNumberFormat="0" applyAlignment="0" applyProtection="0"/>
    <xf numFmtId="168" fontId="26" fillId="64" borderId="35" applyNumberFormat="0" applyAlignment="0" applyProtection="0"/>
    <xf numFmtId="169" fontId="26" fillId="64" borderId="35" applyNumberFormat="0" applyAlignment="0" applyProtection="0"/>
    <xf numFmtId="168" fontId="26" fillId="64" borderId="35" applyNumberFormat="0" applyAlignment="0" applyProtection="0"/>
    <xf numFmtId="169" fontId="26" fillId="64" borderId="35" applyNumberFormat="0" applyAlignment="0" applyProtection="0"/>
    <xf numFmtId="168" fontId="26" fillId="64" borderId="35" applyNumberFormat="0" applyAlignment="0" applyProtection="0"/>
    <xf numFmtId="168" fontId="26" fillId="64" borderId="35" applyNumberFormat="0" applyAlignment="0" applyProtection="0"/>
    <xf numFmtId="168" fontId="26" fillId="64" borderId="35" applyNumberFormat="0" applyAlignment="0" applyProtection="0"/>
    <xf numFmtId="169" fontId="26" fillId="64" borderId="35" applyNumberFormat="0" applyAlignment="0" applyProtection="0"/>
    <xf numFmtId="168" fontId="26" fillId="64" borderId="35" applyNumberFormat="0" applyAlignment="0" applyProtection="0"/>
    <xf numFmtId="168" fontId="26" fillId="64" borderId="35" applyNumberFormat="0" applyAlignment="0" applyProtection="0"/>
    <xf numFmtId="169" fontId="26" fillId="64" borderId="35" applyNumberFormat="0" applyAlignment="0" applyProtection="0"/>
    <xf numFmtId="168" fontId="26" fillId="64" borderId="35" applyNumberFormat="0" applyAlignment="0" applyProtection="0"/>
    <xf numFmtId="168" fontId="26" fillId="64" borderId="35" applyNumberFormat="0" applyAlignment="0" applyProtection="0"/>
    <xf numFmtId="169" fontId="26" fillId="64" borderId="35" applyNumberFormat="0" applyAlignment="0" applyProtection="0"/>
    <xf numFmtId="168" fontId="26" fillId="64" borderId="35" applyNumberFormat="0" applyAlignment="0" applyProtection="0"/>
    <xf numFmtId="168" fontId="26" fillId="64" borderId="35" applyNumberFormat="0" applyAlignment="0" applyProtection="0"/>
    <xf numFmtId="169" fontId="26" fillId="64" borderId="35" applyNumberFormat="0" applyAlignment="0" applyProtection="0"/>
    <xf numFmtId="168" fontId="26" fillId="64" borderId="35" applyNumberFormat="0" applyAlignment="0" applyProtection="0"/>
    <xf numFmtId="168" fontId="26" fillId="64" borderId="35" applyNumberFormat="0" applyAlignment="0" applyProtection="0"/>
    <xf numFmtId="169" fontId="26" fillId="64" borderId="35" applyNumberFormat="0" applyAlignment="0" applyProtection="0"/>
    <xf numFmtId="168" fontId="26" fillId="64" borderId="35" applyNumberFormat="0" applyAlignment="0" applyProtection="0"/>
    <xf numFmtId="168" fontId="26" fillId="64" borderId="35" applyNumberFormat="0" applyAlignment="0" applyProtection="0"/>
    <xf numFmtId="169" fontId="26" fillId="64" borderId="35" applyNumberFormat="0" applyAlignment="0" applyProtection="0"/>
    <xf numFmtId="168" fontId="26" fillId="64" borderId="35" applyNumberFormat="0" applyAlignment="0" applyProtection="0"/>
    <xf numFmtId="169" fontId="26" fillId="64" borderId="35" applyNumberFormat="0" applyAlignment="0" applyProtection="0"/>
    <xf numFmtId="168" fontId="26" fillId="64" borderId="35" applyNumberFormat="0" applyAlignment="0" applyProtection="0"/>
    <xf numFmtId="168" fontId="26" fillId="64" borderId="35" applyNumberFormat="0" applyAlignment="0" applyProtection="0"/>
    <xf numFmtId="168" fontId="26" fillId="64" borderId="35" applyNumberFormat="0" applyAlignment="0" applyProtection="0"/>
    <xf numFmtId="169" fontId="26" fillId="64" borderId="35" applyNumberFormat="0" applyAlignment="0" applyProtection="0"/>
    <xf numFmtId="168" fontId="26" fillId="64" borderId="35" applyNumberFormat="0" applyAlignment="0" applyProtection="0"/>
    <xf numFmtId="168" fontId="26" fillId="64" borderId="35" applyNumberFormat="0" applyAlignment="0" applyProtection="0"/>
    <xf numFmtId="169" fontId="26" fillId="64" borderId="35" applyNumberFormat="0" applyAlignment="0" applyProtection="0"/>
    <xf numFmtId="168" fontId="26" fillId="64" borderId="35" applyNumberFormat="0" applyAlignment="0" applyProtection="0"/>
    <xf numFmtId="168" fontId="26" fillId="64" borderId="35" applyNumberFormat="0" applyAlignment="0" applyProtection="0"/>
    <xf numFmtId="169" fontId="26" fillId="64" borderId="35" applyNumberFormat="0" applyAlignment="0" applyProtection="0"/>
    <xf numFmtId="168" fontId="26" fillId="64" borderId="35" applyNumberFormat="0" applyAlignment="0" applyProtection="0"/>
    <xf numFmtId="168" fontId="26" fillId="64" borderId="35" applyNumberFormat="0" applyAlignment="0" applyProtection="0"/>
    <xf numFmtId="169" fontId="26" fillId="64" borderId="35" applyNumberFormat="0" applyAlignment="0" applyProtection="0"/>
    <xf numFmtId="168" fontId="26" fillId="64" borderId="35" applyNumberFormat="0" applyAlignment="0" applyProtection="0"/>
    <xf numFmtId="168" fontId="26" fillId="64" borderId="35" applyNumberFormat="0" applyAlignment="0" applyProtection="0"/>
    <xf numFmtId="169" fontId="26" fillId="64" borderId="35" applyNumberFormat="0" applyAlignment="0" applyProtection="0"/>
    <xf numFmtId="168" fontId="26" fillId="64" borderId="35" applyNumberFormat="0" applyAlignment="0" applyProtection="0"/>
    <xf numFmtId="168" fontId="26" fillId="64" borderId="35" applyNumberFormat="0" applyAlignment="0" applyProtection="0"/>
    <xf numFmtId="169" fontId="26" fillId="64" borderId="35" applyNumberFormat="0" applyAlignment="0" applyProtection="0"/>
    <xf numFmtId="168" fontId="26" fillId="64" borderId="35" applyNumberFormat="0" applyAlignment="0" applyProtection="0"/>
    <xf numFmtId="169" fontId="26" fillId="64" borderId="35" applyNumberFormat="0" applyAlignment="0" applyProtection="0"/>
    <xf numFmtId="168" fontId="26" fillId="64" borderId="35" applyNumberFormat="0" applyAlignment="0" applyProtection="0"/>
    <xf numFmtId="168" fontId="26" fillId="64" borderId="35" applyNumberFormat="0" applyAlignment="0" applyProtection="0"/>
    <xf numFmtId="168" fontId="26" fillId="64" borderId="35" applyNumberFormat="0" applyAlignment="0" applyProtection="0"/>
    <xf numFmtId="169" fontId="26" fillId="64" borderId="35" applyNumberFormat="0" applyAlignment="0" applyProtection="0"/>
    <xf numFmtId="168" fontId="26" fillId="64" borderId="35" applyNumberFormat="0" applyAlignment="0" applyProtection="0"/>
    <xf numFmtId="168" fontId="26" fillId="64" borderId="35" applyNumberFormat="0" applyAlignment="0" applyProtection="0"/>
    <xf numFmtId="169" fontId="26" fillId="64" borderId="35" applyNumberFormat="0" applyAlignment="0" applyProtection="0"/>
    <xf numFmtId="168" fontId="26" fillId="64" borderId="35" applyNumberFormat="0" applyAlignment="0" applyProtection="0"/>
    <xf numFmtId="168" fontId="26" fillId="64" borderId="35" applyNumberFormat="0" applyAlignment="0" applyProtection="0"/>
    <xf numFmtId="169" fontId="26" fillId="64" borderId="35" applyNumberFormat="0" applyAlignment="0" applyProtection="0"/>
    <xf numFmtId="168" fontId="26" fillId="64" borderId="35" applyNumberFormat="0" applyAlignment="0" applyProtection="0"/>
    <xf numFmtId="168" fontId="26" fillId="64" borderId="35" applyNumberFormat="0" applyAlignment="0" applyProtection="0"/>
    <xf numFmtId="169" fontId="26" fillId="64" borderId="35" applyNumberFormat="0" applyAlignment="0" applyProtection="0"/>
    <xf numFmtId="168" fontId="26" fillId="64" borderId="35" applyNumberFormat="0" applyAlignment="0" applyProtection="0"/>
    <xf numFmtId="168" fontId="26" fillId="64" borderId="35" applyNumberFormat="0" applyAlignment="0" applyProtection="0"/>
    <xf numFmtId="169" fontId="26" fillId="64" borderId="35" applyNumberFormat="0" applyAlignment="0" applyProtection="0"/>
    <xf numFmtId="168" fontId="26" fillId="64" borderId="35" applyNumberFormat="0" applyAlignment="0" applyProtection="0"/>
    <xf numFmtId="168" fontId="26" fillId="64" borderId="35" applyNumberFormat="0" applyAlignment="0" applyProtection="0"/>
    <xf numFmtId="169" fontId="26" fillId="64" borderId="35" applyNumberFormat="0" applyAlignment="0" applyProtection="0"/>
    <xf numFmtId="168" fontId="26" fillId="64" borderId="35" applyNumberFormat="0" applyAlignment="0" applyProtection="0"/>
    <xf numFmtId="169" fontId="26" fillId="64" borderId="35" applyNumberFormat="0" applyAlignment="0" applyProtection="0"/>
    <xf numFmtId="168" fontId="26" fillId="64" borderId="35" applyNumberFormat="0" applyAlignment="0" applyProtection="0"/>
    <xf numFmtId="0" fontId="24" fillId="64" borderId="35" applyNumberFormat="0" applyAlignment="0" applyProtection="0"/>
    <xf numFmtId="41" fontId="2" fillId="0" borderId="0" applyFont="0" applyFill="0" applyBorder="0" applyAlignment="0" applyProtection="0"/>
    <xf numFmtId="41" fontId="2" fillId="0" borderId="0" applyFont="0" applyFill="0" applyBorder="0" applyAlignment="0" applyProtection="0"/>
    <xf numFmtId="41" fontId="5"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5"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171" fontId="2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quotePrefix="1">
      <protection locked="0"/>
    </xf>
    <xf numFmtId="43" fontId="10" fillId="0" borderId="0" applyFont="0" applyFill="0" applyBorder="0" applyAlignment="0" applyProtection="0"/>
    <xf numFmtId="43" fontId="2" fillId="0" borderId="0" quotePrefix="1">
      <protection locked="0"/>
    </xf>
    <xf numFmtId="43" fontId="10"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177" fontId="1" fillId="0" borderId="0" applyFont="0" applyFill="0" applyBorder="0" applyAlignment="0" applyProtection="0"/>
    <xf numFmtId="177"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2"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178" fontId="10" fillId="0" borderId="0" applyFont="0" applyFill="0" applyBorder="0" applyAlignment="0" applyProtection="0"/>
    <xf numFmtId="44" fontId="5" fillId="0" borderId="0" applyFont="0" applyFill="0" applyBorder="0" applyAlignment="0" applyProtection="0"/>
    <xf numFmtId="43" fontId="10" fillId="0" borderId="0" applyFont="0" applyFill="0" applyBorder="0" applyAlignment="0" applyProtection="0"/>
    <xf numFmtId="44" fontId="5" fillId="0" borderId="0" applyFont="0" applyFill="0" applyBorder="0" applyAlignment="0" applyProtection="0"/>
    <xf numFmtId="178" fontId="10"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5"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5"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178" fontId="10" fillId="0" borderId="0" applyFont="0" applyFill="0" applyBorder="0" applyAlignment="0" applyProtection="0"/>
    <xf numFmtId="44" fontId="5" fillId="0" borderId="0" applyFont="0" applyFill="0" applyBorder="0" applyAlignment="0" applyProtection="0"/>
    <xf numFmtId="178" fontId="10"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5"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178" fontId="1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1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178" fontId="10"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5"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5"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8" fontId="2" fillId="0" borderId="0" applyFont="0" applyFill="0" applyProtection="0"/>
    <xf numFmtId="8" fontId="2" fillId="0" borderId="0" applyFont="0" applyFill="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8" fontId="2" fillId="0" borderId="0" applyFont="0" applyFill="0" applyProtection="0"/>
    <xf numFmtId="43" fontId="2" fillId="0" borderId="0" applyFont="0" applyFill="0" applyBorder="0" applyAlignment="0" applyProtection="0"/>
    <xf numFmtId="8" fontId="2" fillId="0" borderId="0" applyFont="0" applyFill="0" applyProtection="0"/>
    <xf numFmtId="8" fontId="2" fillId="0" borderId="0" applyFont="0" applyFill="0" applyProtection="0"/>
    <xf numFmtId="8" fontId="2" fillId="0" borderId="0" applyFont="0" applyFill="0" applyProtection="0"/>
    <xf numFmtId="8" fontId="2" fillId="0" borderId="0" applyFont="0" applyFill="0" applyProtection="0"/>
    <xf numFmtId="8" fontId="2" fillId="0" borderId="0" applyFont="0" applyFill="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79" fontId="2" fillId="0" borderId="0" applyFont="0" applyFill="0" applyBorder="0" applyAlignment="0" applyProtection="0"/>
    <xf numFmtId="43" fontId="2" fillId="0" borderId="0" applyFont="0" applyFill="0" applyBorder="0" applyAlignment="0" applyProtection="0"/>
    <xf numFmtId="179" fontId="2" fillId="0" borderId="0" applyFont="0" applyFill="0" applyBorder="0" applyAlignment="0" applyProtection="0"/>
    <xf numFmtId="43" fontId="2" fillId="0" borderId="0" applyFont="0" applyFill="0" applyBorder="0" applyAlignment="0" applyProtection="0"/>
    <xf numFmtId="0" fontId="2"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43" fontId="1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8" fillId="0" borderId="0"/>
    <xf numFmtId="172" fontId="20" fillId="0" borderId="0" applyFont="0" applyFill="0" applyBorder="0" applyAlignment="0" applyProtection="0"/>
    <xf numFmtId="44" fontId="2" fillId="0" borderId="0" applyFont="0" applyFill="0" applyBorder="0" applyAlignment="0" applyProtection="0"/>
    <xf numFmtId="44" fontId="5" fillId="0" borderId="0" applyFont="0" applyFill="0" applyBorder="0" applyAlignment="0" applyProtection="0"/>
    <xf numFmtId="44" fontId="10"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8" fillId="0" borderId="0"/>
    <xf numFmtId="14" fontId="29" fillId="0" borderId="0" applyFill="0" applyBorder="0" applyAlignment="0"/>
    <xf numFmtId="38" fontId="9" fillId="0" borderId="36">
      <alignment vertical="center"/>
    </xf>
    <xf numFmtId="38" fontId="9" fillId="0" borderId="36">
      <alignment vertical="center"/>
    </xf>
    <xf numFmtId="38" fontId="9" fillId="0" borderId="36">
      <alignment vertical="center"/>
    </xf>
    <xf numFmtId="38" fontId="9" fillId="0" borderId="36">
      <alignment vertical="center"/>
    </xf>
    <xf numFmtId="38" fontId="9" fillId="0" borderId="36">
      <alignment vertical="center"/>
    </xf>
    <xf numFmtId="38" fontId="9" fillId="0" borderId="36">
      <alignment vertical="center"/>
    </xf>
    <xf numFmtId="38" fontId="9" fillId="0" borderId="36">
      <alignment vertical="center"/>
    </xf>
    <xf numFmtId="38" fontId="9" fillId="0" borderId="0" applyFont="0" applyFill="0" applyBorder="0" applyAlignment="0" applyProtection="0"/>
    <xf numFmtId="180" fontId="2" fillId="0" borderId="0" applyFont="0" applyFill="0" applyBorder="0" applyAlignment="0" applyProtection="0"/>
    <xf numFmtId="0" fontId="30" fillId="65" borderId="0" applyNumberFormat="0" applyBorder="0" applyAlignment="0" applyProtection="0"/>
    <xf numFmtId="0" fontId="30" fillId="66" borderId="0" applyNumberFormat="0" applyBorder="0" applyAlignment="0" applyProtection="0"/>
    <xf numFmtId="0" fontId="30" fillId="67" borderId="0" applyNumberFormat="0" applyBorder="0" applyAlignment="0" applyProtection="0"/>
    <xf numFmtId="171" fontId="20" fillId="0" borderId="0" applyFill="0" applyBorder="0" applyAlignment="0"/>
    <xf numFmtId="172" fontId="20" fillId="0" borderId="0" applyFill="0" applyBorder="0" applyAlignment="0"/>
    <xf numFmtId="171" fontId="20" fillId="0" borderId="0" applyFill="0" applyBorder="0" applyAlignment="0"/>
    <xf numFmtId="176" fontId="20" fillId="0" borderId="0" applyFill="0" applyBorder="0" applyAlignment="0"/>
    <xf numFmtId="172" fontId="20" fillId="0" borderId="0" applyFill="0" applyBorder="0" applyAlignment="0"/>
    <xf numFmtId="168" fontId="2" fillId="0" borderId="0" applyFont="0" applyFill="0" applyBorder="0" applyAlignment="0" applyProtection="0"/>
    <xf numFmtId="169" fontId="2" fillId="0" borderId="0" applyFont="0" applyFill="0" applyBorder="0" applyAlignment="0" applyProtection="0"/>
    <xf numFmtId="168" fontId="2" fillId="0" borderId="0" applyFon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168" fontId="33" fillId="0" borderId="0" applyNumberFormat="0" applyFill="0" applyBorder="0" applyAlignment="0" applyProtection="0"/>
    <xf numFmtId="168" fontId="33" fillId="0" borderId="0" applyNumberFormat="0" applyFill="0" applyBorder="0" applyAlignment="0" applyProtection="0"/>
    <xf numFmtId="169" fontId="33"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168" fontId="33" fillId="0" borderId="0" applyNumberFormat="0" applyFill="0" applyBorder="0" applyAlignment="0" applyProtection="0"/>
    <xf numFmtId="169" fontId="33" fillId="0" borderId="0" applyNumberFormat="0" applyFill="0" applyBorder="0" applyAlignment="0" applyProtection="0"/>
    <xf numFmtId="168" fontId="33" fillId="0" borderId="0" applyNumberFormat="0" applyFill="0" applyBorder="0" applyAlignment="0" applyProtection="0"/>
    <xf numFmtId="168" fontId="33" fillId="0" borderId="0" applyNumberFormat="0" applyFill="0" applyBorder="0" applyAlignment="0" applyProtection="0"/>
    <xf numFmtId="169" fontId="33" fillId="0" borderId="0" applyNumberFormat="0" applyFill="0" applyBorder="0" applyAlignment="0" applyProtection="0"/>
    <xf numFmtId="168" fontId="33" fillId="0" borderId="0" applyNumberFormat="0" applyFill="0" applyBorder="0" applyAlignment="0" applyProtection="0"/>
    <xf numFmtId="168" fontId="33" fillId="0" borderId="0" applyNumberFormat="0" applyFill="0" applyBorder="0" applyAlignment="0" applyProtection="0"/>
    <xf numFmtId="169" fontId="33" fillId="0" borderId="0" applyNumberFormat="0" applyFill="0" applyBorder="0" applyAlignment="0" applyProtection="0"/>
    <xf numFmtId="168" fontId="33" fillId="0" borderId="0" applyNumberFormat="0" applyFill="0" applyBorder="0" applyAlignment="0" applyProtection="0"/>
    <xf numFmtId="168" fontId="33" fillId="0" borderId="0" applyNumberFormat="0" applyFill="0" applyBorder="0" applyAlignment="0" applyProtection="0"/>
    <xf numFmtId="169" fontId="33" fillId="0" borderId="0" applyNumberFormat="0" applyFill="0" applyBorder="0" applyAlignment="0" applyProtection="0"/>
    <xf numFmtId="168" fontId="33" fillId="0" borderId="0" applyNumberFormat="0" applyFill="0" applyBorder="0" applyAlignment="0" applyProtection="0"/>
    <xf numFmtId="0" fontId="31" fillId="0" borderId="0" applyNumberFormat="0" applyFill="0" applyBorder="0" applyAlignment="0" applyProtection="0"/>
    <xf numFmtId="168" fontId="2" fillId="0" borderId="0"/>
    <xf numFmtId="0" fontId="2" fillId="0" borderId="0"/>
    <xf numFmtId="168" fontId="2" fillId="0" borderId="0"/>
    <xf numFmtId="0" fontId="19" fillId="0" borderId="3" applyNumberFormat="0" applyAlignment="0">
      <alignment horizontal="right"/>
      <protection locked="0"/>
    </xf>
    <xf numFmtId="0" fontId="19" fillId="0" borderId="3" applyNumberFormat="0" applyAlignment="0">
      <alignment horizontal="right"/>
      <protection locked="0"/>
    </xf>
    <xf numFmtId="0" fontId="19" fillId="0" borderId="3" applyNumberFormat="0" applyAlignment="0">
      <alignment horizontal="right"/>
      <protection locked="0"/>
    </xf>
    <xf numFmtId="0" fontId="19" fillId="0" borderId="3" applyNumberFormat="0" applyAlignment="0">
      <alignment horizontal="right"/>
      <protection locked="0"/>
    </xf>
    <xf numFmtId="0" fontId="19" fillId="0" borderId="3" applyNumberFormat="0" applyAlignment="0">
      <alignment horizontal="right"/>
      <protection locked="0"/>
    </xf>
    <xf numFmtId="0" fontId="19" fillId="0" borderId="3" applyNumberFormat="0" applyAlignment="0">
      <alignment horizontal="right"/>
      <protection locked="0"/>
    </xf>
    <xf numFmtId="0" fontId="19" fillId="0" borderId="3" applyNumberFormat="0" applyAlignment="0">
      <alignment horizontal="right"/>
      <protection locked="0"/>
    </xf>
    <xf numFmtId="0" fontId="19" fillId="0" borderId="3" applyNumberFormat="0" applyAlignment="0">
      <alignment horizontal="right"/>
      <protection locked="0"/>
    </xf>
    <xf numFmtId="0" fontId="19" fillId="0" borderId="3" applyNumberFormat="0" applyAlignment="0">
      <alignment horizontal="right"/>
      <protection locked="0"/>
    </xf>
    <xf numFmtId="0" fontId="19" fillId="0" borderId="3" applyNumberFormat="0" applyAlignment="0">
      <alignment horizontal="right"/>
      <protection locked="0"/>
    </xf>
    <xf numFmtId="0" fontId="34" fillId="39" borderId="0" applyNumberFormat="0" applyBorder="0" applyAlignment="0" applyProtection="0"/>
    <xf numFmtId="0" fontId="35" fillId="4" borderId="0" applyNumberFormat="0" applyBorder="0" applyAlignment="0" applyProtection="0"/>
    <xf numFmtId="168" fontId="36" fillId="39" borderId="0" applyNumberFormat="0" applyBorder="0" applyAlignment="0" applyProtection="0"/>
    <xf numFmtId="168" fontId="36" fillId="39" borderId="0" applyNumberFormat="0" applyBorder="0" applyAlignment="0" applyProtection="0"/>
    <xf numFmtId="169" fontId="36" fillId="39" borderId="0" applyNumberFormat="0" applyBorder="0" applyAlignment="0" applyProtection="0"/>
    <xf numFmtId="0" fontId="34" fillId="39" borderId="0" applyNumberFormat="0" applyBorder="0" applyAlignment="0" applyProtection="0"/>
    <xf numFmtId="0" fontId="35" fillId="4" borderId="0" applyNumberFormat="0" applyBorder="0" applyAlignment="0" applyProtection="0"/>
    <xf numFmtId="0" fontId="35" fillId="4" borderId="0" applyNumberFormat="0" applyBorder="0" applyAlignment="0" applyProtection="0"/>
    <xf numFmtId="0" fontId="35" fillId="4" borderId="0" applyNumberFormat="0" applyBorder="0" applyAlignment="0" applyProtection="0"/>
    <xf numFmtId="0" fontId="35" fillId="4" borderId="0" applyNumberFormat="0" applyBorder="0" applyAlignment="0" applyProtection="0"/>
    <xf numFmtId="0" fontId="35" fillId="4" borderId="0" applyNumberFormat="0" applyBorder="0" applyAlignment="0" applyProtection="0"/>
    <xf numFmtId="0" fontId="35" fillId="4" borderId="0" applyNumberFormat="0" applyBorder="0" applyAlignment="0" applyProtection="0"/>
    <xf numFmtId="0" fontId="35" fillId="4" borderId="0" applyNumberFormat="0" applyBorder="0" applyAlignment="0" applyProtection="0"/>
    <xf numFmtId="168" fontId="36" fillId="39" borderId="0" applyNumberFormat="0" applyBorder="0" applyAlignment="0" applyProtection="0"/>
    <xf numFmtId="169" fontId="36" fillId="39" borderId="0" applyNumberFormat="0" applyBorder="0" applyAlignment="0" applyProtection="0"/>
    <xf numFmtId="168" fontId="36" fillId="39" borderId="0" applyNumberFormat="0" applyBorder="0" applyAlignment="0" applyProtection="0"/>
    <xf numFmtId="168" fontId="36" fillId="39" borderId="0" applyNumberFormat="0" applyBorder="0" applyAlignment="0" applyProtection="0"/>
    <xf numFmtId="169" fontId="36" fillId="39" borderId="0" applyNumberFormat="0" applyBorder="0" applyAlignment="0" applyProtection="0"/>
    <xf numFmtId="168" fontId="36" fillId="39" borderId="0" applyNumberFormat="0" applyBorder="0" applyAlignment="0" applyProtection="0"/>
    <xf numFmtId="168" fontId="36" fillId="39" borderId="0" applyNumberFormat="0" applyBorder="0" applyAlignment="0" applyProtection="0"/>
    <xf numFmtId="169" fontId="36" fillId="39" borderId="0" applyNumberFormat="0" applyBorder="0" applyAlignment="0" applyProtection="0"/>
    <xf numFmtId="168" fontId="36" fillId="39" borderId="0" applyNumberFormat="0" applyBorder="0" applyAlignment="0" applyProtection="0"/>
    <xf numFmtId="168" fontId="36" fillId="39" borderId="0" applyNumberFormat="0" applyBorder="0" applyAlignment="0" applyProtection="0"/>
    <xf numFmtId="169" fontId="36" fillId="39" borderId="0" applyNumberFormat="0" applyBorder="0" applyAlignment="0" applyProtection="0"/>
    <xf numFmtId="168" fontId="36" fillId="39" borderId="0" applyNumberFormat="0" applyBorder="0" applyAlignment="0" applyProtection="0"/>
    <xf numFmtId="0" fontId="34" fillId="39" borderId="0" applyNumberFormat="0" applyBorder="0" applyAlignment="0" applyProtection="0"/>
    <xf numFmtId="0" fontId="2" fillId="68" borderId="3" applyNumberFormat="0" applyFont="0" applyBorder="0" applyProtection="0">
      <alignment horizontal="center" vertical="center"/>
    </xf>
    <xf numFmtId="0" fontId="37" fillId="0" borderId="26" applyNumberFormat="0" applyAlignment="0" applyProtection="0">
      <alignment horizontal="left" vertical="center"/>
    </xf>
    <xf numFmtId="0" fontId="37" fillId="0" borderId="26" applyNumberFormat="0" applyAlignment="0" applyProtection="0">
      <alignment horizontal="left" vertical="center"/>
    </xf>
    <xf numFmtId="168" fontId="37" fillId="0" borderId="26" applyNumberFormat="0" applyAlignment="0" applyProtection="0">
      <alignment horizontal="left" vertical="center"/>
    </xf>
    <xf numFmtId="0" fontId="37" fillId="0" borderId="8">
      <alignment horizontal="left" vertical="center"/>
    </xf>
    <xf numFmtId="0" fontId="37" fillId="0" borderId="8">
      <alignment horizontal="left" vertical="center"/>
    </xf>
    <xf numFmtId="168" fontId="37" fillId="0" borderId="8">
      <alignment horizontal="left" vertical="center"/>
    </xf>
    <xf numFmtId="0" fontId="38" fillId="0" borderId="37" applyNumberFormat="0" applyFill="0" applyAlignment="0" applyProtection="0"/>
    <xf numFmtId="169" fontId="38" fillId="0" borderId="37" applyNumberFormat="0" applyFill="0" applyAlignment="0" applyProtection="0"/>
    <xf numFmtId="0" fontId="38" fillId="0" borderId="37" applyNumberFormat="0" applyFill="0" applyAlignment="0" applyProtection="0"/>
    <xf numFmtId="168" fontId="38" fillId="0" borderId="37" applyNumberFormat="0" applyFill="0" applyAlignment="0" applyProtection="0"/>
    <xf numFmtId="168" fontId="38" fillId="0" borderId="37" applyNumberFormat="0" applyFill="0" applyAlignment="0" applyProtection="0"/>
    <xf numFmtId="168" fontId="38" fillId="0" borderId="37" applyNumberFormat="0" applyFill="0" applyAlignment="0" applyProtection="0"/>
    <xf numFmtId="169" fontId="38" fillId="0" borderId="37" applyNumberFormat="0" applyFill="0" applyAlignment="0" applyProtection="0"/>
    <xf numFmtId="168" fontId="38" fillId="0" borderId="37" applyNumberFormat="0" applyFill="0" applyAlignment="0" applyProtection="0"/>
    <xf numFmtId="168" fontId="38" fillId="0" borderId="37" applyNumberFormat="0" applyFill="0" applyAlignment="0" applyProtection="0"/>
    <xf numFmtId="169" fontId="38" fillId="0" borderId="37" applyNumberFormat="0" applyFill="0" applyAlignment="0" applyProtection="0"/>
    <xf numFmtId="168" fontId="38" fillId="0" borderId="37" applyNumberFormat="0" applyFill="0" applyAlignment="0" applyProtection="0"/>
    <xf numFmtId="168" fontId="38" fillId="0" borderId="37" applyNumberFormat="0" applyFill="0" applyAlignment="0" applyProtection="0"/>
    <xf numFmtId="169" fontId="38" fillId="0" borderId="37" applyNumberFormat="0" applyFill="0" applyAlignment="0" applyProtection="0"/>
    <xf numFmtId="168" fontId="38" fillId="0" borderId="37" applyNumberFormat="0" applyFill="0" applyAlignment="0" applyProtection="0"/>
    <xf numFmtId="168" fontId="38" fillId="0" borderId="37" applyNumberFormat="0" applyFill="0" applyAlignment="0" applyProtection="0"/>
    <xf numFmtId="169" fontId="38" fillId="0" borderId="37" applyNumberFormat="0" applyFill="0" applyAlignment="0" applyProtection="0"/>
    <xf numFmtId="168" fontId="38" fillId="0" borderId="37" applyNumberFormat="0" applyFill="0" applyAlignment="0" applyProtection="0"/>
    <xf numFmtId="0" fontId="38" fillId="0" borderId="37" applyNumberFormat="0" applyFill="0" applyAlignment="0" applyProtection="0"/>
    <xf numFmtId="0" fontId="39" fillId="0" borderId="38" applyNumberFormat="0" applyFill="0" applyAlignment="0" applyProtection="0"/>
    <xf numFmtId="169" fontId="39" fillId="0" borderId="38" applyNumberFormat="0" applyFill="0" applyAlignment="0" applyProtection="0"/>
    <xf numFmtId="0" fontId="39" fillId="0" borderId="38" applyNumberFormat="0" applyFill="0" applyAlignment="0" applyProtection="0"/>
    <xf numFmtId="168" fontId="39" fillId="0" borderId="38" applyNumberFormat="0" applyFill="0" applyAlignment="0" applyProtection="0"/>
    <xf numFmtId="168" fontId="39" fillId="0" borderId="38" applyNumberFormat="0" applyFill="0" applyAlignment="0" applyProtection="0"/>
    <xf numFmtId="168" fontId="39" fillId="0" borderId="38" applyNumberFormat="0" applyFill="0" applyAlignment="0" applyProtection="0"/>
    <xf numFmtId="169" fontId="39" fillId="0" borderId="38" applyNumberFormat="0" applyFill="0" applyAlignment="0" applyProtection="0"/>
    <xf numFmtId="168" fontId="39" fillId="0" borderId="38" applyNumberFormat="0" applyFill="0" applyAlignment="0" applyProtection="0"/>
    <xf numFmtId="168" fontId="39" fillId="0" borderId="38" applyNumberFormat="0" applyFill="0" applyAlignment="0" applyProtection="0"/>
    <xf numFmtId="169" fontId="39" fillId="0" borderId="38" applyNumberFormat="0" applyFill="0" applyAlignment="0" applyProtection="0"/>
    <xf numFmtId="168" fontId="39" fillId="0" borderId="38" applyNumberFormat="0" applyFill="0" applyAlignment="0" applyProtection="0"/>
    <xf numFmtId="168" fontId="39" fillId="0" borderId="38" applyNumberFormat="0" applyFill="0" applyAlignment="0" applyProtection="0"/>
    <xf numFmtId="169" fontId="39" fillId="0" borderId="38" applyNumberFormat="0" applyFill="0" applyAlignment="0" applyProtection="0"/>
    <xf numFmtId="168" fontId="39" fillId="0" borderId="38" applyNumberFormat="0" applyFill="0" applyAlignment="0" applyProtection="0"/>
    <xf numFmtId="168" fontId="39" fillId="0" borderId="38" applyNumberFormat="0" applyFill="0" applyAlignment="0" applyProtection="0"/>
    <xf numFmtId="169" fontId="39" fillId="0" borderId="38" applyNumberFormat="0" applyFill="0" applyAlignment="0" applyProtection="0"/>
    <xf numFmtId="168" fontId="39" fillId="0" borderId="38" applyNumberFormat="0" applyFill="0" applyAlignment="0" applyProtection="0"/>
    <xf numFmtId="0" fontId="39" fillId="0" borderId="38" applyNumberFormat="0" applyFill="0" applyAlignment="0" applyProtection="0"/>
    <xf numFmtId="0" fontId="40" fillId="0" borderId="39" applyNumberFormat="0" applyFill="0" applyAlignment="0" applyProtection="0"/>
    <xf numFmtId="169" fontId="40" fillId="0" borderId="39" applyNumberFormat="0" applyFill="0" applyAlignment="0" applyProtection="0"/>
    <xf numFmtId="0" fontId="40" fillId="0" borderId="39" applyNumberFormat="0" applyFill="0" applyAlignment="0" applyProtection="0"/>
    <xf numFmtId="168" fontId="40" fillId="0" borderId="39" applyNumberFormat="0" applyFill="0" applyAlignment="0" applyProtection="0"/>
    <xf numFmtId="0" fontId="40" fillId="0" borderId="39" applyNumberFormat="0" applyFill="0" applyAlignment="0" applyProtection="0"/>
    <xf numFmtId="168" fontId="40" fillId="0" borderId="39" applyNumberFormat="0" applyFill="0" applyAlignment="0" applyProtection="0"/>
    <xf numFmtId="0" fontId="40" fillId="0" borderId="39" applyNumberFormat="0" applyFill="0" applyAlignment="0" applyProtection="0"/>
    <xf numFmtId="0" fontId="40" fillId="0" borderId="39" applyNumberFormat="0" applyFill="0" applyAlignment="0" applyProtection="0"/>
    <xf numFmtId="168" fontId="40" fillId="0" borderId="39" applyNumberFormat="0" applyFill="0" applyAlignment="0" applyProtection="0"/>
    <xf numFmtId="169" fontId="40" fillId="0" borderId="39" applyNumberFormat="0" applyFill="0" applyAlignment="0" applyProtection="0"/>
    <xf numFmtId="168" fontId="40" fillId="0" borderId="39" applyNumberFormat="0" applyFill="0" applyAlignment="0" applyProtection="0"/>
    <xf numFmtId="168" fontId="40" fillId="0" borderId="39" applyNumberFormat="0" applyFill="0" applyAlignment="0" applyProtection="0"/>
    <xf numFmtId="169" fontId="40" fillId="0" borderId="39" applyNumberFormat="0" applyFill="0" applyAlignment="0" applyProtection="0"/>
    <xf numFmtId="168" fontId="40" fillId="0" borderId="39" applyNumberFormat="0" applyFill="0" applyAlignment="0" applyProtection="0"/>
    <xf numFmtId="168" fontId="40" fillId="0" borderId="39" applyNumberFormat="0" applyFill="0" applyAlignment="0" applyProtection="0"/>
    <xf numFmtId="169" fontId="40" fillId="0" borderId="39" applyNumberFormat="0" applyFill="0" applyAlignment="0" applyProtection="0"/>
    <xf numFmtId="168" fontId="40" fillId="0" borderId="39" applyNumberFormat="0" applyFill="0" applyAlignment="0" applyProtection="0"/>
    <xf numFmtId="168" fontId="40" fillId="0" borderId="39" applyNumberFormat="0" applyFill="0" applyAlignment="0" applyProtection="0"/>
    <xf numFmtId="169" fontId="40" fillId="0" borderId="39" applyNumberFormat="0" applyFill="0" applyAlignment="0" applyProtection="0"/>
    <xf numFmtId="168" fontId="40" fillId="0" borderId="39" applyNumberFormat="0" applyFill="0" applyAlignment="0" applyProtection="0"/>
    <xf numFmtId="0" fontId="40" fillId="0" borderId="39" applyNumberFormat="0" applyFill="0" applyAlignment="0" applyProtection="0"/>
    <xf numFmtId="0" fontId="40" fillId="0" borderId="0" applyNumberFormat="0" applyFill="0" applyBorder="0" applyAlignment="0" applyProtection="0"/>
    <xf numFmtId="169" fontId="40" fillId="0" borderId="0" applyNumberFormat="0" applyFill="0" applyBorder="0" applyAlignment="0" applyProtection="0"/>
    <xf numFmtId="0" fontId="40" fillId="0" borderId="0" applyNumberFormat="0" applyFill="0" applyBorder="0" applyAlignment="0" applyProtection="0"/>
    <xf numFmtId="168" fontId="40" fillId="0" borderId="0" applyNumberFormat="0" applyFill="0" applyBorder="0" applyAlignment="0" applyProtection="0"/>
    <xf numFmtId="168" fontId="40" fillId="0" borderId="0" applyNumberFormat="0" applyFill="0" applyBorder="0" applyAlignment="0" applyProtection="0"/>
    <xf numFmtId="168" fontId="40" fillId="0" borderId="0" applyNumberFormat="0" applyFill="0" applyBorder="0" applyAlignment="0" applyProtection="0"/>
    <xf numFmtId="169" fontId="40" fillId="0" borderId="0" applyNumberFormat="0" applyFill="0" applyBorder="0" applyAlignment="0" applyProtection="0"/>
    <xf numFmtId="168" fontId="40" fillId="0" borderId="0" applyNumberFormat="0" applyFill="0" applyBorder="0" applyAlignment="0" applyProtection="0"/>
    <xf numFmtId="168" fontId="40" fillId="0" borderId="0" applyNumberFormat="0" applyFill="0" applyBorder="0" applyAlignment="0" applyProtection="0"/>
    <xf numFmtId="169" fontId="40" fillId="0" borderId="0" applyNumberFormat="0" applyFill="0" applyBorder="0" applyAlignment="0" applyProtection="0"/>
    <xf numFmtId="168" fontId="40" fillId="0" borderId="0" applyNumberFormat="0" applyFill="0" applyBorder="0" applyAlignment="0" applyProtection="0"/>
    <xf numFmtId="168" fontId="40" fillId="0" borderId="0" applyNumberFormat="0" applyFill="0" applyBorder="0" applyAlignment="0" applyProtection="0"/>
    <xf numFmtId="169" fontId="40" fillId="0" borderId="0" applyNumberFormat="0" applyFill="0" applyBorder="0" applyAlignment="0" applyProtection="0"/>
    <xf numFmtId="168" fontId="40" fillId="0" borderId="0" applyNumberFormat="0" applyFill="0" applyBorder="0" applyAlignment="0" applyProtection="0"/>
    <xf numFmtId="168" fontId="40" fillId="0" borderId="0" applyNumberFormat="0" applyFill="0" applyBorder="0" applyAlignment="0" applyProtection="0"/>
    <xf numFmtId="169" fontId="40" fillId="0" borderId="0" applyNumberFormat="0" applyFill="0" applyBorder="0" applyAlignment="0" applyProtection="0"/>
    <xf numFmtId="168" fontId="40" fillId="0" borderId="0" applyNumberFormat="0" applyFill="0" applyBorder="0" applyAlignment="0" applyProtection="0"/>
    <xf numFmtId="0" fontId="40" fillId="0" borderId="0" applyNumberFormat="0" applyFill="0" applyBorder="0" applyAlignment="0" applyProtection="0"/>
    <xf numFmtId="37" fontId="41" fillId="0" borderId="0"/>
    <xf numFmtId="168" fontId="42" fillId="0" borderId="0"/>
    <xf numFmtId="0" fontId="42" fillId="0" borderId="0"/>
    <xf numFmtId="168" fontId="42" fillId="0" borderId="0"/>
    <xf numFmtId="168" fontId="37" fillId="0" borderId="0"/>
    <xf numFmtId="0" fontId="37" fillId="0" borderId="0"/>
    <xf numFmtId="168" fontId="37" fillId="0" borderId="0"/>
    <xf numFmtId="168" fontId="43" fillId="0" borderId="0"/>
    <xf numFmtId="0" fontId="43" fillId="0" borderId="0"/>
    <xf numFmtId="168" fontId="43" fillId="0" borderId="0"/>
    <xf numFmtId="168" fontId="44" fillId="0" borderId="0"/>
    <xf numFmtId="0" fontId="44" fillId="0" borderId="0"/>
    <xf numFmtId="168" fontId="44" fillId="0" borderId="0"/>
    <xf numFmtId="168" fontId="45" fillId="0" borderId="0"/>
    <xf numFmtId="0" fontId="45" fillId="0" borderId="0"/>
    <xf numFmtId="168" fontId="45" fillId="0" borderId="0"/>
    <xf numFmtId="168" fontId="46" fillId="0" borderId="0"/>
    <xf numFmtId="0" fontId="46" fillId="0" borderId="0"/>
    <xf numFmtId="168" fontId="46" fillId="0" borderId="0"/>
    <xf numFmtId="0" fontId="45" fillId="69" borderId="7" applyFont="0" applyBorder="0">
      <alignment horizontal="center" wrapText="1"/>
    </xf>
    <xf numFmtId="3" fontId="2" fillId="70" borderId="3" applyFont="0" applyProtection="0">
      <alignment horizontal="right" vertical="center"/>
    </xf>
    <xf numFmtId="9" fontId="2" fillId="70" borderId="3" applyFont="0" applyProtection="0">
      <alignment horizontal="right" vertical="center"/>
    </xf>
    <xf numFmtId="0" fontId="2" fillId="70" borderId="7" applyNumberFormat="0" applyFont="0" applyBorder="0" applyProtection="0">
      <alignment horizontal="left" vertical="center"/>
    </xf>
    <xf numFmtId="168" fontId="2" fillId="0" borderId="0">
      <alignment horizontal="center"/>
    </xf>
    <xf numFmtId="0" fontId="2" fillId="0" borderId="0">
      <alignment horizontal="center"/>
    </xf>
    <xf numFmtId="168" fontId="2" fillId="0" borderId="0">
      <alignment horizontal="center"/>
    </xf>
    <xf numFmtId="168" fontId="47" fillId="0" borderId="0" applyNumberFormat="0" applyFill="0" applyBorder="0" applyAlignment="0" applyProtection="0">
      <alignment vertical="top"/>
      <protection locked="0"/>
    </xf>
    <xf numFmtId="169" fontId="47" fillId="0" borderId="0" applyNumberFormat="0" applyFill="0" applyBorder="0" applyAlignment="0" applyProtection="0">
      <alignment vertical="top"/>
      <protection locked="0"/>
    </xf>
    <xf numFmtId="168" fontId="47" fillId="0" borderId="0" applyNumberFormat="0" applyFill="0" applyBorder="0" applyAlignment="0" applyProtection="0">
      <alignment vertical="top"/>
      <protection locked="0"/>
    </xf>
    <xf numFmtId="168" fontId="48" fillId="0" borderId="0"/>
    <xf numFmtId="0" fontId="49" fillId="42" borderId="34" applyNumberFormat="0" applyAlignment="0" applyProtection="0"/>
    <xf numFmtId="0" fontId="50" fillId="7" borderId="27" applyNumberFormat="0" applyAlignment="0" applyProtection="0"/>
    <xf numFmtId="0" fontId="49" fillId="42" borderId="34" applyNumberFormat="0" applyAlignment="0" applyProtection="0"/>
    <xf numFmtId="0" fontId="49" fillId="42" borderId="34" applyNumberFormat="0" applyAlignment="0" applyProtection="0"/>
    <xf numFmtId="0" fontId="49" fillId="42" borderId="34" applyNumberFormat="0" applyAlignment="0" applyProtection="0"/>
    <xf numFmtId="0" fontId="49" fillId="42" borderId="34" applyNumberFormat="0" applyAlignment="0" applyProtection="0"/>
    <xf numFmtId="168" fontId="51" fillId="42" borderId="34" applyNumberFormat="0" applyAlignment="0" applyProtection="0"/>
    <xf numFmtId="0" fontId="49" fillId="42" borderId="34" applyNumberFormat="0" applyAlignment="0" applyProtection="0"/>
    <xf numFmtId="0" fontId="49" fillId="42" borderId="34" applyNumberFormat="0" applyAlignment="0" applyProtection="0"/>
    <xf numFmtId="0" fontId="49" fillId="42" borderId="34" applyNumberFormat="0" applyAlignment="0" applyProtection="0"/>
    <xf numFmtId="0" fontId="49" fillId="42" borderId="34" applyNumberFormat="0" applyAlignment="0" applyProtection="0"/>
    <xf numFmtId="168" fontId="51" fillId="42" borderId="34" applyNumberFormat="0" applyAlignment="0" applyProtection="0"/>
    <xf numFmtId="0" fontId="49" fillId="42" borderId="34" applyNumberFormat="0" applyAlignment="0" applyProtection="0"/>
    <xf numFmtId="0" fontId="49" fillId="42" borderId="34" applyNumberFormat="0" applyAlignment="0" applyProtection="0"/>
    <xf numFmtId="0" fontId="49" fillId="42" borderId="34" applyNumberFormat="0" applyAlignment="0" applyProtection="0"/>
    <xf numFmtId="0" fontId="49" fillId="42" borderId="34" applyNumberFormat="0" applyAlignment="0" applyProtection="0"/>
    <xf numFmtId="0" fontId="49" fillId="42" borderId="34" applyNumberFormat="0" applyAlignment="0" applyProtection="0"/>
    <xf numFmtId="0" fontId="49" fillId="42" borderId="34" applyNumberFormat="0" applyAlignment="0" applyProtection="0"/>
    <xf numFmtId="0" fontId="49" fillId="42" borderId="34" applyNumberFormat="0" applyAlignment="0" applyProtection="0"/>
    <xf numFmtId="0" fontId="49" fillId="42" borderId="34" applyNumberFormat="0" applyAlignment="0" applyProtection="0"/>
    <xf numFmtId="0" fontId="49" fillId="42" borderId="34" applyNumberFormat="0" applyAlignment="0" applyProtection="0"/>
    <xf numFmtId="0" fontId="49" fillId="42" borderId="34" applyNumberFormat="0" applyAlignment="0" applyProtection="0"/>
    <xf numFmtId="0" fontId="49" fillId="42" borderId="34" applyNumberFormat="0" applyAlignment="0" applyProtection="0"/>
    <xf numFmtId="169" fontId="51" fillId="42" borderId="34" applyNumberFormat="0" applyAlignment="0" applyProtection="0"/>
    <xf numFmtId="0" fontId="49" fillId="42" borderId="34" applyNumberFormat="0" applyAlignment="0" applyProtection="0"/>
    <xf numFmtId="0" fontId="49" fillId="42" borderId="34" applyNumberFormat="0" applyAlignment="0" applyProtection="0"/>
    <xf numFmtId="0" fontId="49" fillId="42" borderId="34" applyNumberFormat="0" applyAlignment="0" applyProtection="0"/>
    <xf numFmtId="0" fontId="49" fillId="42" borderId="34" applyNumberFormat="0" applyAlignment="0" applyProtection="0"/>
    <xf numFmtId="0" fontId="49" fillId="42" borderId="34" applyNumberFormat="0" applyAlignment="0" applyProtection="0"/>
    <xf numFmtId="0" fontId="49" fillId="42" borderId="34" applyNumberFormat="0" applyAlignment="0" applyProtection="0"/>
    <xf numFmtId="0" fontId="49" fillId="42" borderId="34" applyNumberFormat="0" applyAlignment="0" applyProtection="0"/>
    <xf numFmtId="0" fontId="49" fillId="42" borderId="34" applyNumberFormat="0" applyAlignment="0" applyProtection="0"/>
    <xf numFmtId="0" fontId="49" fillId="42" borderId="34" applyNumberFormat="0" applyAlignment="0" applyProtection="0"/>
    <xf numFmtId="0" fontId="49" fillId="42" borderId="34" applyNumberFormat="0" applyAlignment="0" applyProtection="0"/>
    <xf numFmtId="0" fontId="49" fillId="42" borderId="34" applyNumberFormat="0" applyAlignment="0" applyProtection="0"/>
    <xf numFmtId="0" fontId="49" fillId="42" borderId="34" applyNumberFormat="0" applyAlignment="0" applyProtection="0"/>
    <xf numFmtId="0" fontId="49" fillId="42" borderId="34" applyNumberFormat="0" applyAlignment="0" applyProtection="0"/>
    <xf numFmtId="0" fontId="49" fillId="42" borderId="34" applyNumberFormat="0" applyAlignment="0" applyProtection="0"/>
    <xf numFmtId="0" fontId="49" fillId="42" borderId="34" applyNumberFormat="0" applyAlignment="0" applyProtection="0"/>
    <xf numFmtId="0" fontId="49" fillId="42" borderId="34" applyNumberFormat="0" applyAlignment="0" applyProtection="0"/>
    <xf numFmtId="0" fontId="49" fillId="42" borderId="34" applyNumberFormat="0" applyAlignment="0" applyProtection="0"/>
    <xf numFmtId="0" fontId="49" fillId="42" borderId="34" applyNumberFormat="0" applyAlignment="0" applyProtection="0"/>
    <xf numFmtId="0" fontId="49" fillId="42" borderId="34" applyNumberFormat="0" applyAlignment="0" applyProtection="0"/>
    <xf numFmtId="0" fontId="49" fillId="42" borderId="34" applyNumberFormat="0" applyAlignment="0" applyProtection="0"/>
    <xf numFmtId="0" fontId="50" fillId="7" borderId="27" applyNumberFormat="0" applyAlignment="0" applyProtection="0"/>
    <xf numFmtId="0" fontId="49" fillId="42" borderId="34" applyNumberFormat="0" applyAlignment="0" applyProtection="0"/>
    <xf numFmtId="0" fontId="49" fillId="42" borderId="34" applyNumberFormat="0" applyAlignment="0" applyProtection="0"/>
    <xf numFmtId="0" fontId="49" fillId="42" borderId="34" applyNumberFormat="0" applyAlignment="0" applyProtection="0"/>
    <xf numFmtId="0" fontId="49" fillId="42" borderId="34" applyNumberFormat="0" applyAlignment="0" applyProtection="0"/>
    <xf numFmtId="0" fontId="50" fillId="7" borderId="27" applyNumberFormat="0" applyAlignment="0" applyProtection="0"/>
    <xf numFmtId="0" fontId="49" fillId="42" borderId="34" applyNumberFormat="0" applyAlignment="0" applyProtection="0"/>
    <xf numFmtId="0" fontId="49" fillId="42" borderId="34" applyNumberFormat="0" applyAlignment="0" applyProtection="0"/>
    <xf numFmtId="0" fontId="49" fillId="42" borderId="34" applyNumberFormat="0" applyAlignment="0" applyProtection="0"/>
    <xf numFmtId="0" fontId="49" fillId="42" borderId="34" applyNumberFormat="0" applyAlignment="0" applyProtection="0"/>
    <xf numFmtId="0" fontId="50" fillId="7" borderId="27" applyNumberFormat="0" applyAlignment="0" applyProtection="0"/>
    <xf numFmtId="0" fontId="49" fillId="42" borderId="34" applyNumberFormat="0" applyAlignment="0" applyProtection="0"/>
    <xf numFmtId="0" fontId="49" fillId="42" borderId="34" applyNumberFormat="0" applyAlignment="0" applyProtection="0"/>
    <xf numFmtId="0" fontId="49" fillId="42" borderId="34" applyNumberFormat="0" applyAlignment="0" applyProtection="0"/>
    <xf numFmtId="0" fontId="49" fillId="42" borderId="34" applyNumberFormat="0" applyAlignment="0" applyProtection="0"/>
    <xf numFmtId="0" fontId="50" fillId="7" borderId="27" applyNumberFormat="0" applyAlignment="0" applyProtection="0"/>
    <xf numFmtId="0" fontId="49" fillId="42" borderId="34" applyNumberFormat="0" applyAlignment="0" applyProtection="0"/>
    <xf numFmtId="0" fontId="49" fillId="42" borderId="34" applyNumberFormat="0" applyAlignment="0" applyProtection="0"/>
    <xf numFmtId="0" fontId="49" fillId="42" borderId="34" applyNumberFormat="0" applyAlignment="0" applyProtection="0"/>
    <xf numFmtId="0" fontId="49" fillId="42" borderId="34" applyNumberFormat="0" applyAlignment="0" applyProtection="0"/>
    <xf numFmtId="0" fontId="50" fillId="7" borderId="27" applyNumberFormat="0" applyAlignment="0" applyProtection="0"/>
    <xf numFmtId="0" fontId="49" fillId="42" borderId="34" applyNumberFormat="0" applyAlignment="0" applyProtection="0"/>
    <xf numFmtId="0" fontId="49" fillId="42" borderId="34" applyNumberFormat="0" applyAlignment="0" applyProtection="0"/>
    <xf numFmtId="0" fontId="49" fillId="42" borderId="34" applyNumberFormat="0" applyAlignment="0" applyProtection="0"/>
    <xf numFmtId="0" fontId="49" fillId="42" borderId="34" applyNumberFormat="0" applyAlignment="0" applyProtection="0"/>
    <xf numFmtId="0" fontId="50" fillId="7" borderId="27" applyNumberFormat="0" applyAlignment="0" applyProtection="0"/>
    <xf numFmtId="0" fontId="49" fillId="42" borderId="34" applyNumberFormat="0" applyAlignment="0" applyProtection="0"/>
    <xf numFmtId="0" fontId="49" fillId="42" borderId="34" applyNumberFormat="0" applyAlignment="0" applyProtection="0"/>
    <xf numFmtId="0" fontId="49" fillId="42" borderId="34" applyNumberFormat="0" applyAlignment="0" applyProtection="0"/>
    <xf numFmtId="0" fontId="49" fillId="42" borderId="34" applyNumberFormat="0" applyAlignment="0" applyProtection="0"/>
    <xf numFmtId="0" fontId="50" fillId="7" borderId="27" applyNumberFormat="0" applyAlignment="0" applyProtection="0"/>
    <xf numFmtId="0" fontId="49" fillId="42" borderId="34" applyNumberFormat="0" applyAlignment="0" applyProtection="0"/>
    <xf numFmtId="0" fontId="49" fillId="42" borderId="34" applyNumberFormat="0" applyAlignment="0" applyProtection="0"/>
    <xf numFmtId="0" fontId="49" fillId="42" borderId="34" applyNumberFormat="0" applyAlignment="0" applyProtection="0"/>
    <xf numFmtId="0" fontId="49" fillId="42" borderId="34" applyNumberFormat="0" applyAlignment="0" applyProtection="0"/>
    <xf numFmtId="168" fontId="51" fillId="42" borderId="34" applyNumberFormat="0" applyAlignment="0" applyProtection="0"/>
    <xf numFmtId="169" fontId="51" fillId="42" borderId="34" applyNumberFormat="0" applyAlignment="0" applyProtection="0"/>
    <xf numFmtId="168" fontId="51" fillId="42" borderId="34" applyNumberFormat="0" applyAlignment="0" applyProtection="0"/>
    <xf numFmtId="168" fontId="51" fillId="42" borderId="34" applyNumberFormat="0" applyAlignment="0" applyProtection="0"/>
    <xf numFmtId="169" fontId="51" fillId="42" borderId="34" applyNumberFormat="0" applyAlignment="0" applyProtection="0"/>
    <xf numFmtId="168" fontId="51" fillId="42" borderId="34" applyNumberFormat="0" applyAlignment="0" applyProtection="0"/>
    <xf numFmtId="168" fontId="51" fillId="42" borderId="34" applyNumberFormat="0" applyAlignment="0" applyProtection="0"/>
    <xf numFmtId="169" fontId="51" fillId="42" borderId="34" applyNumberFormat="0" applyAlignment="0" applyProtection="0"/>
    <xf numFmtId="168" fontId="51" fillId="42" borderId="34" applyNumberFormat="0" applyAlignment="0" applyProtection="0"/>
    <xf numFmtId="168" fontId="51" fillId="42" borderId="34" applyNumberFormat="0" applyAlignment="0" applyProtection="0"/>
    <xf numFmtId="169" fontId="51" fillId="42" borderId="34" applyNumberFormat="0" applyAlignment="0" applyProtection="0"/>
    <xf numFmtId="168" fontId="51" fillId="42" borderId="34" applyNumberFormat="0" applyAlignment="0" applyProtection="0"/>
    <xf numFmtId="0" fontId="49" fillId="42" borderId="34" applyNumberFormat="0" applyAlignment="0" applyProtection="0"/>
    <xf numFmtId="3" fontId="2" fillId="71" borderId="3" applyFont="0">
      <alignment horizontal="right" vertical="center"/>
      <protection locked="0"/>
    </xf>
    <xf numFmtId="171" fontId="20" fillId="0" borderId="0" applyFill="0" applyBorder="0" applyAlignment="0"/>
    <xf numFmtId="172" fontId="20" fillId="0" borderId="0" applyFill="0" applyBorder="0" applyAlignment="0"/>
    <xf numFmtId="171" fontId="20" fillId="0" borderId="0" applyFill="0" applyBorder="0" applyAlignment="0"/>
    <xf numFmtId="176" fontId="20" fillId="0" borderId="0" applyFill="0" applyBorder="0" applyAlignment="0"/>
    <xf numFmtId="172" fontId="20" fillId="0" borderId="0" applyFill="0" applyBorder="0" applyAlignment="0"/>
    <xf numFmtId="0" fontId="52" fillId="0" borderId="40" applyNumberFormat="0" applyFill="0" applyAlignment="0" applyProtection="0"/>
    <xf numFmtId="0" fontId="53" fillId="0" borderId="29" applyNumberFormat="0" applyFill="0" applyAlignment="0" applyProtection="0"/>
    <xf numFmtId="168" fontId="54" fillId="0" borderId="40" applyNumberFormat="0" applyFill="0" applyAlignment="0" applyProtection="0"/>
    <xf numFmtId="168" fontId="54" fillId="0" borderId="40" applyNumberFormat="0" applyFill="0" applyAlignment="0" applyProtection="0"/>
    <xf numFmtId="169" fontId="54" fillId="0" borderId="40" applyNumberFormat="0" applyFill="0" applyAlignment="0" applyProtection="0"/>
    <xf numFmtId="0" fontId="52" fillId="0" borderId="40" applyNumberFormat="0" applyFill="0" applyAlignment="0" applyProtection="0"/>
    <xf numFmtId="0" fontId="53" fillId="0" borderId="29" applyNumberFormat="0" applyFill="0" applyAlignment="0" applyProtection="0"/>
    <xf numFmtId="0" fontId="53" fillId="0" borderId="29" applyNumberFormat="0" applyFill="0" applyAlignment="0" applyProtection="0"/>
    <xf numFmtId="0" fontId="53" fillId="0" borderId="29" applyNumberFormat="0" applyFill="0" applyAlignment="0" applyProtection="0"/>
    <xf numFmtId="0" fontId="53" fillId="0" borderId="29" applyNumberFormat="0" applyFill="0" applyAlignment="0" applyProtection="0"/>
    <xf numFmtId="0" fontId="53" fillId="0" borderId="29" applyNumberFormat="0" applyFill="0" applyAlignment="0" applyProtection="0"/>
    <xf numFmtId="0" fontId="53" fillId="0" borderId="29" applyNumberFormat="0" applyFill="0" applyAlignment="0" applyProtection="0"/>
    <xf numFmtId="0" fontId="53" fillId="0" borderId="29" applyNumberFormat="0" applyFill="0" applyAlignment="0" applyProtection="0"/>
    <xf numFmtId="168" fontId="54" fillId="0" borderId="40" applyNumberFormat="0" applyFill="0" applyAlignment="0" applyProtection="0"/>
    <xf numFmtId="169" fontId="54" fillId="0" borderId="40" applyNumberFormat="0" applyFill="0" applyAlignment="0" applyProtection="0"/>
    <xf numFmtId="168" fontId="54" fillId="0" borderId="40" applyNumberFormat="0" applyFill="0" applyAlignment="0" applyProtection="0"/>
    <xf numFmtId="168" fontId="54" fillId="0" borderId="40" applyNumberFormat="0" applyFill="0" applyAlignment="0" applyProtection="0"/>
    <xf numFmtId="169" fontId="54" fillId="0" borderId="40" applyNumberFormat="0" applyFill="0" applyAlignment="0" applyProtection="0"/>
    <xf numFmtId="168" fontId="54" fillId="0" borderId="40" applyNumberFormat="0" applyFill="0" applyAlignment="0" applyProtection="0"/>
    <xf numFmtId="168" fontId="54" fillId="0" borderId="40" applyNumberFormat="0" applyFill="0" applyAlignment="0" applyProtection="0"/>
    <xf numFmtId="169" fontId="54" fillId="0" borderId="40" applyNumberFormat="0" applyFill="0" applyAlignment="0" applyProtection="0"/>
    <xf numFmtId="168" fontId="54" fillId="0" borderId="40" applyNumberFormat="0" applyFill="0" applyAlignment="0" applyProtection="0"/>
    <xf numFmtId="168" fontId="54" fillId="0" borderId="40" applyNumberFormat="0" applyFill="0" applyAlignment="0" applyProtection="0"/>
    <xf numFmtId="169" fontId="54" fillId="0" borderId="40" applyNumberFormat="0" applyFill="0" applyAlignment="0" applyProtection="0"/>
    <xf numFmtId="168" fontId="54" fillId="0" borderId="40" applyNumberFormat="0" applyFill="0" applyAlignment="0" applyProtection="0"/>
    <xf numFmtId="0" fontId="52" fillId="0" borderId="40" applyNumberFormat="0" applyFill="0" applyAlignment="0" applyProtection="0"/>
    <xf numFmtId="168" fontId="2" fillId="0" borderId="0">
      <alignment horizontal="center"/>
    </xf>
    <xf numFmtId="0" fontId="2" fillId="0" borderId="0">
      <alignment horizontal="center"/>
    </xf>
    <xf numFmtId="168" fontId="2" fillId="0" borderId="0">
      <alignment horizontal="center"/>
    </xf>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0" fontId="55" fillId="72" borderId="0" applyNumberFormat="0" applyBorder="0" applyAlignment="0" applyProtection="0"/>
    <xf numFmtId="0" fontId="56" fillId="6" borderId="0" applyNumberFormat="0" applyBorder="0" applyAlignment="0" applyProtection="0"/>
    <xf numFmtId="168" fontId="57" fillId="72" borderId="0" applyNumberFormat="0" applyBorder="0" applyAlignment="0" applyProtection="0"/>
    <xf numFmtId="168" fontId="57" fillId="72" borderId="0" applyNumberFormat="0" applyBorder="0" applyAlignment="0" applyProtection="0"/>
    <xf numFmtId="169" fontId="57" fillId="72" borderId="0" applyNumberFormat="0" applyBorder="0" applyAlignment="0" applyProtection="0"/>
    <xf numFmtId="0" fontId="55" fillId="72" borderId="0" applyNumberFormat="0" applyBorder="0" applyAlignment="0" applyProtection="0"/>
    <xf numFmtId="0" fontId="56" fillId="6" borderId="0" applyNumberFormat="0" applyBorder="0" applyAlignment="0" applyProtection="0"/>
    <xf numFmtId="0" fontId="56" fillId="6" borderId="0" applyNumberFormat="0" applyBorder="0" applyAlignment="0" applyProtection="0"/>
    <xf numFmtId="0" fontId="56" fillId="6" borderId="0" applyNumberFormat="0" applyBorder="0" applyAlignment="0" applyProtection="0"/>
    <xf numFmtId="0" fontId="56" fillId="6" borderId="0" applyNumberFormat="0" applyBorder="0" applyAlignment="0" applyProtection="0"/>
    <xf numFmtId="0" fontId="56" fillId="6" borderId="0" applyNumberFormat="0" applyBorder="0" applyAlignment="0" applyProtection="0"/>
    <xf numFmtId="0" fontId="56" fillId="6" borderId="0" applyNumberFormat="0" applyBorder="0" applyAlignment="0" applyProtection="0"/>
    <xf numFmtId="0" fontId="56" fillId="6" borderId="0" applyNumberFormat="0" applyBorder="0" applyAlignment="0" applyProtection="0"/>
    <xf numFmtId="168" fontId="57" fillId="72" borderId="0" applyNumberFormat="0" applyBorder="0" applyAlignment="0" applyProtection="0"/>
    <xf numFmtId="169" fontId="57" fillId="72" borderId="0" applyNumberFormat="0" applyBorder="0" applyAlignment="0" applyProtection="0"/>
    <xf numFmtId="168" fontId="57" fillId="72" borderId="0" applyNumberFormat="0" applyBorder="0" applyAlignment="0" applyProtection="0"/>
    <xf numFmtId="168" fontId="57" fillId="72" borderId="0" applyNumberFormat="0" applyBorder="0" applyAlignment="0" applyProtection="0"/>
    <xf numFmtId="169" fontId="57" fillId="72" borderId="0" applyNumberFormat="0" applyBorder="0" applyAlignment="0" applyProtection="0"/>
    <xf numFmtId="168" fontId="57" fillId="72" borderId="0" applyNumberFormat="0" applyBorder="0" applyAlignment="0" applyProtection="0"/>
    <xf numFmtId="168" fontId="57" fillId="72" borderId="0" applyNumberFormat="0" applyBorder="0" applyAlignment="0" applyProtection="0"/>
    <xf numFmtId="169" fontId="57" fillId="72" borderId="0" applyNumberFormat="0" applyBorder="0" applyAlignment="0" applyProtection="0"/>
    <xf numFmtId="168" fontId="57" fillId="72" borderId="0" applyNumberFormat="0" applyBorder="0" applyAlignment="0" applyProtection="0"/>
    <xf numFmtId="168" fontId="57" fillId="72" borderId="0" applyNumberFormat="0" applyBorder="0" applyAlignment="0" applyProtection="0"/>
    <xf numFmtId="169" fontId="57" fillId="72" borderId="0" applyNumberFormat="0" applyBorder="0" applyAlignment="0" applyProtection="0"/>
    <xf numFmtId="168" fontId="57" fillId="72" borderId="0" applyNumberFormat="0" applyBorder="0" applyAlignment="0" applyProtection="0"/>
    <xf numFmtId="0" fontId="55" fillId="72" borderId="0" applyNumberFormat="0" applyBorder="0" applyAlignment="0" applyProtection="0"/>
    <xf numFmtId="1" fontId="58" fillId="0" borderId="0" applyProtection="0"/>
    <xf numFmtId="168" fontId="9" fillId="0" borderId="41"/>
    <xf numFmtId="169" fontId="9" fillId="0" borderId="41"/>
    <xf numFmtId="168" fontId="9" fillId="0" borderId="41"/>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3"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3" fillId="0" borderId="0"/>
    <xf numFmtId="0" fontId="2" fillId="0" borderId="0"/>
    <xf numFmtId="0" fontId="3" fillId="0" borderId="0"/>
    <xf numFmtId="0" fontId="2" fillId="0" borderId="0"/>
    <xf numFmtId="0" fontId="3" fillId="0" borderId="0"/>
    <xf numFmtId="0" fontId="2" fillId="0" borderId="0"/>
    <xf numFmtId="0" fontId="3" fillId="0" borderId="0"/>
    <xf numFmtId="0" fontId="2" fillId="0" borderId="0"/>
    <xf numFmtId="0" fontId="3" fillId="0" borderId="0"/>
    <xf numFmtId="0" fontId="2" fillId="0" borderId="0"/>
    <xf numFmtId="0" fontId="3" fillId="0" borderId="0"/>
    <xf numFmtId="0" fontId="3"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3"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3" fillId="0" borderId="0"/>
    <xf numFmtId="0" fontId="2" fillId="0" borderId="0"/>
    <xf numFmtId="0" fontId="3" fillId="0" borderId="0"/>
    <xf numFmtId="0" fontId="2"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1"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2" fillId="0" borderId="0"/>
    <xf numFmtId="0" fontId="59" fillId="0" borderId="0"/>
    <xf numFmtId="181" fontId="2" fillId="0" borderId="0"/>
    <xf numFmtId="179" fontId="11" fillId="0" borderId="0"/>
    <xf numFmtId="0" fontId="59"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60" fillId="0" borderId="0"/>
    <xf numFmtId="0" fontId="60" fillId="0" borderId="0"/>
    <xf numFmtId="0" fontId="59" fillId="0" borderId="0"/>
    <xf numFmtId="179" fontId="11" fillId="0" borderId="0"/>
    <xf numFmtId="179" fontId="2" fillId="0" borderId="0"/>
    <xf numFmtId="179" fontId="2" fillId="0" borderId="0"/>
    <xf numFmtId="0" fontId="2" fillId="0" borderId="0"/>
    <xf numFmtId="0" fontId="2" fillId="0" borderId="0"/>
    <xf numFmtId="179"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2" fillId="0" borderId="0"/>
    <xf numFmtId="0" fontId="11" fillId="0" borderId="0"/>
    <xf numFmtId="0" fontId="2" fillId="0" borderId="0"/>
    <xf numFmtId="0" fontId="11" fillId="0" borderId="0"/>
    <xf numFmtId="0" fontId="2" fillId="0" borderId="0"/>
    <xf numFmtId="0" fontId="11" fillId="0" borderId="0"/>
    <xf numFmtId="0" fontId="2" fillId="0" borderId="0"/>
    <xf numFmtId="0" fontId="11" fillId="0" borderId="0"/>
    <xf numFmtId="0" fontId="2" fillId="0" borderId="0"/>
    <xf numFmtId="0" fontId="11"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1"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2" fillId="0" borderId="0"/>
    <xf numFmtId="179" fontId="11"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1" fillId="0" borderId="0"/>
    <xf numFmtId="0" fontId="2" fillId="0" borderId="0"/>
    <xf numFmtId="168"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2" fillId="0" borderId="0"/>
    <xf numFmtId="179" fontId="1" fillId="0" borderId="0"/>
    <xf numFmtId="179" fontId="1" fillId="0" borderId="0"/>
    <xf numFmtId="179" fontId="1" fillId="0" borderId="0"/>
    <xf numFmtId="179"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48"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1" fillId="0" borderId="0"/>
    <xf numFmtId="179" fontId="1" fillId="0" borderId="0"/>
    <xf numFmtId="179" fontId="1" fillId="0" borderId="0"/>
    <xf numFmtId="179" fontId="1" fillId="0" borderId="0"/>
    <xf numFmtId="168" fontId="2" fillId="0" borderId="0"/>
    <xf numFmtId="179" fontId="2" fillId="0" borderId="0"/>
    <xf numFmtId="179" fontId="2" fillId="0" borderId="0"/>
    <xf numFmtId="168" fontId="2" fillId="0" borderId="0"/>
    <xf numFmtId="179" fontId="2" fillId="0" borderId="0"/>
    <xf numFmtId="179" fontId="2"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1"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10"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2" fillId="0" borderId="0"/>
    <xf numFmtId="0" fontId="1" fillId="0" borderId="0"/>
    <xf numFmtId="0" fontId="1" fillId="0" borderId="0"/>
    <xf numFmtId="0" fontId="1" fillId="0" borderId="0"/>
    <xf numFmtId="0" fontId="1"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79" fontId="11" fillId="0" borderId="0"/>
    <xf numFmtId="0" fontId="11" fillId="0" borderId="0"/>
    <xf numFmtId="0" fontId="11" fillId="0" borderId="0"/>
    <xf numFmtId="0" fontId="11" fillId="0" borderId="0"/>
    <xf numFmtId="0" fontId="11" fillId="0" borderId="0"/>
    <xf numFmtId="0" fontId="11" fillId="0" borderId="0"/>
    <xf numFmtId="0" fontId="11" fillId="0" borderId="0"/>
    <xf numFmtId="179" fontId="11" fillId="0" borderId="0"/>
    <xf numFmtId="0" fontId="1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168" fontId="11" fillId="0" borderId="0"/>
    <xf numFmtId="0" fontId="11" fillId="0" borderId="0"/>
    <xf numFmtId="168" fontId="11" fillId="0" borderId="0"/>
    <xf numFmtId="0" fontId="1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1" fillId="0" borderId="0"/>
    <xf numFmtId="0" fontId="11" fillId="0" borderId="0"/>
    <xf numFmtId="0" fontId="11" fillId="0" borderId="0"/>
    <xf numFmtId="0" fontId="11" fillId="0" borderId="0"/>
    <xf numFmtId="0" fontId="11" fillId="0" borderId="0"/>
    <xf numFmtId="179" fontId="11" fillId="0" borderId="0"/>
    <xf numFmtId="0" fontId="1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1" fillId="0" borderId="0"/>
    <xf numFmtId="168" fontId="11" fillId="0" borderId="0"/>
    <xf numFmtId="0" fontId="11" fillId="0" borderId="0"/>
    <xf numFmtId="0" fontId="11" fillId="0" borderId="0"/>
    <xf numFmtId="0" fontId="2" fillId="0" borderId="0"/>
    <xf numFmtId="179" fontId="11" fillId="0" borderId="0"/>
    <xf numFmtId="0" fontId="11" fillId="0" borderId="0"/>
    <xf numFmtId="0" fontId="11" fillId="0" borderId="0"/>
    <xf numFmtId="0" fontId="11" fillId="0" borderId="0"/>
    <xf numFmtId="0" fontId="11" fillId="0" borderId="0"/>
    <xf numFmtId="0" fontId="11" fillId="0" borderId="0"/>
    <xf numFmtId="0" fontId="11" fillId="0" borderId="0"/>
    <xf numFmtId="179" fontId="11" fillId="0" borderId="0"/>
    <xf numFmtId="0" fontId="1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0"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10" fillId="0" borderId="0"/>
    <xf numFmtId="179" fontId="11" fillId="0" borderId="0"/>
    <xf numFmtId="179" fontId="11"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1" fillId="0" borderId="0"/>
    <xf numFmtId="179" fontId="11" fillId="0" borderId="0"/>
    <xf numFmtId="179" fontId="11" fillId="0" borderId="0"/>
    <xf numFmtId="179" fontId="11" fillId="0" borderId="0"/>
    <xf numFmtId="179" fontId="1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1" fillId="0" borderId="0"/>
    <xf numFmtId="179" fontId="2" fillId="0" borderId="0"/>
    <xf numFmtId="0"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1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8" fillId="0" borderId="0"/>
    <xf numFmtId="0" fontId="11" fillId="0" borderId="0"/>
    <xf numFmtId="0" fontId="2" fillId="0" borderId="0"/>
    <xf numFmtId="0" fontId="10" fillId="0" borderId="0"/>
    <xf numFmtId="168" fontId="8" fillId="0" borderId="0"/>
    <xf numFmtId="0" fontId="2" fillId="0" borderId="0"/>
    <xf numFmtId="0" fontId="1" fillId="0" borderId="0"/>
    <xf numFmtId="0" fontId="1" fillId="0" borderId="0"/>
    <xf numFmtId="179" fontId="1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1" fillId="0" borderId="0"/>
    <xf numFmtId="0" fontId="11" fillId="0" borderId="0"/>
    <xf numFmtId="0" fontId="11" fillId="0" borderId="0"/>
    <xf numFmtId="0" fontId="11" fillId="0" borderId="0"/>
    <xf numFmtId="0" fontId="11" fillId="0" borderId="0"/>
    <xf numFmtId="0" fontId="11" fillId="0" borderId="0"/>
    <xf numFmtId="179" fontId="11" fillId="0" borderId="0"/>
    <xf numFmtId="0" fontId="1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179" fontId="2" fillId="0" borderId="0"/>
    <xf numFmtId="0" fontId="11" fillId="0" borderId="0"/>
    <xf numFmtId="0" fontId="11" fillId="0" borderId="0"/>
    <xf numFmtId="168" fontId="8" fillId="0" borderId="0"/>
    <xf numFmtId="0" fontId="48" fillId="0" borderId="0"/>
    <xf numFmtId="0" fontId="2" fillId="0" borderId="0"/>
    <xf numFmtId="168" fontId="8" fillId="0" borderId="0"/>
    <xf numFmtId="0" fontId="1" fillId="0" borderId="0"/>
    <xf numFmtId="179" fontId="11" fillId="0" borderId="0"/>
    <xf numFmtId="0" fontId="11" fillId="0" borderId="0"/>
    <xf numFmtId="0" fontId="11" fillId="0" borderId="0"/>
    <xf numFmtId="0" fontId="11" fillId="0" borderId="0"/>
    <xf numFmtId="0" fontId="11" fillId="0" borderId="0"/>
    <xf numFmtId="0" fontId="11" fillId="0" borderId="0"/>
    <xf numFmtId="0" fontId="11" fillId="0" borderId="0"/>
    <xf numFmtId="179" fontId="11" fillId="0" borderId="0"/>
    <xf numFmtId="0" fontId="1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1" fillId="0" borderId="0"/>
    <xf numFmtId="168" fontId="8" fillId="0" borderId="0"/>
    <xf numFmtId="168" fontId="8" fillId="0" borderId="0"/>
    <xf numFmtId="0" fontId="1" fillId="0" borderId="0"/>
    <xf numFmtId="179" fontId="11" fillId="0" borderId="0"/>
    <xf numFmtId="179" fontId="11" fillId="0" borderId="0"/>
    <xf numFmtId="179" fontId="2" fillId="0" borderId="0"/>
    <xf numFmtId="0" fontId="2" fillId="0" borderId="0"/>
    <xf numFmtId="179" fontId="2" fillId="0" borderId="0"/>
    <xf numFmtId="0" fontId="2" fillId="0" borderId="0"/>
    <xf numFmtId="179" fontId="2" fillId="0" borderId="0"/>
    <xf numFmtId="0" fontId="2" fillId="0" borderId="0"/>
    <xf numFmtId="0" fontId="4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0" fillId="0" borderId="0"/>
    <xf numFmtId="0" fontId="2" fillId="0" borderId="0"/>
    <xf numFmtId="0" fontId="2" fillId="0" borderId="0"/>
    <xf numFmtId="0" fontId="11" fillId="0" borderId="0"/>
    <xf numFmtId="168" fontId="8" fillId="0" borderId="0"/>
    <xf numFmtId="168" fontId="8" fillId="0" borderId="0"/>
    <xf numFmtId="0" fontId="1" fillId="0" borderId="0"/>
    <xf numFmtId="179" fontId="11" fillId="0" borderId="0"/>
    <xf numFmtId="179" fontId="11" fillId="0" borderId="0"/>
    <xf numFmtId="0" fontId="4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1" fillId="0" borderId="0"/>
    <xf numFmtId="179" fontId="11" fillId="0" borderId="0"/>
    <xf numFmtId="0" fontId="5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9" fillId="0" borderId="0"/>
    <xf numFmtId="179" fontId="11" fillId="0" borderId="0"/>
    <xf numFmtId="0" fontId="59"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5"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59" fillId="0" borderId="0"/>
    <xf numFmtId="179" fontId="2" fillId="0" borderId="0"/>
    <xf numFmtId="179" fontId="11" fillId="0" borderId="0"/>
    <xf numFmtId="179" fontId="11" fillId="0" borderId="0"/>
    <xf numFmtId="179" fontId="11" fillId="0" borderId="0"/>
    <xf numFmtId="179" fontId="11" fillId="0" borderId="0"/>
    <xf numFmtId="179" fontId="11" fillId="0" borderId="0"/>
    <xf numFmtId="179" fontId="11" fillId="0" borderId="0"/>
    <xf numFmtId="179" fontId="11" fillId="0" borderId="0"/>
    <xf numFmtId="179" fontId="11"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59"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19" fillId="69" borderId="6" applyBorder="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9" fillId="69" borderId="6" applyBorder="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2" fillId="0" borderId="0"/>
    <xf numFmtId="0" fontId="5" fillId="0" borderId="0"/>
    <xf numFmtId="0" fontId="2" fillId="0" borderId="0"/>
    <xf numFmtId="0" fontId="5" fillId="0" borderId="0"/>
    <xf numFmtId="0" fontId="2" fillId="0" borderId="0"/>
    <xf numFmtId="0" fontId="5" fillId="0" borderId="0"/>
    <xf numFmtId="0" fontId="2" fillId="0" borderId="0"/>
    <xf numFmtId="0" fontId="5" fillId="0" borderId="0"/>
    <xf numFmtId="0" fontId="2" fillId="0" borderId="0"/>
    <xf numFmtId="179" fontId="9" fillId="0" borderId="0"/>
    <xf numFmtId="0" fontId="5"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9" fillId="0" borderId="0"/>
    <xf numFmtId="0" fontId="9" fillId="0" borderId="0"/>
    <xf numFmtId="0" fontId="9" fillId="0" borderId="0"/>
    <xf numFmtId="0" fontId="9" fillId="0" borderId="0"/>
    <xf numFmtId="179" fontId="5" fillId="0" borderId="0"/>
    <xf numFmtId="0" fontId="9" fillId="0" borderId="0"/>
    <xf numFmtId="179" fontId="9" fillId="0" borderId="0"/>
    <xf numFmtId="0" fontId="9" fillId="0" borderId="0"/>
    <xf numFmtId="0" fontId="2" fillId="0" borderId="0"/>
    <xf numFmtId="0" fontId="9"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9" fontId="9" fillId="0" borderId="0"/>
    <xf numFmtId="179" fontId="5"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9" fillId="0" borderId="0"/>
    <xf numFmtId="179" fontId="5" fillId="0" borderId="0"/>
    <xf numFmtId="179" fontId="5" fillId="0" borderId="0"/>
    <xf numFmtId="179" fontId="5" fillId="0" borderId="0"/>
    <xf numFmtId="179" fontId="5" fillId="0" borderId="0"/>
    <xf numFmtId="179" fontId="5" fillId="0" borderId="0"/>
    <xf numFmtId="179" fontId="5"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59"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9" fillId="0" borderId="0"/>
    <xf numFmtId="0" fontId="9" fillId="0" borderId="0"/>
    <xf numFmtId="168" fontId="9" fillId="0" borderId="0"/>
    <xf numFmtId="0" fontId="59" fillId="0" borderId="0"/>
    <xf numFmtId="168"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9"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59" fillId="0" borderId="0"/>
    <xf numFmtId="0" fontId="5" fillId="0" borderId="0"/>
    <xf numFmtId="0" fontId="59" fillId="0" borderId="0"/>
    <xf numFmtId="168" fontId="5" fillId="0" borderId="0"/>
    <xf numFmtId="0" fontId="59" fillId="0" borderId="0"/>
    <xf numFmtId="168" fontId="5" fillId="0" borderId="0"/>
    <xf numFmtId="0" fontId="59"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179" fontId="5"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2"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59" fillId="0" borderId="0"/>
    <xf numFmtId="179" fontId="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59" fillId="0" borderId="0"/>
    <xf numFmtId="0" fontId="59" fillId="0" borderId="0"/>
    <xf numFmtId="0" fontId="59" fillId="0" borderId="0"/>
    <xf numFmtId="0" fontId="59" fillId="0" borderId="0"/>
    <xf numFmtId="0" fontId="59"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179" fontId="5" fillId="0" borderId="0"/>
    <xf numFmtId="179" fontId="5" fillId="0" borderId="0"/>
    <xf numFmtId="179" fontId="5" fillId="0" borderId="0"/>
    <xf numFmtId="179" fontId="5" fillId="0" borderId="0"/>
    <xf numFmtId="179" fontId="5" fillId="0" borderId="0"/>
    <xf numFmtId="0" fontId="1" fillId="0" borderId="0"/>
    <xf numFmtId="179" fontId="9"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9" fillId="0" borderId="0"/>
    <xf numFmtId="179" fontId="9" fillId="0" borderId="0"/>
    <xf numFmtId="179" fontId="9" fillId="0" borderId="0"/>
    <xf numFmtId="179" fontId="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2"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2"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2" fillId="0" borderId="0"/>
    <xf numFmtId="179" fontId="2" fillId="0" borderId="0"/>
    <xf numFmtId="168"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168" fontId="27" fillId="0" borderId="0"/>
    <xf numFmtId="0" fontId="2" fillId="0" borderId="0"/>
    <xf numFmtId="0" fontId="59" fillId="0" borderId="0"/>
    <xf numFmtId="168" fontId="27"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59"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79"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5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5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5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59"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59" fillId="0" borderId="0"/>
    <xf numFmtId="0" fontId="2" fillId="0" borderId="0"/>
    <xf numFmtId="0" fontId="59"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179" fontId="2" fillId="0" borderId="0"/>
    <xf numFmtId="0" fontId="59"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2" fillId="0" borderId="0"/>
    <xf numFmtId="179" fontId="2" fillId="0" borderId="0"/>
    <xf numFmtId="0" fontId="2" fillId="0" borderId="0"/>
    <xf numFmtId="0" fontId="2" fillId="0" borderId="0"/>
    <xf numFmtId="179" fontId="2" fillId="0" borderId="0"/>
    <xf numFmtId="0" fontId="2" fillId="0" borderId="0"/>
    <xf numFmtId="179" fontId="2" fillId="0" borderId="0"/>
    <xf numFmtId="179" fontId="2" fillId="0" borderId="0"/>
    <xf numFmtId="179" fontId="2" fillId="0" borderId="0"/>
    <xf numFmtId="179" fontId="2" fillId="0" borderId="0"/>
    <xf numFmtId="179" fontId="2"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2"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2" fillId="0" borderId="0"/>
    <xf numFmtId="169" fontId="2"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168" fontId="2" fillId="0" borderId="0"/>
    <xf numFmtId="0" fontId="59" fillId="0" borderId="0"/>
    <xf numFmtId="0" fontId="59" fillId="0" borderId="0"/>
    <xf numFmtId="0" fontId="59" fillId="0" borderId="0"/>
    <xf numFmtId="0" fontId="59" fillId="0" borderId="0"/>
    <xf numFmtId="0" fontId="59"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2" fillId="0" borderId="0"/>
    <xf numFmtId="168" fontId="2" fillId="0" borderId="0"/>
    <xf numFmtId="0" fontId="59"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168" fontId="2" fillId="0" borderId="0"/>
    <xf numFmtId="0" fontId="59" fillId="0" borderId="0"/>
    <xf numFmtId="0" fontId="59" fillId="0" borderId="0"/>
    <xf numFmtId="0" fontId="59" fillId="0" borderId="0"/>
    <xf numFmtId="0" fontId="59" fillId="0" borderId="0"/>
    <xf numFmtId="0" fontId="59"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63" fillId="0" borderId="0"/>
    <xf numFmtId="0" fontId="10" fillId="73" borderId="42" applyNumberFormat="0" applyFont="0" applyAlignment="0" applyProtection="0"/>
    <xf numFmtId="0" fontId="11" fillId="10" borderId="31" applyNumberFormat="0" applyFont="0" applyAlignment="0" applyProtection="0"/>
    <xf numFmtId="0" fontId="10" fillId="73" borderId="42" applyNumberFormat="0" applyFont="0" applyAlignment="0" applyProtection="0"/>
    <xf numFmtId="0" fontId="10" fillId="73" borderId="42" applyNumberFormat="0" applyFont="0" applyAlignment="0" applyProtection="0"/>
    <xf numFmtId="0" fontId="10" fillId="73" borderId="42" applyNumberFormat="0" applyFont="0" applyAlignment="0" applyProtection="0"/>
    <xf numFmtId="0" fontId="10" fillId="73" borderId="42" applyNumberFormat="0" applyFont="0" applyAlignment="0" applyProtection="0"/>
    <xf numFmtId="0" fontId="11" fillId="10" borderId="31" applyNumberFormat="0" applyFont="0" applyAlignment="0" applyProtection="0"/>
    <xf numFmtId="0" fontId="10" fillId="73" borderId="42" applyNumberFormat="0" applyFont="0" applyAlignment="0" applyProtection="0"/>
    <xf numFmtId="0" fontId="10" fillId="73" borderId="42" applyNumberFormat="0" applyFont="0" applyAlignment="0" applyProtection="0"/>
    <xf numFmtId="0" fontId="10" fillId="73" borderId="42" applyNumberFormat="0" applyFont="0" applyAlignment="0" applyProtection="0"/>
    <xf numFmtId="0" fontId="10" fillId="73" borderId="42" applyNumberFormat="0" applyFont="0" applyAlignment="0" applyProtection="0"/>
    <xf numFmtId="0" fontId="11" fillId="10" borderId="31" applyNumberFormat="0" applyFont="0" applyAlignment="0" applyProtection="0"/>
    <xf numFmtId="0" fontId="10" fillId="73" borderId="42" applyNumberFormat="0" applyFont="0" applyAlignment="0" applyProtection="0"/>
    <xf numFmtId="0" fontId="10" fillId="73" borderId="42" applyNumberFormat="0" applyFont="0" applyAlignment="0" applyProtection="0"/>
    <xf numFmtId="0" fontId="10" fillId="73" borderId="42" applyNumberFormat="0" applyFont="0" applyAlignment="0" applyProtection="0"/>
    <xf numFmtId="0" fontId="10" fillId="73" borderId="42" applyNumberFormat="0" applyFont="0" applyAlignment="0" applyProtection="0"/>
    <xf numFmtId="168" fontId="2" fillId="0" borderId="0"/>
    <xf numFmtId="0" fontId="10" fillId="73" borderId="42" applyNumberFormat="0" applyFont="0" applyAlignment="0" applyProtection="0"/>
    <xf numFmtId="0" fontId="10" fillId="73" borderId="42" applyNumberFormat="0" applyFont="0" applyAlignment="0" applyProtection="0"/>
    <xf numFmtId="0" fontId="10" fillId="73" borderId="42" applyNumberFormat="0" applyFont="0" applyAlignment="0" applyProtection="0"/>
    <xf numFmtId="0" fontId="10" fillId="73" borderId="42" applyNumberFormat="0" applyFont="0" applyAlignment="0" applyProtection="0"/>
    <xf numFmtId="0" fontId="2" fillId="73" borderId="42" applyNumberFormat="0" applyFont="0" applyAlignment="0" applyProtection="0"/>
    <xf numFmtId="0" fontId="10" fillId="73" borderId="42" applyNumberFormat="0" applyFont="0" applyAlignment="0" applyProtection="0"/>
    <xf numFmtId="168" fontId="2" fillId="0" borderId="0"/>
    <xf numFmtId="0" fontId="10" fillId="73" borderId="42" applyNumberFormat="0" applyFont="0" applyAlignment="0" applyProtection="0"/>
    <xf numFmtId="0" fontId="10" fillId="73" borderId="42" applyNumberFormat="0" applyFont="0" applyAlignment="0" applyProtection="0"/>
    <xf numFmtId="0" fontId="2" fillId="73" borderId="42" applyNumberFormat="0" applyFont="0" applyAlignment="0" applyProtection="0"/>
    <xf numFmtId="0" fontId="2" fillId="73" borderId="42" applyNumberFormat="0" applyFont="0" applyAlignment="0" applyProtection="0"/>
    <xf numFmtId="0" fontId="10" fillId="73" borderId="42" applyNumberFormat="0" applyFont="0" applyAlignment="0" applyProtection="0"/>
    <xf numFmtId="0" fontId="2" fillId="73" borderId="42" applyNumberFormat="0" applyFont="0" applyAlignment="0" applyProtection="0"/>
    <xf numFmtId="0" fontId="10" fillId="73" borderId="42" applyNumberFormat="0" applyFont="0" applyAlignment="0" applyProtection="0"/>
    <xf numFmtId="0" fontId="10" fillId="73" borderId="42" applyNumberFormat="0" applyFont="0" applyAlignment="0" applyProtection="0"/>
    <xf numFmtId="0" fontId="10" fillId="73" borderId="42" applyNumberFormat="0" applyFont="0" applyAlignment="0" applyProtection="0"/>
    <xf numFmtId="0" fontId="10" fillId="73" borderId="42" applyNumberFormat="0" applyFont="0" applyAlignment="0" applyProtection="0"/>
    <xf numFmtId="169" fontId="2" fillId="0" borderId="0"/>
    <xf numFmtId="0" fontId="10" fillId="73" borderId="42" applyNumberFormat="0" applyFont="0" applyAlignment="0" applyProtection="0"/>
    <xf numFmtId="0" fontId="10" fillId="73" borderId="42" applyNumberFormat="0" applyFont="0" applyAlignment="0" applyProtection="0"/>
    <xf numFmtId="0" fontId="10" fillId="73" borderId="42" applyNumberFormat="0" applyFont="0" applyAlignment="0" applyProtection="0"/>
    <xf numFmtId="0" fontId="10" fillId="73" borderId="42" applyNumberFormat="0" applyFont="0" applyAlignment="0" applyProtection="0"/>
    <xf numFmtId="0" fontId="10" fillId="73" borderId="42" applyNumberFormat="0" applyFont="0" applyAlignment="0" applyProtection="0"/>
    <xf numFmtId="0" fontId="10" fillId="73" borderId="42" applyNumberFormat="0" applyFont="0" applyAlignment="0" applyProtection="0"/>
    <xf numFmtId="0" fontId="10" fillId="73" borderId="42" applyNumberFormat="0" applyFont="0" applyAlignment="0" applyProtection="0"/>
    <xf numFmtId="0" fontId="10" fillId="73" borderId="42" applyNumberFormat="0" applyFont="0" applyAlignment="0" applyProtection="0"/>
    <xf numFmtId="0" fontId="10" fillId="73" borderId="42" applyNumberFormat="0" applyFont="0" applyAlignment="0" applyProtection="0"/>
    <xf numFmtId="0" fontId="10" fillId="73" borderId="42" applyNumberFormat="0" applyFont="0" applyAlignment="0" applyProtection="0"/>
    <xf numFmtId="0" fontId="10" fillId="73" borderId="42" applyNumberFormat="0" applyFont="0" applyAlignment="0" applyProtection="0"/>
    <xf numFmtId="0" fontId="10" fillId="73" borderId="42" applyNumberFormat="0" applyFont="0" applyAlignment="0" applyProtection="0"/>
    <xf numFmtId="0" fontId="10" fillId="73" borderId="42" applyNumberFormat="0" applyFont="0" applyAlignment="0" applyProtection="0"/>
    <xf numFmtId="0" fontId="10" fillId="73" borderId="42" applyNumberFormat="0" applyFont="0" applyAlignment="0" applyProtection="0"/>
    <xf numFmtId="0" fontId="10" fillId="73" borderId="42" applyNumberFormat="0" applyFont="0" applyAlignment="0" applyProtection="0"/>
    <xf numFmtId="0" fontId="2" fillId="73" borderId="42" applyNumberFormat="0" applyFont="0" applyAlignment="0" applyProtection="0"/>
    <xf numFmtId="0" fontId="2" fillId="0" borderId="0"/>
    <xf numFmtId="0" fontId="10" fillId="73" borderId="42" applyNumberFormat="0" applyFont="0" applyAlignment="0" applyProtection="0"/>
    <xf numFmtId="0" fontId="10" fillId="73" borderId="42" applyNumberFormat="0" applyFont="0" applyAlignment="0" applyProtection="0"/>
    <xf numFmtId="0" fontId="10" fillId="73" borderId="42" applyNumberFormat="0" applyFont="0" applyAlignment="0" applyProtection="0"/>
    <xf numFmtId="0" fontId="10" fillId="73" borderId="42" applyNumberFormat="0" applyFont="0" applyAlignment="0" applyProtection="0"/>
    <xf numFmtId="0" fontId="11" fillId="10" borderId="31" applyNumberFormat="0" applyFont="0" applyAlignment="0" applyProtection="0"/>
    <xf numFmtId="0" fontId="11" fillId="10" borderId="31" applyNumberFormat="0" applyFont="0" applyAlignment="0" applyProtection="0"/>
    <xf numFmtId="0" fontId="10" fillId="73" borderId="42" applyNumberFormat="0" applyFont="0" applyAlignment="0" applyProtection="0"/>
    <xf numFmtId="0" fontId="11" fillId="10" borderId="31" applyNumberFormat="0" applyFont="0" applyAlignment="0" applyProtection="0"/>
    <xf numFmtId="0" fontId="10" fillId="73" borderId="42" applyNumberFormat="0" applyFont="0" applyAlignment="0" applyProtection="0"/>
    <xf numFmtId="0" fontId="11" fillId="10" borderId="31" applyNumberFormat="0" applyFont="0" applyAlignment="0" applyProtection="0"/>
    <xf numFmtId="0" fontId="10" fillId="73" borderId="42" applyNumberFormat="0" applyFont="0" applyAlignment="0" applyProtection="0"/>
    <xf numFmtId="0" fontId="11" fillId="10" borderId="31" applyNumberFormat="0" applyFont="0" applyAlignment="0" applyProtection="0"/>
    <xf numFmtId="0" fontId="11" fillId="10" borderId="31" applyNumberFormat="0" applyFont="0" applyAlignment="0" applyProtection="0"/>
    <xf numFmtId="0" fontId="10" fillId="73" borderId="42" applyNumberFormat="0" applyFont="0" applyAlignment="0" applyProtection="0"/>
    <xf numFmtId="0" fontId="11" fillId="10" borderId="31" applyNumberFormat="0" applyFont="0" applyAlignment="0" applyProtection="0"/>
    <xf numFmtId="0" fontId="11" fillId="10" borderId="31" applyNumberFormat="0" applyFont="0" applyAlignment="0" applyProtection="0"/>
    <xf numFmtId="0" fontId="10" fillId="73" borderId="42" applyNumberFormat="0" applyFont="0" applyAlignment="0" applyProtection="0"/>
    <xf numFmtId="0" fontId="11" fillId="10" borderId="31" applyNumberFormat="0" applyFont="0" applyAlignment="0" applyProtection="0"/>
    <xf numFmtId="0" fontId="10" fillId="73" borderId="42" applyNumberFormat="0" applyFont="0" applyAlignment="0" applyProtection="0"/>
    <xf numFmtId="0" fontId="11" fillId="10" borderId="31" applyNumberFormat="0" applyFont="0" applyAlignment="0" applyProtection="0"/>
    <xf numFmtId="0" fontId="10" fillId="73" borderId="42" applyNumberFormat="0" applyFont="0" applyAlignment="0" applyProtection="0"/>
    <xf numFmtId="0" fontId="11" fillId="10" borderId="31" applyNumberFormat="0" applyFont="0" applyAlignment="0" applyProtection="0"/>
    <xf numFmtId="0" fontId="11" fillId="10" borderId="31" applyNumberFormat="0" applyFont="0" applyAlignment="0" applyProtection="0"/>
    <xf numFmtId="0" fontId="10" fillId="73" borderId="42" applyNumberFormat="0" applyFont="0" applyAlignment="0" applyProtection="0"/>
    <xf numFmtId="0" fontId="11" fillId="10" borderId="31" applyNumberFormat="0" applyFont="0" applyAlignment="0" applyProtection="0"/>
    <xf numFmtId="0" fontId="11" fillId="10" borderId="31" applyNumberFormat="0" applyFont="0" applyAlignment="0" applyProtection="0"/>
    <xf numFmtId="0" fontId="10" fillId="73" borderId="42" applyNumberFormat="0" applyFont="0" applyAlignment="0" applyProtection="0"/>
    <xf numFmtId="0" fontId="11" fillId="10" borderId="31" applyNumberFormat="0" applyFont="0" applyAlignment="0" applyProtection="0"/>
    <xf numFmtId="0" fontId="10" fillId="73" borderId="42" applyNumberFormat="0" applyFont="0" applyAlignment="0" applyProtection="0"/>
    <xf numFmtId="0" fontId="11" fillId="10" borderId="31" applyNumberFormat="0" applyFont="0" applyAlignment="0" applyProtection="0"/>
    <xf numFmtId="0" fontId="10" fillId="73" borderId="42" applyNumberFormat="0" applyFont="0" applyAlignment="0" applyProtection="0"/>
    <xf numFmtId="0" fontId="11" fillId="10" borderId="31" applyNumberFormat="0" applyFont="0" applyAlignment="0" applyProtection="0"/>
    <xf numFmtId="0" fontId="11" fillId="10" borderId="31" applyNumberFormat="0" applyFont="0" applyAlignment="0" applyProtection="0"/>
    <xf numFmtId="0" fontId="10" fillId="73" borderId="42" applyNumberFormat="0" applyFont="0" applyAlignment="0" applyProtection="0"/>
    <xf numFmtId="0" fontId="11" fillId="10" borderId="31" applyNumberFormat="0" applyFont="0" applyAlignment="0" applyProtection="0"/>
    <xf numFmtId="0" fontId="11" fillId="10" borderId="31" applyNumberFormat="0" applyFont="0" applyAlignment="0" applyProtection="0"/>
    <xf numFmtId="0" fontId="10" fillId="73" borderId="42" applyNumberFormat="0" applyFont="0" applyAlignment="0" applyProtection="0"/>
    <xf numFmtId="0" fontId="11" fillId="10" borderId="31" applyNumberFormat="0" applyFont="0" applyAlignment="0" applyProtection="0"/>
    <xf numFmtId="0" fontId="10" fillId="73" borderId="42" applyNumberFormat="0" applyFont="0" applyAlignment="0" applyProtection="0"/>
    <xf numFmtId="0" fontId="11" fillId="10" borderId="31" applyNumberFormat="0" applyFont="0" applyAlignment="0" applyProtection="0"/>
    <xf numFmtId="0" fontId="10" fillId="73" borderId="42" applyNumberFormat="0" applyFont="0" applyAlignment="0" applyProtection="0"/>
    <xf numFmtId="0" fontId="11" fillId="10" borderId="31" applyNumberFormat="0" applyFont="0" applyAlignment="0" applyProtection="0"/>
    <xf numFmtId="0" fontId="11" fillId="10" borderId="31" applyNumberFormat="0" applyFont="0" applyAlignment="0" applyProtection="0"/>
    <xf numFmtId="0" fontId="10" fillId="73" borderId="42" applyNumberFormat="0" applyFont="0" applyAlignment="0" applyProtection="0"/>
    <xf numFmtId="0" fontId="11" fillId="10" borderId="31" applyNumberFormat="0" applyFont="0" applyAlignment="0" applyProtection="0"/>
    <xf numFmtId="0" fontId="10" fillId="73" borderId="42" applyNumberFormat="0" applyFont="0" applyAlignment="0" applyProtection="0"/>
    <xf numFmtId="0" fontId="10" fillId="73" borderId="42" applyNumberFormat="0" applyFont="0" applyAlignment="0" applyProtection="0"/>
    <xf numFmtId="0" fontId="10" fillId="73" borderId="42" applyNumberFormat="0" applyFont="0" applyAlignment="0" applyProtection="0"/>
    <xf numFmtId="0" fontId="10" fillId="73" borderId="42" applyNumberFormat="0" applyFont="0" applyAlignment="0" applyProtection="0"/>
    <xf numFmtId="0" fontId="11" fillId="10" borderId="31" applyNumberFormat="0" applyFont="0" applyAlignment="0" applyProtection="0"/>
    <xf numFmtId="0" fontId="10" fillId="73" borderId="42" applyNumberFormat="0" applyFont="0" applyAlignment="0" applyProtection="0"/>
    <xf numFmtId="0" fontId="10" fillId="73" borderId="42" applyNumberFormat="0" applyFont="0" applyAlignment="0" applyProtection="0"/>
    <xf numFmtId="0" fontId="10" fillId="73" borderId="42" applyNumberFormat="0" applyFont="0" applyAlignment="0" applyProtection="0"/>
    <xf numFmtId="0" fontId="10" fillId="73" borderId="42" applyNumberFormat="0" applyFont="0" applyAlignment="0" applyProtection="0"/>
    <xf numFmtId="0" fontId="2" fillId="73" borderId="42" applyNumberFormat="0" applyFont="0" applyAlignment="0" applyProtection="0"/>
    <xf numFmtId="0" fontId="2" fillId="73" borderId="42" applyNumberFormat="0" applyFont="0" applyAlignment="0" applyProtection="0"/>
    <xf numFmtId="169" fontId="2" fillId="0" borderId="0"/>
    <xf numFmtId="0" fontId="2" fillId="73" borderId="42" applyNumberFormat="0" applyFont="0" applyAlignment="0" applyProtection="0"/>
    <xf numFmtId="168" fontId="2" fillId="0" borderId="0"/>
    <xf numFmtId="0" fontId="2" fillId="73" borderId="42" applyNumberFormat="0" applyFont="0" applyAlignment="0" applyProtection="0"/>
    <xf numFmtId="168" fontId="2" fillId="0" borderId="0"/>
    <xf numFmtId="0" fontId="2" fillId="73" borderId="42" applyNumberFormat="0" applyFont="0" applyAlignment="0" applyProtection="0"/>
    <xf numFmtId="0" fontId="2" fillId="73" borderId="42" applyNumberFormat="0" applyFont="0" applyAlignment="0" applyProtection="0"/>
    <xf numFmtId="169" fontId="2" fillId="0" borderId="0"/>
    <xf numFmtId="168" fontId="2" fillId="0" borderId="0"/>
    <xf numFmtId="0" fontId="2" fillId="73" borderId="42" applyNumberFormat="0" applyFont="0" applyAlignment="0" applyProtection="0"/>
    <xf numFmtId="168" fontId="2" fillId="0" borderId="0"/>
    <xf numFmtId="0" fontId="2" fillId="73" borderId="42" applyNumberFormat="0" applyFont="0" applyAlignment="0" applyProtection="0"/>
    <xf numFmtId="0" fontId="2" fillId="73" borderId="42" applyNumberFormat="0" applyFont="0" applyAlignment="0" applyProtection="0"/>
    <xf numFmtId="169" fontId="2" fillId="0" borderId="0"/>
    <xf numFmtId="0" fontId="2" fillId="73" borderId="42" applyNumberFormat="0" applyFont="0" applyAlignment="0" applyProtection="0"/>
    <xf numFmtId="168" fontId="2" fillId="0" borderId="0"/>
    <xf numFmtId="0" fontId="2" fillId="73" borderId="42" applyNumberFormat="0" applyFont="0" applyAlignment="0" applyProtection="0"/>
    <xf numFmtId="168" fontId="2" fillId="0" borderId="0"/>
    <xf numFmtId="0" fontId="2" fillId="73" borderId="42" applyNumberFormat="0" applyFont="0" applyAlignment="0" applyProtection="0"/>
    <xf numFmtId="0" fontId="2" fillId="73" borderId="42" applyNumberFormat="0" applyFont="0" applyAlignment="0" applyProtection="0"/>
    <xf numFmtId="169" fontId="2" fillId="0" borderId="0"/>
    <xf numFmtId="168" fontId="2" fillId="0" borderId="0"/>
    <xf numFmtId="168" fontId="2" fillId="0" borderId="0"/>
    <xf numFmtId="0" fontId="2" fillId="73" borderId="42" applyNumberFormat="0" applyFont="0" applyAlignment="0" applyProtection="0"/>
    <xf numFmtId="0" fontId="2" fillId="73" borderId="42" applyNumberFormat="0" applyFont="0" applyAlignment="0" applyProtection="0"/>
    <xf numFmtId="0" fontId="2" fillId="73" borderId="42" applyNumberFormat="0" applyFont="0" applyAlignment="0" applyProtection="0"/>
    <xf numFmtId="0" fontId="2" fillId="73" borderId="42" applyNumberFormat="0" applyFont="0" applyAlignment="0" applyProtection="0"/>
    <xf numFmtId="183" fontId="2" fillId="0" borderId="0" applyFont="0" applyFill="0" applyBorder="0" applyAlignment="0" applyProtection="0"/>
    <xf numFmtId="184" fontId="2" fillId="0" borderId="0" applyFont="0" applyFill="0" applyBorder="0" applyAlignment="0" applyProtection="0"/>
    <xf numFmtId="185" fontId="64" fillId="0" borderId="0">
      <alignment horizontal="left"/>
    </xf>
    <xf numFmtId="0" fontId="2" fillId="0" borderId="0"/>
    <xf numFmtId="0" fontId="2" fillId="0" borderId="0"/>
    <xf numFmtId="168" fontId="2" fillId="0" borderId="0"/>
    <xf numFmtId="3" fontId="2" fillId="74" borderId="3" applyFont="0">
      <alignment horizontal="right" vertical="center"/>
      <protection locked="0"/>
    </xf>
    <xf numFmtId="168" fontId="65" fillId="0" borderId="0"/>
    <xf numFmtId="0" fontId="65" fillId="0" borderId="0"/>
    <xf numFmtId="168" fontId="65" fillId="0" borderId="0"/>
    <xf numFmtId="0" fontId="66" fillId="63" borderId="43" applyNumberFormat="0" applyAlignment="0" applyProtection="0"/>
    <xf numFmtId="0" fontId="67" fillId="8" borderId="28" applyNumberFormat="0" applyAlignment="0" applyProtection="0"/>
    <xf numFmtId="0" fontId="66" fillId="63" borderId="43" applyNumberFormat="0" applyAlignment="0" applyProtection="0"/>
    <xf numFmtId="0" fontId="66" fillId="63" borderId="43" applyNumberFormat="0" applyAlignment="0" applyProtection="0"/>
    <xf numFmtId="0" fontId="66" fillId="63" borderId="43" applyNumberFormat="0" applyAlignment="0" applyProtection="0"/>
    <xf numFmtId="0" fontId="66" fillId="63" borderId="43" applyNumberFormat="0" applyAlignment="0" applyProtection="0"/>
    <xf numFmtId="168" fontId="68" fillId="63" borderId="43" applyNumberFormat="0" applyAlignment="0" applyProtection="0"/>
    <xf numFmtId="0" fontId="66" fillId="63" borderId="43" applyNumberFormat="0" applyAlignment="0" applyProtection="0"/>
    <xf numFmtId="0" fontId="66" fillId="63" borderId="43" applyNumberFormat="0" applyAlignment="0" applyProtection="0"/>
    <xf numFmtId="0" fontId="66" fillId="63" borderId="43" applyNumberFormat="0" applyAlignment="0" applyProtection="0"/>
    <xf numFmtId="0" fontId="66" fillId="63" borderId="43" applyNumberFormat="0" applyAlignment="0" applyProtection="0"/>
    <xf numFmtId="168" fontId="68" fillId="63" borderId="43" applyNumberFormat="0" applyAlignment="0" applyProtection="0"/>
    <xf numFmtId="0" fontId="66" fillId="63" borderId="43" applyNumberFormat="0" applyAlignment="0" applyProtection="0"/>
    <xf numFmtId="0" fontId="66" fillId="63" borderId="43" applyNumberFormat="0" applyAlignment="0" applyProtection="0"/>
    <xf numFmtId="0" fontId="66" fillId="63" borderId="43" applyNumberFormat="0" applyAlignment="0" applyProtection="0"/>
    <xf numFmtId="0" fontId="66" fillId="63" borderId="43" applyNumberFormat="0" applyAlignment="0" applyProtection="0"/>
    <xf numFmtId="0" fontId="66" fillId="63" borderId="43" applyNumberFormat="0" applyAlignment="0" applyProtection="0"/>
    <xf numFmtId="0" fontId="66" fillId="63" borderId="43" applyNumberFormat="0" applyAlignment="0" applyProtection="0"/>
    <xf numFmtId="0" fontId="66" fillId="63" borderId="43" applyNumberFormat="0" applyAlignment="0" applyProtection="0"/>
    <xf numFmtId="0" fontId="66" fillId="63" borderId="43" applyNumberFormat="0" applyAlignment="0" applyProtection="0"/>
    <xf numFmtId="0" fontId="66" fillId="63" borderId="43" applyNumberFormat="0" applyAlignment="0" applyProtection="0"/>
    <xf numFmtId="0" fontId="66" fillId="63" borderId="43" applyNumberFormat="0" applyAlignment="0" applyProtection="0"/>
    <xf numFmtId="0" fontId="66" fillId="63" borderId="43" applyNumberFormat="0" applyAlignment="0" applyProtection="0"/>
    <xf numFmtId="169" fontId="68" fillId="63" borderId="43" applyNumberFormat="0" applyAlignment="0" applyProtection="0"/>
    <xf numFmtId="0" fontId="66" fillId="63" borderId="43" applyNumberFormat="0" applyAlignment="0" applyProtection="0"/>
    <xf numFmtId="0" fontId="66" fillId="63" borderId="43" applyNumberFormat="0" applyAlignment="0" applyProtection="0"/>
    <xf numFmtId="0" fontId="66" fillId="63" borderId="43" applyNumberFormat="0" applyAlignment="0" applyProtection="0"/>
    <xf numFmtId="0" fontId="66" fillId="63" borderId="43" applyNumberFormat="0" applyAlignment="0" applyProtection="0"/>
    <xf numFmtId="0" fontId="66" fillId="63" borderId="43" applyNumberFormat="0" applyAlignment="0" applyProtection="0"/>
    <xf numFmtId="0" fontId="66" fillId="63" borderId="43" applyNumberFormat="0" applyAlignment="0" applyProtection="0"/>
    <xf numFmtId="0" fontId="66" fillId="63" borderId="43" applyNumberFormat="0" applyAlignment="0" applyProtection="0"/>
    <xf numFmtId="0" fontId="66" fillId="63" borderId="43" applyNumberFormat="0" applyAlignment="0" applyProtection="0"/>
    <xf numFmtId="0" fontId="66" fillId="63" borderId="43" applyNumberFormat="0" applyAlignment="0" applyProtection="0"/>
    <xf numFmtId="0" fontId="66" fillId="63" borderId="43" applyNumberFormat="0" applyAlignment="0" applyProtection="0"/>
    <xf numFmtId="0" fontId="66" fillId="63" borderId="43" applyNumberFormat="0" applyAlignment="0" applyProtection="0"/>
    <xf numFmtId="0" fontId="66" fillId="63" borderId="43" applyNumberFormat="0" applyAlignment="0" applyProtection="0"/>
    <xf numFmtId="0" fontId="66" fillId="63" borderId="43" applyNumberFormat="0" applyAlignment="0" applyProtection="0"/>
    <xf numFmtId="0" fontId="66" fillId="63" borderId="43" applyNumberFormat="0" applyAlignment="0" applyProtection="0"/>
    <xf numFmtId="0" fontId="66" fillId="63" borderId="43" applyNumberFormat="0" applyAlignment="0" applyProtection="0"/>
    <xf numFmtId="0" fontId="66" fillId="63" borderId="43" applyNumberFormat="0" applyAlignment="0" applyProtection="0"/>
    <xf numFmtId="0" fontId="66" fillId="63" borderId="43" applyNumberFormat="0" applyAlignment="0" applyProtection="0"/>
    <xf numFmtId="0" fontId="66" fillId="63" borderId="43" applyNumberFormat="0" applyAlignment="0" applyProtection="0"/>
    <xf numFmtId="0" fontId="66" fillId="63" borderId="43" applyNumberFormat="0" applyAlignment="0" applyProtection="0"/>
    <xf numFmtId="0" fontId="66" fillId="63" borderId="43" applyNumberFormat="0" applyAlignment="0" applyProtection="0"/>
    <xf numFmtId="0" fontId="67" fillId="8" borderId="28" applyNumberFormat="0" applyAlignment="0" applyProtection="0"/>
    <xf numFmtId="0" fontId="66" fillId="63" borderId="43" applyNumberFormat="0" applyAlignment="0" applyProtection="0"/>
    <xf numFmtId="0" fontId="66" fillId="63" borderId="43" applyNumberFormat="0" applyAlignment="0" applyProtection="0"/>
    <xf numFmtId="0" fontId="66" fillId="63" borderId="43" applyNumberFormat="0" applyAlignment="0" applyProtection="0"/>
    <xf numFmtId="0" fontId="66" fillId="63" borderId="43" applyNumberFormat="0" applyAlignment="0" applyProtection="0"/>
    <xf numFmtId="0" fontId="67" fillId="8" borderId="28" applyNumberFormat="0" applyAlignment="0" applyProtection="0"/>
    <xf numFmtId="0" fontId="66" fillId="63" borderId="43" applyNumberFormat="0" applyAlignment="0" applyProtection="0"/>
    <xf numFmtId="0" fontId="66" fillId="63" borderId="43" applyNumberFormat="0" applyAlignment="0" applyProtection="0"/>
    <xf numFmtId="0" fontId="66" fillId="63" borderId="43" applyNumberFormat="0" applyAlignment="0" applyProtection="0"/>
    <xf numFmtId="0" fontId="66" fillId="63" borderId="43" applyNumberFormat="0" applyAlignment="0" applyProtection="0"/>
    <xf numFmtId="0" fontId="67" fillId="8" borderId="28" applyNumberFormat="0" applyAlignment="0" applyProtection="0"/>
    <xf numFmtId="0" fontId="66" fillId="63" borderId="43" applyNumberFormat="0" applyAlignment="0" applyProtection="0"/>
    <xf numFmtId="0" fontId="66" fillId="63" borderId="43" applyNumberFormat="0" applyAlignment="0" applyProtection="0"/>
    <xf numFmtId="0" fontId="66" fillId="63" borderId="43" applyNumberFormat="0" applyAlignment="0" applyProtection="0"/>
    <xf numFmtId="0" fontId="66" fillId="63" borderId="43" applyNumberFormat="0" applyAlignment="0" applyProtection="0"/>
    <xf numFmtId="0" fontId="67" fillId="8" borderId="28" applyNumberFormat="0" applyAlignment="0" applyProtection="0"/>
    <xf numFmtId="0" fontId="66" fillId="63" borderId="43" applyNumberFormat="0" applyAlignment="0" applyProtection="0"/>
    <xf numFmtId="0" fontId="66" fillId="63" borderId="43" applyNumberFormat="0" applyAlignment="0" applyProtection="0"/>
    <xf numFmtId="0" fontId="66" fillId="63" borderId="43" applyNumberFormat="0" applyAlignment="0" applyProtection="0"/>
    <xf numFmtId="0" fontId="66" fillId="63" borderId="43" applyNumberFormat="0" applyAlignment="0" applyProtection="0"/>
    <xf numFmtId="0" fontId="67" fillId="8" borderId="28" applyNumberFormat="0" applyAlignment="0" applyProtection="0"/>
    <xf numFmtId="0" fontId="66" fillId="63" borderId="43" applyNumberFormat="0" applyAlignment="0" applyProtection="0"/>
    <xf numFmtId="0" fontId="66" fillId="63" borderId="43" applyNumberFormat="0" applyAlignment="0" applyProtection="0"/>
    <xf numFmtId="0" fontId="66" fillId="63" borderId="43" applyNumberFormat="0" applyAlignment="0" applyProtection="0"/>
    <xf numFmtId="0" fontId="66" fillId="63" borderId="43" applyNumberFormat="0" applyAlignment="0" applyProtection="0"/>
    <xf numFmtId="0" fontId="67" fillId="8" borderId="28" applyNumberFormat="0" applyAlignment="0" applyProtection="0"/>
    <xf numFmtId="0" fontId="66" fillId="63" borderId="43" applyNumberFormat="0" applyAlignment="0" applyProtection="0"/>
    <xf numFmtId="0" fontId="66" fillId="63" borderId="43" applyNumberFormat="0" applyAlignment="0" applyProtection="0"/>
    <xf numFmtId="0" fontId="66" fillId="63" borderId="43" applyNumberFormat="0" applyAlignment="0" applyProtection="0"/>
    <xf numFmtId="0" fontId="66" fillId="63" borderId="43" applyNumberFormat="0" applyAlignment="0" applyProtection="0"/>
    <xf numFmtId="0" fontId="67" fillId="8" borderId="28" applyNumberFormat="0" applyAlignment="0" applyProtection="0"/>
    <xf numFmtId="0" fontId="66" fillId="63" borderId="43" applyNumberFormat="0" applyAlignment="0" applyProtection="0"/>
    <xf numFmtId="0" fontId="66" fillId="63" borderId="43" applyNumberFormat="0" applyAlignment="0" applyProtection="0"/>
    <xf numFmtId="0" fontId="66" fillId="63" borderId="43" applyNumberFormat="0" applyAlignment="0" applyProtection="0"/>
    <xf numFmtId="0" fontId="66" fillId="63" borderId="43" applyNumberFormat="0" applyAlignment="0" applyProtection="0"/>
    <xf numFmtId="168" fontId="68" fillId="63" borderId="43" applyNumberFormat="0" applyAlignment="0" applyProtection="0"/>
    <xf numFmtId="169" fontId="68" fillId="63" borderId="43" applyNumberFormat="0" applyAlignment="0" applyProtection="0"/>
    <xf numFmtId="168" fontId="68" fillId="63" borderId="43" applyNumberFormat="0" applyAlignment="0" applyProtection="0"/>
    <xf numFmtId="168" fontId="68" fillId="63" borderId="43" applyNumberFormat="0" applyAlignment="0" applyProtection="0"/>
    <xf numFmtId="169" fontId="68" fillId="63" borderId="43" applyNumberFormat="0" applyAlignment="0" applyProtection="0"/>
    <xf numFmtId="168" fontId="68" fillId="63" borderId="43" applyNumberFormat="0" applyAlignment="0" applyProtection="0"/>
    <xf numFmtId="168" fontId="68" fillId="63" borderId="43" applyNumberFormat="0" applyAlignment="0" applyProtection="0"/>
    <xf numFmtId="169" fontId="68" fillId="63" borderId="43" applyNumberFormat="0" applyAlignment="0" applyProtection="0"/>
    <xf numFmtId="168" fontId="68" fillId="63" borderId="43" applyNumberFormat="0" applyAlignment="0" applyProtection="0"/>
    <xf numFmtId="168" fontId="68" fillId="63" borderId="43" applyNumberFormat="0" applyAlignment="0" applyProtection="0"/>
    <xf numFmtId="169" fontId="68" fillId="63" borderId="43" applyNumberFormat="0" applyAlignment="0" applyProtection="0"/>
    <xf numFmtId="168" fontId="68" fillId="63" borderId="43" applyNumberFormat="0" applyAlignment="0" applyProtection="0"/>
    <xf numFmtId="0" fontId="66" fillId="63" borderId="43" applyNumberFormat="0" applyAlignment="0" applyProtection="0"/>
    <xf numFmtId="0" fontId="8" fillId="0" borderId="0"/>
    <xf numFmtId="175" fontId="20" fillId="0" borderId="0" applyFont="0" applyFill="0" applyBorder="0" applyAlignment="0" applyProtection="0"/>
    <xf numFmtId="186" fontId="2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5"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0"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69" fillId="0" borderId="0" applyFont="0" applyFill="0" applyBorder="0" applyAlignment="0" applyProtection="0"/>
    <xf numFmtId="9" fontId="2"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171" fontId="20" fillId="0" borderId="0" applyFill="0" applyBorder="0" applyAlignment="0"/>
    <xf numFmtId="172" fontId="20" fillId="0" borderId="0" applyFill="0" applyBorder="0" applyAlignment="0"/>
    <xf numFmtId="171" fontId="20" fillId="0" borderId="0" applyFill="0" applyBorder="0" applyAlignment="0"/>
    <xf numFmtId="176" fontId="20" fillId="0" borderId="0" applyFill="0" applyBorder="0" applyAlignment="0"/>
    <xf numFmtId="172" fontId="20" fillId="0" borderId="0" applyFill="0" applyBorder="0" applyAlignment="0"/>
    <xf numFmtId="168" fontId="2" fillId="0" borderId="0"/>
    <xf numFmtId="0" fontId="2" fillId="0" borderId="0"/>
    <xf numFmtId="168" fontId="2" fillId="0" borderId="0"/>
    <xf numFmtId="187" fontId="48" fillId="0" borderId="3" applyNumberFormat="0">
      <alignment horizontal="center" vertical="top" wrapText="1"/>
    </xf>
    <xf numFmtId="0" fontId="70" fillId="0" borderId="0" applyNumberFormat="0" applyFill="0" applyBorder="0" applyAlignment="0" applyProtection="0"/>
    <xf numFmtId="3" fontId="2" fillId="69" borderId="3" applyFont="0">
      <alignment horizontal="right" vertical="center"/>
    </xf>
    <xf numFmtId="188" fontId="2" fillId="69" borderId="3" applyFont="0">
      <alignment horizontal="right" vertical="center"/>
    </xf>
    <xf numFmtId="0" fontId="71" fillId="0" borderId="0"/>
    <xf numFmtId="0" fontId="8" fillId="0" borderId="0"/>
    <xf numFmtId="0" fontId="72" fillId="0" borderId="0"/>
    <xf numFmtId="0" fontId="72" fillId="0" borderId="0"/>
    <xf numFmtId="168" fontId="8" fillId="0" borderId="0"/>
    <xf numFmtId="168" fontId="8" fillId="0" borderId="0"/>
    <xf numFmtId="0" fontId="73" fillId="0" borderId="0"/>
    <xf numFmtId="0" fontId="74" fillId="0" borderId="0"/>
    <xf numFmtId="0" fontId="73" fillId="0" borderId="0"/>
    <xf numFmtId="0" fontId="73" fillId="0" borderId="0"/>
    <xf numFmtId="0" fontId="73" fillId="0" borderId="0"/>
    <xf numFmtId="0" fontId="73" fillId="0" borderId="0"/>
    <xf numFmtId="0" fontId="73" fillId="0" borderId="0"/>
    <xf numFmtId="49" fontId="29" fillId="0" borderId="0" applyFill="0" applyBorder="0" applyAlignment="0"/>
    <xf numFmtId="189" fontId="20" fillId="0" borderId="0" applyFill="0" applyBorder="0" applyAlignment="0"/>
    <xf numFmtId="190" fontId="20" fillId="0" borderId="0" applyFill="0" applyBorder="0" applyAlignment="0"/>
    <xf numFmtId="0" fontId="75" fillId="0" borderId="0">
      <alignment horizontal="center" vertical="top"/>
    </xf>
    <xf numFmtId="0" fontId="76" fillId="0" borderId="0" applyNumberFormat="0" applyFill="0" applyBorder="0" applyAlignment="0" applyProtection="0"/>
    <xf numFmtId="169" fontId="76" fillId="0" borderId="0" applyNumberFormat="0" applyFill="0" applyBorder="0" applyAlignment="0" applyProtection="0"/>
    <xf numFmtId="0" fontId="76" fillId="0" borderId="0" applyNumberFormat="0" applyFill="0" applyBorder="0" applyAlignment="0" applyProtection="0"/>
    <xf numFmtId="168" fontId="76" fillId="0" borderId="0" applyNumberFormat="0" applyFill="0" applyBorder="0" applyAlignment="0" applyProtection="0"/>
    <xf numFmtId="168" fontId="76" fillId="0" borderId="0" applyNumberFormat="0" applyFill="0" applyBorder="0" applyAlignment="0" applyProtection="0"/>
    <xf numFmtId="168" fontId="76" fillId="0" borderId="0" applyNumberFormat="0" applyFill="0" applyBorder="0" applyAlignment="0" applyProtection="0"/>
    <xf numFmtId="169" fontId="76" fillId="0" borderId="0" applyNumberFormat="0" applyFill="0" applyBorder="0" applyAlignment="0" applyProtection="0"/>
    <xf numFmtId="168" fontId="76" fillId="0" borderId="0" applyNumberFormat="0" applyFill="0" applyBorder="0" applyAlignment="0" applyProtection="0"/>
    <xf numFmtId="168" fontId="76" fillId="0" borderId="0" applyNumberFormat="0" applyFill="0" applyBorder="0" applyAlignment="0" applyProtection="0"/>
    <xf numFmtId="169" fontId="76" fillId="0" borderId="0" applyNumberFormat="0" applyFill="0" applyBorder="0" applyAlignment="0" applyProtection="0"/>
    <xf numFmtId="168" fontId="76" fillId="0" borderId="0" applyNumberFormat="0" applyFill="0" applyBorder="0" applyAlignment="0" applyProtection="0"/>
    <xf numFmtId="168" fontId="76" fillId="0" borderId="0" applyNumberFormat="0" applyFill="0" applyBorder="0" applyAlignment="0" applyProtection="0"/>
    <xf numFmtId="169" fontId="76" fillId="0" borderId="0" applyNumberFormat="0" applyFill="0" applyBorder="0" applyAlignment="0" applyProtection="0"/>
    <xf numFmtId="168" fontId="76" fillId="0" borderId="0" applyNumberFormat="0" applyFill="0" applyBorder="0" applyAlignment="0" applyProtection="0"/>
    <xf numFmtId="168" fontId="76" fillId="0" borderId="0" applyNumberFormat="0" applyFill="0" applyBorder="0" applyAlignment="0" applyProtection="0"/>
    <xf numFmtId="169" fontId="76" fillId="0" borderId="0" applyNumberFormat="0" applyFill="0" applyBorder="0" applyAlignment="0" applyProtection="0"/>
    <xf numFmtId="168" fontId="76" fillId="0" borderId="0" applyNumberFormat="0" applyFill="0" applyBorder="0" applyAlignment="0" applyProtection="0"/>
    <xf numFmtId="0" fontId="76" fillId="0" borderId="0" applyNumberFormat="0" applyFill="0" applyBorder="0" applyAlignment="0" applyProtection="0"/>
    <xf numFmtId="0" fontId="30" fillId="0" borderId="44" applyNumberFormat="0" applyFill="0" applyAlignment="0" applyProtection="0"/>
    <xf numFmtId="0" fontId="4" fillId="0" borderId="32" applyNumberFormat="0" applyFill="0" applyAlignment="0" applyProtection="0"/>
    <xf numFmtId="0" fontId="30" fillId="0" borderId="44" applyNumberFormat="0" applyFill="0" applyAlignment="0" applyProtection="0"/>
    <xf numFmtId="0" fontId="30" fillId="0" borderId="44" applyNumberFormat="0" applyFill="0" applyAlignment="0" applyProtection="0"/>
    <xf numFmtId="0" fontId="30" fillId="0" borderId="44" applyNumberFormat="0" applyFill="0" applyAlignment="0" applyProtection="0"/>
    <xf numFmtId="0" fontId="30" fillId="0" borderId="44" applyNumberFormat="0" applyFill="0" applyAlignment="0" applyProtection="0"/>
    <xf numFmtId="168" fontId="77" fillId="0" borderId="44" applyNumberFormat="0" applyFill="0" applyAlignment="0" applyProtection="0"/>
    <xf numFmtId="0" fontId="30" fillId="0" borderId="44" applyNumberFormat="0" applyFill="0" applyAlignment="0" applyProtection="0"/>
    <xf numFmtId="0" fontId="30" fillId="0" borderId="44" applyNumberFormat="0" applyFill="0" applyAlignment="0" applyProtection="0"/>
    <xf numFmtId="0" fontId="30" fillId="0" borderId="44" applyNumberFormat="0" applyFill="0" applyAlignment="0" applyProtection="0"/>
    <xf numFmtId="0" fontId="30" fillId="0" borderId="44" applyNumberFormat="0" applyFill="0" applyAlignment="0" applyProtection="0"/>
    <xf numFmtId="168" fontId="77" fillId="0" borderId="44" applyNumberFormat="0" applyFill="0" applyAlignment="0" applyProtection="0"/>
    <xf numFmtId="0" fontId="30" fillId="0" borderId="44" applyNumberFormat="0" applyFill="0" applyAlignment="0" applyProtection="0"/>
    <xf numFmtId="0" fontId="30" fillId="0" borderId="44" applyNumberFormat="0" applyFill="0" applyAlignment="0" applyProtection="0"/>
    <xf numFmtId="0" fontId="30" fillId="0" borderId="44" applyNumberFormat="0" applyFill="0" applyAlignment="0" applyProtection="0"/>
    <xf numFmtId="0" fontId="30" fillId="0" borderId="44" applyNumberFormat="0" applyFill="0" applyAlignment="0" applyProtection="0"/>
    <xf numFmtId="0" fontId="30" fillId="0" borderId="44" applyNumberFormat="0" applyFill="0" applyAlignment="0" applyProtection="0"/>
    <xf numFmtId="0" fontId="30" fillId="0" borderId="44" applyNumberFormat="0" applyFill="0" applyAlignment="0" applyProtection="0"/>
    <xf numFmtId="0" fontId="30" fillId="0" borderId="44" applyNumberFormat="0" applyFill="0" applyAlignment="0" applyProtection="0"/>
    <xf numFmtId="0" fontId="30" fillId="0" borderId="44" applyNumberFormat="0" applyFill="0" applyAlignment="0" applyProtection="0"/>
    <xf numFmtId="0" fontId="30" fillId="0" borderId="44" applyNumberFormat="0" applyFill="0" applyAlignment="0" applyProtection="0"/>
    <xf numFmtId="0" fontId="30" fillId="0" borderId="44" applyNumberFormat="0" applyFill="0" applyAlignment="0" applyProtection="0"/>
    <xf numFmtId="0" fontId="30" fillId="0" borderId="44" applyNumberFormat="0" applyFill="0" applyAlignment="0" applyProtection="0"/>
    <xf numFmtId="169" fontId="77" fillId="0" borderId="44" applyNumberFormat="0" applyFill="0" applyAlignment="0" applyProtection="0"/>
    <xf numFmtId="0" fontId="30" fillId="0" borderId="44" applyNumberFormat="0" applyFill="0" applyAlignment="0" applyProtection="0"/>
    <xf numFmtId="0" fontId="30" fillId="0" borderId="44" applyNumberFormat="0" applyFill="0" applyAlignment="0" applyProtection="0"/>
    <xf numFmtId="0" fontId="30" fillId="0" borderId="44" applyNumberFormat="0" applyFill="0" applyAlignment="0" applyProtection="0"/>
    <xf numFmtId="0" fontId="30" fillId="0" borderId="44" applyNumberFormat="0" applyFill="0" applyAlignment="0" applyProtection="0"/>
    <xf numFmtId="0" fontId="30" fillId="0" borderId="44" applyNumberFormat="0" applyFill="0" applyAlignment="0" applyProtection="0"/>
    <xf numFmtId="0" fontId="30" fillId="0" borderId="44" applyNumberFormat="0" applyFill="0" applyAlignment="0" applyProtection="0"/>
    <xf numFmtId="0" fontId="30" fillId="0" borderId="44" applyNumberFormat="0" applyFill="0" applyAlignment="0" applyProtection="0"/>
    <xf numFmtId="0" fontId="30" fillId="0" borderId="44" applyNumberFormat="0" applyFill="0" applyAlignment="0" applyProtection="0"/>
    <xf numFmtId="0" fontId="30" fillId="0" borderId="44" applyNumberFormat="0" applyFill="0" applyAlignment="0" applyProtection="0"/>
    <xf numFmtId="0" fontId="30" fillId="0" borderId="44" applyNumberFormat="0" applyFill="0" applyAlignment="0" applyProtection="0"/>
    <xf numFmtId="0" fontId="30" fillId="0" borderId="44" applyNumberFormat="0" applyFill="0" applyAlignment="0" applyProtection="0"/>
    <xf numFmtId="0" fontId="30" fillId="0" borderId="44" applyNumberFormat="0" applyFill="0" applyAlignment="0" applyProtection="0"/>
    <xf numFmtId="0" fontId="30" fillId="0" borderId="44" applyNumberFormat="0" applyFill="0" applyAlignment="0" applyProtection="0"/>
    <xf numFmtId="0" fontId="30" fillId="0" borderId="44" applyNumberFormat="0" applyFill="0" applyAlignment="0" applyProtection="0"/>
    <xf numFmtId="0" fontId="30" fillId="0" borderId="44" applyNumberFormat="0" applyFill="0" applyAlignment="0" applyProtection="0"/>
    <xf numFmtId="0" fontId="30" fillId="0" borderId="44" applyNumberFormat="0" applyFill="0" applyAlignment="0" applyProtection="0"/>
    <xf numFmtId="0" fontId="30" fillId="0" borderId="44" applyNumberFormat="0" applyFill="0" applyAlignment="0" applyProtection="0"/>
    <xf numFmtId="0" fontId="30" fillId="0" borderId="44" applyNumberFormat="0" applyFill="0" applyAlignment="0" applyProtection="0"/>
    <xf numFmtId="0" fontId="30" fillId="0" borderId="44" applyNumberFormat="0" applyFill="0" applyAlignment="0" applyProtection="0"/>
    <xf numFmtId="0" fontId="30" fillId="0" borderId="44" applyNumberFormat="0" applyFill="0" applyAlignment="0" applyProtection="0"/>
    <xf numFmtId="0" fontId="4" fillId="0" borderId="32" applyNumberFormat="0" applyFill="0" applyAlignment="0" applyProtection="0"/>
    <xf numFmtId="0" fontId="30" fillId="0" borderId="44" applyNumberFormat="0" applyFill="0" applyAlignment="0" applyProtection="0"/>
    <xf numFmtId="0" fontId="30" fillId="0" borderId="44" applyNumberFormat="0" applyFill="0" applyAlignment="0" applyProtection="0"/>
    <xf numFmtId="0" fontId="30" fillId="0" borderId="44" applyNumberFormat="0" applyFill="0" applyAlignment="0" applyProtection="0"/>
    <xf numFmtId="0" fontId="30" fillId="0" borderId="44" applyNumberFormat="0" applyFill="0" applyAlignment="0" applyProtection="0"/>
    <xf numFmtId="0" fontId="4" fillId="0" borderId="32" applyNumberFormat="0" applyFill="0" applyAlignment="0" applyProtection="0"/>
    <xf numFmtId="0" fontId="30" fillId="0" borderId="44" applyNumberFormat="0" applyFill="0" applyAlignment="0" applyProtection="0"/>
    <xf numFmtId="0" fontId="30" fillId="0" borderId="44" applyNumberFormat="0" applyFill="0" applyAlignment="0" applyProtection="0"/>
    <xf numFmtId="0" fontId="30" fillId="0" borderId="44" applyNumberFormat="0" applyFill="0" applyAlignment="0" applyProtection="0"/>
    <xf numFmtId="0" fontId="30" fillId="0" borderId="44" applyNumberFormat="0" applyFill="0" applyAlignment="0" applyProtection="0"/>
    <xf numFmtId="0" fontId="4" fillId="0" borderId="32" applyNumberFormat="0" applyFill="0" applyAlignment="0" applyProtection="0"/>
    <xf numFmtId="0" fontId="30" fillId="0" borderId="44" applyNumberFormat="0" applyFill="0" applyAlignment="0" applyProtection="0"/>
    <xf numFmtId="0" fontId="30" fillId="0" borderId="44" applyNumberFormat="0" applyFill="0" applyAlignment="0" applyProtection="0"/>
    <xf numFmtId="0" fontId="30" fillId="0" borderId="44" applyNumberFormat="0" applyFill="0" applyAlignment="0" applyProtection="0"/>
    <xf numFmtId="0" fontId="30" fillId="0" borderId="44" applyNumberFormat="0" applyFill="0" applyAlignment="0" applyProtection="0"/>
    <xf numFmtId="0" fontId="4" fillId="0" borderId="32" applyNumberFormat="0" applyFill="0" applyAlignment="0" applyProtection="0"/>
    <xf numFmtId="0" fontId="30" fillId="0" borderId="44" applyNumberFormat="0" applyFill="0" applyAlignment="0" applyProtection="0"/>
    <xf numFmtId="0" fontId="30" fillId="0" borderId="44" applyNumberFormat="0" applyFill="0" applyAlignment="0" applyProtection="0"/>
    <xf numFmtId="0" fontId="30" fillId="0" borderId="44" applyNumberFormat="0" applyFill="0" applyAlignment="0" applyProtection="0"/>
    <xf numFmtId="0" fontId="30" fillId="0" borderId="44" applyNumberFormat="0" applyFill="0" applyAlignment="0" applyProtection="0"/>
    <xf numFmtId="0" fontId="4" fillId="0" borderId="32" applyNumberFormat="0" applyFill="0" applyAlignment="0" applyProtection="0"/>
    <xf numFmtId="0" fontId="30" fillId="0" borderId="44" applyNumberFormat="0" applyFill="0" applyAlignment="0" applyProtection="0"/>
    <xf numFmtId="0" fontId="30" fillId="0" borderId="44" applyNumberFormat="0" applyFill="0" applyAlignment="0" applyProtection="0"/>
    <xf numFmtId="0" fontId="30" fillId="0" borderId="44" applyNumberFormat="0" applyFill="0" applyAlignment="0" applyProtection="0"/>
    <xf numFmtId="0" fontId="30" fillId="0" borderId="44" applyNumberFormat="0" applyFill="0" applyAlignment="0" applyProtection="0"/>
    <xf numFmtId="0" fontId="4" fillId="0" borderId="32" applyNumberFormat="0" applyFill="0" applyAlignment="0" applyProtection="0"/>
    <xf numFmtId="0" fontId="30" fillId="0" borderId="44" applyNumberFormat="0" applyFill="0" applyAlignment="0" applyProtection="0"/>
    <xf numFmtId="0" fontId="30" fillId="0" borderId="44" applyNumberFormat="0" applyFill="0" applyAlignment="0" applyProtection="0"/>
    <xf numFmtId="0" fontId="30" fillId="0" borderId="44" applyNumberFormat="0" applyFill="0" applyAlignment="0" applyProtection="0"/>
    <xf numFmtId="0" fontId="30" fillId="0" borderId="44" applyNumberFormat="0" applyFill="0" applyAlignment="0" applyProtection="0"/>
    <xf numFmtId="0" fontId="4" fillId="0" borderId="32" applyNumberFormat="0" applyFill="0" applyAlignment="0" applyProtection="0"/>
    <xf numFmtId="0" fontId="30" fillId="0" borderId="44" applyNumberFormat="0" applyFill="0" applyAlignment="0" applyProtection="0"/>
    <xf numFmtId="0" fontId="30" fillId="0" borderId="44" applyNumberFormat="0" applyFill="0" applyAlignment="0" applyProtection="0"/>
    <xf numFmtId="0" fontId="30" fillId="0" borderId="44" applyNumberFormat="0" applyFill="0" applyAlignment="0" applyProtection="0"/>
    <xf numFmtId="0" fontId="30" fillId="0" borderId="44" applyNumberFormat="0" applyFill="0" applyAlignment="0" applyProtection="0"/>
    <xf numFmtId="168" fontId="77" fillId="0" borderId="44" applyNumberFormat="0" applyFill="0" applyAlignment="0" applyProtection="0"/>
    <xf numFmtId="169" fontId="77" fillId="0" borderId="44" applyNumberFormat="0" applyFill="0" applyAlignment="0" applyProtection="0"/>
    <xf numFmtId="168" fontId="77" fillId="0" borderId="44" applyNumberFormat="0" applyFill="0" applyAlignment="0" applyProtection="0"/>
    <xf numFmtId="168" fontId="77" fillId="0" borderId="44" applyNumberFormat="0" applyFill="0" applyAlignment="0" applyProtection="0"/>
    <xf numFmtId="169" fontId="77" fillId="0" borderId="44" applyNumberFormat="0" applyFill="0" applyAlignment="0" applyProtection="0"/>
    <xf numFmtId="168" fontId="77" fillId="0" borderId="44" applyNumberFormat="0" applyFill="0" applyAlignment="0" applyProtection="0"/>
    <xf numFmtId="168" fontId="77" fillId="0" borderId="44" applyNumberFormat="0" applyFill="0" applyAlignment="0" applyProtection="0"/>
    <xf numFmtId="169" fontId="77" fillId="0" borderId="44" applyNumberFormat="0" applyFill="0" applyAlignment="0" applyProtection="0"/>
    <xf numFmtId="168" fontId="77" fillId="0" borderId="44" applyNumberFormat="0" applyFill="0" applyAlignment="0" applyProtection="0"/>
    <xf numFmtId="168" fontId="77" fillId="0" borderId="44" applyNumberFormat="0" applyFill="0" applyAlignment="0" applyProtection="0"/>
    <xf numFmtId="169" fontId="77" fillId="0" borderId="44" applyNumberFormat="0" applyFill="0" applyAlignment="0" applyProtection="0"/>
    <xf numFmtId="168" fontId="77" fillId="0" borderId="44" applyNumberFormat="0" applyFill="0" applyAlignment="0" applyProtection="0"/>
    <xf numFmtId="0" fontId="30" fillId="0" borderId="44" applyNumberFormat="0" applyFill="0" applyAlignment="0" applyProtection="0"/>
    <xf numFmtId="0" fontId="8" fillId="0" borderId="45"/>
    <xf numFmtId="185" fontId="64" fillId="0" borderId="0">
      <alignment horizontal="left"/>
    </xf>
    <xf numFmtId="0" fontId="2" fillId="0" borderId="0"/>
    <xf numFmtId="0" fontId="2" fillId="0" borderId="0"/>
    <xf numFmtId="168" fontId="2" fillId="0" borderId="0"/>
    <xf numFmtId="168" fontId="2" fillId="0" borderId="0">
      <alignment horizontal="center" textRotation="90"/>
    </xf>
    <xf numFmtId="0" fontId="2" fillId="0" borderId="0">
      <alignment horizontal="center" textRotation="90"/>
    </xf>
    <xf numFmtId="168" fontId="2" fillId="0" borderId="0">
      <alignment horizontal="center" textRotation="90"/>
    </xf>
    <xf numFmtId="191" fontId="9" fillId="0" borderId="0" applyFont="0" applyFill="0" applyBorder="0" applyAlignment="0" applyProtection="0"/>
    <xf numFmtId="192" fontId="2" fillId="0" borderId="0" applyFont="0" applyFill="0" applyBorder="0" applyAlignment="0" applyProtection="0"/>
    <xf numFmtId="0" fontId="78" fillId="0" borderId="0" applyNumberFormat="0" applyFill="0" applyBorder="0" applyAlignment="0" applyProtection="0"/>
    <xf numFmtId="0" fontId="7" fillId="0" borderId="0" applyNumberFormat="0" applyFill="0" applyBorder="0" applyAlignment="0" applyProtection="0"/>
    <xf numFmtId="168" fontId="79" fillId="0" borderId="0" applyNumberFormat="0" applyFill="0" applyBorder="0" applyAlignment="0" applyProtection="0"/>
    <xf numFmtId="168" fontId="79" fillId="0" borderId="0" applyNumberFormat="0" applyFill="0" applyBorder="0" applyAlignment="0" applyProtection="0"/>
    <xf numFmtId="169" fontId="79" fillId="0" borderId="0" applyNumberFormat="0" applyFill="0" applyBorder="0" applyAlignment="0" applyProtection="0"/>
    <xf numFmtId="0" fontId="78"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168" fontId="79" fillId="0" borderId="0" applyNumberFormat="0" applyFill="0" applyBorder="0" applyAlignment="0" applyProtection="0"/>
    <xf numFmtId="169" fontId="79" fillId="0" borderId="0" applyNumberFormat="0" applyFill="0" applyBorder="0" applyAlignment="0" applyProtection="0"/>
    <xf numFmtId="168" fontId="79" fillId="0" borderId="0" applyNumberFormat="0" applyFill="0" applyBorder="0" applyAlignment="0" applyProtection="0"/>
    <xf numFmtId="168" fontId="79" fillId="0" borderId="0" applyNumberFormat="0" applyFill="0" applyBorder="0" applyAlignment="0" applyProtection="0"/>
    <xf numFmtId="169" fontId="79" fillId="0" borderId="0" applyNumberFormat="0" applyFill="0" applyBorder="0" applyAlignment="0" applyProtection="0"/>
    <xf numFmtId="168" fontId="79" fillId="0" borderId="0" applyNumberFormat="0" applyFill="0" applyBorder="0" applyAlignment="0" applyProtection="0"/>
    <xf numFmtId="168" fontId="79" fillId="0" borderId="0" applyNumberFormat="0" applyFill="0" applyBorder="0" applyAlignment="0" applyProtection="0"/>
    <xf numFmtId="169" fontId="79" fillId="0" borderId="0" applyNumberFormat="0" applyFill="0" applyBorder="0" applyAlignment="0" applyProtection="0"/>
    <xf numFmtId="168" fontId="79" fillId="0" borderId="0" applyNumberFormat="0" applyFill="0" applyBorder="0" applyAlignment="0" applyProtection="0"/>
    <xf numFmtId="168" fontId="79" fillId="0" borderId="0" applyNumberFormat="0" applyFill="0" applyBorder="0" applyAlignment="0" applyProtection="0"/>
    <xf numFmtId="169" fontId="79" fillId="0" borderId="0" applyNumberFormat="0" applyFill="0" applyBorder="0" applyAlignment="0" applyProtection="0"/>
    <xf numFmtId="168" fontId="79" fillId="0" borderId="0" applyNumberFormat="0" applyFill="0" applyBorder="0" applyAlignment="0" applyProtection="0"/>
    <xf numFmtId="0" fontId="78" fillId="0" borderId="0" applyNumberFormat="0" applyFill="0" applyBorder="0" applyAlignment="0" applyProtection="0"/>
    <xf numFmtId="1" fontId="80" fillId="0" borderId="0" applyFill="0" applyProtection="0">
      <alignment horizontal="right"/>
    </xf>
    <xf numFmtId="42" fontId="81" fillId="0" borderId="0" applyFont="0" applyFill="0" applyBorder="0" applyAlignment="0" applyProtection="0"/>
    <xf numFmtId="44" fontId="81" fillId="0" borderId="0" applyFont="0" applyFill="0" applyBorder="0" applyAlignment="0" applyProtection="0"/>
    <xf numFmtId="0" fontId="82" fillId="0" borderId="0"/>
    <xf numFmtId="0" fontId="83" fillId="0" borderId="0"/>
    <xf numFmtId="38" fontId="9" fillId="0" borderId="0" applyFont="0" applyFill="0" applyBorder="0" applyAlignment="0" applyProtection="0"/>
    <xf numFmtId="40" fontId="9" fillId="0" borderId="0" applyFont="0" applyFill="0" applyBorder="0" applyAlignment="0" applyProtection="0"/>
    <xf numFmtId="41" fontId="81" fillId="0" borderId="0" applyFont="0" applyFill="0" applyBorder="0" applyAlignment="0" applyProtection="0"/>
    <xf numFmtId="43" fontId="81" fillId="0" borderId="0" applyFont="0" applyFill="0" applyBorder="0" applyAlignment="0" applyProtection="0"/>
    <xf numFmtId="0" fontId="2" fillId="0" borderId="0"/>
    <xf numFmtId="9" fontId="1" fillId="0" borderId="0" applyFont="0" applyFill="0" applyBorder="0" applyAlignment="0" applyProtection="0"/>
    <xf numFmtId="0" fontId="1" fillId="0" borderId="0"/>
    <xf numFmtId="0" fontId="2" fillId="0" borderId="0">
      <alignment vertical="center"/>
    </xf>
    <xf numFmtId="166" fontId="1" fillId="0" borderId="0" applyFont="0" applyFill="0" applyBorder="0" applyAlignment="0" applyProtection="0"/>
    <xf numFmtId="0" fontId="94" fillId="0" borderId="0"/>
    <xf numFmtId="0" fontId="1" fillId="0" borderId="0"/>
    <xf numFmtId="0" fontId="1" fillId="0" borderId="0"/>
  </cellStyleXfs>
  <cellXfs count="769">
    <xf numFmtId="0" fontId="0" fillId="0" borderId="0" xfId="0"/>
    <xf numFmtId="0" fontId="86" fillId="0" borderId="0" xfId="11" applyFont="1" applyFill="1" applyBorder="1" applyProtection="1"/>
    <xf numFmtId="0" fontId="86" fillId="0" borderId="0" xfId="11" applyFont="1" applyFill="1" applyBorder="1" applyAlignment="1" applyProtection="1"/>
    <xf numFmtId="0" fontId="88" fillId="0" borderId="0" xfId="11" applyFont="1" applyFill="1" applyBorder="1" applyAlignment="1" applyProtection="1"/>
    <xf numFmtId="0" fontId="87" fillId="0" borderId="0" xfId="0" applyFont="1" applyFill="1"/>
    <xf numFmtId="0" fontId="89" fillId="0" borderId="55" xfId="0" applyNumberFormat="1" applyFont="1" applyFill="1" applyBorder="1" applyAlignment="1">
      <alignment horizontal="left" vertical="center" wrapText="1"/>
    </xf>
    <xf numFmtId="0" fontId="87" fillId="0" borderId="0" xfId="0" applyFont="1" applyFill="1" applyAlignment="1">
      <alignment horizontal="left" vertical="top" wrapText="1"/>
    </xf>
    <xf numFmtId="0" fontId="87" fillId="0" borderId="0" xfId="0" applyFont="1"/>
    <xf numFmtId="0" fontId="90" fillId="0" borderId="114" xfId="0" applyFont="1" applyBorder="1"/>
    <xf numFmtId="43" fontId="85" fillId="0" borderId="0" xfId="7" applyFont="1"/>
    <xf numFmtId="0" fontId="87" fillId="0" borderId="0" xfId="0" applyFont="1" applyAlignment="1">
      <alignment wrapText="1"/>
    </xf>
    <xf numFmtId="0" fontId="86" fillId="0" borderId="114" xfId="0" applyFont="1" applyBorder="1"/>
    <xf numFmtId="0" fontId="86" fillId="0" borderId="114" xfId="0" applyFont="1" applyFill="1" applyBorder="1"/>
    <xf numFmtId="0" fontId="86" fillId="0" borderId="114" xfId="0" applyFont="1" applyBorder="1" applyAlignment="1">
      <alignment horizontal="left" indent="8"/>
    </xf>
    <xf numFmtId="0" fontId="86" fillId="0" borderId="114" xfId="0" applyFont="1" applyBorder="1" applyAlignment="1">
      <alignment wrapText="1"/>
    </xf>
    <xf numFmtId="0" fontId="90" fillId="0" borderId="0" xfId="0" applyFont="1"/>
    <xf numFmtId="0" fontId="89" fillId="0" borderId="114" xfId="0" applyFont="1" applyBorder="1"/>
    <xf numFmtId="0" fontId="86" fillId="0" borderId="118" xfId="0" applyFont="1" applyFill="1" applyBorder="1" applyAlignment="1">
      <alignment horizontal="center" vertical="center" wrapText="1"/>
    </xf>
    <xf numFmtId="0" fontId="86" fillId="0" borderId="114" xfId="0" applyFont="1" applyBorder="1" applyAlignment="1">
      <alignment horizontal="center" vertical="center"/>
    </xf>
    <xf numFmtId="0" fontId="86" fillId="0" borderId="0" xfId="0" applyFont="1"/>
    <xf numFmtId="0" fontId="86" fillId="0" borderId="0" xfId="0" applyFont="1" applyAlignment="1">
      <alignment wrapText="1"/>
    </xf>
    <xf numFmtId="14" fontId="86" fillId="0" borderId="0" xfId="0" applyNumberFormat="1" applyFont="1"/>
    <xf numFmtId="0" fontId="87" fillId="0" borderId="0" xfId="0" applyFont="1" applyBorder="1"/>
    <xf numFmtId="0" fontId="87" fillId="0" borderId="0" xfId="0" applyFont="1" applyBorder="1" applyAlignment="1">
      <alignment horizontal="left"/>
    </xf>
    <xf numFmtId="0" fontId="89" fillId="0" borderId="114" xfId="0" applyFont="1" applyFill="1" applyBorder="1"/>
    <xf numFmtId="0" fontId="86" fillId="0" borderId="114" xfId="0" applyNumberFormat="1" applyFont="1" applyFill="1" applyBorder="1" applyAlignment="1">
      <alignment horizontal="left" vertical="center" wrapText="1"/>
    </xf>
    <xf numFmtId="0" fontId="89" fillId="0" borderId="114" xfId="0" applyFont="1" applyFill="1" applyBorder="1" applyAlignment="1">
      <alignment horizontal="left" wrapText="1" indent="1"/>
    </xf>
    <xf numFmtId="0" fontId="89" fillId="0" borderId="114" xfId="0" applyFont="1" applyFill="1" applyBorder="1" applyAlignment="1">
      <alignment horizontal="left" vertical="center" indent="1"/>
    </xf>
    <xf numFmtId="0" fontId="87" fillId="0" borderId="114" xfId="0" applyFont="1" applyBorder="1"/>
    <xf numFmtId="0" fontId="86" fillId="0" borderId="114" xfId="0" applyFont="1" applyFill="1" applyBorder="1" applyAlignment="1">
      <alignment horizontal="left" wrapText="1" indent="1"/>
    </xf>
    <xf numFmtId="0" fontId="86" fillId="0" borderId="114" xfId="0" applyFont="1" applyFill="1" applyBorder="1" applyAlignment="1">
      <alignment horizontal="left" indent="1"/>
    </xf>
    <xf numFmtId="0" fontId="86" fillId="0" borderId="114" xfId="0" applyFont="1" applyFill="1" applyBorder="1" applyAlignment="1">
      <alignment horizontal="left" wrapText="1" indent="4"/>
    </xf>
    <xf numFmtId="0" fontId="86" fillId="0" borderId="114" xfId="0" applyNumberFormat="1" applyFont="1" applyFill="1" applyBorder="1" applyAlignment="1">
      <alignment horizontal="left" indent="3"/>
    </xf>
    <xf numFmtId="0" fontId="89" fillId="0" borderId="114" xfId="0" applyFont="1" applyFill="1" applyBorder="1" applyAlignment="1">
      <alignment horizontal="left" indent="1"/>
    </xf>
    <xf numFmtId="0" fontId="90" fillId="0" borderId="6" xfId="0" applyFont="1" applyBorder="1"/>
    <xf numFmtId="0" fontId="90" fillId="0" borderId="114" xfId="0" applyFont="1" applyFill="1" applyBorder="1"/>
    <xf numFmtId="0" fontId="87" fillId="0" borderId="114" xfId="0" applyFont="1" applyFill="1" applyBorder="1" applyAlignment="1">
      <alignment horizontal="left" wrapText="1" indent="2"/>
    </xf>
    <xf numFmtId="0" fontId="87" fillId="0" borderId="114" xfId="0" applyFont="1" applyFill="1" applyBorder="1"/>
    <xf numFmtId="0" fontId="87" fillId="0" borderId="114" xfId="0" applyFont="1" applyFill="1" applyBorder="1" applyAlignment="1">
      <alignment horizontal="left" wrapText="1"/>
    </xf>
    <xf numFmtId="0" fontId="86" fillId="0" borderId="0" xfId="0" applyFont="1" applyBorder="1"/>
    <xf numFmtId="0" fontId="86" fillId="0" borderId="114" xfId="0" applyFont="1" applyBorder="1" applyAlignment="1">
      <alignment horizontal="left" indent="1"/>
    </xf>
    <xf numFmtId="0" fontId="86" fillId="0" borderId="114" xfId="0" applyFont="1" applyBorder="1" applyAlignment="1">
      <alignment horizontal="center"/>
    </xf>
    <xf numFmtId="0" fontId="86" fillId="0" borderId="0" xfId="0" applyFont="1" applyFill="1"/>
    <xf numFmtId="14" fontId="86" fillId="0" borderId="0" xfId="0" applyNumberFormat="1" applyFont="1" applyBorder="1"/>
    <xf numFmtId="0" fontId="86" fillId="0" borderId="0" xfId="0" applyFont="1" applyAlignment="1">
      <alignment horizontal="center" vertical="center"/>
    </xf>
    <xf numFmtId="0" fontId="86" fillId="0" borderId="0" xfId="0" applyFont="1" applyBorder="1" applyAlignment="1">
      <alignment horizontal="left"/>
    </xf>
    <xf numFmtId="0" fontId="89" fillId="0" borderId="114" xfId="0" applyNumberFormat="1" applyFont="1" applyFill="1" applyBorder="1" applyAlignment="1">
      <alignment horizontal="left" vertical="center" wrapText="1"/>
    </xf>
    <xf numFmtId="0" fontId="86" fillId="0" borderId="6" xfId="0" applyFont="1" applyFill="1" applyBorder="1" applyAlignment="1">
      <alignment horizontal="center" vertical="center" wrapText="1"/>
    </xf>
    <xf numFmtId="0" fontId="91" fillId="0" borderId="0" xfId="0" applyFont="1"/>
    <xf numFmtId="0" fontId="84" fillId="0" borderId="0" xfId="0" applyFont="1" applyFill="1" applyBorder="1" applyAlignment="1">
      <alignment wrapText="1"/>
    </xf>
    <xf numFmtId="0" fontId="91" fillId="0" borderId="114" xfId="0" applyFont="1" applyBorder="1"/>
    <xf numFmtId="0" fontId="89" fillId="0" borderId="114" xfId="0" applyFont="1" applyBorder="1" applyAlignment="1">
      <alignment horizontal="center" vertical="center" wrapText="1"/>
    </xf>
    <xf numFmtId="0" fontId="91" fillId="0" borderId="0" xfId="0" applyFont="1" applyAlignment="1">
      <alignment horizontal="center" vertical="center"/>
    </xf>
    <xf numFmtId="0" fontId="98" fillId="0" borderId="0" xfId="0" applyFont="1"/>
    <xf numFmtId="0" fontId="86" fillId="0" borderId="109" xfId="0" applyNumberFormat="1" applyFont="1" applyFill="1" applyBorder="1" applyAlignment="1">
      <alignment horizontal="left" vertical="center" wrapText="1" indent="1" readingOrder="1"/>
    </xf>
    <xf numFmtId="0" fontId="98" fillId="0" borderId="114" xfId="0" applyFont="1" applyBorder="1" applyAlignment="1">
      <alignment horizontal="left" indent="3"/>
    </xf>
    <xf numFmtId="0" fontId="89" fillId="0" borderId="114" xfId="0" applyNumberFormat="1" applyFont="1" applyFill="1" applyBorder="1" applyAlignment="1">
      <alignment vertical="center" wrapText="1" readingOrder="1"/>
    </xf>
    <xf numFmtId="0" fontId="98" fillId="0" borderId="114" xfId="0" applyFont="1" applyFill="1" applyBorder="1" applyAlignment="1">
      <alignment horizontal="left" indent="2"/>
    </xf>
    <xf numFmtId="0" fontId="86" fillId="0" borderId="110" xfId="0" applyNumberFormat="1" applyFont="1" applyFill="1" applyBorder="1" applyAlignment="1">
      <alignment vertical="center" wrapText="1" readingOrder="1"/>
    </xf>
    <xf numFmtId="0" fontId="98" fillId="0" borderId="118" xfId="0" applyFont="1" applyBorder="1" applyAlignment="1">
      <alignment horizontal="left" indent="2"/>
    </xf>
    <xf numFmtId="0" fontId="86" fillId="0" borderId="109" xfId="0" applyNumberFormat="1" applyFont="1" applyFill="1" applyBorder="1" applyAlignment="1">
      <alignment vertical="center" wrapText="1" readingOrder="1"/>
    </xf>
    <xf numFmtId="0" fontId="98" fillId="0" borderId="114" xfId="0" applyFont="1" applyBorder="1" applyAlignment="1">
      <alignment horizontal="left" indent="2"/>
    </xf>
    <xf numFmtId="0" fontId="86" fillId="0" borderId="108" xfId="0" applyNumberFormat="1" applyFont="1" applyFill="1" applyBorder="1" applyAlignment="1">
      <alignment vertical="center" wrapText="1" readingOrder="1"/>
    </xf>
    <xf numFmtId="0" fontId="86" fillId="0" borderId="114" xfId="0" applyFont="1" applyBorder="1" applyAlignment="1">
      <alignment horizontal="center" vertical="center" wrapText="1"/>
    </xf>
    <xf numFmtId="0" fontId="90" fillId="0" borderId="114" xfId="0" applyFont="1" applyFill="1" applyBorder="1" applyAlignment="1">
      <alignment horizontal="center" vertical="center" wrapText="1"/>
    </xf>
    <xf numFmtId="164" fontId="87" fillId="0" borderId="114" xfId="7" applyNumberFormat="1" applyFont="1" applyBorder="1"/>
    <xf numFmtId="164" fontId="87" fillId="0" borderId="0" xfId="0" applyNumberFormat="1" applyFont="1"/>
    <xf numFmtId="164" fontId="86" fillId="0" borderId="114" xfId="7" applyNumberFormat="1" applyFont="1" applyBorder="1"/>
    <xf numFmtId="164" fontId="86" fillId="0" borderId="114" xfId="7" applyNumberFormat="1" applyFont="1" applyFill="1" applyBorder="1"/>
    <xf numFmtId="164" fontId="86" fillId="35" borderId="114" xfId="7" applyNumberFormat="1" applyFont="1" applyFill="1" applyBorder="1"/>
    <xf numFmtId="164" fontId="89" fillId="0" borderId="114" xfId="7" applyNumberFormat="1" applyFont="1" applyBorder="1"/>
    <xf numFmtId="43" fontId="86" fillId="0" borderId="0" xfId="7" applyFont="1"/>
    <xf numFmtId="43" fontId="87" fillId="0" borderId="0" xfId="7" applyFont="1"/>
    <xf numFmtId="164" fontId="86" fillId="0" borderId="0" xfId="7" applyNumberFormat="1" applyFont="1"/>
    <xf numFmtId="164" fontId="86" fillId="0" borderId="114" xfId="7" applyNumberFormat="1" applyFont="1" applyBorder="1" applyAlignment="1">
      <alignment horizontal="center" vertical="center"/>
    </xf>
    <xf numFmtId="164" fontId="86" fillId="0" borderId="114" xfId="7" applyNumberFormat="1" applyFont="1" applyBorder="1" applyAlignment="1">
      <alignment horizontal="center" vertical="center" wrapText="1"/>
    </xf>
    <xf numFmtId="164" fontId="86" fillId="0" borderId="118" xfId="7" applyNumberFormat="1" applyFont="1" applyFill="1" applyBorder="1" applyAlignment="1">
      <alignment horizontal="center" vertical="center" wrapText="1"/>
    </xf>
    <xf numFmtId="164" fontId="87" fillId="0" borderId="0" xfId="7" applyNumberFormat="1" applyFont="1" applyBorder="1"/>
    <xf numFmtId="164" fontId="87" fillId="0" borderId="0" xfId="7" applyNumberFormat="1" applyFont="1"/>
    <xf numFmtId="164" fontId="90" fillId="0" borderId="114" xfId="7" applyNumberFormat="1" applyFont="1" applyFill="1" applyBorder="1" applyAlignment="1">
      <alignment horizontal="center" vertical="center" wrapText="1"/>
    </xf>
    <xf numFmtId="164" fontId="90" fillId="0" borderId="114" xfId="7" applyNumberFormat="1" applyFont="1" applyBorder="1"/>
    <xf numFmtId="164" fontId="87" fillId="0" borderId="0" xfId="7" applyNumberFormat="1" applyFont="1" applyFill="1"/>
    <xf numFmtId="164" fontId="87" fillId="77" borderId="114" xfId="7" applyNumberFormat="1" applyFont="1" applyFill="1" applyBorder="1"/>
    <xf numFmtId="164" fontId="87" fillId="0" borderId="114" xfId="7" applyNumberFormat="1" applyFont="1" applyFill="1" applyBorder="1"/>
    <xf numFmtId="164" fontId="86" fillId="0" borderId="0" xfId="7" applyNumberFormat="1" applyFont="1" applyAlignment="1">
      <alignment wrapText="1"/>
    </xf>
    <xf numFmtId="164" fontId="86" fillId="0" borderId="94" xfId="7" applyNumberFormat="1" applyFont="1" applyFill="1" applyBorder="1" applyAlignment="1">
      <alignment horizontal="center" vertical="center" wrapText="1"/>
    </xf>
    <xf numFmtId="164" fontId="86" fillId="0" borderId="117" xfId="7" applyNumberFormat="1" applyFont="1" applyFill="1" applyBorder="1" applyAlignment="1">
      <alignment horizontal="center" vertical="center" wrapText="1"/>
    </xf>
    <xf numFmtId="164" fontId="86" fillId="0" borderId="0" xfId="7" applyNumberFormat="1" applyFont="1" applyBorder="1" applyAlignment="1">
      <alignment horizontal="center" vertical="center"/>
    </xf>
    <xf numFmtId="164" fontId="86" fillId="0" borderId="0" xfId="7" applyNumberFormat="1" applyFont="1" applyFill="1" applyBorder="1" applyAlignment="1">
      <alignment horizontal="center" vertical="center" wrapText="1"/>
    </xf>
    <xf numFmtId="164" fontId="86" fillId="0" borderId="93" xfId="7" applyNumberFormat="1" applyFont="1" applyFill="1" applyBorder="1" applyAlignment="1">
      <alignment horizontal="center" vertical="center" wrapText="1"/>
    </xf>
    <xf numFmtId="164" fontId="86" fillId="0" borderId="0" xfId="7" applyNumberFormat="1" applyFont="1" applyBorder="1" applyAlignment="1">
      <alignment horizontal="center" vertical="center" wrapText="1"/>
    </xf>
    <xf numFmtId="164" fontId="86" fillId="0" borderId="6" xfId="7" applyNumberFormat="1" applyFont="1" applyBorder="1" applyAlignment="1">
      <alignment wrapText="1"/>
    </xf>
    <xf numFmtId="164" fontId="86" fillId="0" borderId="114" xfId="7" applyNumberFormat="1" applyFont="1" applyFill="1" applyBorder="1" applyAlignment="1">
      <alignment horizontal="center" vertical="center" wrapText="1"/>
    </xf>
    <xf numFmtId="164" fontId="86" fillId="0" borderId="6" xfId="7" applyNumberFormat="1" applyFont="1" applyBorder="1" applyAlignment="1">
      <alignment horizontal="center" vertical="center" wrapText="1"/>
    </xf>
    <xf numFmtId="164" fontId="86" fillId="0" borderId="0" xfId="7" applyNumberFormat="1" applyFont="1" applyBorder="1"/>
    <xf numFmtId="164" fontId="89" fillId="75" borderId="114" xfId="7" applyNumberFormat="1" applyFont="1" applyFill="1" applyBorder="1"/>
    <xf numFmtId="164" fontId="89" fillId="79" borderId="114" xfId="7" applyNumberFormat="1" applyFont="1" applyFill="1" applyBorder="1"/>
    <xf numFmtId="164" fontId="89" fillId="0" borderId="14" xfId="7" applyNumberFormat="1" applyFont="1" applyBorder="1"/>
    <xf numFmtId="164" fontId="86" fillId="0" borderId="68" xfId="7" applyNumberFormat="1" applyFont="1" applyBorder="1"/>
    <xf numFmtId="164" fontId="86" fillId="0" borderId="117" xfId="7" applyNumberFormat="1" applyFont="1" applyBorder="1"/>
    <xf numFmtId="164" fontId="86" fillId="0" borderId="14" xfId="7" applyNumberFormat="1" applyFont="1" applyBorder="1" applyAlignment="1">
      <alignment horizontal="left" indent="1"/>
    </xf>
    <xf numFmtId="164" fontId="86" fillId="0" borderId="14" xfId="7" applyNumberFormat="1" applyFont="1" applyBorder="1" applyAlignment="1">
      <alignment horizontal="left" indent="2"/>
    </xf>
    <xf numFmtId="164" fontId="86" fillId="0" borderId="14" xfId="7" applyNumberFormat="1" applyFont="1" applyFill="1" applyBorder="1" applyAlignment="1">
      <alignment horizontal="left" indent="3"/>
    </xf>
    <xf numFmtId="164" fontId="86" fillId="0" borderId="14" xfId="7" applyNumberFormat="1" applyFont="1" applyFill="1" applyBorder="1" applyAlignment="1">
      <alignment horizontal="left" indent="1"/>
    </xf>
    <xf numFmtId="164" fontId="86" fillId="78" borderId="14" xfId="7" applyNumberFormat="1" applyFont="1" applyFill="1" applyBorder="1"/>
    <xf numFmtId="164" fontId="86" fillId="78" borderId="114" xfId="7" applyNumberFormat="1" applyFont="1" applyFill="1" applyBorder="1"/>
    <xf numFmtId="164" fontId="86" fillId="78" borderId="68" xfId="7" applyNumberFormat="1" applyFont="1" applyFill="1" applyBorder="1"/>
    <xf numFmtId="164" fontId="86" fillId="78" borderId="117" xfId="7" applyNumberFormat="1" applyFont="1" applyFill="1" applyBorder="1"/>
    <xf numFmtId="164" fontId="86" fillId="0" borderId="14" xfId="7" applyNumberFormat="1" applyFont="1" applyFill="1" applyBorder="1" applyAlignment="1">
      <alignment horizontal="left" vertical="top" wrapText="1" indent="2"/>
    </xf>
    <xf numFmtId="164" fontId="86" fillId="0" borderId="68" xfId="7" applyNumberFormat="1" applyFont="1" applyFill="1" applyBorder="1"/>
    <xf numFmtId="164" fontId="86" fillId="0" borderId="117" xfId="7" applyNumberFormat="1" applyFont="1" applyFill="1" applyBorder="1"/>
    <xf numFmtId="164" fontId="86" fillId="0" borderId="0" xfId="7" applyNumberFormat="1" applyFont="1" applyFill="1"/>
    <xf numFmtId="164" fontId="86" fillId="0" borderId="14" xfId="7" applyNumberFormat="1" applyFont="1" applyFill="1" applyBorder="1" applyAlignment="1">
      <alignment horizontal="left" wrapText="1" indent="3"/>
    </xf>
    <xf numFmtId="164" fontId="86" fillId="0" borderId="14" xfId="7" applyNumberFormat="1" applyFont="1" applyFill="1" applyBorder="1" applyAlignment="1">
      <alignment horizontal="left" wrapText="1" indent="2"/>
    </xf>
    <xf numFmtId="164" fontId="86" fillId="0" borderId="14" xfId="7" applyNumberFormat="1" applyFont="1" applyFill="1" applyBorder="1" applyAlignment="1">
      <alignment horizontal="left" wrapText="1" indent="1"/>
    </xf>
    <xf numFmtId="164" fontId="86" fillId="0" borderId="17" xfId="7" applyNumberFormat="1" applyFont="1" applyFill="1" applyBorder="1" applyAlignment="1">
      <alignment horizontal="left" wrapText="1" indent="1"/>
    </xf>
    <xf numFmtId="164" fontId="86" fillId="0" borderId="18" xfId="7" applyNumberFormat="1" applyFont="1" applyFill="1" applyBorder="1"/>
    <xf numFmtId="164" fontId="86" fillId="0" borderId="19" xfId="7" applyNumberFormat="1" applyFont="1" applyFill="1" applyBorder="1"/>
    <xf numFmtId="164" fontId="86" fillId="0" borderId="21" xfId="7" applyNumberFormat="1" applyFont="1" applyFill="1" applyBorder="1"/>
    <xf numFmtId="164" fontId="86" fillId="0" borderId="0" xfId="0" applyNumberFormat="1" applyFont="1"/>
    <xf numFmtId="164" fontId="86" fillId="0" borderId="0" xfId="7" applyNumberFormat="1" applyFont="1" applyBorder="1" applyAlignment="1">
      <alignment wrapText="1"/>
    </xf>
    <xf numFmtId="164" fontId="86" fillId="0" borderId="68" xfId="7" applyNumberFormat="1" applyFont="1" applyFill="1" applyBorder="1" applyAlignment="1">
      <alignment horizontal="center" vertical="center" wrapText="1"/>
    </xf>
    <xf numFmtId="164" fontId="86" fillId="0" borderId="62" xfId="7" applyNumberFormat="1" applyFont="1" applyBorder="1" applyAlignment="1">
      <alignment horizontal="center" vertical="center" wrapText="1"/>
    </xf>
    <xf numFmtId="164" fontId="86" fillId="0" borderId="54" xfId="7" applyNumberFormat="1" applyFont="1" applyBorder="1"/>
    <xf numFmtId="164" fontId="89" fillId="0" borderId="53" xfId="7" applyNumberFormat="1" applyFont="1" applyBorder="1"/>
    <xf numFmtId="164" fontId="86" fillId="0" borderId="68" xfId="7" applyNumberFormat="1" applyFont="1" applyBorder="1" applyAlignment="1">
      <alignment horizontal="left" indent="1"/>
    </xf>
    <xf numFmtId="164" fontId="86" fillId="0" borderId="68" xfId="7" applyNumberFormat="1" applyFont="1" applyBorder="1" applyAlignment="1">
      <alignment horizontal="left" indent="2"/>
    </xf>
    <xf numFmtId="164" fontId="86" fillId="0" borderId="14" xfId="7" applyNumberFormat="1" applyFont="1" applyBorder="1" applyAlignment="1">
      <alignment horizontal="left" indent="3"/>
    </xf>
    <xf numFmtId="164" fontId="86" fillId="0" borderId="68" xfId="7" applyNumberFormat="1" applyFont="1" applyFill="1" applyBorder="1" applyAlignment="1">
      <alignment horizontal="left" indent="3"/>
    </xf>
    <xf numFmtId="164" fontId="86" fillId="0" borderId="68" xfId="7" applyNumberFormat="1" applyFont="1" applyFill="1" applyBorder="1" applyAlignment="1">
      <alignment horizontal="left" indent="1"/>
    </xf>
    <xf numFmtId="164" fontId="86" fillId="0" borderId="14" xfId="7" applyNumberFormat="1" applyFont="1" applyBorder="1" applyAlignment="1">
      <alignment horizontal="left" wrapText="1" indent="2"/>
    </xf>
    <xf numFmtId="164" fontId="86" fillId="0" borderId="68" xfId="7" applyNumberFormat="1" applyFont="1" applyFill="1" applyBorder="1" applyAlignment="1">
      <alignment horizontal="left" vertical="top" wrapText="1" indent="2"/>
    </xf>
    <xf numFmtId="164" fontId="86" fillId="0" borderId="68" xfId="7" applyNumberFormat="1" applyFont="1" applyFill="1" applyBorder="1" applyAlignment="1">
      <alignment horizontal="left" wrapText="1" indent="3"/>
    </xf>
    <xf numFmtId="164" fontId="86" fillId="0" borderId="68" xfId="7" applyNumberFormat="1" applyFont="1" applyFill="1" applyBorder="1" applyAlignment="1">
      <alignment horizontal="left" wrapText="1" indent="2"/>
    </xf>
    <xf numFmtId="164" fontId="86" fillId="0" borderId="68" xfId="7" applyNumberFormat="1" applyFont="1" applyFill="1" applyBorder="1" applyAlignment="1">
      <alignment horizontal="left" wrapText="1" indent="1"/>
    </xf>
    <xf numFmtId="164" fontId="86" fillId="0" borderId="19" xfId="7" applyNumberFormat="1" applyFont="1" applyFill="1" applyBorder="1" applyAlignment="1">
      <alignment horizontal="left" wrapText="1" indent="1"/>
    </xf>
    <xf numFmtId="164" fontId="87" fillId="78" borderId="114" xfId="7" applyNumberFormat="1" applyFont="1" applyFill="1" applyBorder="1"/>
    <xf numFmtId="164" fontId="86" fillId="0" borderId="114" xfId="7" applyNumberFormat="1" applyFont="1" applyFill="1" applyBorder="1" applyAlignment="1">
      <alignment horizontal="left" vertical="center" wrapText="1"/>
    </xf>
    <xf numFmtId="164" fontId="89" fillId="0" borderId="114" xfId="7" applyNumberFormat="1" applyFont="1" applyFill="1" applyBorder="1" applyAlignment="1">
      <alignment horizontal="left" vertical="center" wrapText="1"/>
    </xf>
    <xf numFmtId="164" fontId="89" fillId="0" borderId="114" xfId="7" applyNumberFormat="1" applyFont="1" applyBorder="1" applyAlignment="1">
      <alignment horizontal="center" vertical="center"/>
    </xf>
    <xf numFmtId="164" fontId="89" fillId="0" borderId="114" xfId="7" applyNumberFormat="1" applyFont="1" applyFill="1" applyBorder="1"/>
    <xf numFmtId="164" fontId="91" fillId="0" borderId="114" xfId="7" applyNumberFormat="1" applyFont="1" applyBorder="1"/>
    <xf numFmtId="164" fontId="91" fillId="0" borderId="0" xfId="0" applyNumberFormat="1" applyFont="1"/>
    <xf numFmtId="164" fontId="98" fillId="0" borderId="0" xfId="7" applyNumberFormat="1" applyFont="1"/>
    <xf numFmtId="164" fontId="98" fillId="0" borderId="6" xfId="7" applyNumberFormat="1" applyFont="1" applyBorder="1"/>
    <xf numFmtId="164" fontId="91" fillId="0" borderId="114" xfId="0" applyNumberFormat="1" applyFont="1" applyBorder="1"/>
    <xf numFmtId="164" fontId="99" fillId="0" borderId="114" xfId="7" applyNumberFormat="1" applyFont="1" applyBorder="1"/>
    <xf numFmtId="194" fontId="99" fillId="0" borderId="114" xfId="20961" applyNumberFormat="1" applyFont="1" applyBorder="1"/>
    <xf numFmtId="10" fontId="99" fillId="0" borderId="114" xfId="7" applyNumberFormat="1" applyFont="1" applyBorder="1"/>
    <xf numFmtId="43" fontId="99" fillId="0" borderId="114" xfId="7" applyFont="1" applyBorder="1"/>
    <xf numFmtId="164" fontId="100" fillId="0" borderId="114" xfId="7" applyNumberFormat="1" applyFont="1" applyBorder="1"/>
    <xf numFmtId="195" fontId="99" fillId="0" borderId="114" xfId="20961" applyNumberFormat="1" applyFont="1" applyBorder="1"/>
    <xf numFmtId="0" fontId="89" fillId="0" borderId="117" xfId="0" applyNumberFormat="1" applyFont="1" applyFill="1" applyBorder="1" applyAlignment="1">
      <alignment vertical="center" wrapText="1"/>
    </xf>
    <xf numFmtId="164" fontId="86" fillId="0" borderId="114" xfId="7" applyNumberFormat="1" applyFont="1" applyFill="1" applyBorder="1" applyAlignment="1" applyProtection="1">
      <alignment horizontal="center" vertical="center" wrapText="1"/>
    </xf>
    <xf numFmtId="0" fontId="87" fillId="0" borderId="114" xfId="0" applyFont="1" applyBorder="1" applyAlignment="1">
      <alignment horizontal="center"/>
    </xf>
    <xf numFmtId="164" fontId="86" fillId="0" borderId="114" xfId="7" applyNumberFormat="1" applyFont="1" applyBorder="1" applyAlignment="1">
      <alignment horizontal="right"/>
    </xf>
    <xf numFmtId="164" fontId="86" fillId="35" borderId="114" xfId="7" applyNumberFormat="1" applyFont="1" applyFill="1" applyBorder="1" applyAlignment="1">
      <alignment horizontal="right"/>
    </xf>
    <xf numFmtId="164" fontId="86" fillId="35" borderId="68" xfId="7" applyNumberFormat="1" applyFont="1" applyFill="1" applyBorder="1" applyAlignment="1">
      <alignment horizontal="right"/>
    </xf>
    <xf numFmtId="0" fontId="86" fillId="0" borderId="117" xfId="0" applyNumberFormat="1" applyFont="1" applyFill="1" applyBorder="1" applyAlignment="1">
      <alignment horizontal="left" vertical="center" wrapText="1" indent="4"/>
    </xf>
    <xf numFmtId="0" fontId="86" fillId="0" borderId="114" xfId="0" applyFont="1" applyFill="1" applyBorder="1" applyAlignment="1" applyProtection="1">
      <alignment horizontal="left" vertical="center" indent="11"/>
      <protection locked="0"/>
    </xf>
    <xf numFmtId="0" fontId="101" fillId="0" borderId="114" xfId="0" applyFont="1" applyFill="1" applyBorder="1" applyAlignment="1" applyProtection="1">
      <alignment horizontal="left" vertical="center" indent="17"/>
      <protection locked="0"/>
    </xf>
    <xf numFmtId="0" fontId="90" fillId="0" borderId="114" xfId="0" applyFont="1" applyBorder="1" applyAlignment="1">
      <alignment vertical="center"/>
    </xf>
    <xf numFmtId="0" fontId="89" fillId="0" borderId="114" xfId="0" applyNumberFormat="1" applyFont="1" applyFill="1" applyBorder="1" applyAlignment="1">
      <alignment vertical="center" wrapText="1"/>
    </xf>
    <xf numFmtId="0" fontId="86" fillId="0" borderId="117" xfId="0" applyNumberFormat="1" applyFont="1" applyFill="1" applyBorder="1" applyAlignment="1">
      <alignment horizontal="left" vertical="center" wrapText="1"/>
    </xf>
    <xf numFmtId="0" fontId="89" fillId="0" borderId="21" xfId="0" applyNumberFormat="1" applyFont="1" applyFill="1" applyBorder="1" applyAlignment="1">
      <alignment vertical="center" wrapText="1"/>
    </xf>
    <xf numFmtId="164" fontId="86" fillId="0" borderId="114" xfId="7" applyNumberFormat="1" applyFont="1" applyFill="1" applyBorder="1" applyAlignment="1" applyProtection="1">
      <alignment horizontal="right"/>
    </xf>
    <xf numFmtId="164" fontId="86" fillId="35" borderId="114" xfId="7" applyNumberFormat="1" applyFont="1" applyFill="1" applyBorder="1" applyAlignment="1" applyProtection="1">
      <alignment horizontal="right"/>
    </xf>
    <xf numFmtId="164" fontId="86" fillId="35" borderId="68" xfId="7" applyNumberFormat="1" applyFont="1" applyFill="1" applyBorder="1" applyAlignment="1" applyProtection="1">
      <alignment horizontal="right"/>
    </xf>
    <xf numFmtId="0" fontId="87" fillId="0" borderId="0" xfId="0" applyFont="1" applyAlignment="1">
      <alignment horizontal="center"/>
    </xf>
    <xf numFmtId="164" fontId="86" fillId="0" borderId="0" xfId="7" applyNumberFormat="1" applyFont="1" applyFill="1" applyBorder="1" applyAlignment="1" applyProtection="1">
      <alignment horizontal="right"/>
    </xf>
    <xf numFmtId="0" fontId="87" fillId="0" borderId="114" xfId="0" applyFont="1" applyBorder="1" applyAlignment="1">
      <alignment horizontal="center" vertical="center"/>
    </xf>
    <xf numFmtId="0" fontId="102" fillId="0" borderId="119" xfId="0" applyFont="1" applyFill="1" applyBorder="1" applyAlignment="1">
      <alignment horizontal="justify" vertical="center" wrapText="1"/>
    </xf>
    <xf numFmtId="164" fontId="87" fillId="35" borderId="114" xfId="7" applyNumberFormat="1" applyFont="1" applyFill="1" applyBorder="1"/>
    <xf numFmtId="43" fontId="87" fillId="0" borderId="0" xfId="0" applyNumberFormat="1" applyFont="1"/>
    <xf numFmtId="0" fontId="86" fillId="0" borderId="111" xfId="0" applyFont="1" applyFill="1" applyBorder="1" applyAlignment="1">
      <alignment horizontal="left" vertical="center" wrapText="1" indent="1"/>
    </xf>
    <xf numFmtId="0" fontId="86" fillId="0" borderId="112" xfId="0" applyFont="1" applyFill="1" applyBorder="1" applyAlignment="1">
      <alignment horizontal="left" vertical="center" wrapText="1" indent="1"/>
    </xf>
    <xf numFmtId="0" fontId="102" fillId="0" borderId="111" xfId="0" applyFont="1" applyFill="1" applyBorder="1" applyAlignment="1">
      <alignment horizontal="justify" vertical="center" wrapText="1"/>
    </xf>
    <xf numFmtId="0" fontId="89" fillId="0" borderId="111" xfId="0" applyFont="1" applyFill="1" applyBorder="1" applyAlignment="1">
      <alignment horizontal="justify" vertical="center" wrapText="1"/>
    </xf>
    <xf numFmtId="0" fontId="102" fillId="3" borderId="111" xfId="0" applyFont="1" applyFill="1" applyBorder="1" applyAlignment="1">
      <alignment horizontal="justify" vertical="center" wrapText="1"/>
    </xf>
    <xf numFmtId="0" fontId="102" fillId="0" borderId="112" xfId="0" applyFont="1" applyFill="1" applyBorder="1" applyAlignment="1">
      <alignment horizontal="justify" vertical="center" wrapText="1"/>
    </xf>
    <xf numFmtId="0" fontId="102" fillId="0" borderId="113" xfId="0" applyFont="1" applyFill="1" applyBorder="1" applyAlignment="1">
      <alignment horizontal="justify" vertical="center" wrapText="1"/>
    </xf>
    <xf numFmtId="0" fontId="103" fillId="0" borderId="111" xfId="0" applyFont="1" applyFill="1" applyBorder="1" applyAlignment="1">
      <alignment horizontal="left" vertical="center" wrapText="1" indent="1"/>
    </xf>
    <xf numFmtId="0" fontId="102" fillId="0" borderId="111" xfId="0" applyFont="1" applyFill="1" applyBorder="1" applyAlignment="1">
      <alignment horizontal="left" vertical="center" wrapText="1"/>
    </xf>
    <xf numFmtId="0" fontId="89" fillId="0" borderId="111" xfId="0" applyFont="1" applyFill="1" applyBorder="1" applyAlignment="1">
      <alignment vertical="center" wrapText="1"/>
    </xf>
    <xf numFmtId="0" fontId="86" fillId="0" borderId="111" xfId="0" applyFont="1" applyFill="1" applyBorder="1" applyAlignment="1">
      <alignment horizontal="left" vertical="center" wrapText="1"/>
    </xf>
    <xf numFmtId="0" fontId="102" fillId="0" borderId="120" xfId="0" applyFont="1" applyFill="1" applyBorder="1" applyAlignment="1">
      <alignment vertical="center" wrapText="1"/>
    </xf>
    <xf numFmtId="0" fontId="102" fillId="3" borderId="114" xfId="0" applyFont="1" applyFill="1" applyBorder="1" applyAlignment="1">
      <alignment vertical="center" wrapText="1"/>
    </xf>
    <xf numFmtId="164" fontId="86" fillId="0" borderId="101" xfId="7" applyNumberFormat="1" applyFont="1" applyFill="1" applyBorder="1" applyAlignment="1" applyProtection="1">
      <alignment horizontal="center" vertical="center" wrapText="1"/>
    </xf>
    <xf numFmtId="0" fontId="90" fillId="0" borderId="101" xfId="0" applyFont="1" applyBorder="1" applyAlignment="1">
      <alignment horizontal="center" vertical="center"/>
    </xf>
    <xf numFmtId="0" fontId="87" fillId="0" borderId="101" xfId="0" applyFont="1" applyBorder="1" applyAlignment="1">
      <alignment horizontal="center"/>
    </xf>
    <xf numFmtId="0" fontId="89" fillId="3" borderId="101" xfId="20965" applyFont="1" applyFill="1" applyBorder="1" applyAlignment="1">
      <alignment horizontal="left" vertical="center" wrapText="1"/>
    </xf>
    <xf numFmtId="164" fontId="87" fillId="0" borderId="101" xfId="7" applyNumberFormat="1" applyFont="1" applyBorder="1"/>
    <xf numFmtId="164" fontId="87" fillId="35" borderId="101" xfId="7" applyNumberFormat="1" applyFont="1" applyFill="1" applyBorder="1"/>
    <xf numFmtId="0" fontId="86" fillId="0" borderId="101" xfId="20965" applyFont="1" applyFill="1" applyBorder="1" applyAlignment="1">
      <alignment horizontal="left" vertical="center" wrapText="1" indent="1"/>
    </xf>
    <xf numFmtId="0" fontId="102" fillId="3" borderId="111" xfId="0" applyFont="1" applyFill="1" applyBorder="1" applyAlignment="1">
      <alignment horizontal="left" vertical="center" wrapText="1"/>
    </xf>
    <xf numFmtId="0" fontId="86" fillId="3" borderId="101" xfId="20965" applyFont="1" applyFill="1" applyBorder="1" applyAlignment="1">
      <alignment horizontal="left" vertical="center" wrapText="1" indent="1"/>
    </xf>
    <xf numFmtId="0" fontId="89" fillId="0" borderId="111" xfId="0" applyFont="1" applyFill="1" applyBorder="1" applyAlignment="1">
      <alignment horizontal="left" vertical="center" wrapText="1"/>
    </xf>
    <xf numFmtId="0" fontId="102" fillId="0" borderId="111" xfId="0" applyFont="1" applyFill="1" applyBorder="1" applyAlignment="1">
      <alignment vertical="center" wrapText="1"/>
    </xf>
    <xf numFmtId="164" fontId="87" fillId="0" borderId="101" xfId="7" applyNumberFormat="1" applyFont="1" applyBorder="1" applyAlignment="1">
      <alignment vertical="center"/>
    </xf>
    <xf numFmtId="164" fontId="87" fillId="35" borderId="101" xfId="7" applyNumberFormat="1" applyFont="1" applyFill="1" applyBorder="1" applyAlignment="1">
      <alignment vertical="center"/>
    </xf>
    <xf numFmtId="0" fontId="103" fillId="3" borderId="111" xfId="0" applyFont="1" applyFill="1" applyBorder="1" applyAlignment="1">
      <alignment horizontal="left" vertical="center" wrapText="1" indent="1"/>
    </xf>
    <xf numFmtId="0" fontId="102" fillId="3" borderId="112" xfId="0" applyFont="1" applyFill="1" applyBorder="1" applyAlignment="1">
      <alignment horizontal="left" vertical="center" wrapText="1"/>
    </xf>
    <xf numFmtId="0" fontId="103" fillId="0" borderId="101" xfId="20965" applyFont="1" applyFill="1" applyBorder="1" applyAlignment="1">
      <alignment horizontal="left" vertical="center" wrapText="1" indent="1"/>
    </xf>
    <xf numFmtId="0" fontId="102" fillId="0" borderId="101" xfId="0" applyFont="1" applyFill="1" applyBorder="1" applyAlignment="1">
      <alignment horizontal="left" vertical="center" wrapText="1"/>
    </xf>
    <xf numFmtId="0" fontId="102" fillId="0" borderId="101" xfId="20965" applyFont="1" applyFill="1" applyBorder="1" applyAlignment="1">
      <alignment horizontal="center" vertical="center" wrapText="1"/>
    </xf>
    <xf numFmtId="0" fontId="102" fillId="3" borderId="113" xfId="0" applyFont="1" applyFill="1" applyBorder="1" applyAlignment="1">
      <alignment horizontal="left" vertical="center" wrapText="1"/>
    </xf>
    <xf numFmtId="0" fontId="86" fillId="3" borderId="114" xfId="20965" applyFont="1" applyFill="1" applyBorder="1" applyAlignment="1">
      <alignment horizontal="left" vertical="center" wrapText="1" indent="1"/>
    </xf>
    <xf numFmtId="0" fontId="86" fillId="3" borderId="111" xfId="0" applyFont="1" applyFill="1" applyBorder="1" applyAlignment="1">
      <alignment horizontal="left" vertical="center" wrapText="1" indent="1"/>
    </xf>
    <xf numFmtId="0" fontId="86" fillId="0" borderId="114" xfId="20965" applyFont="1" applyFill="1" applyBorder="1" applyAlignment="1">
      <alignment horizontal="left" vertical="center" wrapText="1" indent="1"/>
    </xf>
    <xf numFmtId="0" fontId="102" fillId="0" borderId="111" xfId="0" applyFont="1" applyBorder="1" applyAlignment="1">
      <alignment horizontal="left" vertical="center" wrapText="1"/>
    </xf>
    <xf numFmtId="0" fontId="86" fillId="0" borderId="111" xfId="0" applyFont="1" applyBorder="1" applyAlignment="1">
      <alignment horizontal="left" vertical="center" wrapText="1" indent="1"/>
    </xf>
    <xf numFmtId="0" fontId="86" fillId="0" borderId="112" xfId="0" applyFont="1" applyBorder="1" applyAlignment="1">
      <alignment horizontal="left" vertical="center" wrapText="1" indent="1"/>
    </xf>
    <xf numFmtId="0" fontId="102" fillId="0" borderId="114" xfId="20965" applyFont="1" applyFill="1" applyBorder="1" applyAlignment="1">
      <alignment horizontal="left" vertical="center" wrapText="1"/>
    </xf>
    <xf numFmtId="0" fontId="102" fillId="0" borderId="114" xfId="0" applyFont="1" applyFill="1" applyBorder="1" applyAlignment="1">
      <alignment vertical="center" wrapText="1"/>
    </xf>
    <xf numFmtId="0" fontId="102" fillId="0" borderId="114" xfId="20965" applyFont="1" applyFill="1" applyBorder="1" applyAlignment="1">
      <alignment horizontal="center" vertical="center" wrapText="1"/>
    </xf>
    <xf numFmtId="0" fontId="102" fillId="3" borderId="114" xfId="20965" applyFont="1" applyFill="1" applyBorder="1" applyAlignment="1">
      <alignment horizontal="left" vertical="center" wrapText="1"/>
    </xf>
    <xf numFmtId="0" fontId="104" fillId="0" borderId="0" xfId="0" applyFont="1" applyAlignment="1">
      <alignment horizontal="justify"/>
    </xf>
    <xf numFmtId="0" fontId="102" fillId="0" borderId="114" xfId="0" applyFont="1" applyFill="1" applyBorder="1" applyAlignment="1">
      <alignment horizontal="left" vertical="center" wrapText="1"/>
    </xf>
    <xf numFmtId="0" fontId="87" fillId="0" borderId="0" xfId="0" applyFont="1" applyAlignment="1">
      <alignment horizontal="left" vertical="center"/>
    </xf>
    <xf numFmtId="193" fontId="105" fillId="2" borderId="114" xfId="0" applyNumberFormat="1" applyFont="1" applyFill="1" applyBorder="1" applyAlignment="1" applyProtection="1">
      <alignment vertical="center"/>
      <protection locked="0"/>
    </xf>
    <xf numFmtId="0" fontId="86" fillId="0" borderId="1" xfId="0" applyFont="1" applyBorder="1"/>
    <xf numFmtId="0" fontId="90" fillId="0" borderId="1" xfId="0" applyFont="1" applyBorder="1" applyAlignment="1">
      <alignment horizontal="center" vertical="center"/>
    </xf>
    <xf numFmtId="0" fontId="86" fillId="0" borderId="14" xfId="0" applyFont="1" applyBorder="1" applyAlignment="1">
      <alignment horizontal="right" vertical="center" wrapText="1"/>
    </xf>
    <xf numFmtId="0" fontId="86" fillId="0" borderId="12" xfId="0" applyFont="1" applyBorder="1" applyAlignment="1">
      <alignment vertical="center" wrapText="1"/>
    </xf>
    <xf numFmtId="0" fontId="86" fillId="2" borderId="14" xfId="0" applyFont="1" applyFill="1" applyBorder="1" applyAlignment="1">
      <alignment horizontal="right" vertical="center"/>
    </xf>
    <xf numFmtId="0" fontId="86" fillId="2" borderId="74" xfId="0" applyFont="1" applyFill="1" applyBorder="1" applyAlignment="1">
      <alignment horizontal="right" vertical="center"/>
    </xf>
    <xf numFmtId="0" fontId="86" fillId="2" borderId="17" xfId="0" applyFont="1" applyFill="1" applyBorder="1" applyAlignment="1">
      <alignment horizontal="right" vertical="center"/>
    </xf>
    <xf numFmtId="0" fontId="86" fillId="0" borderId="18" xfId="0" applyFont="1" applyBorder="1" applyAlignment="1">
      <alignment vertical="center" wrapText="1"/>
    </xf>
    <xf numFmtId="0" fontId="86" fillId="0" borderId="0" xfId="0" applyFont="1" applyAlignment="1">
      <alignment horizontal="right"/>
    </xf>
    <xf numFmtId="0" fontId="2" fillId="0" borderId="12" xfId="0" applyFont="1" applyBorder="1" applyAlignment="1">
      <alignment horizontal="left" vertical="center" wrapText="1" indent="1"/>
    </xf>
    <xf numFmtId="0" fontId="2" fillId="0" borderId="13" xfId="0" applyFont="1" applyBorder="1" applyAlignment="1">
      <alignment horizontal="left" vertical="center" wrapText="1" indent="1"/>
    </xf>
    <xf numFmtId="169" fontId="9" fillId="36" borderId="114" xfId="20" applyBorder="1"/>
    <xf numFmtId="169" fontId="9" fillId="36" borderId="68" xfId="20" applyBorder="1"/>
    <xf numFmtId="193" fontId="85" fillId="0" borderId="114" xfId="0" applyNumberFormat="1" applyFont="1" applyBorder="1" applyAlignment="1" applyProtection="1">
      <alignment vertical="center" wrapText="1"/>
      <protection locked="0"/>
    </xf>
    <xf numFmtId="193" fontId="108" fillId="0" borderId="114" xfId="0" applyNumberFormat="1" applyFont="1" applyBorder="1" applyAlignment="1" applyProtection="1">
      <alignment vertical="center" wrapText="1"/>
      <protection locked="0"/>
    </xf>
    <xf numFmtId="193" fontId="108" fillId="0" borderId="68" xfId="0" applyNumberFormat="1" applyFont="1" applyBorder="1" applyAlignment="1" applyProtection="1">
      <alignment vertical="center" wrapText="1"/>
      <protection locked="0"/>
    </xf>
    <xf numFmtId="169" fontId="9" fillId="80" borderId="114" xfId="0" applyNumberFormat="1" applyFont="1" applyFill="1" applyBorder="1"/>
    <xf numFmtId="169" fontId="9" fillId="80" borderId="68" xfId="0" applyNumberFormat="1" applyFont="1" applyFill="1" applyBorder="1"/>
    <xf numFmtId="193" fontId="85" fillId="0" borderId="114" xfId="0" applyNumberFormat="1" applyFont="1" applyBorder="1" applyAlignment="1" applyProtection="1">
      <alignment horizontal="right" vertical="center" wrapText="1"/>
      <protection locked="0"/>
    </xf>
    <xf numFmtId="10" fontId="108" fillId="0" borderId="114" xfId="0" applyNumberFormat="1" applyFont="1" applyBorder="1" applyAlignment="1" applyProtection="1">
      <alignment horizontal="right" vertical="center" wrapText="1"/>
      <protection locked="0"/>
    </xf>
    <xf numFmtId="10" fontId="108" fillId="0" borderId="114" xfId="0" applyNumberFormat="1" applyFont="1" applyBorder="1" applyAlignment="1" applyProtection="1">
      <alignment vertical="center" wrapText="1"/>
      <protection locked="0"/>
    </xf>
    <xf numFmtId="10" fontId="108" fillId="0" borderId="68" xfId="0" applyNumberFormat="1" applyFont="1" applyBorder="1" applyAlignment="1" applyProtection="1">
      <alignment vertical="center" wrapText="1"/>
      <protection locked="0"/>
    </xf>
    <xf numFmtId="10" fontId="3" fillId="0" borderId="114" xfId="20961" applyNumberFormat="1" applyFont="1" applyFill="1" applyBorder="1" applyAlignment="1" applyProtection="1">
      <alignment horizontal="right" vertical="center" wrapText="1"/>
      <protection locked="0"/>
    </xf>
    <xf numFmtId="10" fontId="84" fillId="81" borderId="114" xfId="0" applyNumberFormat="1" applyFont="1" applyFill="1" applyBorder="1" applyAlignment="1" applyProtection="1">
      <alignment vertical="center"/>
      <protection locked="0"/>
    </xf>
    <xf numFmtId="10" fontId="84" fillId="81" borderId="68" xfId="0" applyNumberFormat="1" applyFont="1" applyFill="1" applyBorder="1" applyAlignment="1" applyProtection="1">
      <alignment vertical="center"/>
      <protection locked="0"/>
    </xf>
    <xf numFmtId="10" fontId="108" fillId="0" borderId="68" xfId="0" applyNumberFormat="1" applyFont="1" applyBorder="1" applyAlignment="1" applyProtection="1">
      <alignment horizontal="right" vertical="center" wrapText="1"/>
      <protection locked="0"/>
    </xf>
    <xf numFmtId="10" fontId="84" fillId="2" borderId="114" xfId="20961" applyNumberFormat="1" applyFont="1" applyFill="1" applyBorder="1" applyAlignment="1" applyProtection="1">
      <alignment vertical="center"/>
      <protection locked="0"/>
    </xf>
    <xf numFmtId="193" fontId="84" fillId="2" borderId="114" xfId="0" applyNumberFormat="1" applyFont="1" applyFill="1" applyBorder="1" applyAlignment="1" applyProtection="1">
      <alignment vertical="center"/>
      <protection locked="0"/>
    </xf>
    <xf numFmtId="193" fontId="84" fillId="81" borderId="114" xfId="0" applyNumberFormat="1" applyFont="1" applyFill="1" applyBorder="1" applyAlignment="1" applyProtection="1">
      <alignment vertical="center"/>
      <protection locked="0"/>
    </xf>
    <xf numFmtId="193" fontId="84" fillId="81" borderId="68" xfId="0" applyNumberFormat="1" applyFont="1" applyFill="1" applyBorder="1" applyAlignment="1" applyProtection="1">
      <alignment vertical="center"/>
      <protection locked="0"/>
    </xf>
    <xf numFmtId="193" fontId="105" fillId="81" borderId="114" xfId="0" applyNumberFormat="1" applyFont="1" applyFill="1" applyBorder="1" applyAlignment="1" applyProtection="1">
      <alignment vertical="center"/>
      <protection locked="0"/>
    </xf>
    <xf numFmtId="193" fontId="105" fillId="81" borderId="68" xfId="0" applyNumberFormat="1" applyFont="1" applyFill="1" applyBorder="1" applyAlignment="1" applyProtection="1">
      <alignment vertical="center"/>
      <protection locked="0"/>
    </xf>
    <xf numFmtId="10" fontId="109" fillId="2" borderId="114" xfId="20961" applyNumberFormat="1" applyFont="1" applyFill="1" applyBorder="1" applyAlignment="1" applyProtection="1">
      <alignment vertical="center"/>
      <protection locked="0"/>
    </xf>
    <xf numFmtId="10" fontId="109" fillId="81" borderId="114" xfId="0" applyNumberFormat="1" applyFont="1" applyFill="1" applyBorder="1" applyAlignment="1" applyProtection="1">
      <alignment vertical="center"/>
      <protection locked="0"/>
    </xf>
    <xf numFmtId="10" fontId="109" fillId="81" borderId="68" xfId="0" applyNumberFormat="1" applyFont="1" applyFill="1" applyBorder="1" applyAlignment="1" applyProtection="1">
      <alignment vertical="center"/>
      <protection locked="0"/>
    </xf>
    <xf numFmtId="10" fontId="109" fillId="2" borderId="18" xfId="20961" applyNumberFormat="1" applyFont="1" applyFill="1" applyBorder="1" applyAlignment="1" applyProtection="1">
      <alignment vertical="center"/>
      <protection locked="0"/>
    </xf>
    <xf numFmtId="10" fontId="109" fillId="81" borderId="18" xfId="0" applyNumberFormat="1" applyFont="1" applyFill="1" applyBorder="1" applyAlignment="1" applyProtection="1">
      <alignment vertical="center"/>
      <protection locked="0"/>
    </xf>
    <xf numFmtId="10" fontId="109" fillId="81" borderId="19" xfId="0" applyNumberFormat="1" applyFont="1" applyFill="1" applyBorder="1" applyAlignment="1" applyProtection="1">
      <alignment vertical="center"/>
      <protection locked="0"/>
    </xf>
    <xf numFmtId="0" fontId="86" fillId="0" borderId="14" xfId="0" applyFont="1" applyBorder="1" applyAlignment="1">
      <alignment horizontal="center" vertical="center" wrapText="1"/>
    </xf>
    <xf numFmtId="0" fontId="107" fillId="0" borderId="114" xfId="0" applyFont="1" applyBorder="1" applyAlignment="1">
      <alignment horizontal="left" vertical="center" wrapText="1"/>
    </xf>
    <xf numFmtId="0" fontId="86" fillId="0" borderId="114" xfId="0" applyFont="1" applyBorder="1" applyAlignment="1">
      <alignment vertical="center" wrapText="1"/>
    </xf>
    <xf numFmtId="0" fontId="89" fillId="0" borderId="14" xfId="0" applyFont="1" applyBorder="1" applyAlignment="1">
      <alignment horizontal="center" vertical="center" wrapText="1"/>
    </xf>
    <xf numFmtId="0" fontId="86" fillId="0" borderId="118" xfId="0" applyFont="1" applyBorder="1" applyAlignment="1">
      <alignment vertical="center" wrapText="1"/>
    </xf>
    <xf numFmtId="193" fontId="87" fillId="0" borderId="0" xfId="0" applyNumberFormat="1" applyFont="1"/>
    <xf numFmtId="0" fontId="87" fillId="0" borderId="11" xfId="0" applyFont="1" applyBorder="1" applyAlignment="1">
      <alignment horizontal="center" vertical="center" wrapText="1"/>
    </xf>
    <xf numFmtId="0" fontId="87" fillId="0" borderId="12" xfId="0" applyFont="1" applyBorder="1" applyAlignment="1">
      <alignment horizontal="center" vertical="center" wrapText="1"/>
    </xf>
    <xf numFmtId="0" fontId="87" fillId="0" borderId="14" xfId="0" applyFont="1" applyBorder="1" applyAlignment="1">
      <alignment horizontal="center"/>
    </xf>
    <xf numFmtId="0" fontId="89" fillId="3" borderId="114" xfId="20965" applyFont="1" applyFill="1" applyBorder="1" applyAlignment="1">
      <alignment horizontal="left" vertical="center" wrapText="1"/>
    </xf>
    <xf numFmtId="0" fontId="86" fillId="0" borderId="114" xfId="20965" applyFont="1" applyBorder="1" applyAlignment="1">
      <alignment horizontal="left" vertical="center" wrapText="1" indent="1"/>
    </xf>
    <xf numFmtId="0" fontId="89" fillId="0" borderId="114" xfId="0" applyFont="1" applyBorder="1" applyAlignment="1">
      <alignment horizontal="left" vertical="center" wrapText="1"/>
    </xf>
    <xf numFmtId="0" fontId="102" fillId="0" borderId="114" xfId="0" applyFont="1" applyBorder="1" applyAlignment="1">
      <alignment horizontal="left" vertical="center" wrapText="1"/>
    </xf>
    <xf numFmtId="0" fontId="103" fillId="3" borderId="114" xfId="0" applyFont="1" applyFill="1" applyBorder="1" applyAlignment="1">
      <alignment horizontal="left" vertical="center" wrapText="1" indent="1"/>
    </xf>
    <xf numFmtId="0" fontId="86" fillId="3" borderId="114" xfId="9" applyFont="1" applyFill="1" applyBorder="1" applyAlignment="1" applyProtection="1">
      <alignment horizontal="left" vertical="center" wrapText="1"/>
      <protection locked="0"/>
    </xf>
    <xf numFmtId="0" fontId="102" fillId="3" borderId="114" xfId="0" applyFont="1" applyFill="1" applyBorder="1" applyAlignment="1">
      <alignment horizontal="left" vertical="center" wrapText="1"/>
    </xf>
    <xf numFmtId="0" fontId="103" fillId="0" borderId="114" xfId="0" applyFont="1" applyBorder="1" applyAlignment="1">
      <alignment horizontal="left" vertical="center" wrapText="1" indent="1"/>
    </xf>
    <xf numFmtId="0" fontId="103" fillId="0" borderId="114" xfId="20965" applyFont="1" applyBorder="1" applyAlignment="1">
      <alignment horizontal="left" vertical="center" wrapText="1" indent="1"/>
    </xf>
    <xf numFmtId="0" fontId="102" fillId="0" borderId="114" xfId="20965" applyFont="1" applyBorder="1" applyAlignment="1">
      <alignment horizontal="left" vertical="center" wrapText="1"/>
    </xf>
    <xf numFmtId="0" fontId="102" fillId="0" borderId="114" xfId="20965" applyFont="1" applyBorder="1" applyAlignment="1">
      <alignment horizontal="center" vertical="center" wrapText="1"/>
    </xf>
    <xf numFmtId="0" fontId="86" fillId="3" borderId="114" xfId="0" applyFont="1" applyFill="1" applyBorder="1" applyAlignment="1">
      <alignment horizontal="left" vertical="center" wrapText="1" indent="1"/>
    </xf>
    <xf numFmtId="0" fontId="86" fillId="0" borderId="114" xfId="0" applyFont="1" applyBorder="1" applyAlignment="1">
      <alignment horizontal="left" vertical="center" wrapText="1" indent="1"/>
    </xf>
    <xf numFmtId="0" fontId="104" fillId="0" borderId="114" xfId="0" applyFont="1" applyBorder="1" applyAlignment="1">
      <alignment horizontal="left"/>
    </xf>
    <xf numFmtId="0" fontId="87" fillId="0" borderId="17" xfId="0" applyFont="1" applyBorder="1" applyAlignment="1">
      <alignment horizontal="center"/>
    </xf>
    <xf numFmtId="0" fontId="102" fillId="0" borderId="18" xfId="0" applyFont="1" applyBorder="1" applyAlignment="1">
      <alignment horizontal="left" vertical="center" wrapText="1"/>
    </xf>
    <xf numFmtId="14" fontId="87" fillId="0" borderId="0" xfId="0" applyNumberFormat="1" applyFont="1" applyAlignment="1">
      <alignment horizontal="left"/>
    </xf>
    <xf numFmtId="0" fontId="89" fillId="3" borderId="0" xfId="20966" applyFont="1" applyFill="1" applyAlignment="1" applyProtection="1">
      <alignment vertical="center"/>
      <protection locked="0"/>
    </xf>
    <xf numFmtId="0" fontId="86" fillId="3" borderId="114" xfId="5" applyFont="1" applyFill="1" applyBorder="1" applyAlignment="1" applyProtection="1">
      <alignment vertical="center" wrapText="1"/>
      <protection locked="0"/>
    </xf>
    <xf numFmtId="0" fontId="86" fillId="0" borderId="114" xfId="20967" applyFont="1" applyBorder="1" applyAlignment="1" applyProtection="1">
      <alignment horizontal="center" vertical="center" wrapText="1"/>
      <protection locked="0"/>
    </xf>
    <xf numFmtId="9" fontId="86" fillId="0" borderId="114" xfId="20961" applyFont="1" applyFill="1" applyBorder="1" applyAlignment="1" applyProtection="1">
      <alignment horizontal="center" vertical="center" wrapText="1"/>
      <protection locked="0"/>
    </xf>
    <xf numFmtId="3" fontId="86" fillId="3" borderId="114" xfId="1" applyNumberFormat="1" applyFont="1" applyFill="1" applyBorder="1" applyAlignment="1" applyProtection="1">
      <alignment horizontal="center" vertical="center" wrapText="1"/>
      <protection locked="0"/>
    </xf>
    <xf numFmtId="9" fontId="86" fillId="3" borderId="114" xfId="15" applyNumberFormat="1" applyFont="1" applyFill="1" applyBorder="1" applyAlignment="1" applyProtection="1">
      <alignment horizontal="center" vertical="center" wrapText="1"/>
      <protection locked="0"/>
    </xf>
    <xf numFmtId="0" fontId="86" fillId="3" borderId="114" xfId="20967" applyFont="1" applyFill="1" applyBorder="1" applyAlignment="1" applyProtection="1">
      <alignment horizontal="center" vertical="center" wrapText="1"/>
      <protection locked="0"/>
    </xf>
    <xf numFmtId="164" fontId="86" fillId="79" borderId="114" xfId="7" applyNumberFormat="1" applyFont="1" applyFill="1" applyBorder="1"/>
    <xf numFmtId="0" fontId="107" fillId="3" borderId="114" xfId="20967" applyFont="1" applyFill="1" applyBorder="1" applyAlignment="1" applyProtection="1">
      <alignment horizontal="right"/>
      <protection locked="0"/>
    </xf>
    <xf numFmtId="164" fontId="86" fillId="79" borderId="114" xfId="7" applyNumberFormat="1" applyFont="1" applyFill="1" applyBorder="1" applyAlignment="1" applyProtection="1"/>
    <xf numFmtId="164" fontId="86" fillId="3" borderId="114" xfId="7" applyNumberFormat="1" applyFont="1" applyFill="1" applyBorder="1" applyProtection="1">
      <protection locked="0"/>
    </xf>
    <xf numFmtId="164" fontId="89" fillId="3" borderId="114" xfId="7" applyNumberFormat="1" applyFont="1" applyFill="1" applyBorder="1" applyProtection="1">
      <protection locked="0"/>
    </xf>
    <xf numFmtId="164" fontId="107" fillId="3" borderId="114" xfId="7" applyNumberFormat="1" applyFont="1" applyFill="1" applyBorder="1" applyAlignment="1" applyProtection="1">
      <alignment horizontal="right"/>
      <protection locked="0"/>
    </xf>
    <xf numFmtId="164" fontId="86" fillId="79" borderId="114" xfId="7" applyNumberFormat="1" applyFont="1" applyFill="1" applyBorder="1" applyProtection="1">
      <protection locked="0"/>
    </xf>
    <xf numFmtId="164" fontId="86" fillId="3" borderId="114" xfId="7" applyNumberFormat="1" applyFont="1" applyFill="1" applyBorder="1" applyAlignment="1" applyProtection="1">
      <alignment horizontal="left" vertical="center"/>
      <protection locked="0"/>
    </xf>
    <xf numFmtId="164" fontId="101" fillId="3" borderId="114" xfId="7" applyNumberFormat="1" applyFont="1" applyFill="1" applyBorder="1" applyAlignment="1" applyProtection="1">
      <alignment horizontal="right"/>
      <protection locked="0"/>
    </xf>
    <xf numFmtId="164" fontId="86" fillId="0" borderId="114" xfId="7" applyNumberFormat="1" applyFont="1" applyBorder="1" applyAlignment="1" applyProtection="1">
      <alignment horizontal="left" vertical="center"/>
      <protection locked="0"/>
    </xf>
    <xf numFmtId="0" fontId="86" fillId="0" borderId="0" xfId="11" applyFont="1"/>
    <xf numFmtId="0" fontId="112" fillId="0" borderId="0" xfId="20966" applyFont="1" applyAlignment="1" applyProtection="1">
      <alignment vertical="center"/>
      <protection locked="0"/>
    </xf>
    <xf numFmtId="0" fontId="86" fillId="3" borderId="114" xfId="5" applyFont="1" applyFill="1" applyBorder="1" applyProtection="1">
      <protection locked="0"/>
    </xf>
    <xf numFmtId="0" fontId="86" fillId="0" borderId="114" xfId="20967" applyFont="1" applyBorder="1" applyAlignment="1" applyProtection="1">
      <alignment horizontal="center" vertical="top" wrapText="1"/>
      <protection locked="0"/>
    </xf>
    <xf numFmtId="0" fontId="89" fillId="3" borderId="114" xfId="20967" applyFont="1" applyFill="1" applyBorder="1" applyAlignment="1" applyProtection="1">
      <alignment wrapText="1"/>
      <protection locked="0"/>
    </xf>
    <xf numFmtId="0" fontId="86" fillId="69" borderId="84" xfId="20963" applyFont="1" applyFill="1" applyBorder="1" applyAlignment="1">
      <alignment horizontal="center" vertical="center"/>
    </xf>
    <xf numFmtId="0" fontId="86" fillId="69" borderId="85" xfId="20963" applyFont="1" applyFill="1" applyBorder="1" applyAlignment="1">
      <alignment horizontal="left" vertical="center" wrapText="1"/>
    </xf>
    <xf numFmtId="164" fontId="86" fillId="0" borderId="86" xfId="7" applyNumberFormat="1" applyFont="1" applyFill="1" applyBorder="1" applyAlignment="1" applyProtection="1">
      <alignment horizontal="right" vertical="center"/>
      <protection locked="0"/>
    </xf>
    <xf numFmtId="0" fontId="89" fillId="76" borderId="86" xfId="20963" applyFont="1" applyFill="1" applyBorder="1" applyAlignment="1">
      <alignment horizontal="center" vertical="center"/>
    </xf>
    <xf numFmtId="0" fontId="89" fillId="76" borderId="88" xfId="20963" applyFont="1" applyFill="1" applyBorder="1" applyAlignment="1">
      <alignment vertical="top" wrapText="1"/>
    </xf>
    <xf numFmtId="0" fontId="86" fillId="69" borderId="88" xfId="20963" applyFont="1" applyFill="1" applyBorder="1" applyAlignment="1">
      <alignment vertical="center" wrapText="1"/>
    </xf>
    <xf numFmtId="0" fontId="86" fillId="69" borderId="85" xfId="20963" applyFont="1" applyFill="1" applyBorder="1" applyAlignment="1">
      <alignment horizontal="left" vertical="center"/>
    </xf>
    <xf numFmtId="0" fontId="86" fillId="3" borderId="84" xfId="20963" applyFont="1" applyFill="1" applyBorder="1" applyAlignment="1">
      <alignment horizontal="center" vertical="center"/>
    </xf>
    <xf numFmtId="0" fontId="86" fillId="3" borderId="85" xfId="20963" applyFont="1" applyFill="1" applyBorder="1" applyAlignment="1">
      <alignment horizontal="left" vertical="center"/>
    </xf>
    <xf numFmtId="0" fontId="86" fillId="0" borderId="84" xfId="20963" applyFont="1" applyFill="1" applyBorder="1" applyAlignment="1">
      <alignment horizontal="center" vertical="center"/>
    </xf>
    <xf numFmtId="0" fontId="86" fillId="0" borderId="85" xfId="20963" applyFont="1" applyFill="1" applyBorder="1" applyAlignment="1">
      <alignment horizontal="left" vertical="center"/>
    </xf>
    <xf numFmtId="0" fontId="89" fillId="76" borderId="88" xfId="20963" applyFont="1" applyFill="1" applyBorder="1" applyAlignment="1">
      <alignment vertical="center"/>
    </xf>
    <xf numFmtId="164" fontId="86" fillId="76" borderId="86" xfId="7" applyNumberFormat="1" applyFont="1" applyFill="1" applyBorder="1" applyAlignment="1" applyProtection="1">
      <alignment horizontal="right" vertical="center"/>
      <protection locked="0"/>
    </xf>
    <xf numFmtId="0" fontId="89" fillId="75" borderId="87" xfId="20963" applyFont="1" applyFill="1" applyBorder="1" applyAlignment="1">
      <alignment vertical="center"/>
    </xf>
    <xf numFmtId="0" fontId="89" fillId="75" borderId="88" xfId="20963" applyFont="1" applyFill="1" applyBorder="1" applyAlignment="1">
      <alignment vertical="center"/>
    </xf>
    <xf numFmtId="164" fontId="89" fillId="75" borderId="85" xfId="7" applyNumberFormat="1" applyFont="1" applyFill="1" applyBorder="1" applyAlignment="1">
      <alignment horizontal="right" vertical="center"/>
    </xf>
    <xf numFmtId="164" fontId="86" fillId="3" borderId="86" xfId="7" applyNumberFormat="1" applyFont="1" applyFill="1" applyBorder="1" applyAlignment="1" applyProtection="1">
      <alignment horizontal="right" vertical="center"/>
      <protection locked="0"/>
    </xf>
    <xf numFmtId="0" fontId="86" fillId="69" borderId="86" xfId="20963" applyFont="1" applyFill="1" applyBorder="1" applyAlignment="1">
      <alignment horizontal="center" vertical="center"/>
    </xf>
    <xf numFmtId="164" fontId="89" fillId="75" borderId="85" xfId="7" applyNumberFormat="1" applyFont="1" applyFill="1" applyBorder="1" applyAlignment="1">
      <alignment vertical="center"/>
    </xf>
    <xf numFmtId="0" fontId="89" fillId="3" borderId="86" xfId="20963" applyFont="1" applyFill="1" applyBorder="1" applyAlignment="1">
      <alignment horizontal="center" vertical="center"/>
    </xf>
    <xf numFmtId="0" fontId="89" fillId="3" borderId="88" xfId="20963" applyFont="1" applyFill="1" applyBorder="1" applyAlignment="1">
      <alignment vertical="center"/>
    </xf>
    <xf numFmtId="0" fontId="87" fillId="0" borderId="3" xfId="0" applyFont="1" applyBorder="1"/>
    <xf numFmtId="0" fontId="89" fillId="0" borderId="3" xfId="20960" applyFont="1" applyFill="1" applyBorder="1" applyAlignment="1" applyProtection="1">
      <alignment horizontal="center" vertical="center"/>
    </xf>
    <xf numFmtId="0" fontId="86" fillId="3" borderId="3" xfId="20960" applyFont="1" applyFill="1" applyBorder="1" applyAlignment="1" applyProtection="1">
      <alignment horizontal="right" indent="1"/>
    </xf>
    <xf numFmtId="0" fontId="86" fillId="3" borderId="3" xfId="20960" applyFont="1" applyFill="1" applyBorder="1" applyAlignment="1" applyProtection="1">
      <alignment horizontal="left" wrapText="1"/>
    </xf>
    <xf numFmtId="0" fontId="87" fillId="0" borderId="3" xfId="20960" applyFont="1" applyFill="1" applyBorder="1" applyAlignment="1" applyProtection="1">
      <alignment horizontal="left" wrapText="1"/>
    </xf>
    <xf numFmtId="0" fontId="86" fillId="0" borderId="3" xfId="20960" applyFont="1" applyFill="1" applyBorder="1" applyAlignment="1" applyProtection="1">
      <alignment horizontal="left" wrapText="1"/>
    </xf>
    <xf numFmtId="0" fontId="86" fillId="3" borderId="2" xfId="20960" applyFont="1" applyFill="1" applyBorder="1" applyAlignment="1" applyProtection="1">
      <alignment horizontal="right" indent="1"/>
    </xf>
    <xf numFmtId="0" fontId="86" fillId="0" borderId="2" xfId="20960" applyFont="1" applyFill="1" applyBorder="1" applyAlignment="1" applyProtection="1">
      <alignment horizontal="left" wrapText="1"/>
    </xf>
    <xf numFmtId="0" fontId="106" fillId="0" borderId="0" xfId="0" applyFont="1" applyBorder="1" applyAlignment="1">
      <alignment wrapText="1"/>
    </xf>
    <xf numFmtId="0" fontId="113" fillId="0" borderId="0" xfId="17" applyFont="1" applyAlignment="1" applyProtection="1"/>
    <xf numFmtId="0" fontId="87" fillId="0" borderId="0" xfId="0" applyFont="1" applyAlignment="1"/>
    <xf numFmtId="0" fontId="86" fillId="3" borderId="114" xfId="20960" applyFont="1" applyFill="1" applyBorder="1"/>
    <xf numFmtId="0" fontId="89" fillId="0" borderId="114" xfId="20960" applyFont="1" applyBorder="1" applyAlignment="1">
      <alignment horizontal="center" vertical="center"/>
    </xf>
    <xf numFmtId="0" fontId="113" fillId="0" borderId="114" xfId="17" applyFont="1" applyFill="1" applyBorder="1" applyAlignment="1" applyProtection="1"/>
    <xf numFmtId="0" fontId="113" fillId="0" borderId="114" xfId="17" applyFont="1" applyFill="1" applyBorder="1" applyAlignment="1" applyProtection="1">
      <alignment horizontal="left" vertical="center" wrapText="1"/>
    </xf>
    <xf numFmtId="49" fontId="87" fillId="0" borderId="114" xfId="0" applyNumberFormat="1" applyFont="1" applyBorder="1" applyAlignment="1">
      <alignment horizontal="right"/>
    </xf>
    <xf numFmtId="0" fontId="113" fillId="0" borderId="114" xfId="17" applyFont="1" applyFill="1" applyBorder="1" applyAlignment="1" applyProtection="1">
      <alignment horizontal="left" vertical="center"/>
    </xf>
    <xf numFmtId="0" fontId="113" fillId="0" borderId="114" xfId="17" applyFont="1" applyBorder="1" applyAlignment="1" applyProtection="1"/>
    <xf numFmtId="14" fontId="86" fillId="0" borderId="0" xfId="0" applyNumberFormat="1" applyFont="1" applyAlignment="1">
      <alignment horizontal="left"/>
    </xf>
    <xf numFmtId="0" fontId="86" fillId="0" borderId="0" xfId="0" applyFont="1" applyAlignment="1">
      <alignment horizontal="left"/>
    </xf>
    <xf numFmtId="0" fontId="90" fillId="0" borderId="0" xfId="0" applyFont="1" applyAlignment="1">
      <alignment horizontal="center"/>
    </xf>
    <xf numFmtId="164" fontId="101" fillId="0" borderId="0" xfId="7" applyNumberFormat="1" applyFont="1" applyFill="1" applyAlignment="1">
      <alignment horizontal="center"/>
    </xf>
    <xf numFmtId="0" fontId="87" fillId="0" borderId="12" xfId="0" applyFont="1" applyFill="1" applyBorder="1" applyAlignment="1">
      <alignment horizontal="left" vertical="center" wrapText="1" indent="2"/>
    </xf>
    <xf numFmtId="164" fontId="86" fillId="0" borderId="12" xfId="7" applyNumberFormat="1" applyFont="1" applyFill="1" applyBorder="1" applyAlignment="1">
      <alignment horizontal="left" vertical="center" wrapText="1" indent="1"/>
    </xf>
    <xf numFmtId="164" fontId="86" fillId="0" borderId="13" xfId="7" applyNumberFormat="1" applyFont="1" applyFill="1" applyBorder="1" applyAlignment="1">
      <alignment horizontal="left" vertical="center" wrapText="1" indent="1"/>
    </xf>
    <xf numFmtId="0" fontId="87" fillId="0" borderId="14" xfId="0" applyFont="1" applyBorder="1" applyAlignment="1">
      <alignment horizontal="center" vertical="center" wrapText="1"/>
    </xf>
    <xf numFmtId="0" fontId="87" fillId="0" borderId="67" xfId="0" applyFont="1" applyBorder="1" applyAlignment="1">
      <alignment vertical="center" wrapText="1"/>
    </xf>
    <xf numFmtId="164" fontId="87" fillId="35" borderId="86" xfId="7" applyNumberFormat="1" applyFont="1" applyFill="1" applyBorder="1" applyAlignment="1">
      <alignment vertical="center" wrapText="1"/>
    </xf>
    <xf numFmtId="164" fontId="87" fillId="35" borderId="87" xfId="7" applyNumberFormat="1" applyFont="1" applyFill="1" applyBorder="1" applyAlignment="1">
      <alignment vertical="center" wrapText="1"/>
    </xf>
    <xf numFmtId="164" fontId="87" fillId="35" borderId="68" xfId="7" applyNumberFormat="1" applyFont="1" applyFill="1" applyBorder="1" applyAlignment="1">
      <alignment vertical="center" wrapText="1"/>
    </xf>
    <xf numFmtId="164" fontId="87" fillId="35" borderId="71" xfId="7" applyNumberFormat="1" applyFont="1" applyFill="1" applyBorder="1" applyAlignment="1">
      <alignment vertical="center" wrapText="1"/>
    </xf>
    <xf numFmtId="164" fontId="87" fillId="0" borderId="86" xfId="7" applyNumberFormat="1" applyFont="1" applyBorder="1" applyAlignment="1">
      <alignment vertical="center" wrapText="1"/>
    </xf>
    <xf numFmtId="164" fontId="87" fillId="0" borderId="87" xfId="7" applyNumberFormat="1" applyFont="1" applyBorder="1" applyAlignment="1">
      <alignment vertical="center" wrapText="1"/>
    </xf>
    <xf numFmtId="164" fontId="87" fillId="0" borderId="71" xfId="7" applyNumberFormat="1" applyFont="1" applyBorder="1" applyAlignment="1">
      <alignment vertical="center" wrapText="1"/>
    </xf>
    <xf numFmtId="14" fontId="86" fillId="3" borderId="67" xfId="8" quotePrefix="1" applyNumberFormat="1" applyFont="1" applyFill="1" applyBorder="1" applyAlignment="1" applyProtection="1">
      <alignment horizontal="left"/>
      <protection locked="0"/>
    </xf>
    <xf numFmtId="164" fontId="87" fillId="0" borderId="86" xfId="7" applyNumberFormat="1" applyFont="1" applyFill="1" applyBorder="1" applyAlignment="1">
      <alignment vertical="center" wrapText="1"/>
    </xf>
    <xf numFmtId="164" fontId="87" fillId="0" borderId="71" xfId="7" applyNumberFormat="1" applyFont="1" applyFill="1" applyBorder="1" applyAlignment="1">
      <alignment vertical="center" wrapText="1"/>
    </xf>
    <xf numFmtId="0" fontId="87" fillId="0" borderId="17" xfId="0" applyFont="1" applyBorder="1" applyAlignment="1">
      <alignment horizontal="center" vertical="center" wrapText="1"/>
    </xf>
    <xf numFmtId="0" fontId="90" fillId="0" borderId="18" xfId="0" applyFont="1" applyBorder="1" applyAlignment="1">
      <alignment vertical="center" wrapText="1"/>
    </xf>
    <xf numFmtId="164" fontId="87" fillId="35" borderId="18" xfId="7" applyNumberFormat="1" applyFont="1" applyFill="1" applyBorder="1" applyAlignment="1">
      <alignment vertical="center" wrapText="1"/>
    </xf>
    <xf numFmtId="164" fontId="87" fillId="35" borderId="20" xfId="7" applyNumberFormat="1" applyFont="1" applyFill="1" applyBorder="1" applyAlignment="1">
      <alignment vertical="center" wrapText="1"/>
    </xf>
    <xf numFmtId="164" fontId="87" fillId="35" borderId="19" xfId="7" applyNumberFormat="1" applyFont="1" applyFill="1" applyBorder="1" applyAlignment="1">
      <alignment vertical="center" wrapText="1"/>
    </xf>
    <xf numFmtId="164" fontId="87" fillId="35" borderId="33" xfId="7" applyNumberFormat="1" applyFont="1" applyFill="1" applyBorder="1" applyAlignment="1">
      <alignment vertical="center" wrapText="1"/>
    </xf>
    <xf numFmtId="0" fontId="87" fillId="0" borderId="0" xfId="0" applyFont="1" applyFill="1" applyBorder="1" applyAlignment="1">
      <alignment wrapText="1"/>
    </xf>
    <xf numFmtId="0" fontId="86" fillId="0" borderId="0" xfId="0" applyFont="1" applyBorder="1" applyAlignment="1">
      <alignment horizontal="left" wrapText="1"/>
    </xf>
    <xf numFmtId="0" fontId="89" fillId="0" borderId="0" xfId="0" applyFont="1" applyFill="1" applyBorder="1" applyAlignment="1">
      <alignment horizontal="center" vertical="center" wrapText="1"/>
    </xf>
    <xf numFmtId="0" fontId="86" fillId="0" borderId="0" xfId="0" applyFont="1" applyBorder="1" applyAlignment="1">
      <alignment horizontal="right" wrapText="1"/>
    </xf>
    <xf numFmtId="0" fontId="86" fillId="0" borderId="11" xfId="0" applyFont="1" applyBorder="1"/>
    <xf numFmtId="0" fontId="89" fillId="0" borderId="12" xfId="0" applyFont="1" applyBorder="1" applyAlignment="1">
      <alignment horizontal="center" vertical="center" wrapText="1"/>
    </xf>
    <xf numFmtId="0" fontId="89" fillId="0" borderId="13" xfId="0" applyFont="1" applyBorder="1" applyAlignment="1">
      <alignment horizontal="center" vertical="center" wrapText="1"/>
    </xf>
    <xf numFmtId="0" fontId="86" fillId="0" borderId="14" xfId="0" applyFont="1" applyBorder="1" applyAlignment="1">
      <alignment vertical="center"/>
    </xf>
    <xf numFmtId="0" fontId="86" fillId="0" borderId="7" xfId="0" applyFont="1" applyBorder="1" applyAlignment="1">
      <alignment wrapText="1"/>
    </xf>
    <xf numFmtId="0" fontId="87" fillId="0" borderId="16" xfId="0" applyFont="1" applyBorder="1" applyAlignment="1"/>
    <xf numFmtId="0" fontId="86" fillId="0" borderId="3" xfId="0" applyFont="1" applyBorder="1" applyAlignment="1">
      <alignment wrapText="1"/>
    </xf>
    <xf numFmtId="0" fontId="87" fillId="0" borderId="15" xfId="0" applyFont="1" applyBorder="1" applyAlignment="1"/>
    <xf numFmtId="0" fontId="89" fillId="0" borderId="3" xfId="0" applyFont="1" applyBorder="1" applyAlignment="1">
      <alignment horizontal="center" vertical="center" wrapText="1"/>
    </xf>
    <xf numFmtId="0" fontId="89" fillId="0" borderId="15" xfId="0" applyFont="1" applyBorder="1" applyAlignment="1">
      <alignment horizontal="center" vertical="center" wrapText="1"/>
    </xf>
    <xf numFmtId="0" fontId="86" fillId="0" borderId="16" xfId="0" applyFont="1" applyBorder="1" applyAlignment="1"/>
    <xf numFmtId="0" fontId="86" fillId="0" borderId="16" xfId="0" applyFont="1" applyBorder="1" applyAlignment="1">
      <alignment wrapText="1"/>
    </xf>
    <xf numFmtId="0" fontId="86" fillId="0" borderId="17" xfId="0" applyFont="1" applyBorder="1"/>
    <xf numFmtId="0" fontId="86" fillId="0" borderId="20" xfId="0" applyFont="1" applyBorder="1" applyAlignment="1">
      <alignment wrapText="1"/>
    </xf>
    <xf numFmtId="0" fontId="87" fillId="0" borderId="33" xfId="0" applyFont="1" applyBorder="1" applyAlignment="1"/>
    <xf numFmtId="0" fontId="87" fillId="0" borderId="114" xfId="0" applyFont="1" applyBorder="1" applyAlignment="1">
      <alignment horizontal="left" vertical="center"/>
    </xf>
    <xf numFmtId="0" fontId="87" fillId="0" borderId="68" xfId="0" applyFont="1" applyBorder="1" applyAlignment="1">
      <alignment horizontal="left" vertical="center"/>
    </xf>
    <xf numFmtId="0" fontId="86" fillId="0" borderId="114" xfId="0" applyFont="1" applyBorder="1" applyAlignment="1">
      <alignment horizontal="left" vertical="center"/>
    </xf>
    <xf numFmtId="0" fontId="86" fillId="0" borderId="68" xfId="0" applyFont="1" applyBorder="1" applyAlignment="1">
      <alignment horizontal="left" vertical="center"/>
    </xf>
    <xf numFmtId="0" fontId="86" fillId="0" borderId="114" xfId="11" applyFont="1" applyBorder="1" applyAlignment="1" applyProtection="1">
      <alignment horizontal="left"/>
      <protection locked="0"/>
    </xf>
    <xf numFmtId="10" fontId="86" fillId="0" borderId="68" xfId="0" applyNumberFormat="1" applyFont="1" applyBorder="1" applyAlignment="1">
      <alignment horizontal="right" vertical="center"/>
    </xf>
    <xf numFmtId="0" fontId="86" fillId="0" borderId="114" xfId="0" applyFont="1" applyBorder="1" applyAlignment="1">
      <alignment horizontal="left" vertical="center" wrapText="1"/>
    </xf>
    <xf numFmtId="0" fontId="87" fillId="0" borderId="0" xfId="0" applyFont="1" applyFill="1" applyBorder="1" applyAlignment="1">
      <alignment vertical="center" wrapText="1"/>
    </xf>
    <xf numFmtId="164" fontId="86" fillId="0" borderId="0" xfId="7" applyNumberFormat="1" applyFont="1" applyFill="1" applyBorder="1" applyAlignment="1" applyProtection="1"/>
    <xf numFmtId="0" fontId="87" fillId="0" borderId="55" xfId="0" applyFont="1" applyFill="1" applyBorder="1" applyAlignment="1">
      <alignment vertical="center" wrapText="1"/>
    </xf>
    <xf numFmtId="0" fontId="86" fillId="0" borderId="11" xfId="11" applyFont="1" applyFill="1" applyBorder="1" applyAlignment="1" applyProtection="1">
      <alignment vertical="center"/>
    </xf>
    <xf numFmtId="0" fontId="86" fillId="0" borderId="12" xfId="11" applyFont="1" applyFill="1" applyBorder="1" applyAlignment="1" applyProtection="1">
      <alignment vertical="center"/>
    </xf>
    <xf numFmtId="164" fontId="89" fillId="0" borderId="12" xfId="7" applyNumberFormat="1" applyFont="1" applyFill="1" applyBorder="1" applyAlignment="1" applyProtection="1">
      <alignment horizontal="center" vertical="center"/>
    </xf>
    <xf numFmtId="164" fontId="89" fillId="0" borderId="13" xfId="7" applyNumberFormat="1" applyFont="1" applyFill="1" applyBorder="1" applyAlignment="1" applyProtection="1">
      <alignment horizontal="center" vertical="center"/>
    </xf>
    <xf numFmtId="0" fontId="86" fillId="0" borderId="0" xfId="11" applyFont="1" applyFill="1" applyBorder="1" applyAlignment="1" applyProtection="1">
      <alignment vertical="center"/>
    </xf>
    <xf numFmtId="0" fontId="87" fillId="0" borderId="14" xfId="0" applyFont="1" applyFill="1" applyBorder="1"/>
    <xf numFmtId="164" fontId="90" fillId="0" borderId="67" xfId="7" applyNumberFormat="1" applyFont="1" applyFill="1" applyBorder="1" applyAlignment="1">
      <alignment horizontal="center" vertical="center" wrapText="1"/>
    </xf>
    <xf numFmtId="164" fontId="90" fillId="0" borderId="68" xfId="7" applyNumberFormat="1" applyFont="1" applyFill="1" applyBorder="1" applyAlignment="1">
      <alignment horizontal="center" vertical="center" wrapText="1"/>
    </xf>
    <xf numFmtId="164" fontId="87" fillId="0" borderId="114" xfId="7" applyNumberFormat="1" applyFont="1" applyFill="1" applyBorder="1" applyAlignment="1">
      <alignment horizontal="left" vertical="center" wrapText="1"/>
    </xf>
    <xf numFmtId="164" fontId="87" fillId="0" borderId="68" xfId="7" applyNumberFormat="1" applyFont="1" applyFill="1" applyBorder="1" applyAlignment="1">
      <alignment horizontal="left" vertical="center" wrapText="1"/>
    </xf>
    <xf numFmtId="164" fontId="87" fillId="0" borderId="68" xfId="7" applyNumberFormat="1" applyFont="1" applyBorder="1" applyAlignment="1">
      <alignment horizontal="left" vertical="center"/>
    </xf>
    <xf numFmtId="164" fontId="87" fillId="0" borderId="114" xfId="7" applyNumberFormat="1" applyFont="1" applyBorder="1" applyAlignment="1">
      <alignment horizontal="left" vertical="center"/>
    </xf>
    <xf numFmtId="0" fontId="87" fillId="0" borderId="17" xfId="0" applyFont="1" applyBorder="1"/>
    <xf numFmtId="193" fontId="90" fillId="35" borderId="18" xfId="0" applyNumberFormat="1" applyFont="1" applyFill="1" applyBorder="1" applyAlignment="1">
      <alignment horizontal="left" vertical="center" wrapText="1"/>
    </xf>
    <xf numFmtId="164" fontId="90" fillId="35" borderId="18" xfId="7" applyNumberFormat="1" applyFont="1" applyFill="1" applyBorder="1" applyAlignment="1">
      <alignment horizontal="center" vertical="center"/>
    </xf>
    <xf numFmtId="0" fontId="87" fillId="0" borderId="0" xfId="0" applyFont="1" applyAlignment="1">
      <alignment vertical="center"/>
    </xf>
    <xf numFmtId="0" fontId="90" fillId="0" borderId="1" xfId="0" applyFont="1" applyBorder="1" applyAlignment="1">
      <alignment horizontal="left"/>
    </xf>
    <xf numFmtId="0" fontId="101" fillId="0" borderId="0" xfId="11" applyFont="1" applyFill="1" applyBorder="1" applyAlignment="1" applyProtection="1">
      <alignment horizontal="right"/>
    </xf>
    <xf numFmtId="0" fontId="87" fillId="0" borderId="11" xfId="0" applyFont="1" applyBorder="1" applyAlignment="1">
      <alignment horizontal="center" vertical="center"/>
    </xf>
    <xf numFmtId="0" fontId="90" fillId="35" borderId="63" xfId="0" applyFont="1" applyFill="1" applyBorder="1" applyAlignment="1">
      <alignment wrapText="1"/>
    </xf>
    <xf numFmtId="164" fontId="87" fillId="35" borderId="13" xfId="7" applyNumberFormat="1" applyFont="1" applyFill="1" applyBorder="1" applyAlignment="1">
      <alignment horizontal="center" vertical="center"/>
    </xf>
    <xf numFmtId="0" fontId="87" fillId="0" borderId="14" xfId="0" applyFont="1" applyBorder="1" applyAlignment="1">
      <alignment horizontal="center" vertical="center"/>
    </xf>
    <xf numFmtId="0" fontId="87" fillId="0" borderId="3" xfId="0" applyFont="1" applyFill="1" applyBorder="1" applyAlignment="1"/>
    <xf numFmtId="164" fontId="87" fillId="0" borderId="15" xfId="7" applyNumberFormat="1" applyFont="1" applyBorder="1" applyAlignment="1"/>
    <xf numFmtId="0" fontId="87" fillId="0" borderId="3" xfId="0" applyFont="1" applyFill="1" applyBorder="1" applyAlignment="1">
      <alignment vertical="center" wrapText="1"/>
    </xf>
    <xf numFmtId="164" fontId="87" fillId="0" borderId="15" xfId="7" applyNumberFormat="1" applyFont="1" applyBorder="1" applyAlignment="1">
      <alignment wrapText="1"/>
    </xf>
    <xf numFmtId="0" fontId="90" fillId="35" borderId="3" xfId="0" applyFont="1" applyFill="1" applyBorder="1" applyAlignment="1">
      <alignment wrapText="1"/>
    </xf>
    <xf numFmtId="164" fontId="87" fillId="35" borderId="15" xfId="7" applyNumberFormat="1" applyFont="1" applyFill="1" applyBorder="1" applyAlignment="1">
      <alignment horizontal="center" vertical="center" wrapText="1"/>
    </xf>
    <xf numFmtId="0" fontId="87" fillId="0" borderId="10" xfId="0" applyFont="1" applyBorder="1" applyAlignment="1">
      <alignment wrapText="1"/>
    </xf>
    <xf numFmtId="0" fontId="87" fillId="0" borderId="3" xfId="0" applyFont="1" applyBorder="1" applyAlignment="1">
      <alignment wrapText="1"/>
    </xf>
    <xf numFmtId="0" fontId="90" fillId="35" borderId="18" xfId="0" applyFont="1" applyFill="1" applyBorder="1" applyAlignment="1">
      <alignment wrapText="1"/>
    </xf>
    <xf numFmtId="164" fontId="87" fillId="35" borderId="19" xfId="7" applyNumberFormat="1" applyFont="1" applyFill="1" applyBorder="1" applyAlignment="1">
      <alignment horizontal="center" vertical="center" wrapText="1"/>
    </xf>
    <xf numFmtId="0" fontId="87" fillId="0" borderId="0" xfId="0" applyFont="1" applyFill="1" applyBorder="1"/>
    <xf numFmtId="0" fontId="89" fillId="0" borderId="0" xfId="11" applyFont="1" applyFill="1" applyBorder="1" applyAlignment="1" applyProtection="1">
      <alignment horizontal="center" vertical="center" wrapText="1"/>
    </xf>
    <xf numFmtId="0" fontId="87" fillId="0" borderId="0" xfId="0" applyFont="1" applyFill="1" applyBorder="1" applyAlignment="1">
      <alignment horizontal="center" vertical="center"/>
    </xf>
    <xf numFmtId="0" fontId="90" fillId="0" borderId="0" xfId="0" applyFont="1" applyFill="1" applyBorder="1" applyAlignment="1">
      <alignment wrapText="1"/>
    </xf>
    <xf numFmtId="0" fontId="87" fillId="0" borderId="0" xfId="0" applyFont="1" applyFill="1" applyBorder="1" applyAlignment="1"/>
    <xf numFmtId="0" fontId="87" fillId="0" borderId="0" xfId="0" applyFont="1" applyFill="1" applyBorder="1" applyAlignment="1">
      <alignment horizontal="center" vertical="center" wrapText="1"/>
    </xf>
    <xf numFmtId="0" fontId="87" fillId="0" borderId="0" xfId="0" applyFont="1" applyFill="1" applyBorder="1" applyAlignment="1">
      <alignment vertical="center"/>
    </xf>
    <xf numFmtId="0" fontId="86" fillId="0" borderId="11" xfId="9" applyFont="1" applyFill="1" applyBorder="1" applyAlignment="1" applyProtection="1">
      <alignment horizontal="center" vertical="center"/>
      <protection locked="0"/>
    </xf>
    <xf numFmtId="0" fontId="89" fillId="3" borderId="4" xfId="9" applyFont="1" applyFill="1" applyBorder="1" applyAlignment="1" applyProtection="1">
      <alignment horizontal="center" vertical="center" wrapText="1"/>
      <protection locked="0"/>
    </xf>
    <xf numFmtId="164" fontId="86" fillId="3" borderId="13" xfId="7" applyNumberFormat="1" applyFont="1" applyFill="1" applyBorder="1" applyAlignment="1" applyProtection="1">
      <alignment horizontal="center" vertical="center"/>
      <protection locked="0"/>
    </xf>
    <xf numFmtId="0" fontId="86" fillId="0" borderId="14" xfId="9" applyFont="1" applyFill="1" applyBorder="1" applyAlignment="1" applyProtection="1">
      <alignment horizontal="center" vertical="center"/>
      <protection locked="0"/>
    </xf>
    <xf numFmtId="0" fontId="90" fillId="35" borderId="3" xfId="0" applyFont="1" applyFill="1" applyBorder="1" applyAlignment="1">
      <alignment horizontal="left" vertical="top" wrapText="1"/>
    </xf>
    <xf numFmtId="164" fontId="86" fillId="35" borderId="68" xfId="7" applyNumberFormat="1" applyFont="1" applyFill="1" applyBorder="1" applyAlignment="1" applyProtection="1">
      <alignment vertical="top"/>
    </xf>
    <xf numFmtId="0" fontId="86" fillId="3" borderId="6" xfId="13" applyFont="1" applyFill="1" applyBorder="1" applyAlignment="1" applyProtection="1">
      <alignment vertical="center" wrapText="1"/>
      <protection locked="0"/>
    </xf>
    <xf numFmtId="164" fontId="86" fillId="3" borderId="68" xfId="7" applyNumberFormat="1" applyFont="1" applyFill="1" applyBorder="1" applyAlignment="1" applyProtection="1">
      <alignment vertical="top"/>
      <protection locked="0"/>
    </xf>
    <xf numFmtId="0" fontId="86" fillId="3" borderId="3" xfId="13" applyFont="1" applyFill="1" applyBorder="1" applyAlignment="1" applyProtection="1">
      <alignment vertical="center" wrapText="1"/>
      <protection locked="0"/>
    </xf>
    <xf numFmtId="0" fontId="86" fillId="3" borderId="2" xfId="13" applyFont="1" applyFill="1" applyBorder="1" applyAlignment="1" applyProtection="1">
      <alignment vertical="center" wrapText="1"/>
      <protection locked="0"/>
    </xf>
    <xf numFmtId="164" fontId="86" fillId="35" borderId="68" xfId="7" applyNumberFormat="1" applyFont="1" applyFill="1" applyBorder="1" applyAlignment="1" applyProtection="1">
      <alignment vertical="top" wrapText="1"/>
    </xf>
    <xf numFmtId="0" fontId="86" fillId="3" borderId="6" xfId="13" applyFont="1" applyFill="1" applyBorder="1" applyAlignment="1" applyProtection="1">
      <alignment horizontal="left" vertical="center" wrapText="1"/>
      <protection locked="0"/>
    </xf>
    <xf numFmtId="0" fontId="86" fillId="3" borderId="3" xfId="13" applyFont="1" applyFill="1" applyBorder="1" applyAlignment="1" applyProtection="1">
      <alignment horizontal="left" vertical="center" wrapText="1"/>
      <protection locked="0"/>
    </xf>
    <xf numFmtId="0" fontId="86" fillId="3" borderId="3" xfId="9" applyFont="1" applyFill="1" applyBorder="1" applyAlignment="1" applyProtection="1">
      <alignment horizontal="left" vertical="center" wrapText="1"/>
      <protection locked="0"/>
    </xf>
    <xf numFmtId="0" fontId="86" fillId="0" borderId="3" xfId="13" applyFont="1" applyBorder="1" applyAlignment="1" applyProtection="1">
      <alignment horizontal="left" vertical="center" wrapText="1"/>
      <protection locked="0"/>
    </xf>
    <xf numFmtId="0" fontId="86" fillId="0" borderId="0" xfId="13" applyFont="1" applyBorder="1" applyAlignment="1" applyProtection="1">
      <alignment wrapText="1"/>
      <protection locked="0"/>
    </xf>
    <xf numFmtId="164" fontId="86" fillId="3" borderId="68" xfId="7" applyNumberFormat="1" applyFont="1" applyFill="1" applyBorder="1" applyAlignment="1" applyProtection="1">
      <alignment vertical="top" wrapText="1"/>
      <protection locked="0"/>
    </xf>
    <xf numFmtId="0" fontId="86" fillId="0" borderId="3" xfId="13" applyFont="1" applyFill="1" applyBorder="1" applyAlignment="1" applyProtection="1">
      <alignment horizontal="left" vertical="center" wrapText="1"/>
      <protection locked="0"/>
    </xf>
    <xf numFmtId="1" fontId="89" fillId="35" borderId="3" xfId="2" applyNumberFormat="1" applyFont="1" applyFill="1" applyBorder="1" applyAlignment="1" applyProtection="1">
      <alignment horizontal="left" vertical="top" wrapText="1"/>
    </xf>
    <xf numFmtId="0" fontId="86" fillId="0" borderId="14" xfId="9" applyFont="1" applyFill="1" applyBorder="1" applyAlignment="1" applyProtection="1">
      <alignment horizontal="center" vertical="center" wrapText="1"/>
      <protection locked="0"/>
    </xf>
    <xf numFmtId="0" fontId="89" fillId="3" borderId="3" xfId="13" applyFont="1" applyFill="1" applyBorder="1" applyAlignment="1" applyProtection="1">
      <alignment vertical="center" wrapText="1"/>
      <protection locked="0"/>
    </xf>
    <xf numFmtId="0" fontId="86" fillId="3" borderId="3" xfId="13" applyFont="1" applyFill="1" applyBorder="1" applyAlignment="1" applyProtection="1">
      <alignment horizontal="left" vertical="center" wrapText="1" indent="2"/>
      <protection locked="0"/>
    </xf>
    <xf numFmtId="0" fontId="89" fillId="35" borderId="3" xfId="13" applyFont="1" applyFill="1" applyBorder="1" applyAlignment="1" applyProtection="1">
      <alignment vertical="center" wrapText="1"/>
      <protection locked="0"/>
    </xf>
    <xf numFmtId="0" fontId="89" fillId="35" borderId="18" xfId="13" applyFont="1" applyFill="1" applyBorder="1" applyAlignment="1" applyProtection="1">
      <alignment vertical="center" wrapText="1"/>
      <protection locked="0"/>
    </xf>
    <xf numFmtId="164" fontId="86" fillId="35" borderId="19" xfId="7" applyNumberFormat="1" applyFont="1" applyFill="1" applyBorder="1" applyAlignment="1" applyProtection="1">
      <alignment vertical="top" wrapText="1"/>
    </xf>
    <xf numFmtId="0" fontId="90" fillId="0" borderId="0" xfId="20962" applyFont="1" applyFill="1" applyAlignment="1" applyProtection="1">
      <alignment horizontal="left" vertical="center"/>
      <protection locked="0"/>
    </xf>
    <xf numFmtId="0" fontId="90" fillId="35" borderId="56" xfId="0" applyFont="1" applyFill="1" applyBorder="1" applyAlignment="1">
      <alignment vertical="center" wrapText="1"/>
    </xf>
    <xf numFmtId="0" fontId="90" fillId="35" borderId="25" xfId="0" applyFont="1" applyFill="1" applyBorder="1" applyAlignment="1">
      <alignment vertical="center" wrapText="1"/>
    </xf>
    <xf numFmtId="0" fontId="90" fillId="35" borderId="12" xfId="0" applyFont="1" applyFill="1" applyBorder="1" applyAlignment="1">
      <alignment horizontal="center" vertical="center" wrapText="1"/>
    </xf>
    <xf numFmtId="164" fontId="90" fillId="35" borderId="13" xfId="7" applyNumberFormat="1" applyFont="1" applyFill="1" applyBorder="1" applyAlignment="1">
      <alignment horizontal="center" vertical="center" wrapText="1"/>
    </xf>
    <xf numFmtId="0" fontId="87" fillId="0" borderId="0" xfId="0" applyFont="1" applyFill="1" applyAlignment="1">
      <alignment horizontal="center" vertical="center"/>
    </xf>
    <xf numFmtId="0" fontId="90" fillId="35" borderId="14" xfId="0" applyFont="1" applyFill="1" applyBorder="1" applyAlignment="1">
      <alignment horizontal="left" vertical="center" wrapText="1"/>
    </xf>
    <xf numFmtId="0" fontId="90" fillId="35" borderId="86" xfId="0" applyFont="1" applyFill="1" applyBorder="1" applyAlignment="1">
      <alignment horizontal="left" vertical="center" wrapText="1"/>
    </xf>
    <xf numFmtId="164" fontId="90" fillId="35" borderId="68" xfId="7" applyNumberFormat="1" applyFont="1" applyFill="1" applyBorder="1" applyAlignment="1">
      <alignment horizontal="left" vertical="center" wrapText="1"/>
    </xf>
    <xf numFmtId="0" fontId="87" fillId="0" borderId="0" xfId="0" applyFont="1" applyFill="1" applyAlignment="1">
      <alignment horizontal="left" vertical="center"/>
    </xf>
    <xf numFmtId="0" fontId="87" fillId="0" borderId="14" xfId="0" applyFont="1" applyFill="1" applyBorder="1" applyAlignment="1">
      <alignment horizontal="right" vertical="center" wrapText="1"/>
    </xf>
    <xf numFmtId="0" fontId="87" fillId="0" borderId="86" xfId="0" applyFont="1" applyFill="1" applyBorder="1" applyAlignment="1">
      <alignment horizontal="left" vertical="center" wrapText="1"/>
    </xf>
    <xf numFmtId="10" fontId="86" fillId="0" borderId="86" xfId="20961" applyNumberFormat="1" applyFont="1" applyFill="1" applyBorder="1" applyAlignment="1">
      <alignment horizontal="left" vertical="center" wrapText="1"/>
    </xf>
    <xf numFmtId="164" fontId="87" fillId="0" borderId="68" xfId="7" applyNumberFormat="1" applyFont="1" applyFill="1" applyBorder="1" applyAlignment="1">
      <alignment horizontal="right" vertical="center" wrapText="1"/>
    </xf>
    <xf numFmtId="164" fontId="87" fillId="0" borderId="0" xfId="7" applyNumberFormat="1" applyFont="1" applyFill="1" applyAlignment="1">
      <alignment horizontal="left" vertical="center"/>
    </xf>
    <xf numFmtId="10" fontId="87" fillId="0" borderId="86" xfId="20961" applyNumberFormat="1" applyFont="1" applyFill="1" applyBorder="1" applyAlignment="1">
      <alignment horizontal="left" vertical="center" wrapText="1"/>
    </xf>
    <xf numFmtId="10" fontId="90" fillId="35" borderId="86" xfId="0" applyNumberFormat="1" applyFont="1" applyFill="1" applyBorder="1" applyAlignment="1">
      <alignment horizontal="left" vertical="center" wrapText="1"/>
    </xf>
    <xf numFmtId="10" fontId="90" fillId="35" borderId="86" xfId="20961" applyNumberFormat="1" applyFont="1" applyFill="1" applyBorder="1" applyAlignment="1">
      <alignment horizontal="left" vertical="center" wrapText="1"/>
    </xf>
    <xf numFmtId="0" fontId="90" fillId="35" borderId="69" xfId="0" applyFont="1" applyFill="1" applyBorder="1" applyAlignment="1">
      <alignment vertical="center" wrapText="1"/>
    </xf>
    <xf numFmtId="0" fontId="90" fillId="35" borderId="85" xfId="0" applyFont="1" applyFill="1" applyBorder="1" applyAlignment="1">
      <alignment vertical="center" wrapText="1"/>
    </xf>
    <xf numFmtId="10" fontId="90" fillId="35" borderId="86" xfId="0" applyNumberFormat="1" applyFont="1" applyFill="1" applyBorder="1" applyAlignment="1">
      <alignment horizontal="center" vertical="center" wrapText="1"/>
    </xf>
    <xf numFmtId="164" fontId="90" fillId="35" borderId="68" xfId="7" applyNumberFormat="1" applyFont="1" applyFill="1" applyBorder="1" applyAlignment="1">
      <alignment horizontal="center" vertical="center" wrapText="1"/>
    </xf>
    <xf numFmtId="0" fontId="90" fillId="0" borderId="14" xfId="0" applyFont="1" applyFill="1" applyBorder="1" applyAlignment="1">
      <alignment horizontal="left" vertical="center" wrapText="1"/>
    </xf>
    <xf numFmtId="49" fontId="89" fillId="0" borderId="17" xfId="5" applyNumberFormat="1" applyFont="1" applyFill="1" applyBorder="1" applyAlignment="1" applyProtection="1">
      <alignment horizontal="left" vertical="center"/>
      <protection locked="0"/>
    </xf>
    <xf numFmtId="0" fontId="86" fillId="0" borderId="18" xfId="9" applyFont="1" applyFill="1" applyBorder="1" applyAlignment="1" applyProtection="1">
      <alignment horizontal="left" vertical="center" wrapText="1"/>
      <protection locked="0"/>
    </xf>
    <xf numFmtId="10" fontId="86" fillId="0" borderId="18" xfId="20961" applyNumberFormat="1" applyFont="1" applyFill="1" applyBorder="1" applyAlignment="1" applyProtection="1">
      <alignment horizontal="left" vertical="center"/>
    </xf>
    <xf numFmtId="164" fontId="87" fillId="0" borderId="19" xfId="7" applyNumberFormat="1" applyFont="1" applyFill="1" applyBorder="1" applyAlignment="1">
      <alignment horizontal="right" vertical="center" wrapText="1"/>
    </xf>
    <xf numFmtId="0" fontId="89" fillId="0" borderId="0" xfId="11" applyFont="1" applyFill="1" applyBorder="1" applyAlignment="1" applyProtection="1"/>
    <xf numFmtId="0" fontId="89" fillId="0" borderId="0" xfId="11" applyFont="1" applyFill="1" applyBorder="1" applyAlignment="1" applyProtection="1">
      <alignment horizontal="center"/>
    </xf>
    <xf numFmtId="0" fontId="101" fillId="0" borderId="0" xfId="0" applyFont="1" applyFill="1" applyBorder="1" applyAlignment="1" applyProtection="1">
      <alignment horizontal="right"/>
      <protection locked="0"/>
    </xf>
    <xf numFmtId="164" fontId="87" fillId="0" borderId="51" xfId="7" applyNumberFormat="1" applyFont="1" applyFill="1" applyBorder="1" applyAlignment="1">
      <alignment horizontal="center" vertical="center" wrapText="1"/>
    </xf>
    <xf numFmtId="0" fontId="87" fillId="0" borderId="5" xfId="0" applyFont="1" applyFill="1" applyBorder="1" applyAlignment="1">
      <alignment horizontal="center" vertical="center" wrapText="1"/>
    </xf>
    <xf numFmtId="164" fontId="89" fillId="3" borderId="114" xfId="7" applyNumberFormat="1" applyFont="1" applyFill="1" applyBorder="1" applyAlignment="1">
      <alignment horizontal="right" vertical="center" wrapText="1"/>
    </xf>
    <xf numFmtId="167" fontId="87" fillId="0" borderId="68" xfId="0" applyNumberFormat="1" applyFont="1" applyBorder="1" applyAlignment="1">
      <alignment horizontal="center"/>
    </xf>
    <xf numFmtId="167" fontId="87" fillId="0" borderId="0" xfId="0" applyNumberFormat="1" applyFont="1" applyBorder="1" applyAlignment="1">
      <alignment horizontal="center"/>
    </xf>
    <xf numFmtId="164" fontId="86" fillId="0" borderId="114" xfId="7" applyNumberFormat="1" applyFont="1" applyBorder="1" applyAlignment="1">
      <alignment horizontal="right" vertical="center" wrapText="1" indent="1"/>
    </xf>
    <xf numFmtId="164" fontId="86" fillId="3" borderId="114" xfId="7" applyNumberFormat="1" applyFont="1" applyFill="1" applyBorder="1" applyAlignment="1">
      <alignment horizontal="right" vertical="center" wrapText="1" indent="1"/>
    </xf>
    <xf numFmtId="167" fontId="114" fillId="0" borderId="68" xfId="0" applyNumberFormat="1" applyFont="1" applyBorder="1" applyAlignment="1">
      <alignment horizontal="center"/>
    </xf>
    <xf numFmtId="167" fontId="114" fillId="0" borderId="0" xfId="0" applyNumberFormat="1" applyFont="1" applyBorder="1" applyAlignment="1">
      <alignment horizontal="center"/>
    </xf>
    <xf numFmtId="164" fontId="89" fillId="0" borderId="114" xfId="7" applyNumberFormat="1" applyFont="1" applyBorder="1" applyAlignment="1">
      <alignment horizontal="right" vertical="center" wrapText="1"/>
    </xf>
    <xf numFmtId="164" fontId="102" fillId="0" borderId="114" xfId="7" applyNumberFormat="1" applyFont="1" applyBorder="1" applyAlignment="1">
      <alignment horizontal="right" vertical="center" wrapText="1"/>
    </xf>
    <xf numFmtId="164" fontId="103" fillId="3" borderId="114" xfId="7" applyNumberFormat="1" applyFont="1" applyFill="1" applyBorder="1" applyAlignment="1">
      <alignment horizontal="right" vertical="center" wrapText="1" indent="1"/>
    </xf>
    <xf numFmtId="164" fontId="102" fillId="3" borderId="114" xfId="7" applyNumberFormat="1" applyFont="1" applyFill="1" applyBorder="1" applyAlignment="1">
      <alignment horizontal="right" vertical="center" wrapText="1"/>
    </xf>
    <xf numFmtId="167" fontId="90" fillId="0" borderId="0" xfId="0" applyNumberFormat="1" applyFont="1" applyFill="1" applyBorder="1" applyAlignment="1">
      <alignment horizontal="center"/>
    </xf>
    <xf numFmtId="164" fontId="103" fillId="0" borderId="114" xfId="7" applyNumberFormat="1" applyFont="1" applyBorder="1" applyAlignment="1">
      <alignment horizontal="right" vertical="center" wrapText="1" indent="1"/>
    </xf>
    <xf numFmtId="0" fontId="87" fillId="0" borderId="68" xfId="0" applyFont="1" applyBorder="1"/>
    <xf numFmtId="164" fontId="104" fillId="0" borderId="114" xfId="7" applyNumberFormat="1" applyFont="1" applyBorder="1" applyAlignment="1">
      <alignment horizontal="right"/>
    </xf>
    <xf numFmtId="164" fontId="102" fillId="0" borderId="18" xfId="7" applyNumberFormat="1" applyFont="1" applyBorder="1" applyAlignment="1">
      <alignment horizontal="right" vertical="center" wrapText="1"/>
    </xf>
    <xf numFmtId="0" fontId="87" fillId="0" borderId="19" xfId="0" applyFont="1" applyBorder="1"/>
    <xf numFmtId="0" fontId="90" fillId="0" borderId="0" xfId="0" applyFont="1" applyFill="1" applyBorder="1" applyAlignment="1">
      <alignment horizontal="center" wrapText="1"/>
    </xf>
    <xf numFmtId="0" fontId="87" fillId="0" borderId="49" xfId="0" applyFont="1" applyBorder="1"/>
    <xf numFmtId="0" fontId="87" fillId="0" borderId="50" xfId="0" applyFont="1" applyBorder="1"/>
    <xf numFmtId="0" fontId="87" fillId="0" borderId="12" xfId="0" applyFont="1" applyBorder="1" applyAlignment="1">
      <alignment horizontal="center" vertical="center"/>
    </xf>
    <xf numFmtId="0" fontId="87" fillId="0" borderId="22" xfId="0" applyFont="1" applyBorder="1" applyAlignment="1">
      <alignment horizontal="center" vertical="center"/>
    </xf>
    <xf numFmtId="0" fontId="87" fillId="0" borderId="13" xfId="0" applyFont="1" applyBorder="1" applyAlignment="1">
      <alignment horizontal="center" vertical="center"/>
    </xf>
    <xf numFmtId="0" fontId="87" fillId="0" borderId="52" xfId="0" applyFont="1" applyBorder="1"/>
    <xf numFmtId="0" fontId="87" fillId="0" borderId="3" xfId="0" applyFont="1" applyBorder="1" applyAlignment="1">
      <alignment horizontal="center" vertical="center" wrapText="1"/>
    </xf>
    <xf numFmtId="0" fontId="87" fillId="0" borderId="14" xfId="0" applyFont="1" applyBorder="1" applyAlignment="1">
      <alignment vertical="center"/>
    </xf>
    <xf numFmtId="0" fontId="86" fillId="3" borderId="3" xfId="11" applyFont="1" applyFill="1" applyBorder="1" applyAlignment="1">
      <alignment horizontal="left" vertical="center" wrapText="1"/>
    </xf>
    <xf numFmtId="164" fontId="87" fillId="0" borderId="3" xfId="7" applyNumberFormat="1" applyFont="1" applyBorder="1" applyAlignment="1"/>
    <xf numFmtId="164" fontId="87" fillId="0" borderId="0" xfId="7" applyNumberFormat="1" applyFont="1" applyAlignment="1"/>
    <xf numFmtId="0" fontId="86" fillId="3" borderId="17" xfId="9" applyFont="1" applyFill="1" applyBorder="1" applyAlignment="1" applyProtection="1">
      <alignment horizontal="left" vertical="center"/>
      <protection locked="0"/>
    </xf>
    <xf numFmtId="0" fontId="89" fillId="3" borderId="18" xfId="16" applyFont="1" applyFill="1" applyBorder="1" applyAlignment="1" applyProtection="1">
      <protection locked="0"/>
    </xf>
    <xf numFmtId="164" fontId="87" fillId="35" borderId="18" xfId="7" applyNumberFormat="1" applyFont="1" applyFill="1" applyBorder="1"/>
    <xf numFmtId="0" fontId="87" fillId="0" borderId="11" xfId="0" applyFont="1" applyBorder="1"/>
    <xf numFmtId="0" fontId="87" fillId="0" borderId="13" xfId="0" applyFont="1" applyBorder="1"/>
    <xf numFmtId="0" fontId="87" fillId="0" borderId="15" xfId="0" applyFont="1" applyBorder="1" applyAlignment="1">
      <alignment horizontal="center" vertical="center"/>
    </xf>
    <xf numFmtId="164" fontId="86" fillId="3" borderId="14" xfId="1" applyNumberFormat="1" applyFont="1" applyFill="1" applyBorder="1" applyAlignment="1" applyProtection="1">
      <alignment horizontal="center" vertical="center" wrapText="1"/>
      <protection locked="0"/>
    </xf>
    <xf numFmtId="164" fontId="86" fillId="0" borderId="3" xfId="1" applyNumberFormat="1" applyFont="1" applyFill="1" applyBorder="1" applyAlignment="1" applyProtection="1">
      <alignment horizontal="center" vertical="center" wrapText="1"/>
      <protection locked="0"/>
    </xf>
    <xf numFmtId="0" fontId="86" fillId="0" borderId="3" xfId="13" applyFont="1" applyFill="1" applyBorder="1" applyAlignment="1" applyProtection="1">
      <alignment horizontal="center" vertical="center" wrapText="1"/>
      <protection locked="0"/>
    </xf>
    <xf numFmtId="164" fontId="86" fillId="3" borderId="3" xfId="1" applyNumberFormat="1" applyFont="1" applyFill="1" applyBorder="1" applyAlignment="1" applyProtection="1">
      <alignment horizontal="center" vertical="center" wrapText="1"/>
      <protection locked="0"/>
    </xf>
    <xf numFmtId="164" fontId="86" fillId="3" borderId="15" xfId="1" applyNumberFormat="1" applyFont="1" applyFill="1" applyBorder="1" applyAlignment="1" applyProtection="1">
      <alignment horizontal="center" vertical="center" wrapText="1"/>
      <protection locked="0"/>
    </xf>
    <xf numFmtId="0" fontId="86" fillId="0" borderId="15" xfId="1" applyNumberFormat="1" applyFont="1" applyFill="1" applyBorder="1" applyAlignment="1" applyProtection="1">
      <alignment horizontal="center" vertical="center" wrapText="1"/>
      <protection locked="0"/>
    </xf>
    <xf numFmtId="0" fontId="87" fillId="0" borderId="0" xfId="0" applyFont="1" applyAlignment="1">
      <alignment horizontal="center" vertical="center"/>
    </xf>
    <xf numFmtId="0" fontId="86" fillId="3" borderId="14" xfId="5" applyFont="1" applyFill="1" applyBorder="1" applyAlignment="1" applyProtection="1">
      <alignment horizontal="right" vertical="center"/>
      <protection locked="0"/>
    </xf>
    <xf numFmtId="164" fontId="87" fillId="0" borderId="14" xfId="7" applyNumberFormat="1" applyFont="1" applyBorder="1" applyAlignment="1"/>
    <xf numFmtId="164" fontId="87" fillId="0" borderId="16" xfId="7" applyNumberFormat="1" applyFont="1" applyBorder="1" applyAlignment="1"/>
    <xf numFmtId="164" fontId="87" fillId="35" borderId="47" xfId="7" applyNumberFormat="1" applyFont="1" applyFill="1" applyBorder="1" applyAlignment="1"/>
    <xf numFmtId="0" fontId="89" fillId="3" borderId="19" xfId="16" applyFont="1" applyFill="1" applyBorder="1" applyAlignment="1" applyProtection="1">
      <protection locked="0"/>
    </xf>
    <xf numFmtId="164" fontId="87" fillId="35" borderId="17" xfId="7" applyNumberFormat="1" applyFont="1" applyFill="1" applyBorder="1"/>
    <xf numFmtId="164" fontId="87" fillId="35" borderId="19" xfId="7" applyNumberFormat="1" applyFont="1" applyFill="1" applyBorder="1"/>
    <xf numFmtId="164" fontId="87" fillId="35" borderId="48" xfId="7" applyNumberFormat="1" applyFont="1" applyFill="1" applyBorder="1"/>
    <xf numFmtId="164" fontId="87" fillId="0" borderId="0" xfId="0" applyNumberFormat="1" applyFont="1" applyBorder="1" applyAlignment="1">
      <alignment horizontal="center" vertical="center" wrapText="1"/>
    </xf>
    <xf numFmtId="0" fontId="87" fillId="0" borderId="0" xfId="0" applyFont="1" applyBorder="1" applyAlignment="1">
      <alignment vertical="center"/>
    </xf>
    <xf numFmtId="0" fontId="87" fillId="0" borderId="0" xfId="0" applyFont="1" applyBorder="1" applyAlignment="1">
      <alignment vertical="center" wrapText="1"/>
    </xf>
    <xf numFmtId="0" fontId="87" fillId="0" borderId="12" xfId="0" applyFont="1" applyBorder="1"/>
    <xf numFmtId="0" fontId="87" fillId="0" borderId="12" xfId="0" applyFont="1" applyBorder="1" applyAlignment="1">
      <alignment wrapText="1"/>
    </xf>
    <xf numFmtId="0" fontId="87" fillId="0" borderId="22" xfId="0" applyFont="1" applyBorder="1" applyAlignment="1">
      <alignment wrapText="1"/>
    </xf>
    <xf numFmtId="0" fontId="87" fillId="0" borderId="13" xfId="0" applyFont="1" applyBorder="1" applyAlignment="1">
      <alignment wrapText="1"/>
    </xf>
    <xf numFmtId="0" fontId="87" fillId="0" borderId="14" xfId="0" applyFont="1" applyBorder="1"/>
    <xf numFmtId="0" fontId="87" fillId="0" borderId="52" xfId="0" applyFont="1" applyBorder="1" applyAlignment="1">
      <alignment wrapText="1"/>
    </xf>
    <xf numFmtId="0" fontId="87" fillId="0" borderId="3" xfId="0" applyFont="1" applyFill="1" applyBorder="1" applyAlignment="1">
      <alignment horizontal="center" vertical="center" wrapText="1"/>
    </xf>
    <xf numFmtId="164" fontId="87" fillId="0" borderId="3" xfId="7" applyNumberFormat="1" applyFont="1" applyBorder="1"/>
    <xf numFmtId="164" fontId="87" fillId="0" borderId="3" xfId="7" applyNumberFormat="1" applyFont="1" applyFill="1" applyBorder="1"/>
    <xf numFmtId="164" fontId="87" fillId="0" borderId="7" xfId="7" applyNumberFormat="1" applyFont="1" applyBorder="1"/>
    <xf numFmtId="164" fontId="87" fillId="0" borderId="15" xfId="7" applyNumberFormat="1" applyFont="1" applyBorder="1"/>
    <xf numFmtId="0" fontId="90" fillId="0" borderId="18" xfId="0" applyFont="1" applyBorder="1"/>
    <xf numFmtId="0" fontId="90" fillId="0" borderId="0" xfId="0" applyFont="1" applyFill="1" applyAlignment="1">
      <alignment horizontal="center"/>
    </xf>
    <xf numFmtId="0" fontId="114" fillId="3" borderId="65" xfId="0" applyFont="1" applyFill="1" applyBorder="1" applyAlignment="1">
      <alignment horizontal="left"/>
    </xf>
    <xf numFmtId="0" fontId="114" fillId="3" borderId="66" xfId="0" applyFont="1" applyFill="1" applyBorder="1" applyAlignment="1">
      <alignment horizontal="left"/>
    </xf>
    <xf numFmtId="164" fontId="86" fillId="0" borderId="3" xfId="7" applyNumberFormat="1" applyFont="1" applyFill="1" applyBorder="1" applyAlignment="1">
      <alignment horizontal="center" vertical="center" wrapText="1"/>
    </xf>
    <xf numFmtId="0" fontId="90" fillId="3" borderId="69" xfId="0" applyFont="1" applyFill="1" applyBorder="1" applyAlignment="1">
      <alignment vertical="center"/>
    </xf>
    <xf numFmtId="0" fontId="87" fillId="3" borderId="70" xfId="0" applyFont="1" applyFill="1" applyBorder="1" applyAlignment="1">
      <alignment vertical="center"/>
    </xf>
    <xf numFmtId="164" fontId="87" fillId="3" borderId="70" xfId="7" applyNumberFormat="1" applyFont="1" applyFill="1" applyBorder="1" applyAlignment="1">
      <alignment vertical="center"/>
    </xf>
    <xf numFmtId="164" fontId="87" fillId="3" borderId="71" xfId="7" applyNumberFormat="1" applyFont="1" applyFill="1" applyBorder="1" applyAlignment="1">
      <alignment vertical="center"/>
    </xf>
    <xf numFmtId="0" fontId="87" fillId="0" borderId="54" xfId="0" applyFont="1" applyFill="1" applyBorder="1" applyAlignment="1">
      <alignment horizontal="center" vertical="center"/>
    </xf>
    <xf numFmtId="0" fontId="87" fillId="0" borderId="6" xfId="0" applyFont="1" applyFill="1" applyBorder="1" applyAlignment="1">
      <alignment vertical="center"/>
    </xf>
    <xf numFmtId="164" fontId="86" fillId="36" borderId="0" xfId="7" applyNumberFormat="1" applyFont="1" applyFill="1" applyBorder="1"/>
    <xf numFmtId="164" fontId="87" fillId="0" borderId="72" xfId="7" applyNumberFormat="1" applyFont="1" applyFill="1" applyBorder="1" applyAlignment="1">
      <alignment vertical="center"/>
    </xf>
    <xf numFmtId="164" fontId="87" fillId="0" borderId="53" xfId="7" applyNumberFormat="1" applyFont="1" applyFill="1" applyBorder="1" applyAlignment="1">
      <alignment vertical="center"/>
    </xf>
    <xf numFmtId="0" fontId="87" fillId="0" borderId="14" xfId="0" applyFont="1" applyFill="1" applyBorder="1" applyAlignment="1">
      <alignment horizontal="center" vertical="center"/>
    </xf>
    <xf numFmtId="0" fontId="87" fillId="0" borderId="67" xfId="0" applyFont="1" applyFill="1" applyBorder="1" applyAlignment="1">
      <alignment vertical="center"/>
    </xf>
    <xf numFmtId="164" fontId="87" fillId="0" borderId="67" xfId="7" applyNumberFormat="1" applyFont="1" applyFill="1" applyBorder="1" applyAlignment="1">
      <alignment vertical="center"/>
    </xf>
    <xf numFmtId="164" fontId="87" fillId="0" borderId="73" xfId="7" applyNumberFormat="1" applyFont="1" applyFill="1" applyBorder="1" applyAlignment="1">
      <alignment vertical="center"/>
    </xf>
    <xf numFmtId="164" fontId="87" fillId="0" borderId="68" xfId="7" applyNumberFormat="1" applyFont="1" applyFill="1" applyBorder="1" applyAlignment="1">
      <alignment vertical="center"/>
    </xf>
    <xf numFmtId="0" fontId="90" fillId="0" borderId="67" xfId="0" applyFont="1" applyFill="1" applyBorder="1" applyAlignment="1">
      <alignment vertical="center"/>
    </xf>
    <xf numFmtId="0" fontId="87" fillId="0" borderId="17" xfId="0" applyFont="1" applyFill="1" applyBorder="1" applyAlignment="1">
      <alignment horizontal="center" vertical="center"/>
    </xf>
    <xf numFmtId="0" fontId="90" fillId="0" borderId="18" xfId="0" applyFont="1" applyFill="1" applyBorder="1" applyAlignment="1">
      <alignment vertical="center"/>
    </xf>
    <xf numFmtId="164" fontId="87" fillId="0" borderId="18" xfId="7" applyNumberFormat="1" applyFont="1" applyFill="1" applyBorder="1" applyAlignment="1">
      <alignment vertical="center"/>
    </xf>
    <xf numFmtId="164" fontId="87" fillId="0" borderId="20" xfId="7" applyNumberFormat="1" applyFont="1" applyFill="1" applyBorder="1" applyAlignment="1">
      <alignment vertical="center"/>
    </xf>
    <xf numFmtId="164" fontId="87" fillId="0" borderId="19" xfId="7" applyNumberFormat="1" applyFont="1" applyFill="1" applyBorder="1" applyAlignment="1">
      <alignment vertical="center"/>
    </xf>
    <xf numFmtId="0" fontId="87" fillId="3" borderId="52" xfId="0" applyFont="1" applyFill="1" applyBorder="1" applyAlignment="1">
      <alignment horizontal="center" vertical="center"/>
    </xf>
    <xf numFmtId="0" fontId="87" fillId="3" borderId="0" xfId="0" applyFont="1" applyFill="1" applyBorder="1" applyAlignment="1">
      <alignment vertical="center"/>
    </xf>
    <xf numFmtId="164" fontId="87" fillId="3" borderId="0" xfId="7" applyNumberFormat="1" applyFont="1" applyFill="1" applyBorder="1" applyAlignment="1">
      <alignment vertical="center"/>
    </xf>
    <xf numFmtId="0" fontId="87" fillId="0" borderId="11" xfId="0" applyFont="1" applyFill="1" applyBorder="1" applyAlignment="1">
      <alignment horizontal="center" vertical="center"/>
    </xf>
    <xf numFmtId="0" fontId="87" fillId="0" borderId="12" xfId="0" applyFont="1" applyFill="1" applyBorder="1" applyAlignment="1">
      <alignment vertical="center"/>
    </xf>
    <xf numFmtId="164" fontId="86" fillId="36" borderId="50" xfId="7" applyNumberFormat="1" applyFont="1" applyFill="1" applyBorder="1"/>
    <xf numFmtId="164" fontId="87" fillId="0" borderId="22" xfId="7" applyNumberFormat="1" applyFont="1" applyFill="1" applyBorder="1" applyAlignment="1">
      <alignment vertical="center"/>
    </xf>
    <xf numFmtId="164" fontId="87" fillId="0" borderId="13" xfId="7" applyNumberFormat="1" applyFont="1" applyFill="1" applyBorder="1" applyAlignment="1">
      <alignment vertical="center"/>
    </xf>
    <xf numFmtId="0" fontId="87" fillId="0" borderId="74" xfId="0" applyFont="1" applyFill="1" applyBorder="1" applyAlignment="1">
      <alignment horizontal="center" vertical="center"/>
    </xf>
    <xf numFmtId="0" fontId="87" fillId="0" borderId="75" xfId="0" applyFont="1" applyFill="1" applyBorder="1" applyAlignment="1">
      <alignment vertical="center"/>
    </xf>
    <xf numFmtId="164" fontId="86" fillId="36" borderId="20" xfId="7" applyNumberFormat="1" applyFont="1" applyFill="1" applyBorder="1"/>
    <xf numFmtId="164" fontId="86" fillId="36" borderId="76" xfId="7" applyNumberFormat="1" applyFont="1" applyFill="1" applyBorder="1"/>
    <xf numFmtId="164" fontId="86" fillId="36" borderId="21" xfId="7" applyNumberFormat="1" applyFont="1" applyFill="1" applyBorder="1"/>
    <xf numFmtId="164" fontId="87" fillId="0" borderId="77" xfId="7" applyNumberFormat="1" applyFont="1" applyFill="1" applyBorder="1" applyAlignment="1">
      <alignment vertical="center"/>
    </xf>
    <xf numFmtId="164" fontId="87" fillId="0" borderId="78" xfId="7" applyNumberFormat="1" applyFont="1" applyFill="1" applyBorder="1" applyAlignment="1">
      <alignment vertical="center"/>
    </xf>
    <xf numFmtId="0" fontId="87" fillId="0" borderId="79" xfId="0" applyFont="1" applyFill="1" applyBorder="1" applyAlignment="1">
      <alignment horizontal="center" vertical="center"/>
    </xf>
    <xf numFmtId="0" fontId="87" fillId="0" borderId="80" xfId="0" applyFont="1" applyFill="1" applyBorder="1" applyAlignment="1">
      <alignment vertical="center"/>
    </xf>
    <xf numFmtId="164" fontId="86" fillId="36" borderId="26" xfId="7" applyNumberFormat="1" applyFont="1" applyFill="1" applyBorder="1"/>
    <xf numFmtId="164" fontId="87" fillId="0" borderId="81" xfId="7" applyNumberFormat="1" applyFont="1" applyFill="1" applyBorder="1" applyAlignment="1">
      <alignment vertical="center"/>
    </xf>
    <xf numFmtId="164" fontId="87" fillId="0" borderId="82" xfId="7" applyNumberFormat="1" applyFont="1" applyFill="1" applyBorder="1" applyAlignment="1">
      <alignment vertical="center"/>
    </xf>
    <xf numFmtId="0" fontId="90" fillId="0" borderId="0" xfId="0" applyFont="1" applyAlignment="1">
      <alignment horizontal="center" wrapText="1"/>
    </xf>
    <xf numFmtId="0" fontId="87" fillId="3" borderId="49" xfId="0" applyFont="1" applyFill="1" applyBorder="1"/>
    <xf numFmtId="0" fontId="87" fillId="3" borderId="89" xfId="0" applyFont="1" applyFill="1" applyBorder="1" applyAlignment="1">
      <alignment wrapText="1"/>
    </xf>
    <xf numFmtId="0" fontId="87" fillId="3" borderId="90" xfId="0" applyFont="1" applyFill="1" applyBorder="1"/>
    <xf numFmtId="0" fontId="90" fillId="3" borderId="62" xfId="0" applyFont="1" applyFill="1" applyBorder="1" applyAlignment="1">
      <alignment horizontal="center" wrapText="1"/>
    </xf>
    <xf numFmtId="164" fontId="87" fillId="0" borderId="86" xfId="7" applyNumberFormat="1" applyFont="1" applyFill="1" applyBorder="1" applyAlignment="1">
      <alignment horizontal="center"/>
    </xf>
    <xf numFmtId="164" fontId="87" fillId="0" borderId="86" xfId="7" applyNumberFormat="1" applyFont="1" applyBorder="1" applyAlignment="1">
      <alignment horizontal="center"/>
    </xf>
    <xf numFmtId="0" fontId="87" fillId="3" borderId="52" xfId="0" applyFont="1" applyFill="1" applyBorder="1"/>
    <xf numFmtId="0" fontId="90" fillId="3" borderId="0" xfId="0" applyFont="1" applyFill="1" applyBorder="1" applyAlignment="1">
      <alignment horizontal="center" wrapText="1"/>
    </xf>
    <xf numFmtId="164" fontId="87" fillId="3" borderId="0" xfId="7" applyNumberFormat="1" applyFont="1" applyFill="1" applyBorder="1" applyAlignment="1">
      <alignment horizontal="center"/>
    </xf>
    <xf numFmtId="164" fontId="87" fillId="3" borderId="83" xfId="7" applyNumberFormat="1" applyFont="1" applyFill="1" applyBorder="1" applyAlignment="1">
      <alignment horizontal="center" vertical="center" wrapText="1"/>
    </xf>
    <xf numFmtId="0" fontId="87" fillId="0" borderId="86" xfId="0" applyFont="1" applyBorder="1" applyAlignment="1">
      <alignment wrapText="1"/>
    </xf>
    <xf numFmtId="164" fontId="87" fillId="0" borderId="86" xfId="7" applyNumberFormat="1" applyFont="1" applyBorder="1"/>
    <xf numFmtId="164" fontId="87" fillId="0" borderId="68" xfId="7" applyNumberFormat="1" applyFont="1" applyBorder="1"/>
    <xf numFmtId="0" fontId="114" fillId="0" borderId="86" xfId="0" applyFont="1" applyBorder="1" applyAlignment="1">
      <alignment horizontal="left" wrapText="1" indent="2"/>
    </xf>
    <xf numFmtId="164" fontId="86" fillId="36" borderId="86" xfId="7" applyNumberFormat="1" applyFont="1" applyFill="1" applyBorder="1"/>
    <xf numFmtId="164" fontId="87" fillId="0" borderId="86" xfId="7" applyNumberFormat="1" applyFont="1" applyBorder="1" applyAlignment="1">
      <alignment vertical="center"/>
    </xf>
    <xf numFmtId="0" fontId="90" fillId="0" borderId="14" xfId="0" applyFont="1" applyBorder="1"/>
    <xf numFmtId="0" fontId="90" fillId="0" borderId="86" xfId="0" applyFont="1" applyBorder="1" applyAlignment="1">
      <alignment wrapText="1"/>
    </xf>
    <xf numFmtId="164" fontId="90" fillId="0" borderId="68" xfId="7" applyNumberFormat="1" applyFont="1" applyBorder="1"/>
    <xf numFmtId="0" fontId="90" fillId="3" borderId="52" xfId="0" applyFont="1" applyFill="1" applyBorder="1" applyAlignment="1">
      <alignment horizontal="left"/>
    </xf>
    <xf numFmtId="0" fontId="90" fillId="3" borderId="0" xfId="0" applyFont="1" applyFill="1" applyBorder="1" applyAlignment="1">
      <alignment horizontal="center"/>
    </xf>
    <xf numFmtId="164" fontId="87" fillId="3" borderId="0" xfId="7" applyNumberFormat="1" applyFont="1" applyFill="1" applyBorder="1"/>
    <xf numFmtId="164" fontId="87" fillId="3" borderId="83" xfId="7" applyNumberFormat="1" applyFont="1" applyFill="1" applyBorder="1"/>
    <xf numFmtId="164" fontId="87" fillId="0" borderId="86" xfId="7" applyNumberFormat="1" applyFont="1" applyFill="1" applyBorder="1"/>
    <xf numFmtId="164" fontId="87" fillId="0" borderId="86" xfId="7" applyNumberFormat="1" applyFont="1" applyFill="1" applyBorder="1" applyAlignment="1">
      <alignment vertical="center"/>
    </xf>
    <xf numFmtId="0" fontId="114" fillId="0" borderId="86" xfId="0" applyFont="1" applyBorder="1" applyAlignment="1">
      <alignment horizontal="left" wrapText="1" indent="4"/>
    </xf>
    <xf numFmtId="0" fontId="87" fillId="3" borderId="0" xfId="0" applyFont="1" applyFill="1" applyBorder="1" applyAlignment="1">
      <alignment wrapText="1"/>
    </xf>
    <xf numFmtId="0" fontId="90" fillId="0" borderId="17" xfId="0" applyFont="1" applyBorder="1"/>
    <xf numFmtId="0" fontId="90" fillId="0" borderId="18" xfId="0" applyFont="1" applyBorder="1" applyAlignment="1">
      <alignment wrapText="1"/>
    </xf>
    <xf numFmtId="164" fontId="90" fillId="0" borderId="19" xfId="7" applyNumberFormat="1" applyFont="1" applyBorder="1"/>
    <xf numFmtId="49" fontId="86" fillId="3" borderId="114" xfId="5" applyNumberFormat="1" applyFont="1" applyFill="1" applyBorder="1" applyAlignment="1" applyProtection="1">
      <alignment horizontal="right" vertical="center"/>
      <protection locked="0"/>
    </xf>
    <xf numFmtId="0" fontId="86" fillId="3" borderId="114" xfId="13" applyFont="1" applyFill="1" applyBorder="1" applyAlignment="1" applyProtection="1">
      <alignment horizontal="left" vertical="center" wrapText="1"/>
      <protection locked="0"/>
    </xf>
    <xf numFmtId="0" fontId="86" fillId="0" borderId="114" xfId="13" applyFont="1" applyFill="1" applyBorder="1" applyAlignment="1" applyProtection="1">
      <alignment horizontal="left" vertical="center" wrapText="1"/>
      <protection locked="0"/>
    </xf>
    <xf numFmtId="0" fontId="101" fillId="0" borderId="114" xfId="13" applyFont="1" applyFill="1" applyBorder="1" applyAlignment="1" applyProtection="1">
      <alignment horizontal="left" vertical="center" wrapText="1"/>
      <protection locked="0"/>
    </xf>
    <xf numFmtId="49" fontId="86" fillId="0" borderId="114" xfId="5" applyNumberFormat="1" applyFont="1" applyFill="1" applyBorder="1" applyAlignment="1" applyProtection="1">
      <alignment horizontal="right" vertical="center"/>
      <protection locked="0"/>
    </xf>
    <xf numFmtId="49" fontId="89" fillId="0" borderId="114" xfId="5" applyNumberFormat="1" applyFont="1" applyFill="1" applyBorder="1" applyAlignment="1" applyProtection="1">
      <alignment horizontal="right" vertical="center"/>
      <protection locked="0"/>
    </xf>
    <xf numFmtId="49" fontId="86" fillId="3" borderId="114" xfId="5" applyNumberFormat="1" applyFont="1" applyFill="1" applyBorder="1" applyAlignment="1" applyProtection="1">
      <alignment horizontal="right" vertical="center" wrapText="1"/>
      <protection locked="0"/>
    </xf>
    <xf numFmtId="49" fontId="86" fillId="0" borderId="114" xfId="5" applyNumberFormat="1" applyFont="1" applyFill="1" applyBorder="1" applyAlignment="1" applyProtection="1">
      <alignment horizontal="right" vertical="center" wrapText="1"/>
      <protection locked="0"/>
    </xf>
    <xf numFmtId="49" fontId="89" fillId="0" borderId="114" xfId="5" applyNumberFormat="1" applyFont="1" applyFill="1" applyBorder="1" applyAlignment="1" applyProtection="1">
      <alignment horizontal="right" vertical="center" wrapText="1"/>
      <protection locked="0"/>
    </xf>
    <xf numFmtId="0" fontId="106" fillId="0" borderId="93" xfId="0" applyFont="1" applyBorder="1" applyAlignment="1">
      <alignment horizontal="left" wrapText="1"/>
    </xf>
    <xf numFmtId="0" fontId="106" fillId="0" borderId="94" xfId="0" applyFont="1" applyBorder="1" applyAlignment="1">
      <alignment horizontal="left" wrapText="1"/>
    </xf>
    <xf numFmtId="0" fontId="106" fillId="0" borderId="122" xfId="0" applyFont="1" applyBorder="1" applyAlignment="1">
      <alignment horizontal="center" vertical="center"/>
    </xf>
    <xf numFmtId="0" fontId="106" fillId="0" borderId="26" xfId="0" applyFont="1" applyBorder="1" applyAlignment="1">
      <alignment horizontal="center" vertical="center"/>
    </xf>
    <xf numFmtId="0" fontId="106" fillId="0" borderId="123" xfId="0" applyFont="1" applyBorder="1" applyAlignment="1">
      <alignment horizontal="center" vertical="center"/>
    </xf>
    <xf numFmtId="164" fontId="87" fillId="0" borderId="115" xfId="7" applyNumberFormat="1" applyFont="1" applyBorder="1" applyAlignment="1">
      <alignment horizontal="center"/>
    </xf>
    <xf numFmtId="164" fontId="87" fillId="0" borderId="116" xfId="7" applyNumberFormat="1" applyFont="1" applyBorder="1" applyAlignment="1">
      <alignment horizontal="center"/>
    </xf>
    <xf numFmtId="164" fontId="87" fillId="0" borderId="117" xfId="7" applyNumberFormat="1" applyFont="1" applyBorder="1" applyAlignment="1">
      <alignment horizontal="center"/>
    </xf>
    <xf numFmtId="0" fontId="87" fillId="0" borderId="101" xfId="0" applyFont="1" applyBorder="1" applyAlignment="1">
      <alignment horizontal="center" vertical="center"/>
    </xf>
    <xf numFmtId="0" fontId="90" fillId="0" borderId="102" xfId="0" applyFont="1" applyBorder="1" applyAlignment="1">
      <alignment horizontal="center" vertical="center"/>
    </xf>
    <xf numFmtId="0" fontId="90" fillId="0" borderId="6" xfId="0" applyFont="1" applyBorder="1" applyAlignment="1">
      <alignment horizontal="center" vertical="center"/>
    </xf>
    <xf numFmtId="164" fontId="89" fillId="0" borderId="12" xfId="7" applyNumberFormat="1" applyFont="1" applyFill="1" applyBorder="1" applyAlignment="1" applyProtection="1">
      <alignment horizontal="center" vertical="center"/>
    </xf>
    <xf numFmtId="164" fontId="89" fillId="0" borderId="13" xfId="7" applyNumberFormat="1" applyFont="1" applyFill="1" applyBorder="1" applyAlignment="1" applyProtection="1">
      <alignment horizontal="center" vertical="center"/>
    </xf>
    <xf numFmtId="164" fontId="87" fillId="0" borderId="103" xfId="7" applyNumberFormat="1" applyFont="1" applyBorder="1" applyAlignment="1">
      <alignment horizontal="center"/>
    </xf>
    <xf numFmtId="164" fontId="87" fillId="0" borderId="104" xfId="7" applyNumberFormat="1" applyFont="1" applyBorder="1" applyAlignment="1">
      <alignment horizontal="center"/>
    </xf>
    <xf numFmtId="164" fontId="87" fillId="0" borderId="105" xfId="7" applyNumberFormat="1" applyFont="1" applyBorder="1" applyAlignment="1">
      <alignment horizontal="center"/>
    </xf>
    <xf numFmtId="0" fontId="87" fillId="0" borderId="55" xfId="0" applyFont="1" applyBorder="1" applyAlignment="1">
      <alignment horizontal="center" vertical="center"/>
    </xf>
    <xf numFmtId="0" fontId="87" fillId="0" borderId="62" xfId="0" applyFont="1" applyBorder="1" applyAlignment="1">
      <alignment horizontal="center" vertical="center"/>
    </xf>
    <xf numFmtId="0" fontId="90" fillId="0" borderId="118" xfId="0" applyFont="1" applyBorder="1" applyAlignment="1">
      <alignment horizontal="center" vertical="center" wrapText="1"/>
    </xf>
    <xf numFmtId="0" fontId="90" fillId="0" borderId="6" xfId="0" applyFont="1" applyBorder="1" applyAlignment="1">
      <alignment horizontal="center" vertical="center" wrapText="1"/>
    </xf>
    <xf numFmtId="0" fontId="87" fillId="0" borderId="114" xfId="0" applyFont="1" applyBorder="1" applyAlignment="1">
      <alignment horizontal="center" vertical="center"/>
    </xf>
    <xf numFmtId="0" fontId="87" fillId="0" borderId="114" xfId="0" applyFont="1" applyBorder="1" applyAlignment="1">
      <alignment horizontal="center" vertical="center" wrapText="1"/>
    </xf>
    <xf numFmtId="0" fontId="89" fillId="0" borderId="3" xfId="0" applyFont="1" applyBorder="1" applyAlignment="1">
      <alignment horizontal="center" vertical="center" wrapText="1"/>
    </xf>
    <xf numFmtId="0" fontId="89" fillId="0" borderId="15" xfId="0" applyFont="1" applyBorder="1" applyAlignment="1">
      <alignment horizontal="center" vertical="center" wrapText="1"/>
    </xf>
    <xf numFmtId="0" fontId="90" fillId="0" borderId="67" xfId="0" applyFont="1" applyFill="1" applyBorder="1" applyAlignment="1">
      <alignment horizontal="center" vertical="center" wrapText="1"/>
    </xf>
    <xf numFmtId="0" fontId="87" fillId="0" borderId="67" xfId="0" applyFont="1" applyFill="1" applyBorder="1" applyAlignment="1">
      <alignment horizontal="center" vertical="center" wrapText="1"/>
    </xf>
    <xf numFmtId="164" fontId="90" fillId="0" borderId="67" xfId="7" applyNumberFormat="1" applyFont="1" applyFill="1" applyBorder="1" applyAlignment="1">
      <alignment horizontal="center" vertical="center" wrapText="1"/>
    </xf>
    <xf numFmtId="164" fontId="89" fillId="0" borderId="67" xfId="7" applyNumberFormat="1" applyFont="1" applyFill="1" applyBorder="1" applyAlignment="1" applyProtection="1">
      <alignment horizontal="center" vertical="center" wrapText="1"/>
    </xf>
    <xf numFmtId="164" fontId="89" fillId="0" borderId="68" xfId="7" applyNumberFormat="1" applyFont="1" applyFill="1" applyBorder="1" applyAlignment="1" applyProtection="1">
      <alignment horizontal="center" vertical="center" wrapText="1"/>
    </xf>
    <xf numFmtId="0" fontId="89" fillId="0" borderId="57" xfId="11" applyFont="1" applyFill="1" applyBorder="1" applyAlignment="1" applyProtection="1">
      <alignment horizontal="center" vertical="center" wrapText="1"/>
    </xf>
    <xf numFmtId="0" fontId="89" fillId="0" borderId="0" xfId="11" applyFont="1" applyFill="1" applyBorder="1" applyAlignment="1" applyProtection="1">
      <alignment horizontal="center" vertical="center" wrapText="1"/>
    </xf>
    <xf numFmtId="9" fontId="87" fillId="0" borderId="7" xfId="0" applyNumberFormat="1" applyFont="1" applyBorder="1" applyAlignment="1">
      <alignment horizontal="center" vertical="center"/>
    </xf>
    <xf numFmtId="9" fontId="87" fillId="0" borderId="9" xfId="0" applyNumberFormat="1" applyFont="1" applyBorder="1" applyAlignment="1">
      <alignment horizontal="center" vertical="center"/>
    </xf>
    <xf numFmtId="0" fontId="86" fillId="3" borderId="58" xfId="13" applyFont="1" applyFill="1" applyBorder="1" applyAlignment="1" applyProtection="1">
      <alignment horizontal="center" vertical="center" wrapText="1"/>
      <protection locked="0"/>
    </xf>
    <xf numFmtId="0" fontId="86" fillId="3" borderId="53" xfId="13" applyFont="1" applyFill="1" applyBorder="1" applyAlignment="1" applyProtection="1">
      <alignment horizontal="center" vertical="center" wrapText="1"/>
      <protection locked="0"/>
    </xf>
    <xf numFmtId="0" fontId="87" fillId="0" borderId="2" xfId="0" applyFont="1" applyBorder="1" applyAlignment="1">
      <alignment horizontal="center" vertical="center" wrapText="1"/>
    </xf>
    <xf numFmtId="0" fontId="87" fillId="0" borderId="6" xfId="0" applyFont="1" applyBorder="1" applyAlignment="1">
      <alignment horizontal="center" vertical="center" wrapText="1"/>
    </xf>
    <xf numFmtId="164" fontId="89" fillId="3" borderId="56" xfId="1" applyNumberFormat="1" applyFont="1" applyFill="1" applyBorder="1" applyAlignment="1" applyProtection="1">
      <alignment horizontal="center"/>
      <protection locked="0"/>
    </xf>
    <xf numFmtId="164" fontId="89" fillId="3" borderId="23" xfId="1" applyNumberFormat="1" applyFont="1" applyFill="1" applyBorder="1" applyAlignment="1" applyProtection="1">
      <alignment horizontal="center"/>
      <protection locked="0"/>
    </xf>
    <xf numFmtId="164" fontId="89" fillId="3" borderId="24" xfId="1" applyNumberFormat="1" applyFont="1" applyFill="1" applyBorder="1" applyAlignment="1" applyProtection="1">
      <alignment horizontal="center"/>
      <protection locked="0"/>
    </xf>
    <xf numFmtId="164" fontId="89" fillId="0" borderId="11" xfId="1" applyNumberFormat="1" applyFont="1" applyFill="1" applyBorder="1" applyAlignment="1" applyProtection="1">
      <alignment horizontal="center"/>
      <protection locked="0"/>
    </xf>
    <xf numFmtId="164" fontId="89" fillId="0" borderId="12" xfId="1" applyNumberFormat="1" applyFont="1" applyFill="1" applyBorder="1" applyAlignment="1" applyProtection="1">
      <alignment horizontal="center"/>
      <protection locked="0"/>
    </xf>
    <xf numFmtId="164" fontId="89" fillId="0" borderId="13" xfId="1" applyNumberFormat="1" applyFont="1" applyFill="1" applyBorder="1" applyAlignment="1" applyProtection="1">
      <alignment horizontal="center"/>
      <protection locked="0"/>
    </xf>
    <xf numFmtId="0" fontId="90" fillId="0" borderId="46" xfId="0" applyFont="1" applyBorder="1" applyAlignment="1">
      <alignment horizontal="center" vertical="center" wrapText="1"/>
    </xf>
    <xf numFmtId="0" fontId="90" fillId="0" borderId="47" xfId="0" applyFont="1" applyBorder="1" applyAlignment="1">
      <alignment horizontal="center" vertical="center" wrapText="1"/>
    </xf>
    <xf numFmtId="164" fontId="89" fillId="0" borderId="59" xfId="1" applyNumberFormat="1" applyFont="1" applyFill="1" applyBorder="1" applyAlignment="1" applyProtection="1">
      <alignment horizontal="center" vertical="center" wrapText="1"/>
      <protection locked="0"/>
    </xf>
    <xf numFmtId="164" fontId="89" fillId="0" borderId="60" xfId="1" applyNumberFormat="1" applyFont="1" applyFill="1" applyBorder="1" applyAlignment="1" applyProtection="1">
      <alignment horizontal="center" vertical="center" wrapText="1"/>
      <protection locked="0"/>
    </xf>
    <xf numFmtId="0" fontId="87" fillId="0" borderId="58" xfId="0" applyFont="1" applyFill="1" applyBorder="1" applyAlignment="1">
      <alignment horizontal="center" vertical="center" wrapText="1"/>
    </xf>
    <xf numFmtId="0" fontId="87" fillId="0" borderId="53" xfId="0" applyFont="1" applyFill="1" applyBorder="1" applyAlignment="1">
      <alignment horizontal="center" vertical="center" wrapText="1"/>
    </xf>
    <xf numFmtId="0" fontId="90" fillId="0" borderId="61" xfId="0" applyFont="1" applyBorder="1" applyAlignment="1">
      <alignment horizontal="center"/>
    </xf>
    <xf numFmtId="0" fontId="90" fillId="0" borderId="62" xfId="0" applyFont="1" applyBorder="1" applyAlignment="1">
      <alignment horizontal="center"/>
    </xf>
    <xf numFmtId="0" fontId="87" fillId="0" borderId="2" xfId="0" applyFont="1" applyFill="1" applyBorder="1" applyAlignment="1">
      <alignment horizontal="center" vertical="center" wrapText="1"/>
    </xf>
    <xf numFmtId="0" fontId="87" fillId="0" borderId="6" xfId="0" applyFont="1" applyFill="1" applyBorder="1" applyAlignment="1">
      <alignment horizontal="center" vertical="center" wrapText="1"/>
    </xf>
    <xf numFmtId="0" fontId="87" fillId="0" borderId="7" xfId="0" applyFont="1" applyFill="1" applyBorder="1" applyAlignment="1">
      <alignment horizontal="center" wrapText="1"/>
    </xf>
    <xf numFmtId="0" fontId="87" fillId="0" borderId="9" xfId="0" applyFont="1" applyFill="1" applyBorder="1" applyAlignment="1">
      <alignment horizontal="center" wrapText="1"/>
    </xf>
    <xf numFmtId="0" fontId="114" fillId="0" borderId="49" xfId="0" applyFont="1" applyFill="1" applyBorder="1" applyAlignment="1">
      <alignment horizontal="left" vertical="center"/>
    </xf>
    <xf numFmtId="0" fontId="114" fillId="0" borderId="50" xfId="0" applyFont="1" applyFill="1" applyBorder="1" applyAlignment="1">
      <alignment horizontal="left" vertical="center"/>
    </xf>
    <xf numFmtId="164" fontId="87" fillId="0" borderId="50" xfId="7" applyNumberFormat="1" applyFont="1" applyFill="1" applyBorder="1" applyAlignment="1">
      <alignment horizontal="center" vertical="center" wrapText="1"/>
    </xf>
    <xf numFmtId="164" fontId="87" fillId="0" borderId="64" xfId="7" applyNumberFormat="1" applyFont="1" applyFill="1" applyBorder="1" applyAlignment="1">
      <alignment horizontal="center" vertical="center" wrapText="1"/>
    </xf>
    <xf numFmtId="164" fontId="87" fillId="0" borderId="51" xfId="7" applyNumberFormat="1" applyFont="1" applyFill="1" applyBorder="1" applyAlignment="1">
      <alignment horizontal="center" vertical="center" wrapText="1"/>
    </xf>
    <xf numFmtId="164" fontId="87" fillId="0" borderId="12" xfId="7" applyNumberFormat="1" applyFont="1" applyBorder="1" applyAlignment="1">
      <alignment horizontal="center"/>
    </xf>
    <xf numFmtId="164" fontId="87" fillId="0" borderId="13" xfId="7" applyNumberFormat="1" applyFont="1" applyBorder="1" applyAlignment="1">
      <alignment horizontal="center" vertical="center" wrapText="1"/>
    </xf>
    <xf numFmtId="164" fontId="87" fillId="0" borderId="68" xfId="7" applyNumberFormat="1" applyFont="1" applyBorder="1" applyAlignment="1">
      <alignment horizontal="center" vertical="center" wrapText="1"/>
    </xf>
    <xf numFmtId="0" fontId="89" fillId="0" borderId="91" xfId="0" applyNumberFormat="1" applyFont="1" applyFill="1" applyBorder="1" applyAlignment="1">
      <alignment horizontal="left" vertical="center" wrapText="1"/>
    </xf>
    <xf numFmtId="0" fontId="89" fillId="0" borderId="92" xfId="0" applyNumberFormat="1" applyFont="1" applyFill="1" applyBorder="1" applyAlignment="1">
      <alignment horizontal="left" vertical="center" wrapText="1"/>
    </xf>
    <xf numFmtId="0" fontId="89" fillId="0" borderId="96" xfId="0" applyNumberFormat="1" applyFont="1" applyFill="1" applyBorder="1" applyAlignment="1">
      <alignment horizontal="left" vertical="center" wrapText="1"/>
    </xf>
    <xf numFmtId="0" fontId="89" fillId="0" borderId="97" xfId="0" applyNumberFormat="1" applyFont="1" applyFill="1" applyBorder="1" applyAlignment="1">
      <alignment horizontal="left" vertical="center" wrapText="1"/>
    </xf>
    <xf numFmtId="0" fontId="89" fillId="0" borderId="99" xfId="0" applyNumberFormat="1" applyFont="1" applyFill="1" applyBorder="1" applyAlignment="1">
      <alignment horizontal="left" vertical="center" wrapText="1"/>
    </xf>
    <xf numFmtId="0" fontId="89" fillId="0" borderId="100" xfId="0" applyNumberFormat="1" applyFont="1" applyFill="1" applyBorder="1" applyAlignment="1">
      <alignment horizontal="left" vertical="center" wrapText="1"/>
    </xf>
    <xf numFmtId="0" fontId="90" fillId="0" borderId="93" xfId="0" applyFont="1" applyFill="1" applyBorder="1" applyAlignment="1">
      <alignment horizontal="center" vertical="center" wrapText="1"/>
    </xf>
    <xf numFmtId="0" fontId="90" fillId="0" borderId="94" xfId="0" applyFont="1" applyFill="1" applyBorder="1" applyAlignment="1">
      <alignment horizontal="center" vertical="center" wrapText="1"/>
    </xf>
    <xf numFmtId="0" fontId="90" fillId="0" borderId="95" xfId="0" applyFont="1" applyFill="1" applyBorder="1" applyAlignment="1">
      <alignment horizontal="center" vertical="center" wrapText="1"/>
    </xf>
    <xf numFmtId="0" fontId="90" fillId="0" borderId="72" xfId="0" applyFont="1" applyFill="1" applyBorder="1" applyAlignment="1">
      <alignment horizontal="center" vertical="center" wrapText="1"/>
    </xf>
    <xf numFmtId="0" fontId="90" fillId="0" borderId="98" xfId="0" applyFont="1" applyFill="1" applyBorder="1" applyAlignment="1">
      <alignment horizontal="center" vertical="center" wrapText="1"/>
    </xf>
    <xf numFmtId="0" fontId="90" fillId="0" borderId="62" xfId="0" applyFont="1" applyFill="1" applyBorder="1" applyAlignment="1">
      <alignment horizontal="center" vertical="center" wrapText="1"/>
    </xf>
    <xf numFmtId="0" fontId="86" fillId="0" borderId="118" xfId="0" applyFont="1" applyBorder="1" applyAlignment="1">
      <alignment horizontal="center" vertical="center" wrapText="1"/>
    </xf>
    <xf numFmtId="0" fontId="86" fillId="0" borderId="6" xfId="0" applyFont="1" applyBorder="1" applyAlignment="1">
      <alignment horizontal="center" vertical="center" wrapText="1"/>
    </xf>
    <xf numFmtId="0" fontId="86" fillId="0" borderId="114" xfId="0" applyFont="1" applyBorder="1" applyAlignment="1">
      <alignment horizontal="center" vertical="center" wrapText="1"/>
    </xf>
    <xf numFmtId="164" fontId="86" fillId="0" borderId="118" xfId="7" applyNumberFormat="1" applyFont="1" applyBorder="1" applyAlignment="1">
      <alignment horizontal="center" vertical="center" wrapText="1"/>
    </xf>
    <xf numFmtId="164" fontId="86" fillId="0" borderId="6" xfId="7" applyNumberFormat="1" applyFont="1" applyBorder="1" applyAlignment="1">
      <alignment horizontal="center" vertical="center" wrapText="1"/>
    </xf>
    <xf numFmtId="164" fontId="86" fillId="0" borderId="114" xfId="7" applyNumberFormat="1" applyFont="1" applyBorder="1" applyAlignment="1">
      <alignment horizontal="center" vertical="center" wrapText="1"/>
    </xf>
    <xf numFmtId="0" fontId="93" fillId="0" borderId="114" xfId="0" applyFont="1" applyFill="1" applyBorder="1" applyAlignment="1">
      <alignment horizontal="center" vertical="center"/>
    </xf>
    <xf numFmtId="0" fontId="93" fillId="0" borderId="93" xfId="0" applyFont="1" applyFill="1" applyBorder="1" applyAlignment="1">
      <alignment horizontal="center" vertical="center"/>
    </xf>
    <xf numFmtId="0" fontId="93" fillId="0" borderId="95" xfId="0" applyFont="1" applyFill="1" applyBorder="1" applyAlignment="1">
      <alignment horizontal="center" vertical="center"/>
    </xf>
    <xf numFmtId="0" fontId="93" fillId="0" borderId="72" xfId="0" applyFont="1" applyFill="1" applyBorder="1" applyAlignment="1">
      <alignment horizontal="center" vertical="center"/>
    </xf>
    <xf numFmtId="0" fontId="93" fillId="0" borderId="62" xfId="0" applyFont="1" applyFill="1" applyBorder="1" applyAlignment="1">
      <alignment horizontal="center" vertical="center"/>
    </xf>
    <xf numFmtId="164" fontId="90" fillId="0" borderId="114" xfId="7" applyNumberFormat="1" applyFont="1" applyFill="1" applyBorder="1" applyAlignment="1">
      <alignment horizontal="center" vertical="center" wrapText="1"/>
    </xf>
    <xf numFmtId="164" fontId="86" fillId="0" borderId="117" xfId="7" applyNumberFormat="1" applyFont="1" applyBorder="1" applyAlignment="1">
      <alignment horizontal="center" vertical="center" wrapText="1"/>
    </xf>
    <xf numFmtId="0" fontId="89" fillId="0" borderId="93" xfId="0" applyFont="1" applyFill="1" applyBorder="1" applyAlignment="1">
      <alignment horizontal="center" vertical="center" wrapText="1"/>
    </xf>
    <xf numFmtId="0" fontId="89" fillId="0" borderId="95" xfId="0" applyFont="1" applyFill="1" applyBorder="1" applyAlignment="1">
      <alignment horizontal="center" vertical="center" wrapText="1"/>
    </xf>
    <xf numFmtId="0" fontId="89" fillId="0" borderId="57" xfId="0" applyFont="1" applyFill="1" applyBorder="1" applyAlignment="1">
      <alignment horizontal="center" vertical="center" wrapText="1"/>
    </xf>
    <xf numFmtId="0" fontId="89" fillId="0" borderId="55" xfId="0" applyFont="1" applyFill="1" applyBorder="1" applyAlignment="1">
      <alignment horizontal="center" vertical="center" wrapText="1"/>
    </xf>
    <xf numFmtId="0" fontId="89" fillId="0" borderId="72" xfId="0" applyFont="1" applyFill="1" applyBorder="1" applyAlignment="1">
      <alignment horizontal="center" vertical="center" wrapText="1"/>
    </xf>
    <xf numFmtId="0" fontId="89" fillId="0" borderId="62" xfId="0" applyFont="1" applyFill="1" applyBorder="1" applyAlignment="1">
      <alignment horizontal="center" vertical="center" wrapText="1"/>
    </xf>
    <xf numFmtId="164" fontId="86" fillId="0" borderId="115" xfId="7" applyNumberFormat="1" applyFont="1" applyFill="1" applyBorder="1" applyAlignment="1">
      <alignment horizontal="center" vertical="center" wrapText="1"/>
    </xf>
    <xf numFmtId="164" fontId="86" fillId="0" borderId="116" xfId="7" applyNumberFormat="1" applyFont="1" applyFill="1" applyBorder="1" applyAlignment="1">
      <alignment horizontal="center" vertical="center" wrapText="1"/>
    </xf>
    <xf numFmtId="164" fontId="89" fillId="0" borderId="63" xfId="7" applyNumberFormat="1" applyFont="1" applyFill="1" applyBorder="1" applyAlignment="1">
      <alignment horizontal="center" vertical="center" wrapText="1"/>
    </xf>
    <xf numFmtId="164" fontId="89" fillId="0" borderId="6" xfId="7" applyNumberFormat="1" applyFont="1" applyFill="1" applyBorder="1" applyAlignment="1">
      <alignment horizontal="center" vertical="center" wrapText="1"/>
    </xf>
    <xf numFmtId="164" fontId="86" fillId="0" borderId="63" xfId="7" applyNumberFormat="1" applyFont="1" applyFill="1" applyBorder="1" applyAlignment="1">
      <alignment horizontal="center" vertical="center" wrapText="1"/>
    </xf>
    <xf numFmtId="164" fontId="86" fillId="0" borderId="62" xfId="7" applyNumberFormat="1" applyFont="1" applyBorder="1" applyAlignment="1">
      <alignment horizontal="center" vertical="center" wrapText="1"/>
    </xf>
    <xf numFmtId="164" fontId="89" fillId="0" borderId="49" xfId="7" applyNumberFormat="1" applyFont="1" applyFill="1" applyBorder="1" applyAlignment="1">
      <alignment horizontal="left" vertical="top" wrapText="1"/>
    </xf>
    <xf numFmtId="164" fontId="89" fillId="0" borderId="64" xfId="7" applyNumberFormat="1" applyFont="1" applyFill="1" applyBorder="1" applyAlignment="1">
      <alignment horizontal="left" vertical="top" wrapText="1"/>
    </xf>
    <xf numFmtId="164" fontId="89" fillId="0" borderId="52" xfId="7" applyNumberFormat="1" applyFont="1" applyFill="1" applyBorder="1" applyAlignment="1">
      <alignment horizontal="left" vertical="top" wrapText="1"/>
    </xf>
    <xf numFmtId="164" fontId="89" fillId="0" borderId="83" xfId="7" applyNumberFormat="1" applyFont="1" applyFill="1" applyBorder="1" applyAlignment="1">
      <alignment horizontal="left" vertical="top" wrapText="1"/>
    </xf>
    <xf numFmtId="164" fontId="89" fillId="0" borderId="90" xfId="7" applyNumberFormat="1" applyFont="1" applyFill="1" applyBorder="1" applyAlignment="1">
      <alignment horizontal="left" vertical="top" wrapText="1"/>
    </xf>
    <xf numFmtId="164" fontId="89" fillId="0" borderId="121" xfId="7" applyNumberFormat="1" applyFont="1" applyFill="1" applyBorder="1" applyAlignment="1">
      <alignment horizontal="left" vertical="top" wrapText="1"/>
    </xf>
    <xf numFmtId="164" fontId="89" fillId="0" borderId="74" xfId="7" applyNumberFormat="1" applyFont="1" applyFill="1" applyBorder="1" applyAlignment="1">
      <alignment horizontal="center" vertical="center" wrapText="1"/>
    </xf>
    <xf numFmtId="164" fontId="89" fillId="0" borderId="54" xfId="7" applyNumberFormat="1" applyFont="1" applyFill="1" applyBorder="1" applyAlignment="1">
      <alignment horizontal="center" vertical="center" wrapText="1"/>
    </xf>
    <xf numFmtId="164" fontId="86" fillId="0" borderId="53" xfId="7" applyNumberFormat="1" applyFont="1" applyBorder="1" applyAlignment="1">
      <alignment horizontal="center" vertical="center" wrapText="1"/>
    </xf>
    <xf numFmtId="164" fontId="86" fillId="0" borderId="56" xfId="7" applyNumberFormat="1" applyFont="1" applyFill="1" applyBorder="1" applyAlignment="1">
      <alignment horizontal="center" vertical="center" wrapText="1"/>
    </xf>
    <xf numFmtId="164" fontId="86" fillId="0" borderId="23" xfId="7" applyNumberFormat="1" applyFont="1" applyFill="1" applyBorder="1" applyAlignment="1">
      <alignment horizontal="center" vertical="center" wrapText="1"/>
    </xf>
    <xf numFmtId="164" fontId="86" fillId="0" borderId="24" xfId="7" applyNumberFormat="1" applyFont="1" applyFill="1" applyBorder="1" applyAlignment="1">
      <alignment horizontal="center" vertical="center" wrapText="1"/>
    </xf>
    <xf numFmtId="0" fontId="86" fillId="0" borderId="93" xfId="0" applyFont="1" applyBorder="1" applyAlignment="1">
      <alignment horizontal="center" vertical="top" wrapText="1"/>
    </xf>
    <xf numFmtId="0" fontId="86" fillId="0" borderId="94" xfId="0" applyFont="1" applyBorder="1" applyAlignment="1">
      <alignment horizontal="center" vertical="top" wrapText="1"/>
    </xf>
    <xf numFmtId="0" fontId="86" fillId="0" borderId="93" xfId="0" applyFont="1" applyFill="1" applyBorder="1" applyAlignment="1">
      <alignment horizontal="center" vertical="top" wrapText="1"/>
    </xf>
    <xf numFmtId="0" fontId="86" fillId="0" borderId="116" xfId="0" applyFont="1" applyFill="1" applyBorder="1" applyAlignment="1">
      <alignment horizontal="center" vertical="top" wrapText="1"/>
    </xf>
    <xf numFmtId="0" fontId="86" fillId="0" borderId="117" xfId="0" applyFont="1" applyFill="1" applyBorder="1" applyAlignment="1">
      <alignment horizontal="center" vertical="top" wrapText="1"/>
    </xf>
    <xf numFmtId="0" fontId="97" fillId="0" borderId="106" xfId="0" applyNumberFormat="1" applyFont="1" applyFill="1" applyBorder="1" applyAlignment="1">
      <alignment horizontal="left" vertical="top" wrapText="1"/>
    </xf>
    <xf numFmtId="0" fontId="97" fillId="0" borderId="107" xfId="0" applyNumberFormat="1" applyFont="1" applyFill="1" applyBorder="1" applyAlignment="1">
      <alignment horizontal="left" vertical="top" wrapText="1"/>
    </xf>
    <xf numFmtId="0" fontId="92" fillId="0" borderId="93" xfId="0" applyFont="1" applyBorder="1" applyAlignment="1">
      <alignment horizontal="center" vertical="center"/>
    </xf>
    <xf numFmtId="0" fontId="92" fillId="0" borderId="95" xfId="0" applyFont="1" applyBorder="1" applyAlignment="1">
      <alignment horizontal="center" vertical="center"/>
    </xf>
    <xf numFmtId="0" fontId="92" fillId="0" borderId="72" xfId="0" applyFont="1" applyBorder="1" applyAlignment="1">
      <alignment horizontal="center" vertical="center"/>
    </xf>
    <xf numFmtId="0" fontId="92" fillId="0" borderId="62" xfId="0" applyFont="1" applyBorder="1" applyAlignment="1">
      <alignment horizontal="center" vertical="center"/>
    </xf>
    <xf numFmtId="164" fontId="91" fillId="0" borderId="114" xfId="7" applyNumberFormat="1" applyFont="1" applyBorder="1" applyAlignment="1">
      <alignment horizontal="center" vertical="center" wrapText="1"/>
    </xf>
    <xf numFmtId="164" fontId="91" fillId="0" borderId="118" xfId="7" applyNumberFormat="1" applyFont="1" applyBorder="1" applyAlignment="1">
      <alignment horizontal="center" vertical="center" wrapText="1"/>
    </xf>
  </cellXfs>
  <cellStyles count="20968">
    <cellStyle name="_RC VALUTEBIS WRILSI " xfId="18" xr:uid="{00000000-0005-0000-0000-000000000000}"/>
    <cellStyle name="=C:\WINNT35\SYSTEM32\COMMAND.COM" xfId="20963" xr:uid="{00000000-0005-0000-0000-000001000000}"/>
    <cellStyle name="1Normal" xfId="19" xr:uid="{00000000-0005-0000-0000-000002000000}"/>
    <cellStyle name="1Normal 2" xfId="20" xr:uid="{00000000-0005-0000-0000-000003000000}"/>
    <cellStyle name="1Normal 3" xfId="21" xr:uid="{00000000-0005-0000-0000-000004000000}"/>
    <cellStyle name="20% - Accent1 2" xfId="22" xr:uid="{00000000-0005-0000-0000-000005000000}"/>
    <cellStyle name="20% - Accent1 2 10" xfId="23" xr:uid="{00000000-0005-0000-0000-000006000000}"/>
    <cellStyle name="20% - Accent1 2 11" xfId="24" xr:uid="{00000000-0005-0000-0000-000007000000}"/>
    <cellStyle name="20% - Accent1 2 12" xfId="25" xr:uid="{00000000-0005-0000-0000-000008000000}"/>
    <cellStyle name="20% - Accent1 2 2" xfId="26" xr:uid="{00000000-0005-0000-0000-000009000000}"/>
    <cellStyle name="20% - Accent1 2 2 2" xfId="27" xr:uid="{00000000-0005-0000-0000-00000A000000}"/>
    <cellStyle name="20% - Accent1 2 3" xfId="28" xr:uid="{00000000-0005-0000-0000-00000B000000}"/>
    <cellStyle name="20% - Accent1 2 4" xfId="29" xr:uid="{00000000-0005-0000-0000-00000C000000}"/>
    <cellStyle name="20% - Accent1 2 5" xfId="30" xr:uid="{00000000-0005-0000-0000-00000D000000}"/>
    <cellStyle name="20% - Accent1 2 6" xfId="31" xr:uid="{00000000-0005-0000-0000-00000E000000}"/>
    <cellStyle name="20% - Accent1 2 7" xfId="32" xr:uid="{00000000-0005-0000-0000-00000F000000}"/>
    <cellStyle name="20% - Accent1 2 8" xfId="33" xr:uid="{00000000-0005-0000-0000-000010000000}"/>
    <cellStyle name="20% - Accent1 2 9" xfId="34" xr:uid="{00000000-0005-0000-0000-000011000000}"/>
    <cellStyle name="20% - Accent1 3" xfId="35" xr:uid="{00000000-0005-0000-0000-000012000000}"/>
    <cellStyle name="20% - Accent1 3 2" xfId="36" xr:uid="{00000000-0005-0000-0000-000013000000}"/>
    <cellStyle name="20% - Accent1 3 3" xfId="37" xr:uid="{00000000-0005-0000-0000-000014000000}"/>
    <cellStyle name="20% - Accent1 4" xfId="38" xr:uid="{00000000-0005-0000-0000-000015000000}"/>
    <cellStyle name="20% - Accent1 4 2" xfId="39" xr:uid="{00000000-0005-0000-0000-000016000000}"/>
    <cellStyle name="20% - Accent1 4 3" xfId="40" xr:uid="{00000000-0005-0000-0000-000017000000}"/>
    <cellStyle name="20% - Accent1 5" xfId="41" xr:uid="{00000000-0005-0000-0000-000018000000}"/>
    <cellStyle name="20% - Accent1 5 2" xfId="42" xr:uid="{00000000-0005-0000-0000-000019000000}"/>
    <cellStyle name="20% - Accent1 5 3" xfId="43" xr:uid="{00000000-0005-0000-0000-00001A000000}"/>
    <cellStyle name="20% - Accent1 6" xfId="44" xr:uid="{00000000-0005-0000-0000-00001B000000}"/>
    <cellStyle name="20% - Accent1 6 2" xfId="45" xr:uid="{00000000-0005-0000-0000-00001C000000}"/>
    <cellStyle name="20% - Accent1 6 3" xfId="46" xr:uid="{00000000-0005-0000-0000-00001D000000}"/>
    <cellStyle name="20% - Accent1 7" xfId="47" xr:uid="{00000000-0005-0000-0000-00001E000000}"/>
    <cellStyle name="20% - Accent2 2" xfId="48" xr:uid="{00000000-0005-0000-0000-00001F000000}"/>
    <cellStyle name="20% - Accent2 2 10" xfId="49" xr:uid="{00000000-0005-0000-0000-000020000000}"/>
    <cellStyle name="20% - Accent2 2 11" xfId="50" xr:uid="{00000000-0005-0000-0000-000021000000}"/>
    <cellStyle name="20% - Accent2 2 12" xfId="51" xr:uid="{00000000-0005-0000-0000-000022000000}"/>
    <cellStyle name="20% - Accent2 2 2" xfId="52" xr:uid="{00000000-0005-0000-0000-000023000000}"/>
    <cellStyle name="20% - Accent2 2 2 2" xfId="53" xr:uid="{00000000-0005-0000-0000-000024000000}"/>
    <cellStyle name="20% - Accent2 2 3" xfId="54" xr:uid="{00000000-0005-0000-0000-000025000000}"/>
    <cellStyle name="20% - Accent2 2 4" xfId="55" xr:uid="{00000000-0005-0000-0000-000026000000}"/>
    <cellStyle name="20% - Accent2 2 5" xfId="56" xr:uid="{00000000-0005-0000-0000-000027000000}"/>
    <cellStyle name="20% - Accent2 2 6" xfId="57" xr:uid="{00000000-0005-0000-0000-000028000000}"/>
    <cellStyle name="20% - Accent2 2 7" xfId="58" xr:uid="{00000000-0005-0000-0000-000029000000}"/>
    <cellStyle name="20% - Accent2 2 8" xfId="59" xr:uid="{00000000-0005-0000-0000-00002A000000}"/>
    <cellStyle name="20% - Accent2 2 9" xfId="60" xr:uid="{00000000-0005-0000-0000-00002B000000}"/>
    <cellStyle name="20% - Accent2 3" xfId="61" xr:uid="{00000000-0005-0000-0000-00002C000000}"/>
    <cellStyle name="20% - Accent2 3 2" xfId="62" xr:uid="{00000000-0005-0000-0000-00002D000000}"/>
    <cellStyle name="20% - Accent2 3 3" xfId="63" xr:uid="{00000000-0005-0000-0000-00002E000000}"/>
    <cellStyle name="20% - Accent2 4" xfId="64" xr:uid="{00000000-0005-0000-0000-00002F000000}"/>
    <cellStyle name="20% - Accent2 4 2" xfId="65" xr:uid="{00000000-0005-0000-0000-000030000000}"/>
    <cellStyle name="20% - Accent2 4 3" xfId="66" xr:uid="{00000000-0005-0000-0000-000031000000}"/>
    <cellStyle name="20% - Accent2 5" xfId="67" xr:uid="{00000000-0005-0000-0000-000032000000}"/>
    <cellStyle name="20% - Accent2 5 2" xfId="68" xr:uid="{00000000-0005-0000-0000-000033000000}"/>
    <cellStyle name="20% - Accent2 5 3" xfId="69" xr:uid="{00000000-0005-0000-0000-000034000000}"/>
    <cellStyle name="20% - Accent2 6" xfId="70" xr:uid="{00000000-0005-0000-0000-000035000000}"/>
    <cellStyle name="20% - Accent2 6 2" xfId="71" xr:uid="{00000000-0005-0000-0000-000036000000}"/>
    <cellStyle name="20% - Accent2 6 3" xfId="72" xr:uid="{00000000-0005-0000-0000-000037000000}"/>
    <cellStyle name="20% - Accent2 7" xfId="73" xr:uid="{00000000-0005-0000-0000-000038000000}"/>
    <cellStyle name="20% - Accent3 2" xfId="74" xr:uid="{00000000-0005-0000-0000-000039000000}"/>
    <cellStyle name="20% - Accent3 2 10" xfId="75" xr:uid="{00000000-0005-0000-0000-00003A000000}"/>
    <cellStyle name="20% - Accent3 2 11" xfId="76" xr:uid="{00000000-0005-0000-0000-00003B000000}"/>
    <cellStyle name="20% - Accent3 2 12" xfId="77" xr:uid="{00000000-0005-0000-0000-00003C000000}"/>
    <cellStyle name="20% - Accent3 2 2" xfId="78" xr:uid="{00000000-0005-0000-0000-00003D000000}"/>
    <cellStyle name="20% - Accent3 2 2 2" xfId="79" xr:uid="{00000000-0005-0000-0000-00003E000000}"/>
    <cellStyle name="20% - Accent3 2 3" xfId="80" xr:uid="{00000000-0005-0000-0000-00003F000000}"/>
    <cellStyle name="20% - Accent3 2 4" xfId="81" xr:uid="{00000000-0005-0000-0000-000040000000}"/>
    <cellStyle name="20% - Accent3 2 5" xfId="82" xr:uid="{00000000-0005-0000-0000-000041000000}"/>
    <cellStyle name="20% - Accent3 2 6" xfId="83" xr:uid="{00000000-0005-0000-0000-000042000000}"/>
    <cellStyle name="20% - Accent3 2 7" xfId="84" xr:uid="{00000000-0005-0000-0000-000043000000}"/>
    <cellStyle name="20% - Accent3 2 8" xfId="85" xr:uid="{00000000-0005-0000-0000-000044000000}"/>
    <cellStyle name="20% - Accent3 2 9" xfId="86" xr:uid="{00000000-0005-0000-0000-000045000000}"/>
    <cellStyle name="20% - Accent3 3" xfId="87" xr:uid="{00000000-0005-0000-0000-000046000000}"/>
    <cellStyle name="20% - Accent3 3 2" xfId="88" xr:uid="{00000000-0005-0000-0000-000047000000}"/>
    <cellStyle name="20% - Accent3 3 3" xfId="89" xr:uid="{00000000-0005-0000-0000-000048000000}"/>
    <cellStyle name="20% - Accent3 4" xfId="90" xr:uid="{00000000-0005-0000-0000-000049000000}"/>
    <cellStyle name="20% - Accent3 4 2" xfId="91" xr:uid="{00000000-0005-0000-0000-00004A000000}"/>
    <cellStyle name="20% - Accent3 4 3" xfId="92" xr:uid="{00000000-0005-0000-0000-00004B000000}"/>
    <cellStyle name="20% - Accent3 5" xfId="93" xr:uid="{00000000-0005-0000-0000-00004C000000}"/>
    <cellStyle name="20% - Accent3 5 2" xfId="94" xr:uid="{00000000-0005-0000-0000-00004D000000}"/>
    <cellStyle name="20% - Accent3 5 3" xfId="95" xr:uid="{00000000-0005-0000-0000-00004E000000}"/>
    <cellStyle name="20% - Accent3 6" xfId="96" xr:uid="{00000000-0005-0000-0000-00004F000000}"/>
    <cellStyle name="20% - Accent3 6 2" xfId="97" xr:uid="{00000000-0005-0000-0000-000050000000}"/>
    <cellStyle name="20% - Accent3 6 3" xfId="98" xr:uid="{00000000-0005-0000-0000-000051000000}"/>
    <cellStyle name="20% - Accent3 7" xfId="99" xr:uid="{00000000-0005-0000-0000-000052000000}"/>
    <cellStyle name="20% - Accent4 2" xfId="100" xr:uid="{00000000-0005-0000-0000-000053000000}"/>
    <cellStyle name="20% - Accent4 2 10" xfId="101" xr:uid="{00000000-0005-0000-0000-000054000000}"/>
    <cellStyle name="20% - Accent4 2 11" xfId="102" xr:uid="{00000000-0005-0000-0000-000055000000}"/>
    <cellStyle name="20% - Accent4 2 12" xfId="103" xr:uid="{00000000-0005-0000-0000-000056000000}"/>
    <cellStyle name="20% - Accent4 2 2" xfId="104" xr:uid="{00000000-0005-0000-0000-000057000000}"/>
    <cellStyle name="20% - Accent4 2 2 2" xfId="105" xr:uid="{00000000-0005-0000-0000-000058000000}"/>
    <cellStyle name="20% - Accent4 2 3" xfId="106" xr:uid="{00000000-0005-0000-0000-000059000000}"/>
    <cellStyle name="20% - Accent4 2 4" xfId="107" xr:uid="{00000000-0005-0000-0000-00005A000000}"/>
    <cellStyle name="20% - Accent4 2 5" xfId="108" xr:uid="{00000000-0005-0000-0000-00005B000000}"/>
    <cellStyle name="20% - Accent4 2 6" xfId="109" xr:uid="{00000000-0005-0000-0000-00005C000000}"/>
    <cellStyle name="20% - Accent4 2 7" xfId="110" xr:uid="{00000000-0005-0000-0000-00005D000000}"/>
    <cellStyle name="20% - Accent4 2 8" xfId="111" xr:uid="{00000000-0005-0000-0000-00005E000000}"/>
    <cellStyle name="20% - Accent4 2 9" xfId="112" xr:uid="{00000000-0005-0000-0000-00005F000000}"/>
    <cellStyle name="20% - Accent4 3" xfId="113" xr:uid="{00000000-0005-0000-0000-000060000000}"/>
    <cellStyle name="20% - Accent4 3 2" xfId="114" xr:uid="{00000000-0005-0000-0000-000061000000}"/>
    <cellStyle name="20% - Accent4 3 3" xfId="115" xr:uid="{00000000-0005-0000-0000-000062000000}"/>
    <cellStyle name="20% - Accent4 4" xfId="116" xr:uid="{00000000-0005-0000-0000-000063000000}"/>
    <cellStyle name="20% - Accent4 4 2" xfId="117" xr:uid="{00000000-0005-0000-0000-000064000000}"/>
    <cellStyle name="20% - Accent4 4 3" xfId="118" xr:uid="{00000000-0005-0000-0000-000065000000}"/>
    <cellStyle name="20% - Accent4 5" xfId="119" xr:uid="{00000000-0005-0000-0000-000066000000}"/>
    <cellStyle name="20% - Accent4 5 2" xfId="120" xr:uid="{00000000-0005-0000-0000-000067000000}"/>
    <cellStyle name="20% - Accent4 5 3" xfId="121" xr:uid="{00000000-0005-0000-0000-000068000000}"/>
    <cellStyle name="20% - Accent4 6" xfId="122" xr:uid="{00000000-0005-0000-0000-000069000000}"/>
    <cellStyle name="20% - Accent4 6 2" xfId="123" xr:uid="{00000000-0005-0000-0000-00006A000000}"/>
    <cellStyle name="20% - Accent4 6 3" xfId="124" xr:uid="{00000000-0005-0000-0000-00006B000000}"/>
    <cellStyle name="20% - Accent4 7" xfId="125" xr:uid="{00000000-0005-0000-0000-00006C000000}"/>
    <cellStyle name="20% - Accent5 2" xfId="126" xr:uid="{00000000-0005-0000-0000-00006D000000}"/>
    <cellStyle name="20% - Accent5 2 10" xfId="127" xr:uid="{00000000-0005-0000-0000-00006E000000}"/>
    <cellStyle name="20% - Accent5 2 11" xfId="128" xr:uid="{00000000-0005-0000-0000-00006F000000}"/>
    <cellStyle name="20% - Accent5 2 12" xfId="129" xr:uid="{00000000-0005-0000-0000-000070000000}"/>
    <cellStyle name="20% - Accent5 2 2" xfId="130" xr:uid="{00000000-0005-0000-0000-000071000000}"/>
    <cellStyle name="20% - Accent5 2 2 2" xfId="131" xr:uid="{00000000-0005-0000-0000-000072000000}"/>
    <cellStyle name="20% - Accent5 2 3" xfId="132" xr:uid="{00000000-0005-0000-0000-000073000000}"/>
    <cellStyle name="20% - Accent5 2 4" xfId="133" xr:uid="{00000000-0005-0000-0000-000074000000}"/>
    <cellStyle name="20% - Accent5 2 5" xfId="134" xr:uid="{00000000-0005-0000-0000-000075000000}"/>
    <cellStyle name="20% - Accent5 2 6" xfId="135" xr:uid="{00000000-0005-0000-0000-000076000000}"/>
    <cellStyle name="20% - Accent5 2 7" xfId="136" xr:uid="{00000000-0005-0000-0000-000077000000}"/>
    <cellStyle name="20% - Accent5 2 8" xfId="137" xr:uid="{00000000-0005-0000-0000-000078000000}"/>
    <cellStyle name="20% - Accent5 2 9" xfId="138" xr:uid="{00000000-0005-0000-0000-000079000000}"/>
    <cellStyle name="20% - Accent5 3" xfId="139" xr:uid="{00000000-0005-0000-0000-00007A000000}"/>
    <cellStyle name="20% - Accent5 3 2" xfId="140" xr:uid="{00000000-0005-0000-0000-00007B000000}"/>
    <cellStyle name="20% - Accent5 3 3" xfId="141" xr:uid="{00000000-0005-0000-0000-00007C000000}"/>
    <cellStyle name="20% - Accent5 4" xfId="142" xr:uid="{00000000-0005-0000-0000-00007D000000}"/>
    <cellStyle name="20% - Accent5 4 2" xfId="143" xr:uid="{00000000-0005-0000-0000-00007E000000}"/>
    <cellStyle name="20% - Accent5 4 3" xfId="144" xr:uid="{00000000-0005-0000-0000-00007F000000}"/>
    <cellStyle name="20% - Accent5 5" xfId="145" xr:uid="{00000000-0005-0000-0000-000080000000}"/>
    <cellStyle name="20% - Accent5 5 2" xfId="146" xr:uid="{00000000-0005-0000-0000-000081000000}"/>
    <cellStyle name="20% - Accent5 5 3" xfId="147" xr:uid="{00000000-0005-0000-0000-000082000000}"/>
    <cellStyle name="20% - Accent5 6" xfId="148" xr:uid="{00000000-0005-0000-0000-000083000000}"/>
    <cellStyle name="20% - Accent5 6 2" xfId="149" xr:uid="{00000000-0005-0000-0000-000084000000}"/>
    <cellStyle name="20% - Accent5 6 3" xfId="150" xr:uid="{00000000-0005-0000-0000-000085000000}"/>
    <cellStyle name="20% - Accent5 7" xfId="151" xr:uid="{00000000-0005-0000-0000-000086000000}"/>
    <cellStyle name="20% - Accent6 2" xfId="152" xr:uid="{00000000-0005-0000-0000-000087000000}"/>
    <cellStyle name="20% - Accent6 2 10" xfId="153" xr:uid="{00000000-0005-0000-0000-000088000000}"/>
    <cellStyle name="20% - Accent6 2 11" xfId="154" xr:uid="{00000000-0005-0000-0000-000089000000}"/>
    <cellStyle name="20% - Accent6 2 12" xfId="155" xr:uid="{00000000-0005-0000-0000-00008A000000}"/>
    <cellStyle name="20% - Accent6 2 2" xfId="156" xr:uid="{00000000-0005-0000-0000-00008B000000}"/>
    <cellStyle name="20% - Accent6 2 2 2" xfId="157" xr:uid="{00000000-0005-0000-0000-00008C000000}"/>
    <cellStyle name="20% - Accent6 2 3" xfId="158" xr:uid="{00000000-0005-0000-0000-00008D000000}"/>
    <cellStyle name="20% - Accent6 2 4" xfId="159" xr:uid="{00000000-0005-0000-0000-00008E000000}"/>
    <cellStyle name="20% - Accent6 2 5" xfId="160" xr:uid="{00000000-0005-0000-0000-00008F000000}"/>
    <cellStyle name="20% - Accent6 2 6" xfId="161" xr:uid="{00000000-0005-0000-0000-000090000000}"/>
    <cellStyle name="20% - Accent6 2 7" xfId="162" xr:uid="{00000000-0005-0000-0000-000091000000}"/>
    <cellStyle name="20% - Accent6 2 8" xfId="163" xr:uid="{00000000-0005-0000-0000-000092000000}"/>
    <cellStyle name="20% - Accent6 2 9" xfId="164" xr:uid="{00000000-0005-0000-0000-000093000000}"/>
    <cellStyle name="20% - Accent6 3" xfId="165" xr:uid="{00000000-0005-0000-0000-000094000000}"/>
    <cellStyle name="20% - Accent6 3 2" xfId="166" xr:uid="{00000000-0005-0000-0000-000095000000}"/>
    <cellStyle name="20% - Accent6 3 3" xfId="167" xr:uid="{00000000-0005-0000-0000-000096000000}"/>
    <cellStyle name="20% - Accent6 4" xfId="168" xr:uid="{00000000-0005-0000-0000-000097000000}"/>
    <cellStyle name="20% - Accent6 4 2" xfId="169" xr:uid="{00000000-0005-0000-0000-000098000000}"/>
    <cellStyle name="20% - Accent6 4 3" xfId="170" xr:uid="{00000000-0005-0000-0000-000099000000}"/>
    <cellStyle name="20% - Accent6 5" xfId="171" xr:uid="{00000000-0005-0000-0000-00009A000000}"/>
    <cellStyle name="20% - Accent6 5 2" xfId="172" xr:uid="{00000000-0005-0000-0000-00009B000000}"/>
    <cellStyle name="20% - Accent6 5 3" xfId="173" xr:uid="{00000000-0005-0000-0000-00009C000000}"/>
    <cellStyle name="20% - Accent6 6" xfId="174" xr:uid="{00000000-0005-0000-0000-00009D000000}"/>
    <cellStyle name="20% - Accent6 6 2" xfId="175" xr:uid="{00000000-0005-0000-0000-00009E000000}"/>
    <cellStyle name="20% - Accent6 6 3" xfId="176" xr:uid="{00000000-0005-0000-0000-00009F000000}"/>
    <cellStyle name="20% - Accent6 7" xfId="177" xr:uid="{00000000-0005-0000-0000-0000A0000000}"/>
    <cellStyle name="40% - Accent1 2" xfId="178" xr:uid="{00000000-0005-0000-0000-0000A1000000}"/>
    <cellStyle name="40% - Accent1 2 10" xfId="179" xr:uid="{00000000-0005-0000-0000-0000A2000000}"/>
    <cellStyle name="40% - Accent1 2 11" xfId="180" xr:uid="{00000000-0005-0000-0000-0000A3000000}"/>
    <cellStyle name="40% - Accent1 2 12" xfId="181" xr:uid="{00000000-0005-0000-0000-0000A4000000}"/>
    <cellStyle name="40% - Accent1 2 2" xfId="182" xr:uid="{00000000-0005-0000-0000-0000A5000000}"/>
    <cellStyle name="40% - Accent1 2 2 2" xfId="183" xr:uid="{00000000-0005-0000-0000-0000A6000000}"/>
    <cellStyle name="40% - Accent1 2 3" xfId="184" xr:uid="{00000000-0005-0000-0000-0000A7000000}"/>
    <cellStyle name="40% - Accent1 2 4" xfId="185" xr:uid="{00000000-0005-0000-0000-0000A8000000}"/>
    <cellStyle name="40% - Accent1 2 5" xfId="186" xr:uid="{00000000-0005-0000-0000-0000A9000000}"/>
    <cellStyle name="40% - Accent1 2 6" xfId="187" xr:uid="{00000000-0005-0000-0000-0000AA000000}"/>
    <cellStyle name="40% - Accent1 2 7" xfId="188" xr:uid="{00000000-0005-0000-0000-0000AB000000}"/>
    <cellStyle name="40% - Accent1 2 8" xfId="189" xr:uid="{00000000-0005-0000-0000-0000AC000000}"/>
    <cellStyle name="40% - Accent1 2 9" xfId="190" xr:uid="{00000000-0005-0000-0000-0000AD000000}"/>
    <cellStyle name="40% - Accent1 3" xfId="191" xr:uid="{00000000-0005-0000-0000-0000AE000000}"/>
    <cellStyle name="40% - Accent1 3 2" xfId="192" xr:uid="{00000000-0005-0000-0000-0000AF000000}"/>
    <cellStyle name="40% - Accent1 3 3" xfId="193" xr:uid="{00000000-0005-0000-0000-0000B0000000}"/>
    <cellStyle name="40% - Accent1 4" xfId="194" xr:uid="{00000000-0005-0000-0000-0000B1000000}"/>
    <cellStyle name="40% - Accent1 4 2" xfId="195" xr:uid="{00000000-0005-0000-0000-0000B2000000}"/>
    <cellStyle name="40% - Accent1 4 3" xfId="196" xr:uid="{00000000-0005-0000-0000-0000B3000000}"/>
    <cellStyle name="40% - Accent1 5" xfId="197" xr:uid="{00000000-0005-0000-0000-0000B4000000}"/>
    <cellStyle name="40% - Accent1 5 2" xfId="198" xr:uid="{00000000-0005-0000-0000-0000B5000000}"/>
    <cellStyle name="40% - Accent1 5 3" xfId="199" xr:uid="{00000000-0005-0000-0000-0000B6000000}"/>
    <cellStyle name="40% - Accent1 6" xfId="200" xr:uid="{00000000-0005-0000-0000-0000B7000000}"/>
    <cellStyle name="40% - Accent1 6 2" xfId="201" xr:uid="{00000000-0005-0000-0000-0000B8000000}"/>
    <cellStyle name="40% - Accent1 6 3" xfId="202" xr:uid="{00000000-0005-0000-0000-0000B9000000}"/>
    <cellStyle name="40% - Accent1 7" xfId="203" xr:uid="{00000000-0005-0000-0000-0000BA000000}"/>
    <cellStyle name="40% - Accent2 2" xfId="204" xr:uid="{00000000-0005-0000-0000-0000BB000000}"/>
    <cellStyle name="40% - Accent2 2 10" xfId="205" xr:uid="{00000000-0005-0000-0000-0000BC000000}"/>
    <cellStyle name="40% - Accent2 2 11" xfId="206" xr:uid="{00000000-0005-0000-0000-0000BD000000}"/>
    <cellStyle name="40% - Accent2 2 12" xfId="207" xr:uid="{00000000-0005-0000-0000-0000BE000000}"/>
    <cellStyle name="40% - Accent2 2 2" xfId="208" xr:uid="{00000000-0005-0000-0000-0000BF000000}"/>
    <cellStyle name="40% - Accent2 2 2 2" xfId="209" xr:uid="{00000000-0005-0000-0000-0000C0000000}"/>
    <cellStyle name="40% - Accent2 2 3" xfId="210" xr:uid="{00000000-0005-0000-0000-0000C1000000}"/>
    <cellStyle name="40% - Accent2 2 4" xfId="211" xr:uid="{00000000-0005-0000-0000-0000C2000000}"/>
    <cellStyle name="40% - Accent2 2 5" xfId="212" xr:uid="{00000000-0005-0000-0000-0000C3000000}"/>
    <cellStyle name="40% - Accent2 2 6" xfId="213" xr:uid="{00000000-0005-0000-0000-0000C4000000}"/>
    <cellStyle name="40% - Accent2 2 7" xfId="214" xr:uid="{00000000-0005-0000-0000-0000C5000000}"/>
    <cellStyle name="40% - Accent2 2 8" xfId="215" xr:uid="{00000000-0005-0000-0000-0000C6000000}"/>
    <cellStyle name="40% - Accent2 2 9" xfId="216" xr:uid="{00000000-0005-0000-0000-0000C7000000}"/>
    <cellStyle name="40% - Accent2 3" xfId="217" xr:uid="{00000000-0005-0000-0000-0000C8000000}"/>
    <cellStyle name="40% - Accent2 3 2" xfId="218" xr:uid="{00000000-0005-0000-0000-0000C9000000}"/>
    <cellStyle name="40% - Accent2 3 3" xfId="219" xr:uid="{00000000-0005-0000-0000-0000CA000000}"/>
    <cellStyle name="40% - Accent2 4" xfId="220" xr:uid="{00000000-0005-0000-0000-0000CB000000}"/>
    <cellStyle name="40% - Accent2 4 2" xfId="221" xr:uid="{00000000-0005-0000-0000-0000CC000000}"/>
    <cellStyle name="40% - Accent2 4 3" xfId="222" xr:uid="{00000000-0005-0000-0000-0000CD000000}"/>
    <cellStyle name="40% - Accent2 5" xfId="223" xr:uid="{00000000-0005-0000-0000-0000CE000000}"/>
    <cellStyle name="40% - Accent2 5 2" xfId="224" xr:uid="{00000000-0005-0000-0000-0000CF000000}"/>
    <cellStyle name="40% - Accent2 5 3" xfId="225" xr:uid="{00000000-0005-0000-0000-0000D0000000}"/>
    <cellStyle name="40% - Accent2 6" xfId="226" xr:uid="{00000000-0005-0000-0000-0000D1000000}"/>
    <cellStyle name="40% - Accent2 6 2" xfId="227" xr:uid="{00000000-0005-0000-0000-0000D2000000}"/>
    <cellStyle name="40% - Accent2 6 3" xfId="228" xr:uid="{00000000-0005-0000-0000-0000D3000000}"/>
    <cellStyle name="40% - Accent2 7" xfId="229" xr:uid="{00000000-0005-0000-0000-0000D4000000}"/>
    <cellStyle name="40% - Accent3 2" xfId="230" xr:uid="{00000000-0005-0000-0000-0000D5000000}"/>
    <cellStyle name="40% - Accent3 2 10" xfId="231" xr:uid="{00000000-0005-0000-0000-0000D6000000}"/>
    <cellStyle name="40% - Accent3 2 11" xfId="232" xr:uid="{00000000-0005-0000-0000-0000D7000000}"/>
    <cellStyle name="40% - Accent3 2 12" xfId="233" xr:uid="{00000000-0005-0000-0000-0000D8000000}"/>
    <cellStyle name="40% - Accent3 2 2" xfId="234" xr:uid="{00000000-0005-0000-0000-0000D9000000}"/>
    <cellStyle name="40% - Accent3 2 2 2" xfId="235" xr:uid="{00000000-0005-0000-0000-0000DA000000}"/>
    <cellStyle name="40% - Accent3 2 3" xfId="236" xr:uid="{00000000-0005-0000-0000-0000DB000000}"/>
    <cellStyle name="40% - Accent3 2 4" xfId="237" xr:uid="{00000000-0005-0000-0000-0000DC000000}"/>
    <cellStyle name="40% - Accent3 2 5" xfId="238" xr:uid="{00000000-0005-0000-0000-0000DD000000}"/>
    <cellStyle name="40% - Accent3 2 6" xfId="239" xr:uid="{00000000-0005-0000-0000-0000DE000000}"/>
    <cellStyle name="40% - Accent3 2 7" xfId="240" xr:uid="{00000000-0005-0000-0000-0000DF000000}"/>
    <cellStyle name="40% - Accent3 2 8" xfId="241" xr:uid="{00000000-0005-0000-0000-0000E0000000}"/>
    <cellStyle name="40% - Accent3 2 9" xfId="242" xr:uid="{00000000-0005-0000-0000-0000E1000000}"/>
    <cellStyle name="40% - Accent3 3" xfId="243" xr:uid="{00000000-0005-0000-0000-0000E2000000}"/>
    <cellStyle name="40% - Accent3 3 2" xfId="244" xr:uid="{00000000-0005-0000-0000-0000E3000000}"/>
    <cellStyle name="40% - Accent3 3 3" xfId="245" xr:uid="{00000000-0005-0000-0000-0000E4000000}"/>
    <cellStyle name="40% - Accent3 4" xfId="246" xr:uid="{00000000-0005-0000-0000-0000E5000000}"/>
    <cellStyle name="40% - Accent3 4 2" xfId="247" xr:uid="{00000000-0005-0000-0000-0000E6000000}"/>
    <cellStyle name="40% - Accent3 4 3" xfId="248" xr:uid="{00000000-0005-0000-0000-0000E7000000}"/>
    <cellStyle name="40% - Accent3 5" xfId="249" xr:uid="{00000000-0005-0000-0000-0000E8000000}"/>
    <cellStyle name="40% - Accent3 5 2" xfId="250" xr:uid="{00000000-0005-0000-0000-0000E9000000}"/>
    <cellStyle name="40% - Accent3 5 3" xfId="251" xr:uid="{00000000-0005-0000-0000-0000EA000000}"/>
    <cellStyle name="40% - Accent3 6" xfId="252" xr:uid="{00000000-0005-0000-0000-0000EB000000}"/>
    <cellStyle name="40% - Accent3 6 2" xfId="253" xr:uid="{00000000-0005-0000-0000-0000EC000000}"/>
    <cellStyle name="40% - Accent3 6 3" xfId="254" xr:uid="{00000000-0005-0000-0000-0000ED000000}"/>
    <cellStyle name="40% - Accent3 7" xfId="255" xr:uid="{00000000-0005-0000-0000-0000EE000000}"/>
    <cellStyle name="40% - Accent4 2" xfId="256" xr:uid="{00000000-0005-0000-0000-0000EF000000}"/>
    <cellStyle name="40% - Accent4 2 10" xfId="257" xr:uid="{00000000-0005-0000-0000-0000F0000000}"/>
    <cellStyle name="40% - Accent4 2 11" xfId="258" xr:uid="{00000000-0005-0000-0000-0000F1000000}"/>
    <cellStyle name="40% - Accent4 2 12" xfId="259" xr:uid="{00000000-0005-0000-0000-0000F2000000}"/>
    <cellStyle name="40% - Accent4 2 2" xfId="260" xr:uid="{00000000-0005-0000-0000-0000F3000000}"/>
    <cellStyle name="40% - Accent4 2 2 2" xfId="261" xr:uid="{00000000-0005-0000-0000-0000F4000000}"/>
    <cellStyle name="40% - Accent4 2 3" xfId="262" xr:uid="{00000000-0005-0000-0000-0000F5000000}"/>
    <cellStyle name="40% - Accent4 2 4" xfId="263" xr:uid="{00000000-0005-0000-0000-0000F6000000}"/>
    <cellStyle name="40% - Accent4 2 5" xfId="264" xr:uid="{00000000-0005-0000-0000-0000F7000000}"/>
    <cellStyle name="40% - Accent4 2 6" xfId="265" xr:uid="{00000000-0005-0000-0000-0000F8000000}"/>
    <cellStyle name="40% - Accent4 2 7" xfId="266" xr:uid="{00000000-0005-0000-0000-0000F9000000}"/>
    <cellStyle name="40% - Accent4 2 8" xfId="267" xr:uid="{00000000-0005-0000-0000-0000FA000000}"/>
    <cellStyle name="40% - Accent4 2 9" xfId="268" xr:uid="{00000000-0005-0000-0000-0000FB000000}"/>
    <cellStyle name="40% - Accent4 3" xfId="269" xr:uid="{00000000-0005-0000-0000-0000FC000000}"/>
    <cellStyle name="40% - Accent4 3 2" xfId="270" xr:uid="{00000000-0005-0000-0000-0000FD000000}"/>
    <cellStyle name="40% - Accent4 3 3" xfId="271" xr:uid="{00000000-0005-0000-0000-0000FE000000}"/>
    <cellStyle name="40% - Accent4 4" xfId="272" xr:uid="{00000000-0005-0000-0000-0000FF000000}"/>
    <cellStyle name="40% - Accent4 4 2" xfId="273" xr:uid="{00000000-0005-0000-0000-000000010000}"/>
    <cellStyle name="40% - Accent4 4 3" xfId="274" xr:uid="{00000000-0005-0000-0000-000001010000}"/>
    <cellStyle name="40% - Accent4 5" xfId="275" xr:uid="{00000000-0005-0000-0000-000002010000}"/>
    <cellStyle name="40% - Accent4 5 2" xfId="276" xr:uid="{00000000-0005-0000-0000-000003010000}"/>
    <cellStyle name="40% - Accent4 5 3" xfId="277" xr:uid="{00000000-0005-0000-0000-000004010000}"/>
    <cellStyle name="40% - Accent4 6" xfId="278" xr:uid="{00000000-0005-0000-0000-000005010000}"/>
    <cellStyle name="40% - Accent4 6 2" xfId="279" xr:uid="{00000000-0005-0000-0000-000006010000}"/>
    <cellStyle name="40% - Accent4 6 3" xfId="280" xr:uid="{00000000-0005-0000-0000-000007010000}"/>
    <cellStyle name="40% - Accent4 7" xfId="281" xr:uid="{00000000-0005-0000-0000-000008010000}"/>
    <cellStyle name="40% - Accent5 2" xfId="282" xr:uid="{00000000-0005-0000-0000-000009010000}"/>
    <cellStyle name="40% - Accent5 2 10" xfId="283" xr:uid="{00000000-0005-0000-0000-00000A010000}"/>
    <cellStyle name="40% - Accent5 2 11" xfId="284" xr:uid="{00000000-0005-0000-0000-00000B010000}"/>
    <cellStyle name="40% - Accent5 2 12" xfId="285" xr:uid="{00000000-0005-0000-0000-00000C010000}"/>
    <cellStyle name="40% - Accent5 2 2" xfId="286" xr:uid="{00000000-0005-0000-0000-00000D010000}"/>
    <cellStyle name="40% - Accent5 2 2 2" xfId="287" xr:uid="{00000000-0005-0000-0000-00000E010000}"/>
    <cellStyle name="40% - Accent5 2 3" xfId="288" xr:uid="{00000000-0005-0000-0000-00000F010000}"/>
    <cellStyle name="40% - Accent5 2 4" xfId="289" xr:uid="{00000000-0005-0000-0000-000010010000}"/>
    <cellStyle name="40% - Accent5 2 5" xfId="290" xr:uid="{00000000-0005-0000-0000-000011010000}"/>
    <cellStyle name="40% - Accent5 2 6" xfId="291" xr:uid="{00000000-0005-0000-0000-000012010000}"/>
    <cellStyle name="40% - Accent5 2 7" xfId="292" xr:uid="{00000000-0005-0000-0000-000013010000}"/>
    <cellStyle name="40% - Accent5 2 8" xfId="293" xr:uid="{00000000-0005-0000-0000-000014010000}"/>
    <cellStyle name="40% - Accent5 2 9" xfId="294" xr:uid="{00000000-0005-0000-0000-000015010000}"/>
    <cellStyle name="40% - Accent5 3" xfId="295" xr:uid="{00000000-0005-0000-0000-000016010000}"/>
    <cellStyle name="40% - Accent5 3 2" xfId="296" xr:uid="{00000000-0005-0000-0000-000017010000}"/>
    <cellStyle name="40% - Accent5 3 3" xfId="297" xr:uid="{00000000-0005-0000-0000-000018010000}"/>
    <cellStyle name="40% - Accent5 4" xfId="298" xr:uid="{00000000-0005-0000-0000-000019010000}"/>
    <cellStyle name="40% - Accent5 4 2" xfId="299" xr:uid="{00000000-0005-0000-0000-00001A010000}"/>
    <cellStyle name="40% - Accent5 4 3" xfId="300" xr:uid="{00000000-0005-0000-0000-00001B010000}"/>
    <cellStyle name="40% - Accent5 5" xfId="301" xr:uid="{00000000-0005-0000-0000-00001C010000}"/>
    <cellStyle name="40% - Accent5 5 2" xfId="302" xr:uid="{00000000-0005-0000-0000-00001D010000}"/>
    <cellStyle name="40% - Accent5 5 3" xfId="303" xr:uid="{00000000-0005-0000-0000-00001E010000}"/>
    <cellStyle name="40% - Accent5 6" xfId="304" xr:uid="{00000000-0005-0000-0000-00001F010000}"/>
    <cellStyle name="40% - Accent5 6 2" xfId="305" xr:uid="{00000000-0005-0000-0000-000020010000}"/>
    <cellStyle name="40% - Accent5 6 3" xfId="306" xr:uid="{00000000-0005-0000-0000-000021010000}"/>
    <cellStyle name="40% - Accent5 7" xfId="307" xr:uid="{00000000-0005-0000-0000-000022010000}"/>
    <cellStyle name="40% - Accent6 2" xfId="308" xr:uid="{00000000-0005-0000-0000-000023010000}"/>
    <cellStyle name="40% - Accent6 2 10" xfId="309" xr:uid="{00000000-0005-0000-0000-000024010000}"/>
    <cellStyle name="40% - Accent6 2 11" xfId="310" xr:uid="{00000000-0005-0000-0000-000025010000}"/>
    <cellStyle name="40% - Accent6 2 12" xfId="311" xr:uid="{00000000-0005-0000-0000-000026010000}"/>
    <cellStyle name="40% - Accent6 2 2" xfId="312" xr:uid="{00000000-0005-0000-0000-000027010000}"/>
    <cellStyle name="40% - Accent6 2 2 2" xfId="313" xr:uid="{00000000-0005-0000-0000-000028010000}"/>
    <cellStyle name="40% - Accent6 2 3" xfId="314" xr:uid="{00000000-0005-0000-0000-000029010000}"/>
    <cellStyle name="40% - Accent6 2 4" xfId="315" xr:uid="{00000000-0005-0000-0000-00002A010000}"/>
    <cellStyle name="40% - Accent6 2 5" xfId="316" xr:uid="{00000000-0005-0000-0000-00002B010000}"/>
    <cellStyle name="40% - Accent6 2 6" xfId="317" xr:uid="{00000000-0005-0000-0000-00002C010000}"/>
    <cellStyle name="40% - Accent6 2 7" xfId="318" xr:uid="{00000000-0005-0000-0000-00002D010000}"/>
    <cellStyle name="40% - Accent6 2 8" xfId="319" xr:uid="{00000000-0005-0000-0000-00002E010000}"/>
    <cellStyle name="40% - Accent6 2 9" xfId="320" xr:uid="{00000000-0005-0000-0000-00002F010000}"/>
    <cellStyle name="40% - Accent6 3" xfId="321" xr:uid="{00000000-0005-0000-0000-000030010000}"/>
    <cellStyle name="40% - Accent6 3 2" xfId="322" xr:uid="{00000000-0005-0000-0000-000031010000}"/>
    <cellStyle name="40% - Accent6 3 3" xfId="323" xr:uid="{00000000-0005-0000-0000-000032010000}"/>
    <cellStyle name="40% - Accent6 4" xfId="324" xr:uid="{00000000-0005-0000-0000-000033010000}"/>
    <cellStyle name="40% - Accent6 4 2" xfId="325" xr:uid="{00000000-0005-0000-0000-000034010000}"/>
    <cellStyle name="40% - Accent6 4 3" xfId="326" xr:uid="{00000000-0005-0000-0000-000035010000}"/>
    <cellStyle name="40% - Accent6 5" xfId="327" xr:uid="{00000000-0005-0000-0000-000036010000}"/>
    <cellStyle name="40% - Accent6 5 2" xfId="328" xr:uid="{00000000-0005-0000-0000-000037010000}"/>
    <cellStyle name="40% - Accent6 5 3" xfId="329" xr:uid="{00000000-0005-0000-0000-000038010000}"/>
    <cellStyle name="40% - Accent6 6" xfId="330" xr:uid="{00000000-0005-0000-0000-000039010000}"/>
    <cellStyle name="40% - Accent6 6 2" xfId="331" xr:uid="{00000000-0005-0000-0000-00003A010000}"/>
    <cellStyle name="40% - Accent6 6 3" xfId="332" xr:uid="{00000000-0005-0000-0000-00003B010000}"/>
    <cellStyle name="40% - Accent6 7" xfId="333" xr:uid="{00000000-0005-0000-0000-00003C010000}"/>
    <cellStyle name="60% - Accent1 2" xfId="334" xr:uid="{00000000-0005-0000-0000-00003D010000}"/>
    <cellStyle name="60% - Accent1 2 10" xfId="335" xr:uid="{00000000-0005-0000-0000-00003E010000}"/>
    <cellStyle name="60% - Accent1 2 11" xfId="336" xr:uid="{00000000-0005-0000-0000-00003F010000}"/>
    <cellStyle name="60% - Accent1 2 12" xfId="337" xr:uid="{00000000-0005-0000-0000-000040010000}"/>
    <cellStyle name="60% - Accent1 2 2" xfId="338" xr:uid="{00000000-0005-0000-0000-000041010000}"/>
    <cellStyle name="60% - Accent1 2 2 2" xfId="339" xr:uid="{00000000-0005-0000-0000-000042010000}"/>
    <cellStyle name="60% - Accent1 2 3" xfId="340" xr:uid="{00000000-0005-0000-0000-000043010000}"/>
    <cellStyle name="60% - Accent1 2 4" xfId="341" xr:uid="{00000000-0005-0000-0000-000044010000}"/>
    <cellStyle name="60% - Accent1 2 5" xfId="342" xr:uid="{00000000-0005-0000-0000-000045010000}"/>
    <cellStyle name="60% - Accent1 2 6" xfId="343" xr:uid="{00000000-0005-0000-0000-000046010000}"/>
    <cellStyle name="60% - Accent1 2 7" xfId="344" xr:uid="{00000000-0005-0000-0000-000047010000}"/>
    <cellStyle name="60% - Accent1 2 8" xfId="345" xr:uid="{00000000-0005-0000-0000-000048010000}"/>
    <cellStyle name="60% - Accent1 2 9" xfId="346" xr:uid="{00000000-0005-0000-0000-000049010000}"/>
    <cellStyle name="60% - Accent1 3" xfId="347" xr:uid="{00000000-0005-0000-0000-00004A010000}"/>
    <cellStyle name="60% - Accent1 3 2" xfId="348" xr:uid="{00000000-0005-0000-0000-00004B010000}"/>
    <cellStyle name="60% - Accent1 3 3" xfId="349" xr:uid="{00000000-0005-0000-0000-00004C010000}"/>
    <cellStyle name="60% - Accent1 4" xfId="350" xr:uid="{00000000-0005-0000-0000-00004D010000}"/>
    <cellStyle name="60% - Accent1 4 2" xfId="351" xr:uid="{00000000-0005-0000-0000-00004E010000}"/>
    <cellStyle name="60% - Accent1 4 3" xfId="352" xr:uid="{00000000-0005-0000-0000-00004F010000}"/>
    <cellStyle name="60% - Accent1 5" xfId="353" xr:uid="{00000000-0005-0000-0000-000050010000}"/>
    <cellStyle name="60% - Accent1 5 2" xfId="354" xr:uid="{00000000-0005-0000-0000-000051010000}"/>
    <cellStyle name="60% - Accent1 5 3" xfId="355" xr:uid="{00000000-0005-0000-0000-000052010000}"/>
    <cellStyle name="60% - Accent1 6" xfId="356" xr:uid="{00000000-0005-0000-0000-000053010000}"/>
    <cellStyle name="60% - Accent1 6 2" xfId="357" xr:uid="{00000000-0005-0000-0000-000054010000}"/>
    <cellStyle name="60% - Accent1 6 3" xfId="358" xr:uid="{00000000-0005-0000-0000-000055010000}"/>
    <cellStyle name="60% - Accent1 7" xfId="359" xr:uid="{00000000-0005-0000-0000-000056010000}"/>
    <cellStyle name="60% - Accent2 2" xfId="360" xr:uid="{00000000-0005-0000-0000-000057010000}"/>
    <cellStyle name="60% - Accent2 2 10" xfId="361" xr:uid="{00000000-0005-0000-0000-000058010000}"/>
    <cellStyle name="60% - Accent2 2 11" xfId="362" xr:uid="{00000000-0005-0000-0000-000059010000}"/>
    <cellStyle name="60% - Accent2 2 12" xfId="363" xr:uid="{00000000-0005-0000-0000-00005A010000}"/>
    <cellStyle name="60% - Accent2 2 2" xfId="364" xr:uid="{00000000-0005-0000-0000-00005B010000}"/>
    <cellStyle name="60% - Accent2 2 2 2" xfId="365" xr:uid="{00000000-0005-0000-0000-00005C010000}"/>
    <cellStyle name="60% - Accent2 2 3" xfId="366" xr:uid="{00000000-0005-0000-0000-00005D010000}"/>
    <cellStyle name="60% - Accent2 2 4" xfId="367" xr:uid="{00000000-0005-0000-0000-00005E010000}"/>
    <cellStyle name="60% - Accent2 2 5" xfId="368" xr:uid="{00000000-0005-0000-0000-00005F010000}"/>
    <cellStyle name="60% - Accent2 2 6" xfId="369" xr:uid="{00000000-0005-0000-0000-000060010000}"/>
    <cellStyle name="60% - Accent2 2 7" xfId="370" xr:uid="{00000000-0005-0000-0000-000061010000}"/>
    <cellStyle name="60% - Accent2 2 8" xfId="371" xr:uid="{00000000-0005-0000-0000-000062010000}"/>
    <cellStyle name="60% - Accent2 2 9" xfId="372" xr:uid="{00000000-0005-0000-0000-000063010000}"/>
    <cellStyle name="60% - Accent2 3" xfId="373" xr:uid="{00000000-0005-0000-0000-000064010000}"/>
    <cellStyle name="60% - Accent2 3 2" xfId="374" xr:uid="{00000000-0005-0000-0000-000065010000}"/>
    <cellStyle name="60% - Accent2 3 3" xfId="375" xr:uid="{00000000-0005-0000-0000-000066010000}"/>
    <cellStyle name="60% - Accent2 4" xfId="376" xr:uid="{00000000-0005-0000-0000-000067010000}"/>
    <cellStyle name="60% - Accent2 4 2" xfId="377" xr:uid="{00000000-0005-0000-0000-000068010000}"/>
    <cellStyle name="60% - Accent2 4 3" xfId="378" xr:uid="{00000000-0005-0000-0000-000069010000}"/>
    <cellStyle name="60% - Accent2 5" xfId="379" xr:uid="{00000000-0005-0000-0000-00006A010000}"/>
    <cellStyle name="60% - Accent2 5 2" xfId="380" xr:uid="{00000000-0005-0000-0000-00006B010000}"/>
    <cellStyle name="60% - Accent2 5 3" xfId="381" xr:uid="{00000000-0005-0000-0000-00006C010000}"/>
    <cellStyle name="60% - Accent2 6" xfId="382" xr:uid="{00000000-0005-0000-0000-00006D010000}"/>
    <cellStyle name="60% - Accent2 6 2" xfId="383" xr:uid="{00000000-0005-0000-0000-00006E010000}"/>
    <cellStyle name="60% - Accent2 6 3" xfId="384" xr:uid="{00000000-0005-0000-0000-00006F010000}"/>
    <cellStyle name="60% - Accent2 7" xfId="385" xr:uid="{00000000-0005-0000-0000-000070010000}"/>
    <cellStyle name="60% - Accent3 2" xfId="386" xr:uid="{00000000-0005-0000-0000-000071010000}"/>
    <cellStyle name="60% - Accent3 2 10" xfId="387" xr:uid="{00000000-0005-0000-0000-000072010000}"/>
    <cellStyle name="60% - Accent3 2 11" xfId="388" xr:uid="{00000000-0005-0000-0000-000073010000}"/>
    <cellStyle name="60% - Accent3 2 12" xfId="389" xr:uid="{00000000-0005-0000-0000-000074010000}"/>
    <cellStyle name="60% - Accent3 2 2" xfId="390" xr:uid="{00000000-0005-0000-0000-000075010000}"/>
    <cellStyle name="60% - Accent3 2 2 2" xfId="391" xr:uid="{00000000-0005-0000-0000-000076010000}"/>
    <cellStyle name="60% - Accent3 2 3" xfId="392" xr:uid="{00000000-0005-0000-0000-000077010000}"/>
    <cellStyle name="60% - Accent3 2 4" xfId="393" xr:uid="{00000000-0005-0000-0000-000078010000}"/>
    <cellStyle name="60% - Accent3 2 5" xfId="394" xr:uid="{00000000-0005-0000-0000-000079010000}"/>
    <cellStyle name="60% - Accent3 2 6" xfId="395" xr:uid="{00000000-0005-0000-0000-00007A010000}"/>
    <cellStyle name="60% - Accent3 2 7" xfId="396" xr:uid="{00000000-0005-0000-0000-00007B010000}"/>
    <cellStyle name="60% - Accent3 2 8" xfId="397" xr:uid="{00000000-0005-0000-0000-00007C010000}"/>
    <cellStyle name="60% - Accent3 2 9" xfId="398" xr:uid="{00000000-0005-0000-0000-00007D010000}"/>
    <cellStyle name="60% - Accent3 3" xfId="399" xr:uid="{00000000-0005-0000-0000-00007E010000}"/>
    <cellStyle name="60% - Accent3 3 2" xfId="400" xr:uid="{00000000-0005-0000-0000-00007F010000}"/>
    <cellStyle name="60% - Accent3 3 3" xfId="401" xr:uid="{00000000-0005-0000-0000-000080010000}"/>
    <cellStyle name="60% - Accent3 4" xfId="402" xr:uid="{00000000-0005-0000-0000-000081010000}"/>
    <cellStyle name="60% - Accent3 4 2" xfId="403" xr:uid="{00000000-0005-0000-0000-000082010000}"/>
    <cellStyle name="60% - Accent3 4 3" xfId="404" xr:uid="{00000000-0005-0000-0000-000083010000}"/>
    <cellStyle name="60% - Accent3 5" xfId="405" xr:uid="{00000000-0005-0000-0000-000084010000}"/>
    <cellStyle name="60% - Accent3 5 2" xfId="406" xr:uid="{00000000-0005-0000-0000-000085010000}"/>
    <cellStyle name="60% - Accent3 5 3" xfId="407" xr:uid="{00000000-0005-0000-0000-000086010000}"/>
    <cellStyle name="60% - Accent3 6" xfId="408" xr:uid="{00000000-0005-0000-0000-000087010000}"/>
    <cellStyle name="60% - Accent3 6 2" xfId="409" xr:uid="{00000000-0005-0000-0000-000088010000}"/>
    <cellStyle name="60% - Accent3 6 3" xfId="410" xr:uid="{00000000-0005-0000-0000-000089010000}"/>
    <cellStyle name="60% - Accent3 7" xfId="411" xr:uid="{00000000-0005-0000-0000-00008A010000}"/>
    <cellStyle name="60% - Accent4 2" xfId="412" xr:uid="{00000000-0005-0000-0000-00008B010000}"/>
    <cellStyle name="60% - Accent4 2 10" xfId="413" xr:uid="{00000000-0005-0000-0000-00008C010000}"/>
    <cellStyle name="60% - Accent4 2 11" xfId="414" xr:uid="{00000000-0005-0000-0000-00008D010000}"/>
    <cellStyle name="60% - Accent4 2 12" xfId="415" xr:uid="{00000000-0005-0000-0000-00008E010000}"/>
    <cellStyle name="60% - Accent4 2 2" xfId="416" xr:uid="{00000000-0005-0000-0000-00008F010000}"/>
    <cellStyle name="60% - Accent4 2 2 2" xfId="417" xr:uid="{00000000-0005-0000-0000-000090010000}"/>
    <cellStyle name="60% - Accent4 2 3" xfId="418" xr:uid="{00000000-0005-0000-0000-000091010000}"/>
    <cellStyle name="60% - Accent4 2 4" xfId="419" xr:uid="{00000000-0005-0000-0000-000092010000}"/>
    <cellStyle name="60% - Accent4 2 5" xfId="420" xr:uid="{00000000-0005-0000-0000-000093010000}"/>
    <cellStyle name="60% - Accent4 2 6" xfId="421" xr:uid="{00000000-0005-0000-0000-000094010000}"/>
    <cellStyle name="60% - Accent4 2 7" xfId="422" xr:uid="{00000000-0005-0000-0000-000095010000}"/>
    <cellStyle name="60% - Accent4 2 8" xfId="423" xr:uid="{00000000-0005-0000-0000-000096010000}"/>
    <cellStyle name="60% - Accent4 2 9" xfId="424" xr:uid="{00000000-0005-0000-0000-000097010000}"/>
    <cellStyle name="60% - Accent4 3" xfId="425" xr:uid="{00000000-0005-0000-0000-000098010000}"/>
    <cellStyle name="60% - Accent4 3 2" xfId="426" xr:uid="{00000000-0005-0000-0000-000099010000}"/>
    <cellStyle name="60% - Accent4 3 3" xfId="427" xr:uid="{00000000-0005-0000-0000-00009A010000}"/>
    <cellStyle name="60% - Accent4 4" xfId="428" xr:uid="{00000000-0005-0000-0000-00009B010000}"/>
    <cellStyle name="60% - Accent4 4 2" xfId="429" xr:uid="{00000000-0005-0000-0000-00009C010000}"/>
    <cellStyle name="60% - Accent4 4 3" xfId="430" xr:uid="{00000000-0005-0000-0000-00009D010000}"/>
    <cellStyle name="60% - Accent4 5" xfId="431" xr:uid="{00000000-0005-0000-0000-00009E010000}"/>
    <cellStyle name="60% - Accent4 5 2" xfId="432" xr:uid="{00000000-0005-0000-0000-00009F010000}"/>
    <cellStyle name="60% - Accent4 5 3" xfId="433" xr:uid="{00000000-0005-0000-0000-0000A0010000}"/>
    <cellStyle name="60% - Accent4 6" xfId="434" xr:uid="{00000000-0005-0000-0000-0000A1010000}"/>
    <cellStyle name="60% - Accent4 6 2" xfId="435" xr:uid="{00000000-0005-0000-0000-0000A2010000}"/>
    <cellStyle name="60% - Accent4 6 3" xfId="436" xr:uid="{00000000-0005-0000-0000-0000A3010000}"/>
    <cellStyle name="60% - Accent4 7" xfId="437" xr:uid="{00000000-0005-0000-0000-0000A4010000}"/>
    <cellStyle name="60% - Accent5 2" xfId="438" xr:uid="{00000000-0005-0000-0000-0000A5010000}"/>
    <cellStyle name="60% - Accent5 2 10" xfId="439" xr:uid="{00000000-0005-0000-0000-0000A6010000}"/>
    <cellStyle name="60% - Accent5 2 11" xfId="440" xr:uid="{00000000-0005-0000-0000-0000A7010000}"/>
    <cellStyle name="60% - Accent5 2 12" xfId="441" xr:uid="{00000000-0005-0000-0000-0000A8010000}"/>
    <cellStyle name="60% - Accent5 2 2" xfId="442" xr:uid="{00000000-0005-0000-0000-0000A9010000}"/>
    <cellStyle name="60% - Accent5 2 2 2" xfId="443" xr:uid="{00000000-0005-0000-0000-0000AA010000}"/>
    <cellStyle name="60% - Accent5 2 3" xfId="444" xr:uid="{00000000-0005-0000-0000-0000AB010000}"/>
    <cellStyle name="60% - Accent5 2 4" xfId="445" xr:uid="{00000000-0005-0000-0000-0000AC010000}"/>
    <cellStyle name="60% - Accent5 2 5" xfId="446" xr:uid="{00000000-0005-0000-0000-0000AD010000}"/>
    <cellStyle name="60% - Accent5 2 6" xfId="447" xr:uid="{00000000-0005-0000-0000-0000AE010000}"/>
    <cellStyle name="60% - Accent5 2 7" xfId="448" xr:uid="{00000000-0005-0000-0000-0000AF010000}"/>
    <cellStyle name="60% - Accent5 2 8" xfId="449" xr:uid="{00000000-0005-0000-0000-0000B0010000}"/>
    <cellStyle name="60% - Accent5 2 9" xfId="450" xr:uid="{00000000-0005-0000-0000-0000B1010000}"/>
    <cellStyle name="60% - Accent5 3" xfId="451" xr:uid="{00000000-0005-0000-0000-0000B2010000}"/>
    <cellStyle name="60% - Accent5 3 2" xfId="452" xr:uid="{00000000-0005-0000-0000-0000B3010000}"/>
    <cellStyle name="60% - Accent5 3 3" xfId="453" xr:uid="{00000000-0005-0000-0000-0000B4010000}"/>
    <cellStyle name="60% - Accent5 4" xfId="454" xr:uid="{00000000-0005-0000-0000-0000B5010000}"/>
    <cellStyle name="60% - Accent5 4 2" xfId="455" xr:uid="{00000000-0005-0000-0000-0000B6010000}"/>
    <cellStyle name="60% - Accent5 4 3" xfId="456" xr:uid="{00000000-0005-0000-0000-0000B7010000}"/>
    <cellStyle name="60% - Accent5 5" xfId="457" xr:uid="{00000000-0005-0000-0000-0000B8010000}"/>
    <cellStyle name="60% - Accent5 5 2" xfId="458" xr:uid="{00000000-0005-0000-0000-0000B9010000}"/>
    <cellStyle name="60% - Accent5 5 3" xfId="459" xr:uid="{00000000-0005-0000-0000-0000BA010000}"/>
    <cellStyle name="60% - Accent5 6" xfId="460" xr:uid="{00000000-0005-0000-0000-0000BB010000}"/>
    <cellStyle name="60% - Accent5 6 2" xfId="461" xr:uid="{00000000-0005-0000-0000-0000BC010000}"/>
    <cellStyle name="60% - Accent5 6 3" xfId="462" xr:uid="{00000000-0005-0000-0000-0000BD010000}"/>
    <cellStyle name="60% - Accent5 7" xfId="463" xr:uid="{00000000-0005-0000-0000-0000BE010000}"/>
    <cellStyle name="60% - Accent6 2" xfId="464" xr:uid="{00000000-0005-0000-0000-0000BF010000}"/>
    <cellStyle name="60% - Accent6 2 10" xfId="465" xr:uid="{00000000-0005-0000-0000-0000C0010000}"/>
    <cellStyle name="60% - Accent6 2 11" xfId="466" xr:uid="{00000000-0005-0000-0000-0000C1010000}"/>
    <cellStyle name="60% - Accent6 2 12" xfId="467" xr:uid="{00000000-0005-0000-0000-0000C2010000}"/>
    <cellStyle name="60% - Accent6 2 2" xfId="468" xr:uid="{00000000-0005-0000-0000-0000C3010000}"/>
    <cellStyle name="60% - Accent6 2 2 2" xfId="469" xr:uid="{00000000-0005-0000-0000-0000C4010000}"/>
    <cellStyle name="60% - Accent6 2 3" xfId="470" xr:uid="{00000000-0005-0000-0000-0000C5010000}"/>
    <cellStyle name="60% - Accent6 2 4" xfId="471" xr:uid="{00000000-0005-0000-0000-0000C6010000}"/>
    <cellStyle name="60% - Accent6 2 5" xfId="472" xr:uid="{00000000-0005-0000-0000-0000C7010000}"/>
    <cellStyle name="60% - Accent6 2 6" xfId="473" xr:uid="{00000000-0005-0000-0000-0000C8010000}"/>
    <cellStyle name="60% - Accent6 2 7" xfId="474" xr:uid="{00000000-0005-0000-0000-0000C9010000}"/>
    <cellStyle name="60% - Accent6 2 8" xfId="475" xr:uid="{00000000-0005-0000-0000-0000CA010000}"/>
    <cellStyle name="60% - Accent6 2 9" xfId="476" xr:uid="{00000000-0005-0000-0000-0000CB010000}"/>
    <cellStyle name="60% - Accent6 3" xfId="477" xr:uid="{00000000-0005-0000-0000-0000CC010000}"/>
    <cellStyle name="60% - Accent6 3 2" xfId="478" xr:uid="{00000000-0005-0000-0000-0000CD010000}"/>
    <cellStyle name="60% - Accent6 3 3" xfId="479" xr:uid="{00000000-0005-0000-0000-0000CE010000}"/>
    <cellStyle name="60% - Accent6 4" xfId="480" xr:uid="{00000000-0005-0000-0000-0000CF010000}"/>
    <cellStyle name="60% - Accent6 4 2" xfId="481" xr:uid="{00000000-0005-0000-0000-0000D0010000}"/>
    <cellStyle name="60% - Accent6 4 3" xfId="482" xr:uid="{00000000-0005-0000-0000-0000D1010000}"/>
    <cellStyle name="60% - Accent6 5" xfId="483" xr:uid="{00000000-0005-0000-0000-0000D2010000}"/>
    <cellStyle name="60% - Accent6 5 2" xfId="484" xr:uid="{00000000-0005-0000-0000-0000D3010000}"/>
    <cellStyle name="60% - Accent6 5 3" xfId="485" xr:uid="{00000000-0005-0000-0000-0000D4010000}"/>
    <cellStyle name="60% - Accent6 6" xfId="486" xr:uid="{00000000-0005-0000-0000-0000D5010000}"/>
    <cellStyle name="60% - Accent6 6 2" xfId="487" xr:uid="{00000000-0005-0000-0000-0000D6010000}"/>
    <cellStyle name="60% - Accent6 6 3" xfId="488" xr:uid="{00000000-0005-0000-0000-0000D7010000}"/>
    <cellStyle name="60% - Accent6 7" xfId="489" xr:uid="{00000000-0005-0000-0000-0000D8010000}"/>
    <cellStyle name="Accent1 - 20%" xfId="490" xr:uid="{00000000-0005-0000-0000-0000D9010000}"/>
    <cellStyle name="Accent1 - 40%" xfId="491" xr:uid="{00000000-0005-0000-0000-0000DA010000}"/>
    <cellStyle name="Accent1 - 60%" xfId="492" xr:uid="{00000000-0005-0000-0000-0000DB010000}"/>
    <cellStyle name="Accent1 2" xfId="493" xr:uid="{00000000-0005-0000-0000-0000DC010000}"/>
    <cellStyle name="Accent1 2 10" xfId="494" xr:uid="{00000000-0005-0000-0000-0000DD010000}"/>
    <cellStyle name="Accent1 2 11" xfId="495" xr:uid="{00000000-0005-0000-0000-0000DE010000}"/>
    <cellStyle name="Accent1 2 12" xfId="496" xr:uid="{00000000-0005-0000-0000-0000DF010000}"/>
    <cellStyle name="Accent1 2 2" xfId="497" xr:uid="{00000000-0005-0000-0000-0000E0010000}"/>
    <cellStyle name="Accent1 2 2 2" xfId="498" xr:uid="{00000000-0005-0000-0000-0000E1010000}"/>
    <cellStyle name="Accent1 2 3" xfId="499" xr:uid="{00000000-0005-0000-0000-0000E2010000}"/>
    <cellStyle name="Accent1 2 4" xfId="500" xr:uid="{00000000-0005-0000-0000-0000E3010000}"/>
    <cellStyle name="Accent1 2 5" xfId="501" xr:uid="{00000000-0005-0000-0000-0000E4010000}"/>
    <cellStyle name="Accent1 2 6" xfId="502" xr:uid="{00000000-0005-0000-0000-0000E5010000}"/>
    <cellStyle name="Accent1 2 7" xfId="503" xr:uid="{00000000-0005-0000-0000-0000E6010000}"/>
    <cellStyle name="Accent1 2 8" xfId="504" xr:uid="{00000000-0005-0000-0000-0000E7010000}"/>
    <cellStyle name="Accent1 2 9" xfId="505" xr:uid="{00000000-0005-0000-0000-0000E8010000}"/>
    <cellStyle name="Accent1 3" xfId="506" xr:uid="{00000000-0005-0000-0000-0000E9010000}"/>
    <cellStyle name="Accent1 3 2" xfId="507" xr:uid="{00000000-0005-0000-0000-0000EA010000}"/>
    <cellStyle name="Accent1 3 3" xfId="508" xr:uid="{00000000-0005-0000-0000-0000EB010000}"/>
    <cellStyle name="Accent1 4" xfId="509" xr:uid="{00000000-0005-0000-0000-0000EC010000}"/>
    <cellStyle name="Accent1 4 2" xfId="510" xr:uid="{00000000-0005-0000-0000-0000ED010000}"/>
    <cellStyle name="Accent1 4 3" xfId="511" xr:uid="{00000000-0005-0000-0000-0000EE010000}"/>
    <cellStyle name="Accent1 5" xfId="512" xr:uid="{00000000-0005-0000-0000-0000EF010000}"/>
    <cellStyle name="Accent1 5 2" xfId="513" xr:uid="{00000000-0005-0000-0000-0000F0010000}"/>
    <cellStyle name="Accent1 5 3" xfId="514" xr:uid="{00000000-0005-0000-0000-0000F1010000}"/>
    <cellStyle name="Accent1 6" xfId="515" xr:uid="{00000000-0005-0000-0000-0000F2010000}"/>
    <cellStyle name="Accent1 6 2" xfId="516" xr:uid="{00000000-0005-0000-0000-0000F3010000}"/>
    <cellStyle name="Accent1 6 3" xfId="517" xr:uid="{00000000-0005-0000-0000-0000F4010000}"/>
    <cellStyle name="Accent1 7" xfId="518" xr:uid="{00000000-0005-0000-0000-0000F5010000}"/>
    <cellStyle name="Accent1 8" xfId="519" xr:uid="{00000000-0005-0000-0000-0000F6010000}"/>
    <cellStyle name="Accent1 9" xfId="520" xr:uid="{00000000-0005-0000-0000-0000F7010000}"/>
    <cellStyle name="Accent2 - 20%" xfId="521" xr:uid="{00000000-0005-0000-0000-0000F8010000}"/>
    <cellStyle name="Accent2 - 40%" xfId="522" xr:uid="{00000000-0005-0000-0000-0000F9010000}"/>
    <cellStyle name="Accent2 - 60%" xfId="523" xr:uid="{00000000-0005-0000-0000-0000FA010000}"/>
    <cellStyle name="Accent2 2" xfId="524" xr:uid="{00000000-0005-0000-0000-0000FB010000}"/>
    <cellStyle name="Accent2 2 10" xfId="525" xr:uid="{00000000-0005-0000-0000-0000FC010000}"/>
    <cellStyle name="Accent2 2 11" xfId="526" xr:uid="{00000000-0005-0000-0000-0000FD010000}"/>
    <cellStyle name="Accent2 2 12" xfId="527" xr:uid="{00000000-0005-0000-0000-0000FE010000}"/>
    <cellStyle name="Accent2 2 2" xfId="528" xr:uid="{00000000-0005-0000-0000-0000FF010000}"/>
    <cellStyle name="Accent2 2 2 2" xfId="529" xr:uid="{00000000-0005-0000-0000-000000020000}"/>
    <cellStyle name="Accent2 2 3" xfId="530" xr:uid="{00000000-0005-0000-0000-000001020000}"/>
    <cellStyle name="Accent2 2 4" xfId="531" xr:uid="{00000000-0005-0000-0000-000002020000}"/>
    <cellStyle name="Accent2 2 5" xfId="532" xr:uid="{00000000-0005-0000-0000-000003020000}"/>
    <cellStyle name="Accent2 2 6" xfId="533" xr:uid="{00000000-0005-0000-0000-000004020000}"/>
    <cellStyle name="Accent2 2 7" xfId="534" xr:uid="{00000000-0005-0000-0000-000005020000}"/>
    <cellStyle name="Accent2 2 8" xfId="535" xr:uid="{00000000-0005-0000-0000-000006020000}"/>
    <cellStyle name="Accent2 2 9" xfId="536" xr:uid="{00000000-0005-0000-0000-000007020000}"/>
    <cellStyle name="Accent2 3" xfId="537" xr:uid="{00000000-0005-0000-0000-000008020000}"/>
    <cellStyle name="Accent2 3 2" xfId="538" xr:uid="{00000000-0005-0000-0000-000009020000}"/>
    <cellStyle name="Accent2 3 3" xfId="539" xr:uid="{00000000-0005-0000-0000-00000A020000}"/>
    <cellStyle name="Accent2 4" xfId="540" xr:uid="{00000000-0005-0000-0000-00000B020000}"/>
    <cellStyle name="Accent2 4 2" xfId="541" xr:uid="{00000000-0005-0000-0000-00000C020000}"/>
    <cellStyle name="Accent2 4 3" xfId="542" xr:uid="{00000000-0005-0000-0000-00000D020000}"/>
    <cellStyle name="Accent2 5" xfId="543" xr:uid="{00000000-0005-0000-0000-00000E020000}"/>
    <cellStyle name="Accent2 5 2" xfId="544" xr:uid="{00000000-0005-0000-0000-00000F020000}"/>
    <cellStyle name="Accent2 5 3" xfId="545" xr:uid="{00000000-0005-0000-0000-000010020000}"/>
    <cellStyle name="Accent2 6" xfId="546" xr:uid="{00000000-0005-0000-0000-000011020000}"/>
    <cellStyle name="Accent2 6 2" xfId="547" xr:uid="{00000000-0005-0000-0000-000012020000}"/>
    <cellStyle name="Accent2 6 3" xfId="548" xr:uid="{00000000-0005-0000-0000-000013020000}"/>
    <cellStyle name="Accent2 7" xfId="549" xr:uid="{00000000-0005-0000-0000-000014020000}"/>
    <cellStyle name="Accent2 8" xfId="550" xr:uid="{00000000-0005-0000-0000-000015020000}"/>
    <cellStyle name="Accent2 9" xfId="551" xr:uid="{00000000-0005-0000-0000-000016020000}"/>
    <cellStyle name="Accent3 - 20%" xfId="552" xr:uid="{00000000-0005-0000-0000-000017020000}"/>
    <cellStyle name="Accent3 - 40%" xfId="553" xr:uid="{00000000-0005-0000-0000-000018020000}"/>
    <cellStyle name="Accent3 - 60%" xfId="554" xr:uid="{00000000-0005-0000-0000-000019020000}"/>
    <cellStyle name="Accent3 2" xfId="555" xr:uid="{00000000-0005-0000-0000-00001A020000}"/>
    <cellStyle name="Accent3 2 10" xfId="556" xr:uid="{00000000-0005-0000-0000-00001B020000}"/>
    <cellStyle name="Accent3 2 11" xfId="557" xr:uid="{00000000-0005-0000-0000-00001C020000}"/>
    <cellStyle name="Accent3 2 12" xfId="558" xr:uid="{00000000-0005-0000-0000-00001D020000}"/>
    <cellStyle name="Accent3 2 2" xfId="559" xr:uid="{00000000-0005-0000-0000-00001E020000}"/>
    <cellStyle name="Accent3 2 2 2" xfId="560" xr:uid="{00000000-0005-0000-0000-00001F020000}"/>
    <cellStyle name="Accent3 2 3" xfId="561" xr:uid="{00000000-0005-0000-0000-000020020000}"/>
    <cellStyle name="Accent3 2 4" xfId="562" xr:uid="{00000000-0005-0000-0000-000021020000}"/>
    <cellStyle name="Accent3 2 5" xfId="563" xr:uid="{00000000-0005-0000-0000-000022020000}"/>
    <cellStyle name="Accent3 2 6" xfId="564" xr:uid="{00000000-0005-0000-0000-000023020000}"/>
    <cellStyle name="Accent3 2 7" xfId="565" xr:uid="{00000000-0005-0000-0000-000024020000}"/>
    <cellStyle name="Accent3 2 8" xfId="566" xr:uid="{00000000-0005-0000-0000-000025020000}"/>
    <cellStyle name="Accent3 2 9" xfId="567" xr:uid="{00000000-0005-0000-0000-000026020000}"/>
    <cellStyle name="Accent3 3" xfId="568" xr:uid="{00000000-0005-0000-0000-000027020000}"/>
    <cellStyle name="Accent3 3 2" xfId="569" xr:uid="{00000000-0005-0000-0000-000028020000}"/>
    <cellStyle name="Accent3 3 3" xfId="570" xr:uid="{00000000-0005-0000-0000-000029020000}"/>
    <cellStyle name="Accent3 4" xfId="571" xr:uid="{00000000-0005-0000-0000-00002A020000}"/>
    <cellStyle name="Accent3 4 2" xfId="572" xr:uid="{00000000-0005-0000-0000-00002B020000}"/>
    <cellStyle name="Accent3 4 3" xfId="573" xr:uid="{00000000-0005-0000-0000-00002C020000}"/>
    <cellStyle name="Accent3 5" xfId="574" xr:uid="{00000000-0005-0000-0000-00002D020000}"/>
    <cellStyle name="Accent3 5 2" xfId="575" xr:uid="{00000000-0005-0000-0000-00002E020000}"/>
    <cellStyle name="Accent3 5 3" xfId="576" xr:uid="{00000000-0005-0000-0000-00002F020000}"/>
    <cellStyle name="Accent3 6" xfId="577" xr:uid="{00000000-0005-0000-0000-000030020000}"/>
    <cellStyle name="Accent3 6 2" xfId="578" xr:uid="{00000000-0005-0000-0000-000031020000}"/>
    <cellStyle name="Accent3 6 3" xfId="579" xr:uid="{00000000-0005-0000-0000-000032020000}"/>
    <cellStyle name="Accent3 7" xfId="580" xr:uid="{00000000-0005-0000-0000-000033020000}"/>
    <cellStyle name="Accent3 8" xfId="581" xr:uid="{00000000-0005-0000-0000-000034020000}"/>
    <cellStyle name="Accent3 9" xfId="582" xr:uid="{00000000-0005-0000-0000-000035020000}"/>
    <cellStyle name="Accent4 - 20%" xfId="583" xr:uid="{00000000-0005-0000-0000-000036020000}"/>
    <cellStyle name="Accent4 - 40%" xfId="584" xr:uid="{00000000-0005-0000-0000-000037020000}"/>
    <cellStyle name="Accent4 - 60%" xfId="585" xr:uid="{00000000-0005-0000-0000-000038020000}"/>
    <cellStyle name="Accent4 2" xfId="586" xr:uid="{00000000-0005-0000-0000-000039020000}"/>
    <cellStyle name="Accent4 2 10" xfId="587" xr:uid="{00000000-0005-0000-0000-00003A020000}"/>
    <cellStyle name="Accent4 2 11" xfId="588" xr:uid="{00000000-0005-0000-0000-00003B020000}"/>
    <cellStyle name="Accent4 2 12" xfId="589" xr:uid="{00000000-0005-0000-0000-00003C020000}"/>
    <cellStyle name="Accent4 2 2" xfId="590" xr:uid="{00000000-0005-0000-0000-00003D020000}"/>
    <cellStyle name="Accent4 2 2 2" xfId="591" xr:uid="{00000000-0005-0000-0000-00003E020000}"/>
    <cellStyle name="Accent4 2 3" xfId="592" xr:uid="{00000000-0005-0000-0000-00003F020000}"/>
    <cellStyle name="Accent4 2 4" xfId="593" xr:uid="{00000000-0005-0000-0000-000040020000}"/>
    <cellStyle name="Accent4 2 5" xfId="594" xr:uid="{00000000-0005-0000-0000-000041020000}"/>
    <cellStyle name="Accent4 2 6" xfId="595" xr:uid="{00000000-0005-0000-0000-000042020000}"/>
    <cellStyle name="Accent4 2 7" xfId="596" xr:uid="{00000000-0005-0000-0000-000043020000}"/>
    <cellStyle name="Accent4 2 8" xfId="597" xr:uid="{00000000-0005-0000-0000-000044020000}"/>
    <cellStyle name="Accent4 2 9" xfId="598" xr:uid="{00000000-0005-0000-0000-000045020000}"/>
    <cellStyle name="Accent4 3" xfId="599" xr:uid="{00000000-0005-0000-0000-000046020000}"/>
    <cellStyle name="Accent4 3 2" xfId="600" xr:uid="{00000000-0005-0000-0000-000047020000}"/>
    <cellStyle name="Accent4 3 3" xfId="601" xr:uid="{00000000-0005-0000-0000-000048020000}"/>
    <cellStyle name="Accent4 4" xfId="602" xr:uid="{00000000-0005-0000-0000-000049020000}"/>
    <cellStyle name="Accent4 4 2" xfId="603" xr:uid="{00000000-0005-0000-0000-00004A020000}"/>
    <cellStyle name="Accent4 4 3" xfId="604" xr:uid="{00000000-0005-0000-0000-00004B020000}"/>
    <cellStyle name="Accent4 5" xfId="605" xr:uid="{00000000-0005-0000-0000-00004C020000}"/>
    <cellStyle name="Accent4 5 2" xfId="606" xr:uid="{00000000-0005-0000-0000-00004D020000}"/>
    <cellStyle name="Accent4 5 3" xfId="607" xr:uid="{00000000-0005-0000-0000-00004E020000}"/>
    <cellStyle name="Accent4 6" xfId="608" xr:uid="{00000000-0005-0000-0000-00004F020000}"/>
    <cellStyle name="Accent4 6 2" xfId="609" xr:uid="{00000000-0005-0000-0000-000050020000}"/>
    <cellStyle name="Accent4 6 3" xfId="610" xr:uid="{00000000-0005-0000-0000-000051020000}"/>
    <cellStyle name="Accent4 7" xfId="611" xr:uid="{00000000-0005-0000-0000-000052020000}"/>
    <cellStyle name="Accent4 8" xfId="612" xr:uid="{00000000-0005-0000-0000-000053020000}"/>
    <cellStyle name="Accent4 9" xfId="613" xr:uid="{00000000-0005-0000-0000-000054020000}"/>
    <cellStyle name="Accent5 - 20%" xfId="614" xr:uid="{00000000-0005-0000-0000-000055020000}"/>
    <cellStyle name="Accent5 - 40%" xfId="615" xr:uid="{00000000-0005-0000-0000-000056020000}"/>
    <cellStyle name="Accent5 - 60%" xfId="616" xr:uid="{00000000-0005-0000-0000-000057020000}"/>
    <cellStyle name="Accent5 2" xfId="617" xr:uid="{00000000-0005-0000-0000-000058020000}"/>
    <cellStyle name="Accent5 2 10" xfId="618" xr:uid="{00000000-0005-0000-0000-000059020000}"/>
    <cellStyle name="Accent5 2 11" xfId="619" xr:uid="{00000000-0005-0000-0000-00005A020000}"/>
    <cellStyle name="Accent5 2 12" xfId="620" xr:uid="{00000000-0005-0000-0000-00005B020000}"/>
    <cellStyle name="Accent5 2 2" xfId="621" xr:uid="{00000000-0005-0000-0000-00005C020000}"/>
    <cellStyle name="Accent5 2 2 2" xfId="622" xr:uid="{00000000-0005-0000-0000-00005D020000}"/>
    <cellStyle name="Accent5 2 3" xfId="623" xr:uid="{00000000-0005-0000-0000-00005E020000}"/>
    <cellStyle name="Accent5 2 4" xfId="624" xr:uid="{00000000-0005-0000-0000-00005F020000}"/>
    <cellStyle name="Accent5 2 5" xfId="625" xr:uid="{00000000-0005-0000-0000-000060020000}"/>
    <cellStyle name="Accent5 2 6" xfId="626" xr:uid="{00000000-0005-0000-0000-000061020000}"/>
    <cellStyle name="Accent5 2 7" xfId="627" xr:uid="{00000000-0005-0000-0000-000062020000}"/>
    <cellStyle name="Accent5 2 8" xfId="628" xr:uid="{00000000-0005-0000-0000-000063020000}"/>
    <cellStyle name="Accent5 2 9" xfId="629" xr:uid="{00000000-0005-0000-0000-000064020000}"/>
    <cellStyle name="Accent5 3" xfId="630" xr:uid="{00000000-0005-0000-0000-000065020000}"/>
    <cellStyle name="Accent5 3 2" xfId="631" xr:uid="{00000000-0005-0000-0000-000066020000}"/>
    <cellStyle name="Accent5 3 3" xfId="632" xr:uid="{00000000-0005-0000-0000-000067020000}"/>
    <cellStyle name="Accent5 4" xfId="633" xr:uid="{00000000-0005-0000-0000-000068020000}"/>
    <cellStyle name="Accent5 4 2" xfId="634" xr:uid="{00000000-0005-0000-0000-000069020000}"/>
    <cellStyle name="Accent5 4 3" xfId="635" xr:uid="{00000000-0005-0000-0000-00006A020000}"/>
    <cellStyle name="Accent5 5" xfId="636" xr:uid="{00000000-0005-0000-0000-00006B020000}"/>
    <cellStyle name="Accent5 5 2" xfId="637" xr:uid="{00000000-0005-0000-0000-00006C020000}"/>
    <cellStyle name="Accent5 5 3" xfId="638" xr:uid="{00000000-0005-0000-0000-00006D020000}"/>
    <cellStyle name="Accent5 6" xfId="639" xr:uid="{00000000-0005-0000-0000-00006E020000}"/>
    <cellStyle name="Accent5 6 2" xfId="640" xr:uid="{00000000-0005-0000-0000-00006F020000}"/>
    <cellStyle name="Accent5 6 3" xfId="641" xr:uid="{00000000-0005-0000-0000-000070020000}"/>
    <cellStyle name="Accent5 7" xfId="642" xr:uid="{00000000-0005-0000-0000-000071020000}"/>
    <cellStyle name="Accent5 8" xfId="643" xr:uid="{00000000-0005-0000-0000-000072020000}"/>
    <cellStyle name="Accent5 9" xfId="644" xr:uid="{00000000-0005-0000-0000-000073020000}"/>
    <cellStyle name="Accent6 - 20%" xfId="645" xr:uid="{00000000-0005-0000-0000-000074020000}"/>
    <cellStyle name="Accent6 - 40%" xfId="646" xr:uid="{00000000-0005-0000-0000-000075020000}"/>
    <cellStyle name="Accent6 - 60%" xfId="647" xr:uid="{00000000-0005-0000-0000-000076020000}"/>
    <cellStyle name="Accent6 2" xfId="648" xr:uid="{00000000-0005-0000-0000-000077020000}"/>
    <cellStyle name="Accent6 2 10" xfId="649" xr:uid="{00000000-0005-0000-0000-000078020000}"/>
    <cellStyle name="Accent6 2 11" xfId="650" xr:uid="{00000000-0005-0000-0000-000079020000}"/>
    <cellStyle name="Accent6 2 12" xfId="651" xr:uid="{00000000-0005-0000-0000-00007A020000}"/>
    <cellStyle name="Accent6 2 2" xfId="652" xr:uid="{00000000-0005-0000-0000-00007B020000}"/>
    <cellStyle name="Accent6 2 2 2" xfId="653" xr:uid="{00000000-0005-0000-0000-00007C020000}"/>
    <cellStyle name="Accent6 2 3" xfId="654" xr:uid="{00000000-0005-0000-0000-00007D020000}"/>
    <cellStyle name="Accent6 2 4" xfId="655" xr:uid="{00000000-0005-0000-0000-00007E020000}"/>
    <cellStyle name="Accent6 2 5" xfId="656" xr:uid="{00000000-0005-0000-0000-00007F020000}"/>
    <cellStyle name="Accent6 2 6" xfId="657" xr:uid="{00000000-0005-0000-0000-000080020000}"/>
    <cellStyle name="Accent6 2 7" xfId="658" xr:uid="{00000000-0005-0000-0000-000081020000}"/>
    <cellStyle name="Accent6 2 8" xfId="659" xr:uid="{00000000-0005-0000-0000-000082020000}"/>
    <cellStyle name="Accent6 2 9" xfId="660" xr:uid="{00000000-0005-0000-0000-000083020000}"/>
    <cellStyle name="Accent6 3" xfId="661" xr:uid="{00000000-0005-0000-0000-000084020000}"/>
    <cellStyle name="Accent6 3 2" xfId="662" xr:uid="{00000000-0005-0000-0000-000085020000}"/>
    <cellStyle name="Accent6 3 3" xfId="663" xr:uid="{00000000-0005-0000-0000-000086020000}"/>
    <cellStyle name="Accent6 4" xfId="664" xr:uid="{00000000-0005-0000-0000-000087020000}"/>
    <cellStyle name="Accent6 4 2" xfId="665" xr:uid="{00000000-0005-0000-0000-000088020000}"/>
    <cellStyle name="Accent6 4 3" xfId="666" xr:uid="{00000000-0005-0000-0000-000089020000}"/>
    <cellStyle name="Accent6 5" xfId="667" xr:uid="{00000000-0005-0000-0000-00008A020000}"/>
    <cellStyle name="Accent6 5 2" xfId="668" xr:uid="{00000000-0005-0000-0000-00008B020000}"/>
    <cellStyle name="Accent6 5 3" xfId="669" xr:uid="{00000000-0005-0000-0000-00008C020000}"/>
    <cellStyle name="Accent6 6" xfId="670" xr:uid="{00000000-0005-0000-0000-00008D020000}"/>
    <cellStyle name="Accent6 6 2" xfId="671" xr:uid="{00000000-0005-0000-0000-00008E020000}"/>
    <cellStyle name="Accent6 6 3" xfId="672" xr:uid="{00000000-0005-0000-0000-00008F020000}"/>
    <cellStyle name="Accent6 7" xfId="673" xr:uid="{00000000-0005-0000-0000-000090020000}"/>
    <cellStyle name="Accent6 8" xfId="674" xr:uid="{00000000-0005-0000-0000-000091020000}"/>
    <cellStyle name="Accent6 9" xfId="675" xr:uid="{00000000-0005-0000-0000-000092020000}"/>
    <cellStyle name="Bad 2" xfId="676" xr:uid="{00000000-0005-0000-0000-000093020000}"/>
    <cellStyle name="Bad 2 10" xfId="677" xr:uid="{00000000-0005-0000-0000-000094020000}"/>
    <cellStyle name="Bad 2 11" xfId="678" xr:uid="{00000000-0005-0000-0000-000095020000}"/>
    <cellStyle name="Bad 2 12" xfId="679" xr:uid="{00000000-0005-0000-0000-000096020000}"/>
    <cellStyle name="Bad 2 2" xfId="680" xr:uid="{00000000-0005-0000-0000-000097020000}"/>
    <cellStyle name="Bad 2 2 2" xfId="681" xr:uid="{00000000-0005-0000-0000-000098020000}"/>
    <cellStyle name="Bad 2 3" xfId="682" xr:uid="{00000000-0005-0000-0000-000099020000}"/>
    <cellStyle name="Bad 2 4" xfId="683" xr:uid="{00000000-0005-0000-0000-00009A020000}"/>
    <cellStyle name="Bad 2 5" xfId="684" xr:uid="{00000000-0005-0000-0000-00009B020000}"/>
    <cellStyle name="Bad 2 6" xfId="685" xr:uid="{00000000-0005-0000-0000-00009C020000}"/>
    <cellStyle name="Bad 2 7" xfId="686" xr:uid="{00000000-0005-0000-0000-00009D020000}"/>
    <cellStyle name="Bad 2 8" xfId="687" xr:uid="{00000000-0005-0000-0000-00009E020000}"/>
    <cellStyle name="Bad 2 9" xfId="688" xr:uid="{00000000-0005-0000-0000-00009F020000}"/>
    <cellStyle name="Bad 3" xfId="689" xr:uid="{00000000-0005-0000-0000-0000A0020000}"/>
    <cellStyle name="Bad 3 2" xfId="690" xr:uid="{00000000-0005-0000-0000-0000A1020000}"/>
    <cellStyle name="Bad 3 3" xfId="691" xr:uid="{00000000-0005-0000-0000-0000A2020000}"/>
    <cellStyle name="Bad 4" xfId="692" xr:uid="{00000000-0005-0000-0000-0000A3020000}"/>
    <cellStyle name="Bad 4 2" xfId="693" xr:uid="{00000000-0005-0000-0000-0000A4020000}"/>
    <cellStyle name="Bad 4 3" xfId="694" xr:uid="{00000000-0005-0000-0000-0000A5020000}"/>
    <cellStyle name="Bad 5" xfId="695" xr:uid="{00000000-0005-0000-0000-0000A6020000}"/>
    <cellStyle name="Bad 5 2" xfId="696" xr:uid="{00000000-0005-0000-0000-0000A7020000}"/>
    <cellStyle name="Bad 5 3" xfId="697" xr:uid="{00000000-0005-0000-0000-0000A8020000}"/>
    <cellStyle name="Bad 6" xfId="698" xr:uid="{00000000-0005-0000-0000-0000A9020000}"/>
    <cellStyle name="Bad 6 2" xfId="699" xr:uid="{00000000-0005-0000-0000-0000AA020000}"/>
    <cellStyle name="Bad 6 3" xfId="700" xr:uid="{00000000-0005-0000-0000-0000AB020000}"/>
    <cellStyle name="Bad 7" xfId="701" xr:uid="{00000000-0005-0000-0000-0000AC020000}"/>
    <cellStyle name="Calc Currency (0)" xfId="702" xr:uid="{00000000-0005-0000-0000-0000AD020000}"/>
    <cellStyle name="Calc Currency (0) 10" xfId="703" xr:uid="{00000000-0005-0000-0000-0000AE020000}"/>
    <cellStyle name="Calc Currency (0) 11" xfId="704" xr:uid="{00000000-0005-0000-0000-0000AF020000}"/>
    <cellStyle name="Calc Currency (0) 12" xfId="705" xr:uid="{00000000-0005-0000-0000-0000B0020000}"/>
    <cellStyle name="Calc Currency (0) 2" xfId="706" xr:uid="{00000000-0005-0000-0000-0000B1020000}"/>
    <cellStyle name="Calc Currency (0) 3" xfId="707" xr:uid="{00000000-0005-0000-0000-0000B2020000}"/>
    <cellStyle name="Calc Currency (0) 4" xfId="708" xr:uid="{00000000-0005-0000-0000-0000B3020000}"/>
    <cellStyle name="Calc Currency (0) 5" xfId="709" xr:uid="{00000000-0005-0000-0000-0000B4020000}"/>
    <cellStyle name="Calc Currency (0) 6" xfId="710" xr:uid="{00000000-0005-0000-0000-0000B5020000}"/>
    <cellStyle name="Calc Currency (0) 7" xfId="711" xr:uid="{00000000-0005-0000-0000-0000B6020000}"/>
    <cellStyle name="Calc Currency (0) 8" xfId="712" xr:uid="{00000000-0005-0000-0000-0000B7020000}"/>
    <cellStyle name="Calc Currency (0) 9" xfId="713" xr:uid="{00000000-0005-0000-0000-0000B8020000}"/>
    <cellStyle name="Calc Currency (2)" xfId="714" xr:uid="{00000000-0005-0000-0000-0000B9020000}"/>
    <cellStyle name="Calc Percent (0)" xfId="715" xr:uid="{00000000-0005-0000-0000-0000BA020000}"/>
    <cellStyle name="Calc Percent (1)" xfId="716" xr:uid="{00000000-0005-0000-0000-0000BB020000}"/>
    <cellStyle name="Calc Percent (2)" xfId="717" xr:uid="{00000000-0005-0000-0000-0000BC020000}"/>
    <cellStyle name="Calc Units (0)" xfId="718" xr:uid="{00000000-0005-0000-0000-0000BD020000}"/>
    <cellStyle name="Calc Units (1)" xfId="719" xr:uid="{00000000-0005-0000-0000-0000BE020000}"/>
    <cellStyle name="Calc Units (2)" xfId="720" xr:uid="{00000000-0005-0000-0000-0000BF020000}"/>
    <cellStyle name="Calculation 2" xfId="721" xr:uid="{00000000-0005-0000-0000-0000C0020000}"/>
    <cellStyle name="Calculation 2 10" xfId="722" xr:uid="{00000000-0005-0000-0000-0000C1020000}"/>
    <cellStyle name="Calculation 2 10 2" xfId="723" xr:uid="{00000000-0005-0000-0000-0000C2020000}"/>
    <cellStyle name="Calculation 2 10 3" xfId="724" xr:uid="{00000000-0005-0000-0000-0000C3020000}"/>
    <cellStyle name="Calculation 2 10 4" xfId="725" xr:uid="{00000000-0005-0000-0000-0000C4020000}"/>
    <cellStyle name="Calculation 2 10 5" xfId="726" xr:uid="{00000000-0005-0000-0000-0000C5020000}"/>
    <cellStyle name="Calculation 2 11" xfId="727" xr:uid="{00000000-0005-0000-0000-0000C6020000}"/>
    <cellStyle name="Calculation 2 11 2" xfId="728" xr:uid="{00000000-0005-0000-0000-0000C7020000}"/>
    <cellStyle name="Calculation 2 11 3" xfId="729" xr:uid="{00000000-0005-0000-0000-0000C8020000}"/>
    <cellStyle name="Calculation 2 11 4" xfId="730" xr:uid="{00000000-0005-0000-0000-0000C9020000}"/>
    <cellStyle name="Calculation 2 11 5" xfId="731" xr:uid="{00000000-0005-0000-0000-0000CA020000}"/>
    <cellStyle name="Calculation 2 12" xfId="732" xr:uid="{00000000-0005-0000-0000-0000CB020000}"/>
    <cellStyle name="Calculation 2 12 2" xfId="733" xr:uid="{00000000-0005-0000-0000-0000CC020000}"/>
    <cellStyle name="Calculation 2 12 3" xfId="734" xr:uid="{00000000-0005-0000-0000-0000CD020000}"/>
    <cellStyle name="Calculation 2 12 4" xfId="735" xr:uid="{00000000-0005-0000-0000-0000CE020000}"/>
    <cellStyle name="Calculation 2 12 5" xfId="736" xr:uid="{00000000-0005-0000-0000-0000CF020000}"/>
    <cellStyle name="Calculation 2 13" xfId="737" xr:uid="{00000000-0005-0000-0000-0000D0020000}"/>
    <cellStyle name="Calculation 2 13 2" xfId="738" xr:uid="{00000000-0005-0000-0000-0000D1020000}"/>
    <cellStyle name="Calculation 2 13 3" xfId="739" xr:uid="{00000000-0005-0000-0000-0000D2020000}"/>
    <cellStyle name="Calculation 2 13 4" xfId="740" xr:uid="{00000000-0005-0000-0000-0000D3020000}"/>
    <cellStyle name="Calculation 2 14" xfId="741" xr:uid="{00000000-0005-0000-0000-0000D4020000}"/>
    <cellStyle name="Calculation 2 15" xfId="742" xr:uid="{00000000-0005-0000-0000-0000D5020000}"/>
    <cellStyle name="Calculation 2 16" xfId="743" xr:uid="{00000000-0005-0000-0000-0000D6020000}"/>
    <cellStyle name="Calculation 2 2" xfId="744" xr:uid="{00000000-0005-0000-0000-0000D7020000}"/>
    <cellStyle name="Calculation 2 2 2" xfId="745" xr:uid="{00000000-0005-0000-0000-0000D8020000}"/>
    <cellStyle name="Calculation 2 2 2 2" xfId="746" xr:uid="{00000000-0005-0000-0000-0000D9020000}"/>
    <cellStyle name="Calculation 2 2 2 3" xfId="747" xr:uid="{00000000-0005-0000-0000-0000DA020000}"/>
    <cellStyle name="Calculation 2 2 2 4" xfId="748" xr:uid="{00000000-0005-0000-0000-0000DB020000}"/>
    <cellStyle name="Calculation 2 2 3" xfId="749" xr:uid="{00000000-0005-0000-0000-0000DC020000}"/>
    <cellStyle name="Calculation 2 2 3 2" xfId="750" xr:uid="{00000000-0005-0000-0000-0000DD020000}"/>
    <cellStyle name="Calculation 2 2 3 3" xfId="751" xr:uid="{00000000-0005-0000-0000-0000DE020000}"/>
    <cellStyle name="Calculation 2 2 3 4" xfId="752" xr:uid="{00000000-0005-0000-0000-0000DF020000}"/>
    <cellStyle name="Calculation 2 2 4" xfId="753" xr:uid="{00000000-0005-0000-0000-0000E0020000}"/>
    <cellStyle name="Calculation 2 2 4 2" xfId="754" xr:uid="{00000000-0005-0000-0000-0000E1020000}"/>
    <cellStyle name="Calculation 2 2 4 3" xfId="755" xr:uid="{00000000-0005-0000-0000-0000E2020000}"/>
    <cellStyle name="Calculation 2 2 4 4" xfId="756" xr:uid="{00000000-0005-0000-0000-0000E3020000}"/>
    <cellStyle name="Calculation 2 2 5" xfId="757" xr:uid="{00000000-0005-0000-0000-0000E4020000}"/>
    <cellStyle name="Calculation 2 2 5 2" xfId="758" xr:uid="{00000000-0005-0000-0000-0000E5020000}"/>
    <cellStyle name="Calculation 2 2 5 3" xfId="759" xr:uid="{00000000-0005-0000-0000-0000E6020000}"/>
    <cellStyle name="Calculation 2 2 5 4" xfId="760" xr:uid="{00000000-0005-0000-0000-0000E7020000}"/>
    <cellStyle name="Calculation 2 2 6" xfId="761" xr:uid="{00000000-0005-0000-0000-0000E8020000}"/>
    <cellStyle name="Calculation 2 2 7" xfId="762" xr:uid="{00000000-0005-0000-0000-0000E9020000}"/>
    <cellStyle name="Calculation 2 2 8" xfId="763" xr:uid="{00000000-0005-0000-0000-0000EA020000}"/>
    <cellStyle name="Calculation 2 2 9" xfId="764" xr:uid="{00000000-0005-0000-0000-0000EB020000}"/>
    <cellStyle name="Calculation 2 3" xfId="765" xr:uid="{00000000-0005-0000-0000-0000EC020000}"/>
    <cellStyle name="Calculation 2 3 2" xfId="766" xr:uid="{00000000-0005-0000-0000-0000ED020000}"/>
    <cellStyle name="Calculation 2 3 3" xfId="767" xr:uid="{00000000-0005-0000-0000-0000EE020000}"/>
    <cellStyle name="Calculation 2 3 4" xfId="768" xr:uid="{00000000-0005-0000-0000-0000EF020000}"/>
    <cellStyle name="Calculation 2 3 5" xfId="769" xr:uid="{00000000-0005-0000-0000-0000F0020000}"/>
    <cellStyle name="Calculation 2 4" xfId="770" xr:uid="{00000000-0005-0000-0000-0000F1020000}"/>
    <cellStyle name="Calculation 2 4 2" xfId="771" xr:uid="{00000000-0005-0000-0000-0000F2020000}"/>
    <cellStyle name="Calculation 2 4 3" xfId="772" xr:uid="{00000000-0005-0000-0000-0000F3020000}"/>
    <cellStyle name="Calculation 2 4 4" xfId="773" xr:uid="{00000000-0005-0000-0000-0000F4020000}"/>
    <cellStyle name="Calculation 2 4 5" xfId="774" xr:uid="{00000000-0005-0000-0000-0000F5020000}"/>
    <cellStyle name="Calculation 2 5" xfId="775" xr:uid="{00000000-0005-0000-0000-0000F6020000}"/>
    <cellStyle name="Calculation 2 5 2" xfId="776" xr:uid="{00000000-0005-0000-0000-0000F7020000}"/>
    <cellStyle name="Calculation 2 5 3" xfId="777" xr:uid="{00000000-0005-0000-0000-0000F8020000}"/>
    <cellStyle name="Calculation 2 5 4" xfId="778" xr:uid="{00000000-0005-0000-0000-0000F9020000}"/>
    <cellStyle name="Calculation 2 5 5" xfId="779" xr:uid="{00000000-0005-0000-0000-0000FA020000}"/>
    <cellStyle name="Calculation 2 6" xfId="780" xr:uid="{00000000-0005-0000-0000-0000FB020000}"/>
    <cellStyle name="Calculation 2 6 2" xfId="781" xr:uid="{00000000-0005-0000-0000-0000FC020000}"/>
    <cellStyle name="Calculation 2 6 3" xfId="782" xr:uid="{00000000-0005-0000-0000-0000FD020000}"/>
    <cellStyle name="Calculation 2 6 4" xfId="783" xr:uid="{00000000-0005-0000-0000-0000FE020000}"/>
    <cellStyle name="Calculation 2 6 5" xfId="784" xr:uid="{00000000-0005-0000-0000-0000FF020000}"/>
    <cellStyle name="Calculation 2 7" xfId="785" xr:uid="{00000000-0005-0000-0000-000000030000}"/>
    <cellStyle name="Calculation 2 7 2" xfId="786" xr:uid="{00000000-0005-0000-0000-000001030000}"/>
    <cellStyle name="Calculation 2 7 3" xfId="787" xr:uid="{00000000-0005-0000-0000-000002030000}"/>
    <cellStyle name="Calculation 2 7 4" xfId="788" xr:uid="{00000000-0005-0000-0000-000003030000}"/>
    <cellStyle name="Calculation 2 7 5" xfId="789" xr:uid="{00000000-0005-0000-0000-000004030000}"/>
    <cellStyle name="Calculation 2 8" xfId="790" xr:uid="{00000000-0005-0000-0000-000005030000}"/>
    <cellStyle name="Calculation 2 8 2" xfId="791" xr:uid="{00000000-0005-0000-0000-000006030000}"/>
    <cellStyle name="Calculation 2 8 3" xfId="792" xr:uid="{00000000-0005-0000-0000-000007030000}"/>
    <cellStyle name="Calculation 2 8 4" xfId="793" xr:uid="{00000000-0005-0000-0000-000008030000}"/>
    <cellStyle name="Calculation 2 8 5" xfId="794" xr:uid="{00000000-0005-0000-0000-000009030000}"/>
    <cellStyle name="Calculation 2 9" xfId="795" xr:uid="{00000000-0005-0000-0000-00000A030000}"/>
    <cellStyle name="Calculation 2 9 2" xfId="796" xr:uid="{00000000-0005-0000-0000-00000B030000}"/>
    <cellStyle name="Calculation 2 9 3" xfId="797" xr:uid="{00000000-0005-0000-0000-00000C030000}"/>
    <cellStyle name="Calculation 2 9 4" xfId="798" xr:uid="{00000000-0005-0000-0000-00000D030000}"/>
    <cellStyle name="Calculation 2 9 5" xfId="799" xr:uid="{00000000-0005-0000-0000-00000E030000}"/>
    <cellStyle name="Calculation 3" xfId="800" xr:uid="{00000000-0005-0000-0000-00000F030000}"/>
    <cellStyle name="Calculation 3 2" xfId="801" xr:uid="{00000000-0005-0000-0000-000010030000}"/>
    <cellStyle name="Calculation 3 3" xfId="802" xr:uid="{00000000-0005-0000-0000-000011030000}"/>
    <cellStyle name="Calculation 4" xfId="803" xr:uid="{00000000-0005-0000-0000-000012030000}"/>
    <cellStyle name="Calculation 4 2" xfId="804" xr:uid="{00000000-0005-0000-0000-000013030000}"/>
    <cellStyle name="Calculation 4 3" xfId="805" xr:uid="{00000000-0005-0000-0000-000014030000}"/>
    <cellStyle name="Calculation 5" xfId="806" xr:uid="{00000000-0005-0000-0000-000015030000}"/>
    <cellStyle name="Calculation 5 2" xfId="807" xr:uid="{00000000-0005-0000-0000-000016030000}"/>
    <cellStyle name="Calculation 5 3" xfId="808" xr:uid="{00000000-0005-0000-0000-000017030000}"/>
    <cellStyle name="Calculation 6" xfId="809" xr:uid="{00000000-0005-0000-0000-000018030000}"/>
    <cellStyle name="Calculation 6 2" xfId="810" xr:uid="{00000000-0005-0000-0000-000019030000}"/>
    <cellStyle name="Calculation 6 3" xfId="811" xr:uid="{00000000-0005-0000-0000-00001A030000}"/>
    <cellStyle name="Calculation 7" xfId="812" xr:uid="{00000000-0005-0000-0000-00001B030000}"/>
    <cellStyle name="Check Cell 2" xfId="813" xr:uid="{00000000-0005-0000-0000-00001C030000}"/>
    <cellStyle name="Check Cell 2 10" xfId="814" xr:uid="{00000000-0005-0000-0000-00001D030000}"/>
    <cellStyle name="Check Cell 2 11" xfId="815" xr:uid="{00000000-0005-0000-0000-00001E030000}"/>
    <cellStyle name="Check Cell 2 12" xfId="816" xr:uid="{00000000-0005-0000-0000-00001F030000}"/>
    <cellStyle name="Check Cell 2 2" xfId="817" xr:uid="{00000000-0005-0000-0000-000020030000}"/>
    <cellStyle name="Check Cell 2 2 2" xfId="818" xr:uid="{00000000-0005-0000-0000-000021030000}"/>
    <cellStyle name="Check Cell 2 2 3" xfId="819" xr:uid="{00000000-0005-0000-0000-000022030000}"/>
    <cellStyle name="Check Cell 2 2 4" xfId="820" xr:uid="{00000000-0005-0000-0000-000023030000}"/>
    <cellStyle name="Check Cell 2 3" xfId="821" xr:uid="{00000000-0005-0000-0000-000024030000}"/>
    <cellStyle name="Check Cell 2 3 2" xfId="822" xr:uid="{00000000-0005-0000-0000-000025030000}"/>
    <cellStyle name="Check Cell 2 3 3" xfId="823" xr:uid="{00000000-0005-0000-0000-000026030000}"/>
    <cellStyle name="Check Cell 2 4" xfId="824" xr:uid="{00000000-0005-0000-0000-000027030000}"/>
    <cellStyle name="Check Cell 2 4 2" xfId="825" xr:uid="{00000000-0005-0000-0000-000028030000}"/>
    <cellStyle name="Check Cell 2 4 3" xfId="826" xr:uid="{00000000-0005-0000-0000-000029030000}"/>
    <cellStyle name="Check Cell 2 5" xfId="827" xr:uid="{00000000-0005-0000-0000-00002A030000}"/>
    <cellStyle name="Check Cell 2 5 2" xfId="828" xr:uid="{00000000-0005-0000-0000-00002B030000}"/>
    <cellStyle name="Check Cell 2 5 3" xfId="829" xr:uid="{00000000-0005-0000-0000-00002C030000}"/>
    <cellStyle name="Check Cell 2 6" xfId="830" xr:uid="{00000000-0005-0000-0000-00002D030000}"/>
    <cellStyle name="Check Cell 2 6 2" xfId="831" xr:uid="{00000000-0005-0000-0000-00002E030000}"/>
    <cellStyle name="Check Cell 2 6 3" xfId="832" xr:uid="{00000000-0005-0000-0000-00002F030000}"/>
    <cellStyle name="Check Cell 2 7" xfId="833" xr:uid="{00000000-0005-0000-0000-000030030000}"/>
    <cellStyle name="Check Cell 2 7 2" xfId="834" xr:uid="{00000000-0005-0000-0000-000031030000}"/>
    <cellStyle name="Check Cell 2 7 3" xfId="835" xr:uid="{00000000-0005-0000-0000-000032030000}"/>
    <cellStyle name="Check Cell 2 8" xfId="836" xr:uid="{00000000-0005-0000-0000-000033030000}"/>
    <cellStyle name="Check Cell 2 9" xfId="837" xr:uid="{00000000-0005-0000-0000-000034030000}"/>
    <cellStyle name="Check Cell 3" xfId="838" xr:uid="{00000000-0005-0000-0000-000035030000}"/>
    <cellStyle name="Check Cell 3 2" xfId="839" xr:uid="{00000000-0005-0000-0000-000036030000}"/>
    <cellStyle name="Check Cell 3 2 2" xfId="840" xr:uid="{00000000-0005-0000-0000-000037030000}"/>
    <cellStyle name="Check Cell 3 2 3" xfId="841" xr:uid="{00000000-0005-0000-0000-000038030000}"/>
    <cellStyle name="Check Cell 3 3" xfId="842" xr:uid="{00000000-0005-0000-0000-000039030000}"/>
    <cellStyle name="Check Cell 3 3 2" xfId="843" xr:uid="{00000000-0005-0000-0000-00003A030000}"/>
    <cellStyle name="Check Cell 3 3 3" xfId="844" xr:uid="{00000000-0005-0000-0000-00003B030000}"/>
    <cellStyle name="Check Cell 3 4" xfId="845" xr:uid="{00000000-0005-0000-0000-00003C030000}"/>
    <cellStyle name="Check Cell 3 4 2" xfId="846" xr:uid="{00000000-0005-0000-0000-00003D030000}"/>
    <cellStyle name="Check Cell 3 4 3" xfId="847" xr:uid="{00000000-0005-0000-0000-00003E030000}"/>
    <cellStyle name="Check Cell 3 5" xfId="848" xr:uid="{00000000-0005-0000-0000-00003F030000}"/>
    <cellStyle name="Check Cell 3 5 2" xfId="849" xr:uid="{00000000-0005-0000-0000-000040030000}"/>
    <cellStyle name="Check Cell 3 5 3" xfId="850" xr:uid="{00000000-0005-0000-0000-000041030000}"/>
    <cellStyle name="Check Cell 3 6" xfId="851" xr:uid="{00000000-0005-0000-0000-000042030000}"/>
    <cellStyle name="Check Cell 3 6 2" xfId="852" xr:uid="{00000000-0005-0000-0000-000043030000}"/>
    <cellStyle name="Check Cell 3 6 3" xfId="853" xr:uid="{00000000-0005-0000-0000-000044030000}"/>
    <cellStyle name="Check Cell 3 7" xfId="854" xr:uid="{00000000-0005-0000-0000-000045030000}"/>
    <cellStyle name="Check Cell 3 7 2" xfId="855" xr:uid="{00000000-0005-0000-0000-000046030000}"/>
    <cellStyle name="Check Cell 3 7 3" xfId="856" xr:uid="{00000000-0005-0000-0000-000047030000}"/>
    <cellStyle name="Check Cell 3 8" xfId="857" xr:uid="{00000000-0005-0000-0000-000048030000}"/>
    <cellStyle name="Check Cell 3 9" xfId="858" xr:uid="{00000000-0005-0000-0000-000049030000}"/>
    <cellStyle name="Check Cell 4" xfId="859" xr:uid="{00000000-0005-0000-0000-00004A030000}"/>
    <cellStyle name="Check Cell 4 2" xfId="860" xr:uid="{00000000-0005-0000-0000-00004B030000}"/>
    <cellStyle name="Check Cell 4 2 2" xfId="861" xr:uid="{00000000-0005-0000-0000-00004C030000}"/>
    <cellStyle name="Check Cell 4 2 3" xfId="862" xr:uid="{00000000-0005-0000-0000-00004D030000}"/>
    <cellStyle name="Check Cell 4 3" xfId="863" xr:uid="{00000000-0005-0000-0000-00004E030000}"/>
    <cellStyle name="Check Cell 4 3 2" xfId="864" xr:uid="{00000000-0005-0000-0000-00004F030000}"/>
    <cellStyle name="Check Cell 4 3 3" xfId="865" xr:uid="{00000000-0005-0000-0000-000050030000}"/>
    <cellStyle name="Check Cell 4 4" xfId="866" xr:uid="{00000000-0005-0000-0000-000051030000}"/>
    <cellStyle name="Check Cell 4 4 2" xfId="867" xr:uid="{00000000-0005-0000-0000-000052030000}"/>
    <cellStyle name="Check Cell 4 4 3" xfId="868" xr:uid="{00000000-0005-0000-0000-000053030000}"/>
    <cellStyle name="Check Cell 4 5" xfId="869" xr:uid="{00000000-0005-0000-0000-000054030000}"/>
    <cellStyle name="Check Cell 4 5 2" xfId="870" xr:uid="{00000000-0005-0000-0000-000055030000}"/>
    <cellStyle name="Check Cell 4 5 3" xfId="871" xr:uid="{00000000-0005-0000-0000-000056030000}"/>
    <cellStyle name="Check Cell 4 6" xfId="872" xr:uid="{00000000-0005-0000-0000-000057030000}"/>
    <cellStyle name="Check Cell 4 6 2" xfId="873" xr:uid="{00000000-0005-0000-0000-000058030000}"/>
    <cellStyle name="Check Cell 4 6 3" xfId="874" xr:uid="{00000000-0005-0000-0000-000059030000}"/>
    <cellStyle name="Check Cell 4 7" xfId="875" xr:uid="{00000000-0005-0000-0000-00005A030000}"/>
    <cellStyle name="Check Cell 4 7 2" xfId="876" xr:uid="{00000000-0005-0000-0000-00005B030000}"/>
    <cellStyle name="Check Cell 4 7 3" xfId="877" xr:uid="{00000000-0005-0000-0000-00005C030000}"/>
    <cellStyle name="Check Cell 4 8" xfId="878" xr:uid="{00000000-0005-0000-0000-00005D030000}"/>
    <cellStyle name="Check Cell 4 9" xfId="879" xr:uid="{00000000-0005-0000-0000-00005E030000}"/>
    <cellStyle name="Check Cell 5" xfId="880" xr:uid="{00000000-0005-0000-0000-00005F030000}"/>
    <cellStyle name="Check Cell 5 2" xfId="881" xr:uid="{00000000-0005-0000-0000-000060030000}"/>
    <cellStyle name="Check Cell 5 2 2" xfId="882" xr:uid="{00000000-0005-0000-0000-000061030000}"/>
    <cellStyle name="Check Cell 5 2 3" xfId="883" xr:uid="{00000000-0005-0000-0000-000062030000}"/>
    <cellStyle name="Check Cell 5 3" xfId="884" xr:uid="{00000000-0005-0000-0000-000063030000}"/>
    <cellStyle name="Check Cell 5 3 2" xfId="885" xr:uid="{00000000-0005-0000-0000-000064030000}"/>
    <cellStyle name="Check Cell 5 3 3" xfId="886" xr:uid="{00000000-0005-0000-0000-000065030000}"/>
    <cellStyle name="Check Cell 5 4" xfId="887" xr:uid="{00000000-0005-0000-0000-000066030000}"/>
    <cellStyle name="Check Cell 5 4 2" xfId="888" xr:uid="{00000000-0005-0000-0000-000067030000}"/>
    <cellStyle name="Check Cell 5 4 3" xfId="889" xr:uid="{00000000-0005-0000-0000-000068030000}"/>
    <cellStyle name="Check Cell 5 5" xfId="890" xr:uid="{00000000-0005-0000-0000-000069030000}"/>
    <cellStyle name="Check Cell 5 5 2" xfId="891" xr:uid="{00000000-0005-0000-0000-00006A030000}"/>
    <cellStyle name="Check Cell 5 5 3" xfId="892" xr:uid="{00000000-0005-0000-0000-00006B030000}"/>
    <cellStyle name="Check Cell 5 6" xfId="893" xr:uid="{00000000-0005-0000-0000-00006C030000}"/>
    <cellStyle name="Check Cell 5 6 2" xfId="894" xr:uid="{00000000-0005-0000-0000-00006D030000}"/>
    <cellStyle name="Check Cell 5 6 3" xfId="895" xr:uid="{00000000-0005-0000-0000-00006E030000}"/>
    <cellStyle name="Check Cell 5 7" xfId="896" xr:uid="{00000000-0005-0000-0000-00006F030000}"/>
    <cellStyle name="Check Cell 5 7 2" xfId="897" xr:uid="{00000000-0005-0000-0000-000070030000}"/>
    <cellStyle name="Check Cell 5 7 3" xfId="898" xr:uid="{00000000-0005-0000-0000-000071030000}"/>
    <cellStyle name="Check Cell 5 8" xfId="899" xr:uid="{00000000-0005-0000-0000-000072030000}"/>
    <cellStyle name="Check Cell 5 9" xfId="900" xr:uid="{00000000-0005-0000-0000-000073030000}"/>
    <cellStyle name="Check Cell 6" xfId="901" xr:uid="{00000000-0005-0000-0000-000074030000}"/>
    <cellStyle name="Check Cell 6 2" xfId="902" xr:uid="{00000000-0005-0000-0000-000075030000}"/>
    <cellStyle name="Check Cell 6 2 2" xfId="903" xr:uid="{00000000-0005-0000-0000-000076030000}"/>
    <cellStyle name="Check Cell 6 2 3" xfId="904" xr:uid="{00000000-0005-0000-0000-000077030000}"/>
    <cellStyle name="Check Cell 6 3" xfId="905" xr:uid="{00000000-0005-0000-0000-000078030000}"/>
    <cellStyle name="Check Cell 6 3 2" xfId="906" xr:uid="{00000000-0005-0000-0000-000079030000}"/>
    <cellStyle name="Check Cell 6 3 3" xfId="907" xr:uid="{00000000-0005-0000-0000-00007A030000}"/>
    <cellStyle name="Check Cell 6 4" xfId="908" xr:uid="{00000000-0005-0000-0000-00007B030000}"/>
    <cellStyle name="Check Cell 6 4 2" xfId="909" xr:uid="{00000000-0005-0000-0000-00007C030000}"/>
    <cellStyle name="Check Cell 6 4 3" xfId="910" xr:uid="{00000000-0005-0000-0000-00007D030000}"/>
    <cellStyle name="Check Cell 6 5" xfId="911" xr:uid="{00000000-0005-0000-0000-00007E030000}"/>
    <cellStyle name="Check Cell 6 5 2" xfId="912" xr:uid="{00000000-0005-0000-0000-00007F030000}"/>
    <cellStyle name="Check Cell 6 5 3" xfId="913" xr:uid="{00000000-0005-0000-0000-000080030000}"/>
    <cellStyle name="Check Cell 6 6" xfId="914" xr:uid="{00000000-0005-0000-0000-000081030000}"/>
    <cellStyle name="Check Cell 6 6 2" xfId="915" xr:uid="{00000000-0005-0000-0000-000082030000}"/>
    <cellStyle name="Check Cell 6 6 3" xfId="916" xr:uid="{00000000-0005-0000-0000-000083030000}"/>
    <cellStyle name="Check Cell 6 7" xfId="917" xr:uid="{00000000-0005-0000-0000-000084030000}"/>
    <cellStyle name="Check Cell 6 7 2" xfId="918" xr:uid="{00000000-0005-0000-0000-000085030000}"/>
    <cellStyle name="Check Cell 6 7 3" xfId="919" xr:uid="{00000000-0005-0000-0000-000086030000}"/>
    <cellStyle name="Check Cell 6 8" xfId="920" xr:uid="{00000000-0005-0000-0000-000087030000}"/>
    <cellStyle name="Check Cell 6 9" xfId="921" xr:uid="{00000000-0005-0000-0000-000088030000}"/>
    <cellStyle name="Check Cell 7" xfId="922" xr:uid="{00000000-0005-0000-0000-000089030000}"/>
    <cellStyle name="Comma" xfId="7" builtinId="3"/>
    <cellStyle name="Comma [0] 10" xfId="923" xr:uid="{00000000-0005-0000-0000-00008B030000}"/>
    <cellStyle name="Comma [0] 11" xfId="924" xr:uid="{00000000-0005-0000-0000-00008C030000}"/>
    <cellStyle name="Comma [0] 2" xfId="925" xr:uid="{00000000-0005-0000-0000-00008D030000}"/>
    <cellStyle name="Comma [0] 2 2" xfId="926" xr:uid="{00000000-0005-0000-0000-00008E030000}"/>
    <cellStyle name="Comma [0] 2 2 2" xfId="927" xr:uid="{00000000-0005-0000-0000-00008F030000}"/>
    <cellStyle name="Comma [0] 2 3" xfId="928" xr:uid="{00000000-0005-0000-0000-000090030000}"/>
    <cellStyle name="Comma [0] 3" xfId="929" xr:uid="{00000000-0005-0000-0000-000091030000}"/>
    <cellStyle name="Comma [0] 3 2" xfId="930" xr:uid="{00000000-0005-0000-0000-000092030000}"/>
    <cellStyle name="Comma [0] 3 2 2" xfId="931" xr:uid="{00000000-0005-0000-0000-000093030000}"/>
    <cellStyle name="Comma [0] 3 3" xfId="932" xr:uid="{00000000-0005-0000-0000-000094030000}"/>
    <cellStyle name="Comma [0] 3 4" xfId="933" xr:uid="{00000000-0005-0000-0000-000095030000}"/>
    <cellStyle name="Comma [0] 4" xfId="934" xr:uid="{00000000-0005-0000-0000-000096030000}"/>
    <cellStyle name="Comma [0] 4 2" xfId="935" xr:uid="{00000000-0005-0000-0000-000097030000}"/>
    <cellStyle name="Comma [0] 4 2 2" xfId="936" xr:uid="{00000000-0005-0000-0000-000098030000}"/>
    <cellStyle name="Comma [0] 4 3" xfId="937" xr:uid="{00000000-0005-0000-0000-000099030000}"/>
    <cellStyle name="Comma [0] 5" xfId="938" xr:uid="{00000000-0005-0000-0000-00009A030000}"/>
    <cellStyle name="Comma [0] 5 2" xfId="939" xr:uid="{00000000-0005-0000-0000-00009B030000}"/>
    <cellStyle name="Comma [0] 5 2 2" xfId="940" xr:uid="{00000000-0005-0000-0000-00009C030000}"/>
    <cellStyle name="Comma [0] 6" xfId="941" xr:uid="{00000000-0005-0000-0000-00009D030000}"/>
    <cellStyle name="Comma [0] 6 2" xfId="942" xr:uid="{00000000-0005-0000-0000-00009E030000}"/>
    <cellStyle name="Comma [0] 7" xfId="943" xr:uid="{00000000-0005-0000-0000-00009F030000}"/>
    <cellStyle name="Comma [0] 7 2" xfId="944" xr:uid="{00000000-0005-0000-0000-0000A0030000}"/>
    <cellStyle name="Comma [0] 8" xfId="945" xr:uid="{00000000-0005-0000-0000-0000A1030000}"/>
    <cellStyle name="Comma [0] 9" xfId="946" xr:uid="{00000000-0005-0000-0000-0000A2030000}"/>
    <cellStyle name="Comma [00]" xfId="947" xr:uid="{00000000-0005-0000-0000-0000A3030000}"/>
    <cellStyle name="Comma 10" xfId="948" xr:uid="{00000000-0005-0000-0000-0000A4030000}"/>
    <cellStyle name="Comma 10 10" xfId="949" xr:uid="{00000000-0005-0000-0000-0000A5030000}"/>
    <cellStyle name="Comma 10 11" xfId="950" xr:uid="{00000000-0005-0000-0000-0000A6030000}"/>
    <cellStyle name="Comma 10 12" xfId="951" xr:uid="{00000000-0005-0000-0000-0000A7030000}"/>
    <cellStyle name="Comma 10 12 2" xfId="952" xr:uid="{00000000-0005-0000-0000-0000A8030000}"/>
    <cellStyle name="Comma 10 13" xfId="953" xr:uid="{00000000-0005-0000-0000-0000A9030000}"/>
    <cellStyle name="Comma 10 14" xfId="954" xr:uid="{00000000-0005-0000-0000-0000AA030000}"/>
    <cellStyle name="Comma 10 2" xfId="955" xr:uid="{00000000-0005-0000-0000-0000AB030000}"/>
    <cellStyle name="Comma 10 2 2" xfId="956" xr:uid="{00000000-0005-0000-0000-0000AC030000}"/>
    <cellStyle name="Comma 10 2 2 2" xfId="957" xr:uid="{00000000-0005-0000-0000-0000AD030000}"/>
    <cellStyle name="Comma 10 2 3" xfId="958" xr:uid="{00000000-0005-0000-0000-0000AE030000}"/>
    <cellStyle name="Comma 10 2 4" xfId="959" xr:uid="{00000000-0005-0000-0000-0000AF030000}"/>
    <cellStyle name="Comma 10 2 5" xfId="960" xr:uid="{00000000-0005-0000-0000-0000B0030000}"/>
    <cellStyle name="Comma 10 2 6" xfId="961" xr:uid="{00000000-0005-0000-0000-0000B1030000}"/>
    <cellStyle name="Comma 10 2 7" xfId="962" xr:uid="{00000000-0005-0000-0000-0000B2030000}"/>
    <cellStyle name="Comma 10 3" xfId="963" xr:uid="{00000000-0005-0000-0000-0000B3030000}"/>
    <cellStyle name="Comma 10 4" xfId="964" xr:uid="{00000000-0005-0000-0000-0000B4030000}"/>
    <cellStyle name="Comma 10 5" xfId="965" xr:uid="{00000000-0005-0000-0000-0000B5030000}"/>
    <cellStyle name="Comma 10 6" xfId="966" xr:uid="{00000000-0005-0000-0000-0000B6030000}"/>
    <cellStyle name="Comma 10 7" xfId="967" xr:uid="{00000000-0005-0000-0000-0000B7030000}"/>
    <cellStyle name="Comma 10 8" xfId="968" xr:uid="{00000000-0005-0000-0000-0000B8030000}"/>
    <cellStyle name="Comma 10 9" xfId="969" xr:uid="{00000000-0005-0000-0000-0000B9030000}"/>
    <cellStyle name="Comma 100" xfId="970" xr:uid="{00000000-0005-0000-0000-0000BA030000}"/>
    <cellStyle name="Comma 101" xfId="971" xr:uid="{00000000-0005-0000-0000-0000BB030000}"/>
    <cellStyle name="Comma 102" xfId="972" xr:uid="{00000000-0005-0000-0000-0000BC030000}"/>
    <cellStyle name="Comma 103" xfId="973" xr:uid="{00000000-0005-0000-0000-0000BD030000}"/>
    <cellStyle name="Comma 104" xfId="974" xr:uid="{00000000-0005-0000-0000-0000BE030000}"/>
    <cellStyle name="Comma 105" xfId="975" xr:uid="{00000000-0005-0000-0000-0000BF030000}"/>
    <cellStyle name="Comma 106" xfId="976" xr:uid="{00000000-0005-0000-0000-0000C0030000}"/>
    <cellStyle name="Comma 107" xfId="977" xr:uid="{00000000-0005-0000-0000-0000C1030000}"/>
    <cellStyle name="Comma 107 2" xfId="978" xr:uid="{00000000-0005-0000-0000-0000C2030000}"/>
    <cellStyle name="Comma 107 2 2" xfId="979" xr:uid="{00000000-0005-0000-0000-0000C3030000}"/>
    <cellStyle name="Comma 107 2 3" xfId="980" xr:uid="{00000000-0005-0000-0000-0000C4030000}"/>
    <cellStyle name="Comma 107 2 4" xfId="981" xr:uid="{00000000-0005-0000-0000-0000C5030000}"/>
    <cellStyle name="Comma 107 3" xfId="982" xr:uid="{00000000-0005-0000-0000-0000C6030000}"/>
    <cellStyle name="Comma 107 4" xfId="983" xr:uid="{00000000-0005-0000-0000-0000C7030000}"/>
    <cellStyle name="Comma 107 5" xfId="984" xr:uid="{00000000-0005-0000-0000-0000C8030000}"/>
    <cellStyle name="Comma 108" xfId="985" xr:uid="{00000000-0005-0000-0000-0000C9030000}"/>
    <cellStyle name="Comma 109" xfId="986" xr:uid="{00000000-0005-0000-0000-0000CA030000}"/>
    <cellStyle name="Comma 109 2" xfId="987" xr:uid="{00000000-0005-0000-0000-0000CB030000}"/>
    <cellStyle name="Comma 109 3" xfId="988" xr:uid="{00000000-0005-0000-0000-0000CC030000}"/>
    <cellStyle name="Comma 109 4" xfId="989" xr:uid="{00000000-0005-0000-0000-0000CD030000}"/>
    <cellStyle name="Comma 11" xfId="990" xr:uid="{00000000-0005-0000-0000-0000CE030000}"/>
    <cellStyle name="Comma 11 2" xfId="991" xr:uid="{00000000-0005-0000-0000-0000CF030000}"/>
    <cellStyle name="Comma 11 2 2" xfId="992" xr:uid="{00000000-0005-0000-0000-0000D0030000}"/>
    <cellStyle name="Comma 11 2 3" xfId="993" xr:uid="{00000000-0005-0000-0000-0000D1030000}"/>
    <cellStyle name="Comma 11 2 4" xfId="994" xr:uid="{00000000-0005-0000-0000-0000D2030000}"/>
    <cellStyle name="Comma 11 2 5" xfId="995" xr:uid="{00000000-0005-0000-0000-0000D3030000}"/>
    <cellStyle name="Comma 11 2 6" xfId="996" xr:uid="{00000000-0005-0000-0000-0000D4030000}"/>
    <cellStyle name="Comma 11 2 7" xfId="997" xr:uid="{00000000-0005-0000-0000-0000D5030000}"/>
    <cellStyle name="Comma 11 2 8" xfId="998" xr:uid="{00000000-0005-0000-0000-0000D6030000}"/>
    <cellStyle name="Comma 11 2 9" xfId="999" xr:uid="{00000000-0005-0000-0000-0000D7030000}"/>
    <cellStyle name="Comma 11 3" xfId="1000" xr:uid="{00000000-0005-0000-0000-0000D8030000}"/>
    <cellStyle name="Comma 11 3 2" xfId="1001" xr:uid="{00000000-0005-0000-0000-0000D9030000}"/>
    <cellStyle name="Comma 11 3 3" xfId="1002" xr:uid="{00000000-0005-0000-0000-0000DA030000}"/>
    <cellStyle name="Comma 11 4" xfId="1003" xr:uid="{00000000-0005-0000-0000-0000DB030000}"/>
    <cellStyle name="Comma 11 4 2" xfId="1004" xr:uid="{00000000-0005-0000-0000-0000DC030000}"/>
    <cellStyle name="Comma 11 5" xfId="1005" xr:uid="{00000000-0005-0000-0000-0000DD030000}"/>
    <cellStyle name="Comma 110" xfId="1006" xr:uid="{00000000-0005-0000-0000-0000DE030000}"/>
    <cellStyle name="Comma 110 2" xfId="1007" xr:uid="{00000000-0005-0000-0000-0000DF030000}"/>
    <cellStyle name="Comma 111" xfId="20964" xr:uid="{00000000-0005-0000-0000-0000E0030000}"/>
    <cellStyle name="Comma 12" xfId="1008" xr:uid="{00000000-0005-0000-0000-0000E1030000}"/>
    <cellStyle name="Comma 12 2" xfId="1009" xr:uid="{00000000-0005-0000-0000-0000E2030000}"/>
    <cellStyle name="Comma 12 2 2" xfId="1010" xr:uid="{00000000-0005-0000-0000-0000E3030000}"/>
    <cellStyle name="Comma 12 2 2 2" xfId="1011" xr:uid="{00000000-0005-0000-0000-0000E4030000}"/>
    <cellStyle name="Comma 12 2 3" xfId="1012" xr:uid="{00000000-0005-0000-0000-0000E5030000}"/>
    <cellStyle name="Comma 12 2 4" xfId="1013" xr:uid="{00000000-0005-0000-0000-0000E6030000}"/>
    <cellStyle name="Comma 12 2 5" xfId="1014" xr:uid="{00000000-0005-0000-0000-0000E7030000}"/>
    <cellStyle name="Comma 12 2 6" xfId="1015" xr:uid="{00000000-0005-0000-0000-0000E8030000}"/>
    <cellStyle name="Comma 12 2 7" xfId="1016" xr:uid="{00000000-0005-0000-0000-0000E9030000}"/>
    <cellStyle name="Comma 12 3" xfId="1017" xr:uid="{00000000-0005-0000-0000-0000EA030000}"/>
    <cellStyle name="Comma 12 3 2" xfId="1018" xr:uid="{00000000-0005-0000-0000-0000EB030000}"/>
    <cellStyle name="Comma 12 4" xfId="1019" xr:uid="{00000000-0005-0000-0000-0000EC030000}"/>
    <cellStyle name="Comma 12 4 2" xfId="1020" xr:uid="{00000000-0005-0000-0000-0000ED030000}"/>
    <cellStyle name="Comma 13" xfId="1021" xr:uid="{00000000-0005-0000-0000-0000EE030000}"/>
    <cellStyle name="Comma 13 2" xfId="1022" xr:uid="{00000000-0005-0000-0000-0000EF030000}"/>
    <cellStyle name="Comma 13 2 2" xfId="1023" xr:uid="{00000000-0005-0000-0000-0000F0030000}"/>
    <cellStyle name="Comma 13 2 3" xfId="1024" xr:uid="{00000000-0005-0000-0000-0000F1030000}"/>
    <cellStyle name="Comma 13 2 4" xfId="1025" xr:uid="{00000000-0005-0000-0000-0000F2030000}"/>
    <cellStyle name="Comma 13 2 5" xfId="1026" xr:uid="{00000000-0005-0000-0000-0000F3030000}"/>
    <cellStyle name="Comma 13 2 6" xfId="1027" xr:uid="{00000000-0005-0000-0000-0000F4030000}"/>
    <cellStyle name="Comma 13 2 7" xfId="1028" xr:uid="{00000000-0005-0000-0000-0000F5030000}"/>
    <cellStyle name="Comma 13 3" xfId="1029" xr:uid="{00000000-0005-0000-0000-0000F6030000}"/>
    <cellStyle name="Comma 13 3 2" xfId="1030" xr:uid="{00000000-0005-0000-0000-0000F7030000}"/>
    <cellStyle name="Comma 14" xfId="1031" xr:uid="{00000000-0005-0000-0000-0000F8030000}"/>
    <cellStyle name="Comma 14 2" xfId="1032" xr:uid="{00000000-0005-0000-0000-0000F9030000}"/>
    <cellStyle name="Comma 14 2 2" xfId="1033" xr:uid="{00000000-0005-0000-0000-0000FA030000}"/>
    <cellStyle name="Comma 14 3" xfId="1034" xr:uid="{00000000-0005-0000-0000-0000FB030000}"/>
    <cellStyle name="Comma 15" xfId="1035" xr:uid="{00000000-0005-0000-0000-0000FC030000}"/>
    <cellStyle name="Comma 15 2" xfId="1036" xr:uid="{00000000-0005-0000-0000-0000FD030000}"/>
    <cellStyle name="Comma 15 2 2" xfId="1037" xr:uid="{00000000-0005-0000-0000-0000FE030000}"/>
    <cellStyle name="Comma 15 2 3" xfId="1038" xr:uid="{00000000-0005-0000-0000-0000FF030000}"/>
    <cellStyle name="Comma 15 2 4" xfId="1039" xr:uid="{00000000-0005-0000-0000-000000040000}"/>
    <cellStyle name="Comma 15 2 5" xfId="1040" xr:uid="{00000000-0005-0000-0000-000001040000}"/>
    <cellStyle name="Comma 15 2 6" xfId="1041" xr:uid="{00000000-0005-0000-0000-000002040000}"/>
    <cellStyle name="Comma 15 2 7" xfId="1042" xr:uid="{00000000-0005-0000-0000-000003040000}"/>
    <cellStyle name="Comma 15 3" xfId="1043" xr:uid="{00000000-0005-0000-0000-000004040000}"/>
    <cellStyle name="Comma 16" xfId="1044" xr:uid="{00000000-0005-0000-0000-000005040000}"/>
    <cellStyle name="Comma 16 10" xfId="1045" xr:uid="{00000000-0005-0000-0000-000006040000}"/>
    <cellStyle name="Comma 16 11" xfId="1046" xr:uid="{00000000-0005-0000-0000-000007040000}"/>
    <cellStyle name="Comma 16 2" xfId="1047" xr:uid="{00000000-0005-0000-0000-000008040000}"/>
    <cellStyle name="Comma 16 3" xfId="1048" xr:uid="{00000000-0005-0000-0000-000009040000}"/>
    <cellStyle name="Comma 16 4" xfId="1049" xr:uid="{00000000-0005-0000-0000-00000A040000}"/>
    <cellStyle name="Comma 16 5" xfId="1050" xr:uid="{00000000-0005-0000-0000-00000B040000}"/>
    <cellStyle name="Comma 16 6" xfId="1051" xr:uid="{00000000-0005-0000-0000-00000C040000}"/>
    <cellStyle name="Comma 16 7" xfId="1052" xr:uid="{00000000-0005-0000-0000-00000D040000}"/>
    <cellStyle name="Comma 16 8" xfId="1053" xr:uid="{00000000-0005-0000-0000-00000E040000}"/>
    <cellStyle name="Comma 16 9" xfId="1054" xr:uid="{00000000-0005-0000-0000-00000F040000}"/>
    <cellStyle name="Comma 17" xfId="1055" xr:uid="{00000000-0005-0000-0000-000010040000}"/>
    <cellStyle name="Comma 17 2" xfId="1056" xr:uid="{00000000-0005-0000-0000-000011040000}"/>
    <cellStyle name="Comma 17 2 2" xfId="1057" xr:uid="{00000000-0005-0000-0000-000012040000}"/>
    <cellStyle name="Comma 18" xfId="1058" xr:uid="{00000000-0005-0000-0000-000013040000}"/>
    <cellStyle name="Comma 18 2" xfId="1059" xr:uid="{00000000-0005-0000-0000-000014040000}"/>
    <cellStyle name="Comma 18 2 2" xfId="1060" xr:uid="{00000000-0005-0000-0000-000015040000}"/>
    <cellStyle name="Comma 19" xfId="1061" xr:uid="{00000000-0005-0000-0000-000016040000}"/>
    <cellStyle name="Comma 19 10" xfId="1062" xr:uid="{00000000-0005-0000-0000-000017040000}"/>
    <cellStyle name="Comma 19 11" xfId="1063" xr:uid="{00000000-0005-0000-0000-000018040000}"/>
    <cellStyle name="Comma 19 2" xfId="1064" xr:uid="{00000000-0005-0000-0000-000019040000}"/>
    <cellStyle name="Comma 19 3" xfId="1065" xr:uid="{00000000-0005-0000-0000-00001A040000}"/>
    <cellStyle name="Comma 19 4" xfId="1066" xr:uid="{00000000-0005-0000-0000-00001B040000}"/>
    <cellStyle name="Comma 19 5" xfId="1067" xr:uid="{00000000-0005-0000-0000-00001C040000}"/>
    <cellStyle name="Comma 19 6" xfId="1068" xr:uid="{00000000-0005-0000-0000-00001D040000}"/>
    <cellStyle name="Comma 19 7" xfId="1069" xr:uid="{00000000-0005-0000-0000-00001E040000}"/>
    <cellStyle name="Comma 19 8" xfId="1070" xr:uid="{00000000-0005-0000-0000-00001F040000}"/>
    <cellStyle name="Comma 19 9" xfId="1071" xr:uid="{00000000-0005-0000-0000-000020040000}"/>
    <cellStyle name="Comma 2" xfId="1" xr:uid="{00000000-0005-0000-0000-000021040000}"/>
    <cellStyle name="Comma 2 10" xfId="1072" xr:uid="{00000000-0005-0000-0000-000022040000}"/>
    <cellStyle name="Comma 2 10 10" xfId="1073" xr:uid="{00000000-0005-0000-0000-000023040000}"/>
    <cellStyle name="Comma 2 10 2" xfId="1074" xr:uid="{00000000-0005-0000-0000-000024040000}"/>
    <cellStyle name="Comma 2 10 2 10" xfId="1075" xr:uid="{00000000-0005-0000-0000-000025040000}"/>
    <cellStyle name="Comma 2 10 2 2" xfId="1076" xr:uid="{00000000-0005-0000-0000-000026040000}"/>
    <cellStyle name="Comma 2 10 2 2 2" xfId="1077" xr:uid="{00000000-0005-0000-0000-000027040000}"/>
    <cellStyle name="Comma 2 10 2 2 2 2" xfId="1078" xr:uid="{00000000-0005-0000-0000-000028040000}"/>
    <cellStyle name="Comma 2 10 2 2 2 2 2" xfId="1079" xr:uid="{00000000-0005-0000-0000-000029040000}"/>
    <cellStyle name="Comma 2 10 2 2 2 2 3" xfId="1080" xr:uid="{00000000-0005-0000-0000-00002A040000}"/>
    <cellStyle name="Comma 2 10 2 2 2 2 4" xfId="1081" xr:uid="{00000000-0005-0000-0000-00002B040000}"/>
    <cellStyle name="Comma 2 10 2 2 2 3" xfId="1082" xr:uid="{00000000-0005-0000-0000-00002C040000}"/>
    <cellStyle name="Comma 2 10 2 2 2 4" xfId="1083" xr:uid="{00000000-0005-0000-0000-00002D040000}"/>
    <cellStyle name="Comma 2 10 2 2 2 5" xfId="1084" xr:uid="{00000000-0005-0000-0000-00002E040000}"/>
    <cellStyle name="Comma 2 10 2 2 3" xfId="1085" xr:uid="{00000000-0005-0000-0000-00002F040000}"/>
    <cellStyle name="Comma 2 10 2 2 3 2" xfId="1086" xr:uid="{00000000-0005-0000-0000-000030040000}"/>
    <cellStyle name="Comma 2 10 2 2 3 3" xfId="1087" xr:uid="{00000000-0005-0000-0000-000031040000}"/>
    <cellStyle name="Comma 2 10 2 2 3 4" xfId="1088" xr:uid="{00000000-0005-0000-0000-000032040000}"/>
    <cellStyle name="Comma 2 10 2 2 4" xfId="1089" xr:uid="{00000000-0005-0000-0000-000033040000}"/>
    <cellStyle name="Comma 2 10 2 2 5" xfId="1090" xr:uid="{00000000-0005-0000-0000-000034040000}"/>
    <cellStyle name="Comma 2 10 2 2 6" xfId="1091" xr:uid="{00000000-0005-0000-0000-000035040000}"/>
    <cellStyle name="Comma 2 10 2 3" xfId="1092" xr:uid="{00000000-0005-0000-0000-000036040000}"/>
    <cellStyle name="Comma 2 10 2 3 2" xfId="1093" xr:uid="{00000000-0005-0000-0000-000037040000}"/>
    <cellStyle name="Comma 2 10 2 3 2 2" xfId="1094" xr:uid="{00000000-0005-0000-0000-000038040000}"/>
    <cellStyle name="Comma 2 10 2 3 2 2 2" xfId="1095" xr:uid="{00000000-0005-0000-0000-000039040000}"/>
    <cellStyle name="Comma 2 10 2 3 2 2 3" xfId="1096" xr:uid="{00000000-0005-0000-0000-00003A040000}"/>
    <cellStyle name="Comma 2 10 2 3 2 2 4" xfId="1097" xr:uid="{00000000-0005-0000-0000-00003B040000}"/>
    <cellStyle name="Comma 2 10 2 3 2 3" xfId="1098" xr:uid="{00000000-0005-0000-0000-00003C040000}"/>
    <cellStyle name="Comma 2 10 2 3 2 4" xfId="1099" xr:uid="{00000000-0005-0000-0000-00003D040000}"/>
    <cellStyle name="Comma 2 10 2 3 2 5" xfId="1100" xr:uid="{00000000-0005-0000-0000-00003E040000}"/>
    <cellStyle name="Comma 2 10 2 3 3" xfId="1101" xr:uid="{00000000-0005-0000-0000-00003F040000}"/>
    <cellStyle name="Comma 2 10 2 3 3 2" xfId="1102" xr:uid="{00000000-0005-0000-0000-000040040000}"/>
    <cellStyle name="Comma 2 10 2 3 3 3" xfId="1103" xr:uid="{00000000-0005-0000-0000-000041040000}"/>
    <cellStyle name="Comma 2 10 2 3 3 4" xfId="1104" xr:uid="{00000000-0005-0000-0000-000042040000}"/>
    <cellStyle name="Comma 2 10 2 3 4" xfId="1105" xr:uid="{00000000-0005-0000-0000-000043040000}"/>
    <cellStyle name="Comma 2 10 2 3 5" xfId="1106" xr:uid="{00000000-0005-0000-0000-000044040000}"/>
    <cellStyle name="Comma 2 10 2 3 6" xfId="1107" xr:uid="{00000000-0005-0000-0000-000045040000}"/>
    <cellStyle name="Comma 2 10 2 4" xfId="1108" xr:uid="{00000000-0005-0000-0000-000046040000}"/>
    <cellStyle name="Comma 2 10 2 5" xfId="1109" xr:uid="{00000000-0005-0000-0000-000047040000}"/>
    <cellStyle name="Comma 2 10 2 5 2" xfId="1110" xr:uid="{00000000-0005-0000-0000-000048040000}"/>
    <cellStyle name="Comma 2 10 2 5 2 2" xfId="1111" xr:uid="{00000000-0005-0000-0000-000049040000}"/>
    <cellStyle name="Comma 2 10 2 5 2 3" xfId="1112" xr:uid="{00000000-0005-0000-0000-00004A040000}"/>
    <cellStyle name="Comma 2 10 2 5 2 4" xfId="1113" xr:uid="{00000000-0005-0000-0000-00004B040000}"/>
    <cellStyle name="Comma 2 10 2 5 3" xfId="1114" xr:uid="{00000000-0005-0000-0000-00004C040000}"/>
    <cellStyle name="Comma 2 10 2 5 4" xfId="1115" xr:uid="{00000000-0005-0000-0000-00004D040000}"/>
    <cellStyle name="Comma 2 10 2 5 5" xfId="1116" xr:uid="{00000000-0005-0000-0000-00004E040000}"/>
    <cellStyle name="Comma 2 10 2 6" xfId="1117" xr:uid="{00000000-0005-0000-0000-00004F040000}"/>
    <cellStyle name="Comma 2 10 2 7" xfId="1118" xr:uid="{00000000-0005-0000-0000-000050040000}"/>
    <cellStyle name="Comma 2 10 2 7 2" xfId="1119" xr:uid="{00000000-0005-0000-0000-000051040000}"/>
    <cellStyle name="Comma 2 10 2 7 3" xfId="1120" xr:uid="{00000000-0005-0000-0000-000052040000}"/>
    <cellStyle name="Comma 2 10 2 7 4" xfId="1121" xr:uid="{00000000-0005-0000-0000-000053040000}"/>
    <cellStyle name="Comma 2 10 2 8" xfId="1122" xr:uid="{00000000-0005-0000-0000-000054040000}"/>
    <cellStyle name="Comma 2 10 2 9" xfId="1123" xr:uid="{00000000-0005-0000-0000-000055040000}"/>
    <cellStyle name="Comma 2 10 3" xfId="1124" xr:uid="{00000000-0005-0000-0000-000056040000}"/>
    <cellStyle name="Comma 2 10 3 2" xfId="1125" xr:uid="{00000000-0005-0000-0000-000057040000}"/>
    <cellStyle name="Comma 2 10 3 2 2" xfId="1126" xr:uid="{00000000-0005-0000-0000-000058040000}"/>
    <cellStyle name="Comma 2 10 3 2 2 2" xfId="1127" xr:uid="{00000000-0005-0000-0000-000059040000}"/>
    <cellStyle name="Comma 2 10 3 2 2 3" xfId="1128" xr:uid="{00000000-0005-0000-0000-00005A040000}"/>
    <cellStyle name="Comma 2 10 3 2 2 4" xfId="1129" xr:uid="{00000000-0005-0000-0000-00005B040000}"/>
    <cellStyle name="Comma 2 10 3 2 3" xfId="1130" xr:uid="{00000000-0005-0000-0000-00005C040000}"/>
    <cellStyle name="Comma 2 10 3 2 4" xfId="1131" xr:uid="{00000000-0005-0000-0000-00005D040000}"/>
    <cellStyle name="Comma 2 10 3 2 5" xfId="1132" xr:uid="{00000000-0005-0000-0000-00005E040000}"/>
    <cellStyle name="Comma 2 10 3 3" xfId="1133" xr:uid="{00000000-0005-0000-0000-00005F040000}"/>
    <cellStyle name="Comma 2 10 3 3 2" xfId="1134" xr:uid="{00000000-0005-0000-0000-000060040000}"/>
    <cellStyle name="Comma 2 10 3 3 3" xfId="1135" xr:uid="{00000000-0005-0000-0000-000061040000}"/>
    <cellStyle name="Comma 2 10 3 3 4" xfId="1136" xr:uid="{00000000-0005-0000-0000-000062040000}"/>
    <cellStyle name="Comma 2 10 3 4" xfId="1137" xr:uid="{00000000-0005-0000-0000-000063040000}"/>
    <cellStyle name="Comma 2 10 3 5" xfId="1138" xr:uid="{00000000-0005-0000-0000-000064040000}"/>
    <cellStyle name="Comma 2 10 3 6" xfId="1139" xr:uid="{00000000-0005-0000-0000-000065040000}"/>
    <cellStyle name="Comma 2 10 4" xfId="1140" xr:uid="{00000000-0005-0000-0000-000066040000}"/>
    <cellStyle name="Comma 2 10 4 2" xfId="1141" xr:uid="{00000000-0005-0000-0000-000067040000}"/>
    <cellStyle name="Comma 2 10 4 2 2" xfId="1142" xr:uid="{00000000-0005-0000-0000-000068040000}"/>
    <cellStyle name="Comma 2 10 4 2 2 2" xfId="1143" xr:uid="{00000000-0005-0000-0000-000069040000}"/>
    <cellStyle name="Comma 2 10 4 2 2 3" xfId="1144" xr:uid="{00000000-0005-0000-0000-00006A040000}"/>
    <cellStyle name="Comma 2 10 4 2 2 4" xfId="1145" xr:uid="{00000000-0005-0000-0000-00006B040000}"/>
    <cellStyle name="Comma 2 10 4 2 3" xfId="1146" xr:uid="{00000000-0005-0000-0000-00006C040000}"/>
    <cellStyle name="Comma 2 10 4 2 4" xfId="1147" xr:uid="{00000000-0005-0000-0000-00006D040000}"/>
    <cellStyle name="Comma 2 10 4 2 5" xfId="1148" xr:uid="{00000000-0005-0000-0000-00006E040000}"/>
    <cellStyle name="Comma 2 10 4 3" xfId="1149" xr:uid="{00000000-0005-0000-0000-00006F040000}"/>
    <cellStyle name="Comma 2 10 4 3 2" xfId="1150" xr:uid="{00000000-0005-0000-0000-000070040000}"/>
    <cellStyle name="Comma 2 10 4 3 3" xfId="1151" xr:uid="{00000000-0005-0000-0000-000071040000}"/>
    <cellStyle name="Comma 2 10 4 3 4" xfId="1152" xr:uid="{00000000-0005-0000-0000-000072040000}"/>
    <cellStyle name="Comma 2 10 4 4" xfId="1153" xr:uid="{00000000-0005-0000-0000-000073040000}"/>
    <cellStyle name="Comma 2 10 4 5" xfId="1154" xr:uid="{00000000-0005-0000-0000-000074040000}"/>
    <cellStyle name="Comma 2 10 4 6" xfId="1155" xr:uid="{00000000-0005-0000-0000-000075040000}"/>
    <cellStyle name="Comma 2 10 5" xfId="1156" xr:uid="{00000000-0005-0000-0000-000076040000}"/>
    <cellStyle name="Comma 2 10 6" xfId="1157" xr:uid="{00000000-0005-0000-0000-000077040000}"/>
    <cellStyle name="Comma 2 10 6 2" xfId="1158" xr:uid="{00000000-0005-0000-0000-000078040000}"/>
    <cellStyle name="Comma 2 10 6 2 2" xfId="1159" xr:uid="{00000000-0005-0000-0000-000079040000}"/>
    <cellStyle name="Comma 2 10 6 2 3" xfId="1160" xr:uid="{00000000-0005-0000-0000-00007A040000}"/>
    <cellStyle name="Comma 2 10 6 2 4" xfId="1161" xr:uid="{00000000-0005-0000-0000-00007B040000}"/>
    <cellStyle name="Comma 2 10 6 3" xfId="1162" xr:uid="{00000000-0005-0000-0000-00007C040000}"/>
    <cellStyle name="Comma 2 10 6 4" xfId="1163" xr:uid="{00000000-0005-0000-0000-00007D040000}"/>
    <cellStyle name="Comma 2 10 6 5" xfId="1164" xr:uid="{00000000-0005-0000-0000-00007E040000}"/>
    <cellStyle name="Comma 2 10 7" xfId="1165" xr:uid="{00000000-0005-0000-0000-00007F040000}"/>
    <cellStyle name="Comma 2 10 7 2" xfId="1166" xr:uid="{00000000-0005-0000-0000-000080040000}"/>
    <cellStyle name="Comma 2 10 7 3" xfId="1167" xr:uid="{00000000-0005-0000-0000-000081040000}"/>
    <cellStyle name="Comma 2 10 7 4" xfId="1168" xr:uid="{00000000-0005-0000-0000-000082040000}"/>
    <cellStyle name="Comma 2 10 8" xfId="1169" xr:uid="{00000000-0005-0000-0000-000083040000}"/>
    <cellStyle name="Comma 2 10 9" xfId="1170" xr:uid="{00000000-0005-0000-0000-000084040000}"/>
    <cellStyle name="Comma 2 100" xfId="1171" xr:uid="{00000000-0005-0000-0000-000085040000}"/>
    <cellStyle name="Comma 2 101" xfId="1172" xr:uid="{00000000-0005-0000-0000-000086040000}"/>
    <cellStyle name="Comma 2 102" xfId="1173" xr:uid="{00000000-0005-0000-0000-000087040000}"/>
    <cellStyle name="Comma 2 103" xfId="1174" xr:uid="{00000000-0005-0000-0000-000088040000}"/>
    <cellStyle name="Comma 2 104" xfId="1175" xr:uid="{00000000-0005-0000-0000-000089040000}"/>
    <cellStyle name="Comma 2 105" xfId="1176" xr:uid="{00000000-0005-0000-0000-00008A040000}"/>
    <cellStyle name="Comma 2 106" xfId="1177" xr:uid="{00000000-0005-0000-0000-00008B040000}"/>
    <cellStyle name="Comma 2 107" xfId="1178" xr:uid="{00000000-0005-0000-0000-00008C040000}"/>
    <cellStyle name="Comma 2 107 2" xfId="1179" xr:uid="{00000000-0005-0000-0000-00008D040000}"/>
    <cellStyle name="Comma 2 107 3" xfId="1180" xr:uid="{00000000-0005-0000-0000-00008E040000}"/>
    <cellStyle name="Comma 2 108" xfId="1181" xr:uid="{00000000-0005-0000-0000-00008F040000}"/>
    <cellStyle name="Comma 2 109" xfId="1182" xr:uid="{00000000-0005-0000-0000-000090040000}"/>
    <cellStyle name="Comma 2 11" xfId="1183" xr:uid="{00000000-0005-0000-0000-000091040000}"/>
    <cellStyle name="Comma 2 11 2" xfId="1184" xr:uid="{00000000-0005-0000-0000-000092040000}"/>
    <cellStyle name="Comma 2 11 2 2" xfId="1185" xr:uid="{00000000-0005-0000-0000-000093040000}"/>
    <cellStyle name="Comma 2 11 2 3" xfId="1186" xr:uid="{00000000-0005-0000-0000-000094040000}"/>
    <cellStyle name="Comma 2 11 2 3 2" xfId="1187" xr:uid="{00000000-0005-0000-0000-000095040000}"/>
    <cellStyle name="Comma 2 11 2 3 2 2" xfId="1188" xr:uid="{00000000-0005-0000-0000-000096040000}"/>
    <cellStyle name="Comma 2 11 2 3 2 3" xfId="1189" xr:uid="{00000000-0005-0000-0000-000097040000}"/>
    <cellStyle name="Comma 2 11 2 3 2 4" xfId="1190" xr:uid="{00000000-0005-0000-0000-000098040000}"/>
    <cellStyle name="Comma 2 11 2 3 3" xfId="1191" xr:uid="{00000000-0005-0000-0000-000099040000}"/>
    <cellStyle name="Comma 2 11 2 3 4" xfId="1192" xr:uid="{00000000-0005-0000-0000-00009A040000}"/>
    <cellStyle name="Comma 2 11 2 3 5" xfId="1193" xr:uid="{00000000-0005-0000-0000-00009B040000}"/>
    <cellStyle name="Comma 2 11 2 4" xfId="1194" xr:uid="{00000000-0005-0000-0000-00009C040000}"/>
    <cellStyle name="Comma 2 11 2 5" xfId="1195" xr:uid="{00000000-0005-0000-0000-00009D040000}"/>
    <cellStyle name="Comma 2 11 2 5 2" xfId="1196" xr:uid="{00000000-0005-0000-0000-00009E040000}"/>
    <cellStyle name="Comma 2 11 2 5 3" xfId="1197" xr:uid="{00000000-0005-0000-0000-00009F040000}"/>
    <cellStyle name="Comma 2 11 2 5 4" xfId="1198" xr:uid="{00000000-0005-0000-0000-0000A0040000}"/>
    <cellStyle name="Comma 2 11 2 6" xfId="1199" xr:uid="{00000000-0005-0000-0000-0000A1040000}"/>
    <cellStyle name="Comma 2 11 2 7" xfId="1200" xr:uid="{00000000-0005-0000-0000-0000A2040000}"/>
    <cellStyle name="Comma 2 11 2 8" xfId="1201" xr:uid="{00000000-0005-0000-0000-0000A3040000}"/>
    <cellStyle name="Comma 2 11 3" xfId="1202" xr:uid="{00000000-0005-0000-0000-0000A4040000}"/>
    <cellStyle name="Comma 2 11 3 2" xfId="1203" xr:uid="{00000000-0005-0000-0000-0000A5040000}"/>
    <cellStyle name="Comma 2 11 3 2 2" xfId="1204" xr:uid="{00000000-0005-0000-0000-0000A6040000}"/>
    <cellStyle name="Comma 2 11 3 2 2 2" xfId="1205" xr:uid="{00000000-0005-0000-0000-0000A7040000}"/>
    <cellStyle name="Comma 2 11 3 2 2 3" xfId="1206" xr:uid="{00000000-0005-0000-0000-0000A8040000}"/>
    <cellStyle name="Comma 2 11 3 2 2 4" xfId="1207" xr:uid="{00000000-0005-0000-0000-0000A9040000}"/>
    <cellStyle name="Comma 2 11 3 2 3" xfId="1208" xr:uid="{00000000-0005-0000-0000-0000AA040000}"/>
    <cellStyle name="Comma 2 11 3 2 4" xfId="1209" xr:uid="{00000000-0005-0000-0000-0000AB040000}"/>
    <cellStyle name="Comma 2 11 3 2 5" xfId="1210" xr:uid="{00000000-0005-0000-0000-0000AC040000}"/>
    <cellStyle name="Comma 2 11 3 3" xfId="1211" xr:uid="{00000000-0005-0000-0000-0000AD040000}"/>
    <cellStyle name="Comma 2 11 3 3 2" xfId="1212" xr:uid="{00000000-0005-0000-0000-0000AE040000}"/>
    <cellStyle name="Comma 2 11 3 3 3" xfId="1213" xr:uid="{00000000-0005-0000-0000-0000AF040000}"/>
    <cellStyle name="Comma 2 11 3 3 4" xfId="1214" xr:uid="{00000000-0005-0000-0000-0000B0040000}"/>
    <cellStyle name="Comma 2 11 3 4" xfId="1215" xr:uid="{00000000-0005-0000-0000-0000B1040000}"/>
    <cellStyle name="Comma 2 11 3 5" xfId="1216" xr:uid="{00000000-0005-0000-0000-0000B2040000}"/>
    <cellStyle name="Comma 2 11 3 6" xfId="1217" xr:uid="{00000000-0005-0000-0000-0000B3040000}"/>
    <cellStyle name="Comma 2 11 4" xfId="1218" xr:uid="{00000000-0005-0000-0000-0000B4040000}"/>
    <cellStyle name="Comma 2 11 5" xfId="1219" xr:uid="{00000000-0005-0000-0000-0000B5040000}"/>
    <cellStyle name="Comma 2 11 5 2" xfId="1220" xr:uid="{00000000-0005-0000-0000-0000B6040000}"/>
    <cellStyle name="Comma 2 11 5 2 2" xfId="1221" xr:uid="{00000000-0005-0000-0000-0000B7040000}"/>
    <cellStyle name="Comma 2 11 5 2 3" xfId="1222" xr:uid="{00000000-0005-0000-0000-0000B8040000}"/>
    <cellStyle name="Comma 2 11 5 2 4" xfId="1223" xr:uid="{00000000-0005-0000-0000-0000B9040000}"/>
    <cellStyle name="Comma 2 11 5 3" xfId="1224" xr:uid="{00000000-0005-0000-0000-0000BA040000}"/>
    <cellStyle name="Comma 2 11 5 4" xfId="1225" xr:uid="{00000000-0005-0000-0000-0000BB040000}"/>
    <cellStyle name="Comma 2 11 5 5" xfId="1226" xr:uid="{00000000-0005-0000-0000-0000BC040000}"/>
    <cellStyle name="Comma 2 11 6" xfId="1227" xr:uid="{00000000-0005-0000-0000-0000BD040000}"/>
    <cellStyle name="Comma 2 11 6 2" xfId="1228" xr:uid="{00000000-0005-0000-0000-0000BE040000}"/>
    <cellStyle name="Comma 2 11 6 3" xfId="1229" xr:uid="{00000000-0005-0000-0000-0000BF040000}"/>
    <cellStyle name="Comma 2 11 6 4" xfId="1230" xr:uid="{00000000-0005-0000-0000-0000C0040000}"/>
    <cellStyle name="Comma 2 11 7" xfId="1231" xr:uid="{00000000-0005-0000-0000-0000C1040000}"/>
    <cellStyle name="Comma 2 11 8" xfId="1232" xr:uid="{00000000-0005-0000-0000-0000C2040000}"/>
    <cellStyle name="Comma 2 11 9" xfId="1233" xr:uid="{00000000-0005-0000-0000-0000C3040000}"/>
    <cellStyle name="Comma 2 110" xfId="1234" xr:uid="{00000000-0005-0000-0000-0000C4040000}"/>
    <cellStyle name="Comma 2 12" xfId="1235" xr:uid="{00000000-0005-0000-0000-0000C5040000}"/>
    <cellStyle name="Comma 2 12 2" xfId="1236" xr:uid="{00000000-0005-0000-0000-0000C6040000}"/>
    <cellStyle name="Comma 2 12 2 2" xfId="1237" xr:uid="{00000000-0005-0000-0000-0000C7040000}"/>
    <cellStyle name="Comma 2 12 2 3" xfId="1238" xr:uid="{00000000-0005-0000-0000-0000C8040000}"/>
    <cellStyle name="Comma 2 12 2 3 2" xfId="1239" xr:uid="{00000000-0005-0000-0000-0000C9040000}"/>
    <cellStyle name="Comma 2 12 2 3 2 2" xfId="1240" xr:uid="{00000000-0005-0000-0000-0000CA040000}"/>
    <cellStyle name="Comma 2 12 2 3 2 3" xfId="1241" xr:uid="{00000000-0005-0000-0000-0000CB040000}"/>
    <cellStyle name="Comma 2 12 2 3 2 4" xfId="1242" xr:uid="{00000000-0005-0000-0000-0000CC040000}"/>
    <cellStyle name="Comma 2 12 2 3 3" xfId="1243" xr:uid="{00000000-0005-0000-0000-0000CD040000}"/>
    <cellStyle name="Comma 2 12 2 3 4" xfId="1244" xr:uid="{00000000-0005-0000-0000-0000CE040000}"/>
    <cellStyle name="Comma 2 12 2 3 5" xfId="1245" xr:uid="{00000000-0005-0000-0000-0000CF040000}"/>
    <cellStyle name="Comma 2 12 2 4" xfId="1246" xr:uid="{00000000-0005-0000-0000-0000D0040000}"/>
    <cellStyle name="Comma 2 12 2 5" xfId="1247" xr:uid="{00000000-0005-0000-0000-0000D1040000}"/>
    <cellStyle name="Comma 2 12 2 5 2" xfId="1248" xr:uid="{00000000-0005-0000-0000-0000D2040000}"/>
    <cellStyle name="Comma 2 12 2 5 3" xfId="1249" xr:uid="{00000000-0005-0000-0000-0000D3040000}"/>
    <cellStyle name="Comma 2 12 2 5 4" xfId="1250" xr:uid="{00000000-0005-0000-0000-0000D4040000}"/>
    <cellStyle name="Comma 2 12 2 6" xfId="1251" xr:uid="{00000000-0005-0000-0000-0000D5040000}"/>
    <cellStyle name="Comma 2 12 2 7" xfId="1252" xr:uid="{00000000-0005-0000-0000-0000D6040000}"/>
    <cellStyle name="Comma 2 12 2 8" xfId="1253" xr:uid="{00000000-0005-0000-0000-0000D7040000}"/>
    <cellStyle name="Comma 2 12 3" xfId="1254" xr:uid="{00000000-0005-0000-0000-0000D8040000}"/>
    <cellStyle name="Comma 2 12 3 2" xfId="1255" xr:uid="{00000000-0005-0000-0000-0000D9040000}"/>
    <cellStyle name="Comma 2 12 3 3" xfId="1256" xr:uid="{00000000-0005-0000-0000-0000DA040000}"/>
    <cellStyle name="Comma 2 12 3 3 2" xfId="1257" xr:uid="{00000000-0005-0000-0000-0000DB040000}"/>
    <cellStyle name="Comma 2 12 3 3 2 2" xfId="1258" xr:uid="{00000000-0005-0000-0000-0000DC040000}"/>
    <cellStyle name="Comma 2 12 3 3 2 3" xfId="1259" xr:uid="{00000000-0005-0000-0000-0000DD040000}"/>
    <cellStyle name="Comma 2 12 3 3 2 4" xfId="1260" xr:uid="{00000000-0005-0000-0000-0000DE040000}"/>
    <cellStyle name="Comma 2 12 3 3 3" xfId="1261" xr:uid="{00000000-0005-0000-0000-0000DF040000}"/>
    <cellStyle name="Comma 2 12 3 3 4" xfId="1262" xr:uid="{00000000-0005-0000-0000-0000E0040000}"/>
    <cellStyle name="Comma 2 12 3 3 5" xfId="1263" xr:uid="{00000000-0005-0000-0000-0000E1040000}"/>
    <cellStyle name="Comma 2 12 3 4" xfId="1264" xr:uid="{00000000-0005-0000-0000-0000E2040000}"/>
    <cellStyle name="Comma 2 12 3 4 2" xfId="1265" xr:uid="{00000000-0005-0000-0000-0000E3040000}"/>
    <cellStyle name="Comma 2 12 3 4 3" xfId="1266" xr:uid="{00000000-0005-0000-0000-0000E4040000}"/>
    <cellStyle name="Comma 2 12 3 4 4" xfId="1267" xr:uid="{00000000-0005-0000-0000-0000E5040000}"/>
    <cellStyle name="Comma 2 12 3 5" xfId="1268" xr:uid="{00000000-0005-0000-0000-0000E6040000}"/>
    <cellStyle name="Comma 2 12 3 6" xfId="1269" xr:uid="{00000000-0005-0000-0000-0000E7040000}"/>
    <cellStyle name="Comma 2 12 3 7" xfId="1270" xr:uid="{00000000-0005-0000-0000-0000E8040000}"/>
    <cellStyle name="Comma 2 12 4" xfId="1271" xr:uid="{00000000-0005-0000-0000-0000E9040000}"/>
    <cellStyle name="Comma 2 12 5" xfId="1272" xr:uid="{00000000-0005-0000-0000-0000EA040000}"/>
    <cellStyle name="Comma 2 12 5 2" xfId="1273" xr:uid="{00000000-0005-0000-0000-0000EB040000}"/>
    <cellStyle name="Comma 2 12 5 2 2" xfId="1274" xr:uid="{00000000-0005-0000-0000-0000EC040000}"/>
    <cellStyle name="Comma 2 12 5 2 3" xfId="1275" xr:uid="{00000000-0005-0000-0000-0000ED040000}"/>
    <cellStyle name="Comma 2 12 5 2 4" xfId="1276" xr:uid="{00000000-0005-0000-0000-0000EE040000}"/>
    <cellStyle name="Comma 2 12 5 3" xfId="1277" xr:uid="{00000000-0005-0000-0000-0000EF040000}"/>
    <cellStyle name="Comma 2 12 5 4" xfId="1278" xr:uid="{00000000-0005-0000-0000-0000F0040000}"/>
    <cellStyle name="Comma 2 12 5 5" xfId="1279" xr:uid="{00000000-0005-0000-0000-0000F1040000}"/>
    <cellStyle name="Comma 2 12 6" xfId="1280" xr:uid="{00000000-0005-0000-0000-0000F2040000}"/>
    <cellStyle name="Comma 2 12 6 2" xfId="1281" xr:uid="{00000000-0005-0000-0000-0000F3040000}"/>
    <cellStyle name="Comma 2 12 6 3" xfId="1282" xr:uid="{00000000-0005-0000-0000-0000F4040000}"/>
    <cellStyle name="Comma 2 12 6 4" xfId="1283" xr:uid="{00000000-0005-0000-0000-0000F5040000}"/>
    <cellStyle name="Comma 2 12 7" xfId="1284" xr:uid="{00000000-0005-0000-0000-0000F6040000}"/>
    <cellStyle name="Comma 2 12 8" xfId="1285" xr:uid="{00000000-0005-0000-0000-0000F7040000}"/>
    <cellStyle name="Comma 2 12 9" xfId="1286" xr:uid="{00000000-0005-0000-0000-0000F8040000}"/>
    <cellStyle name="Comma 2 13" xfId="1287" xr:uid="{00000000-0005-0000-0000-0000F9040000}"/>
    <cellStyle name="Comma 2 13 10" xfId="1288" xr:uid="{00000000-0005-0000-0000-0000FA040000}"/>
    <cellStyle name="Comma 2 13 2" xfId="1289" xr:uid="{00000000-0005-0000-0000-0000FB040000}"/>
    <cellStyle name="Comma 2 13 2 2" xfId="1290" xr:uid="{00000000-0005-0000-0000-0000FC040000}"/>
    <cellStyle name="Comma 2 13 3" xfId="1291" xr:uid="{00000000-0005-0000-0000-0000FD040000}"/>
    <cellStyle name="Comma 2 13 4" xfId="1292" xr:uid="{00000000-0005-0000-0000-0000FE040000}"/>
    <cellStyle name="Comma 2 13 5" xfId="1293" xr:uid="{00000000-0005-0000-0000-0000FF040000}"/>
    <cellStyle name="Comma 2 13 6" xfId="1294" xr:uid="{00000000-0005-0000-0000-000000050000}"/>
    <cellStyle name="Comma 2 13 6 2" xfId="1295" xr:uid="{00000000-0005-0000-0000-000001050000}"/>
    <cellStyle name="Comma 2 13 6 2 2" xfId="1296" xr:uid="{00000000-0005-0000-0000-000002050000}"/>
    <cellStyle name="Comma 2 13 6 2 3" xfId="1297" xr:uid="{00000000-0005-0000-0000-000003050000}"/>
    <cellStyle name="Comma 2 13 6 2 4" xfId="1298" xr:uid="{00000000-0005-0000-0000-000004050000}"/>
    <cellStyle name="Comma 2 13 6 3" xfId="1299" xr:uid="{00000000-0005-0000-0000-000005050000}"/>
    <cellStyle name="Comma 2 13 6 4" xfId="1300" xr:uid="{00000000-0005-0000-0000-000006050000}"/>
    <cellStyle name="Comma 2 13 6 5" xfId="1301" xr:uid="{00000000-0005-0000-0000-000007050000}"/>
    <cellStyle name="Comma 2 13 7" xfId="1302" xr:uid="{00000000-0005-0000-0000-000008050000}"/>
    <cellStyle name="Comma 2 13 7 2" xfId="1303" xr:uid="{00000000-0005-0000-0000-000009050000}"/>
    <cellStyle name="Comma 2 13 7 3" xfId="1304" xr:uid="{00000000-0005-0000-0000-00000A050000}"/>
    <cellStyle name="Comma 2 13 7 4" xfId="1305" xr:uid="{00000000-0005-0000-0000-00000B050000}"/>
    <cellStyle name="Comma 2 13 8" xfId="1306" xr:uid="{00000000-0005-0000-0000-00000C050000}"/>
    <cellStyle name="Comma 2 13 9" xfId="1307" xr:uid="{00000000-0005-0000-0000-00000D050000}"/>
    <cellStyle name="Comma 2 14" xfId="1308" xr:uid="{00000000-0005-0000-0000-00000E050000}"/>
    <cellStyle name="Comma 2 14 2" xfId="1309" xr:uid="{00000000-0005-0000-0000-00000F050000}"/>
    <cellStyle name="Comma 2 14 2 2" xfId="1310" xr:uid="{00000000-0005-0000-0000-000010050000}"/>
    <cellStyle name="Comma 2 14 3" xfId="1311" xr:uid="{00000000-0005-0000-0000-000011050000}"/>
    <cellStyle name="Comma 2 14 3 2" xfId="1312" xr:uid="{00000000-0005-0000-0000-000012050000}"/>
    <cellStyle name="Comma 2 14 4" xfId="1313" xr:uid="{00000000-0005-0000-0000-000013050000}"/>
    <cellStyle name="Comma 2 14 5" xfId="1314" xr:uid="{00000000-0005-0000-0000-000014050000}"/>
    <cellStyle name="Comma 2 14 5 2" xfId="1315" xr:uid="{00000000-0005-0000-0000-000015050000}"/>
    <cellStyle name="Comma 2 14 5 2 2" xfId="1316" xr:uid="{00000000-0005-0000-0000-000016050000}"/>
    <cellStyle name="Comma 2 14 5 2 3" xfId="1317" xr:uid="{00000000-0005-0000-0000-000017050000}"/>
    <cellStyle name="Comma 2 14 5 2 4" xfId="1318" xr:uid="{00000000-0005-0000-0000-000018050000}"/>
    <cellStyle name="Comma 2 14 5 3" xfId="1319" xr:uid="{00000000-0005-0000-0000-000019050000}"/>
    <cellStyle name="Comma 2 14 5 4" xfId="1320" xr:uid="{00000000-0005-0000-0000-00001A050000}"/>
    <cellStyle name="Comma 2 14 5 5" xfId="1321" xr:uid="{00000000-0005-0000-0000-00001B050000}"/>
    <cellStyle name="Comma 2 14 6" xfId="1322" xr:uid="{00000000-0005-0000-0000-00001C050000}"/>
    <cellStyle name="Comma 2 14 6 2" xfId="1323" xr:uid="{00000000-0005-0000-0000-00001D050000}"/>
    <cellStyle name="Comma 2 14 6 3" xfId="1324" xr:uid="{00000000-0005-0000-0000-00001E050000}"/>
    <cellStyle name="Comma 2 14 6 4" xfId="1325" xr:uid="{00000000-0005-0000-0000-00001F050000}"/>
    <cellStyle name="Comma 2 14 7" xfId="1326" xr:uid="{00000000-0005-0000-0000-000020050000}"/>
    <cellStyle name="Comma 2 14 8" xfId="1327" xr:uid="{00000000-0005-0000-0000-000021050000}"/>
    <cellStyle name="Comma 2 14 9" xfId="1328" xr:uid="{00000000-0005-0000-0000-000022050000}"/>
    <cellStyle name="Comma 2 15" xfId="1329" xr:uid="{00000000-0005-0000-0000-000023050000}"/>
    <cellStyle name="Comma 2 15 2" xfId="1330" xr:uid="{00000000-0005-0000-0000-000024050000}"/>
    <cellStyle name="Comma 2 15 3" xfId="1331" xr:uid="{00000000-0005-0000-0000-000025050000}"/>
    <cellStyle name="Comma 2 15 3 2" xfId="1332" xr:uid="{00000000-0005-0000-0000-000026050000}"/>
    <cellStyle name="Comma 2 15 3 3" xfId="1333" xr:uid="{00000000-0005-0000-0000-000027050000}"/>
    <cellStyle name="Comma 2 15 3 4" xfId="1334" xr:uid="{00000000-0005-0000-0000-000028050000}"/>
    <cellStyle name="Comma 2 16" xfId="1335" xr:uid="{00000000-0005-0000-0000-000029050000}"/>
    <cellStyle name="Comma 2 16 2" xfId="1336" xr:uid="{00000000-0005-0000-0000-00002A050000}"/>
    <cellStyle name="Comma 2 16 2 2" xfId="1337" xr:uid="{00000000-0005-0000-0000-00002B050000}"/>
    <cellStyle name="Comma 2 17" xfId="1338" xr:uid="{00000000-0005-0000-0000-00002C050000}"/>
    <cellStyle name="Comma 2 17 2" xfId="1339" xr:uid="{00000000-0005-0000-0000-00002D050000}"/>
    <cellStyle name="Comma 2 17 3" xfId="1340" xr:uid="{00000000-0005-0000-0000-00002E050000}"/>
    <cellStyle name="Comma 2 17 3 2" xfId="1341" xr:uid="{00000000-0005-0000-0000-00002F050000}"/>
    <cellStyle name="Comma 2 17 3 3" xfId="1342" xr:uid="{00000000-0005-0000-0000-000030050000}"/>
    <cellStyle name="Comma 2 17 3 4" xfId="1343" xr:uid="{00000000-0005-0000-0000-000031050000}"/>
    <cellStyle name="Comma 2 18" xfId="1344" xr:uid="{00000000-0005-0000-0000-000032050000}"/>
    <cellStyle name="Comma 2 18 2" xfId="1345" xr:uid="{00000000-0005-0000-0000-000033050000}"/>
    <cellStyle name="Comma 2 18 3" xfId="1346" xr:uid="{00000000-0005-0000-0000-000034050000}"/>
    <cellStyle name="Comma 2 18 3 2" xfId="1347" xr:uid="{00000000-0005-0000-0000-000035050000}"/>
    <cellStyle name="Comma 2 18 3 3" xfId="1348" xr:uid="{00000000-0005-0000-0000-000036050000}"/>
    <cellStyle name="Comma 2 18 3 4" xfId="1349" xr:uid="{00000000-0005-0000-0000-000037050000}"/>
    <cellStyle name="Comma 2 19" xfId="1350" xr:uid="{00000000-0005-0000-0000-000038050000}"/>
    <cellStyle name="Comma 2 19 2" xfId="1351" xr:uid="{00000000-0005-0000-0000-000039050000}"/>
    <cellStyle name="Comma 2 19 3" xfId="1352" xr:uid="{00000000-0005-0000-0000-00003A050000}"/>
    <cellStyle name="Comma 2 19 3 2" xfId="1353" xr:uid="{00000000-0005-0000-0000-00003B050000}"/>
    <cellStyle name="Comma 2 19 3 3" xfId="1354" xr:uid="{00000000-0005-0000-0000-00003C050000}"/>
    <cellStyle name="Comma 2 19 3 4" xfId="1355" xr:uid="{00000000-0005-0000-0000-00003D050000}"/>
    <cellStyle name="Comma 2 2" xfId="1356" xr:uid="{00000000-0005-0000-0000-00003E050000}"/>
    <cellStyle name="Comma 2 2 10" xfId="1357" xr:uid="{00000000-0005-0000-0000-00003F050000}"/>
    <cellStyle name="Comma 2 2 10 2" xfId="1358" xr:uid="{00000000-0005-0000-0000-000040050000}"/>
    <cellStyle name="Comma 2 2 10 3" xfId="1359" xr:uid="{00000000-0005-0000-0000-000041050000}"/>
    <cellStyle name="Comma 2 2 10 3 2" xfId="1360" xr:uid="{00000000-0005-0000-0000-000042050000}"/>
    <cellStyle name="Comma 2 2 10 3 2 2" xfId="1361" xr:uid="{00000000-0005-0000-0000-000043050000}"/>
    <cellStyle name="Comma 2 2 10 3 2 3" xfId="1362" xr:uid="{00000000-0005-0000-0000-000044050000}"/>
    <cellStyle name="Comma 2 2 10 3 2 4" xfId="1363" xr:uid="{00000000-0005-0000-0000-000045050000}"/>
    <cellStyle name="Comma 2 2 10 3 3" xfId="1364" xr:uid="{00000000-0005-0000-0000-000046050000}"/>
    <cellStyle name="Comma 2 2 10 3 4" xfId="1365" xr:uid="{00000000-0005-0000-0000-000047050000}"/>
    <cellStyle name="Comma 2 2 10 3 5" xfId="1366" xr:uid="{00000000-0005-0000-0000-000048050000}"/>
    <cellStyle name="Comma 2 2 10 4" xfId="1367" xr:uid="{00000000-0005-0000-0000-000049050000}"/>
    <cellStyle name="Comma 2 2 10 4 2" xfId="1368" xr:uid="{00000000-0005-0000-0000-00004A050000}"/>
    <cellStyle name="Comma 2 2 10 4 3" xfId="1369" xr:uid="{00000000-0005-0000-0000-00004B050000}"/>
    <cellStyle name="Comma 2 2 10 4 4" xfId="1370" xr:uid="{00000000-0005-0000-0000-00004C050000}"/>
    <cellStyle name="Comma 2 2 10 5" xfId="1371" xr:uid="{00000000-0005-0000-0000-00004D050000}"/>
    <cellStyle name="Comma 2 2 10 5 2" xfId="1372" xr:uid="{00000000-0005-0000-0000-00004E050000}"/>
    <cellStyle name="Comma 2 2 10 5 3" xfId="1373" xr:uid="{00000000-0005-0000-0000-00004F050000}"/>
    <cellStyle name="Comma 2 2 10 5 4" xfId="1374" xr:uid="{00000000-0005-0000-0000-000050050000}"/>
    <cellStyle name="Comma 2 2 10 6" xfId="1375" xr:uid="{00000000-0005-0000-0000-000051050000}"/>
    <cellStyle name="Comma 2 2 10 7" xfId="1376" xr:uid="{00000000-0005-0000-0000-000052050000}"/>
    <cellStyle name="Comma 2 2 10 8" xfId="1377" xr:uid="{00000000-0005-0000-0000-000053050000}"/>
    <cellStyle name="Comma 2 2 11" xfId="1378" xr:uid="{00000000-0005-0000-0000-000054050000}"/>
    <cellStyle name="Comma 2 2 11 2" xfId="1379" xr:uid="{00000000-0005-0000-0000-000055050000}"/>
    <cellStyle name="Comma 2 2 11 3" xfId="1380" xr:uid="{00000000-0005-0000-0000-000056050000}"/>
    <cellStyle name="Comma 2 2 11 3 2" xfId="1381" xr:uid="{00000000-0005-0000-0000-000057050000}"/>
    <cellStyle name="Comma 2 2 11 3 2 2" xfId="1382" xr:uid="{00000000-0005-0000-0000-000058050000}"/>
    <cellStyle name="Comma 2 2 11 3 2 3" xfId="1383" xr:uid="{00000000-0005-0000-0000-000059050000}"/>
    <cellStyle name="Comma 2 2 11 3 2 4" xfId="1384" xr:uid="{00000000-0005-0000-0000-00005A050000}"/>
    <cellStyle name="Comma 2 2 11 3 3" xfId="1385" xr:uid="{00000000-0005-0000-0000-00005B050000}"/>
    <cellStyle name="Comma 2 2 11 3 4" xfId="1386" xr:uid="{00000000-0005-0000-0000-00005C050000}"/>
    <cellStyle name="Comma 2 2 11 3 5" xfId="1387" xr:uid="{00000000-0005-0000-0000-00005D050000}"/>
    <cellStyle name="Comma 2 2 11 4" xfId="1388" xr:uid="{00000000-0005-0000-0000-00005E050000}"/>
    <cellStyle name="Comma 2 2 11 4 2" xfId="1389" xr:uid="{00000000-0005-0000-0000-00005F050000}"/>
    <cellStyle name="Comma 2 2 11 4 3" xfId="1390" xr:uid="{00000000-0005-0000-0000-000060050000}"/>
    <cellStyle name="Comma 2 2 11 4 4" xfId="1391" xr:uid="{00000000-0005-0000-0000-000061050000}"/>
    <cellStyle name="Comma 2 2 11 5" xfId="1392" xr:uid="{00000000-0005-0000-0000-000062050000}"/>
    <cellStyle name="Comma 2 2 11 5 2" xfId="1393" xr:uid="{00000000-0005-0000-0000-000063050000}"/>
    <cellStyle name="Comma 2 2 11 5 3" xfId="1394" xr:uid="{00000000-0005-0000-0000-000064050000}"/>
    <cellStyle name="Comma 2 2 11 5 4" xfId="1395" xr:uid="{00000000-0005-0000-0000-000065050000}"/>
    <cellStyle name="Comma 2 2 11 6" xfId="1396" xr:uid="{00000000-0005-0000-0000-000066050000}"/>
    <cellStyle name="Comma 2 2 11 7" xfId="1397" xr:uid="{00000000-0005-0000-0000-000067050000}"/>
    <cellStyle name="Comma 2 2 11 8" xfId="1398" xr:uid="{00000000-0005-0000-0000-000068050000}"/>
    <cellStyle name="Comma 2 2 12" xfId="1399" xr:uid="{00000000-0005-0000-0000-000069050000}"/>
    <cellStyle name="Comma 2 2 12 2" xfId="1400" xr:uid="{00000000-0005-0000-0000-00006A050000}"/>
    <cellStyle name="Comma 2 2 12 2 2" xfId="1401" xr:uid="{00000000-0005-0000-0000-00006B050000}"/>
    <cellStyle name="Comma 2 2 12 2 3" xfId="1402" xr:uid="{00000000-0005-0000-0000-00006C050000}"/>
    <cellStyle name="Comma 2 2 12 2 4" xfId="1403" xr:uid="{00000000-0005-0000-0000-00006D050000}"/>
    <cellStyle name="Comma 2 2 13" xfId="1404" xr:uid="{00000000-0005-0000-0000-00006E050000}"/>
    <cellStyle name="Comma 2 2 13 2" xfId="1405" xr:uid="{00000000-0005-0000-0000-00006F050000}"/>
    <cellStyle name="Comma 2 2 13 2 2" xfId="1406" xr:uid="{00000000-0005-0000-0000-000070050000}"/>
    <cellStyle name="Comma 2 2 13 2 3" xfId="1407" xr:uid="{00000000-0005-0000-0000-000071050000}"/>
    <cellStyle name="Comma 2 2 13 2 4" xfId="1408" xr:uid="{00000000-0005-0000-0000-000072050000}"/>
    <cellStyle name="Comma 2 2 14" xfId="1409" xr:uid="{00000000-0005-0000-0000-000073050000}"/>
    <cellStyle name="Comma 2 2 14 2" xfId="1410" xr:uid="{00000000-0005-0000-0000-000074050000}"/>
    <cellStyle name="Comma 2 2 14 2 2" xfId="1411" xr:uid="{00000000-0005-0000-0000-000075050000}"/>
    <cellStyle name="Comma 2 2 14 2 3" xfId="1412" xr:uid="{00000000-0005-0000-0000-000076050000}"/>
    <cellStyle name="Comma 2 2 14 2 4" xfId="1413" xr:uid="{00000000-0005-0000-0000-000077050000}"/>
    <cellStyle name="Comma 2 2 15" xfId="1414" xr:uid="{00000000-0005-0000-0000-000078050000}"/>
    <cellStyle name="Comma 2 2 15 2" xfId="1415" xr:uid="{00000000-0005-0000-0000-000079050000}"/>
    <cellStyle name="Comma 2 2 15 2 2" xfId="1416" xr:uid="{00000000-0005-0000-0000-00007A050000}"/>
    <cellStyle name="Comma 2 2 15 2 3" xfId="1417" xr:uid="{00000000-0005-0000-0000-00007B050000}"/>
    <cellStyle name="Comma 2 2 15 2 4" xfId="1418" xr:uid="{00000000-0005-0000-0000-00007C050000}"/>
    <cellStyle name="Comma 2 2 16" xfId="1419" xr:uid="{00000000-0005-0000-0000-00007D050000}"/>
    <cellStyle name="Comma 2 2 16 2" xfId="1420" xr:uid="{00000000-0005-0000-0000-00007E050000}"/>
    <cellStyle name="Comma 2 2 16 2 2" xfId="1421" xr:uid="{00000000-0005-0000-0000-00007F050000}"/>
    <cellStyle name="Comma 2 2 16 2 3" xfId="1422" xr:uid="{00000000-0005-0000-0000-000080050000}"/>
    <cellStyle name="Comma 2 2 16 2 4" xfId="1423" xr:uid="{00000000-0005-0000-0000-000081050000}"/>
    <cellStyle name="Comma 2 2 17" xfId="1424" xr:uid="{00000000-0005-0000-0000-000082050000}"/>
    <cellStyle name="Comma 2 2 17 2" xfId="1425" xr:uid="{00000000-0005-0000-0000-000083050000}"/>
    <cellStyle name="Comma 2 2 17 2 2" xfId="1426" xr:uid="{00000000-0005-0000-0000-000084050000}"/>
    <cellStyle name="Comma 2 2 17 2 3" xfId="1427" xr:uid="{00000000-0005-0000-0000-000085050000}"/>
    <cellStyle name="Comma 2 2 17 2 4" xfId="1428" xr:uid="{00000000-0005-0000-0000-000086050000}"/>
    <cellStyle name="Comma 2 2 18" xfId="1429" xr:uid="{00000000-0005-0000-0000-000087050000}"/>
    <cellStyle name="Comma 2 2 18 2" xfId="1430" xr:uid="{00000000-0005-0000-0000-000088050000}"/>
    <cellStyle name="Comma 2 2 18 3" xfId="1431" xr:uid="{00000000-0005-0000-0000-000089050000}"/>
    <cellStyle name="Comma 2 2 18 3 2" xfId="1432" xr:uid="{00000000-0005-0000-0000-00008A050000}"/>
    <cellStyle name="Comma 2 2 18 3 3" xfId="1433" xr:uid="{00000000-0005-0000-0000-00008B050000}"/>
    <cellStyle name="Comma 2 2 18 3 4" xfId="1434" xr:uid="{00000000-0005-0000-0000-00008C050000}"/>
    <cellStyle name="Comma 2 2 18 4" xfId="1435" xr:uid="{00000000-0005-0000-0000-00008D050000}"/>
    <cellStyle name="Comma 2 2 18 5" xfId="1436" xr:uid="{00000000-0005-0000-0000-00008E050000}"/>
    <cellStyle name="Comma 2 2 18 6" xfId="1437" xr:uid="{00000000-0005-0000-0000-00008F050000}"/>
    <cellStyle name="Comma 2 2 19" xfId="1438" xr:uid="{00000000-0005-0000-0000-000090050000}"/>
    <cellStyle name="Comma 2 2 2" xfId="1439" xr:uid="{00000000-0005-0000-0000-000091050000}"/>
    <cellStyle name="Comma 2 2 2 10" xfId="1440" xr:uid="{00000000-0005-0000-0000-000092050000}"/>
    <cellStyle name="Comma 2 2 2 10 2" xfId="1441" xr:uid="{00000000-0005-0000-0000-000093050000}"/>
    <cellStyle name="Comma 2 2 2 10 3" xfId="1442" xr:uid="{00000000-0005-0000-0000-000094050000}"/>
    <cellStyle name="Comma 2 2 2 10 3 2" xfId="1443" xr:uid="{00000000-0005-0000-0000-000095050000}"/>
    <cellStyle name="Comma 2 2 2 10 3 2 2" xfId="1444" xr:uid="{00000000-0005-0000-0000-000096050000}"/>
    <cellStyle name="Comma 2 2 2 10 3 2 3" xfId="1445" xr:uid="{00000000-0005-0000-0000-000097050000}"/>
    <cellStyle name="Comma 2 2 2 10 3 2 4" xfId="1446" xr:uid="{00000000-0005-0000-0000-000098050000}"/>
    <cellStyle name="Comma 2 2 2 10 3 3" xfId="1447" xr:uid="{00000000-0005-0000-0000-000099050000}"/>
    <cellStyle name="Comma 2 2 2 10 3 4" xfId="1448" xr:uid="{00000000-0005-0000-0000-00009A050000}"/>
    <cellStyle name="Comma 2 2 2 10 3 5" xfId="1449" xr:uid="{00000000-0005-0000-0000-00009B050000}"/>
    <cellStyle name="Comma 2 2 2 10 4" xfId="1450" xr:uid="{00000000-0005-0000-0000-00009C050000}"/>
    <cellStyle name="Comma 2 2 2 10 4 2" xfId="1451" xr:uid="{00000000-0005-0000-0000-00009D050000}"/>
    <cellStyle name="Comma 2 2 2 10 4 3" xfId="1452" xr:uid="{00000000-0005-0000-0000-00009E050000}"/>
    <cellStyle name="Comma 2 2 2 10 4 4" xfId="1453" xr:uid="{00000000-0005-0000-0000-00009F050000}"/>
    <cellStyle name="Comma 2 2 2 10 5" xfId="1454" xr:uid="{00000000-0005-0000-0000-0000A0050000}"/>
    <cellStyle name="Comma 2 2 2 10 6" xfId="1455" xr:uid="{00000000-0005-0000-0000-0000A1050000}"/>
    <cellStyle name="Comma 2 2 2 10 7" xfId="1456" xr:uid="{00000000-0005-0000-0000-0000A2050000}"/>
    <cellStyle name="Comma 2 2 2 11" xfId="1457" xr:uid="{00000000-0005-0000-0000-0000A3050000}"/>
    <cellStyle name="Comma 2 2 2 12" xfId="1458" xr:uid="{00000000-0005-0000-0000-0000A4050000}"/>
    <cellStyle name="Comma 2 2 2 13" xfId="1459" xr:uid="{00000000-0005-0000-0000-0000A5050000}"/>
    <cellStyle name="Comma 2 2 2 14" xfId="1460" xr:uid="{00000000-0005-0000-0000-0000A6050000}"/>
    <cellStyle name="Comma 2 2 2 15" xfId="1461" xr:uid="{00000000-0005-0000-0000-0000A7050000}"/>
    <cellStyle name="Comma 2 2 2 15 2" xfId="1462" xr:uid="{00000000-0005-0000-0000-0000A8050000}"/>
    <cellStyle name="Comma 2 2 2 16" xfId="1463" xr:uid="{00000000-0005-0000-0000-0000A9050000}"/>
    <cellStyle name="Comma 2 2 2 16 2" xfId="1464" xr:uid="{00000000-0005-0000-0000-0000AA050000}"/>
    <cellStyle name="Comma 2 2 2 17" xfId="1465" xr:uid="{00000000-0005-0000-0000-0000AB050000}"/>
    <cellStyle name="Comma 2 2 2 17 2" xfId="1466" xr:uid="{00000000-0005-0000-0000-0000AC050000}"/>
    <cellStyle name="Comma 2 2 2 18" xfId="1467" xr:uid="{00000000-0005-0000-0000-0000AD050000}"/>
    <cellStyle name="Comma 2 2 2 18 2" xfId="1468" xr:uid="{00000000-0005-0000-0000-0000AE050000}"/>
    <cellStyle name="Comma 2 2 2 18 3" xfId="1469" xr:uid="{00000000-0005-0000-0000-0000AF050000}"/>
    <cellStyle name="Comma 2 2 2 18 3 2" xfId="1470" xr:uid="{00000000-0005-0000-0000-0000B0050000}"/>
    <cellStyle name="Comma 2 2 2 18 3 3" xfId="1471" xr:uid="{00000000-0005-0000-0000-0000B1050000}"/>
    <cellStyle name="Comma 2 2 2 18 3 4" xfId="1472" xr:uid="{00000000-0005-0000-0000-0000B2050000}"/>
    <cellStyle name="Comma 2 2 2 18 4" xfId="1473" xr:uid="{00000000-0005-0000-0000-0000B3050000}"/>
    <cellStyle name="Comma 2 2 2 18 5" xfId="1474" xr:uid="{00000000-0005-0000-0000-0000B4050000}"/>
    <cellStyle name="Comma 2 2 2 18 6" xfId="1475" xr:uid="{00000000-0005-0000-0000-0000B5050000}"/>
    <cellStyle name="Comma 2 2 2 19" xfId="1476" xr:uid="{00000000-0005-0000-0000-0000B6050000}"/>
    <cellStyle name="Comma 2 2 2 19 2" xfId="1477" xr:uid="{00000000-0005-0000-0000-0000B7050000}"/>
    <cellStyle name="Comma 2 2 2 19 3" xfId="1478" xr:uid="{00000000-0005-0000-0000-0000B8050000}"/>
    <cellStyle name="Comma 2 2 2 19 4" xfId="1479" xr:uid="{00000000-0005-0000-0000-0000B9050000}"/>
    <cellStyle name="Comma 2 2 2 2" xfId="1480" xr:uid="{00000000-0005-0000-0000-0000BA050000}"/>
    <cellStyle name="Comma 2 2 2 2 10" xfId="1481" xr:uid="{00000000-0005-0000-0000-0000BB050000}"/>
    <cellStyle name="Comma 2 2 2 2 10 2" xfId="1482" xr:uid="{00000000-0005-0000-0000-0000BC050000}"/>
    <cellStyle name="Comma 2 2 2 2 10 2 2" xfId="1483" xr:uid="{00000000-0005-0000-0000-0000BD050000}"/>
    <cellStyle name="Comma 2 2 2 2 10 2 3" xfId="1484" xr:uid="{00000000-0005-0000-0000-0000BE050000}"/>
    <cellStyle name="Comma 2 2 2 2 10 2 4" xfId="1485" xr:uid="{00000000-0005-0000-0000-0000BF050000}"/>
    <cellStyle name="Comma 2 2 2 2 11" xfId="1486" xr:uid="{00000000-0005-0000-0000-0000C0050000}"/>
    <cellStyle name="Comma 2 2 2 2 11 2" xfId="1487" xr:uid="{00000000-0005-0000-0000-0000C1050000}"/>
    <cellStyle name="Comma 2 2 2 2 11 2 2" xfId="1488" xr:uid="{00000000-0005-0000-0000-0000C2050000}"/>
    <cellStyle name="Comma 2 2 2 2 11 2 3" xfId="1489" xr:uid="{00000000-0005-0000-0000-0000C3050000}"/>
    <cellStyle name="Comma 2 2 2 2 11 2 4" xfId="1490" xr:uid="{00000000-0005-0000-0000-0000C4050000}"/>
    <cellStyle name="Comma 2 2 2 2 12" xfId="1491" xr:uid="{00000000-0005-0000-0000-0000C5050000}"/>
    <cellStyle name="Comma 2 2 2 2 12 2" xfId="1492" xr:uid="{00000000-0005-0000-0000-0000C6050000}"/>
    <cellStyle name="Comma 2 2 2 2 12 2 2" xfId="1493" xr:uid="{00000000-0005-0000-0000-0000C7050000}"/>
    <cellStyle name="Comma 2 2 2 2 12 2 3" xfId="1494" xr:uid="{00000000-0005-0000-0000-0000C8050000}"/>
    <cellStyle name="Comma 2 2 2 2 12 2 4" xfId="1495" xr:uid="{00000000-0005-0000-0000-0000C9050000}"/>
    <cellStyle name="Comma 2 2 2 2 13" xfId="1496" xr:uid="{00000000-0005-0000-0000-0000CA050000}"/>
    <cellStyle name="Comma 2 2 2 2 13 2" xfId="1497" xr:uid="{00000000-0005-0000-0000-0000CB050000}"/>
    <cellStyle name="Comma 2 2 2 2 13 2 2" xfId="1498" xr:uid="{00000000-0005-0000-0000-0000CC050000}"/>
    <cellStyle name="Comma 2 2 2 2 13 2 3" xfId="1499" xr:uid="{00000000-0005-0000-0000-0000CD050000}"/>
    <cellStyle name="Comma 2 2 2 2 13 2 4" xfId="1500" xr:uid="{00000000-0005-0000-0000-0000CE050000}"/>
    <cellStyle name="Comma 2 2 2 2 14" xfId="1501" xr:uid="{00000000-0005-0000-0000-0000CF050000}"/>
    <cellStyle name="Comma 2 2 2 2 14 2" xfId="1502" xr:uid="{00000000-0005-0000-0000-0000D0050000}"/>
    <cellStyle name="Comma 2 2 2 2 14 2 2" xfId="1503" xr:uid="{00000000-0005-0000-0000-0000D1050000}"/>
    <cellStyle name="Comma 2 2 2 2 14 2 3" xfId="1504" xr:uid="{00000000-0005-0000-0000-0000D2050000}"/>
    <cellStyle name="Comma 2 2 2 2 14 2 4" xfId="1505" xr:uid="{00000000-0005-0000-0000-0000D3050000}"/>
    <cellStyle name="Comma 2 2 2 2 15" xfId="1506" xr:uid="{00000000-0005-0000-0000-0000D4050000}"/>
    <cellStyle name="Comma 2 2 2 2 15 2" xfId="1507" xr:uid="{00000000-0005-0000-0000-0000D5050000}"/>
    <cellStyle name="Comma 2 2 2 2 15 2 2" xfId="1508" xr:uid="{00000000-0005-0000-0000-0000D6050000}"/>
    <cellStyle name="Comma 2 2 2 2 15 2 3" xfId="1509" xr:uid="{00000000-0005-0000-0000-0000D7050000}"/>
    <cellStyle name="Comma 2 2 2 2 15 2 4" xfId="1510" xr:uid="{00000000-0005-0000-0000-0000D8050000}"/>
    <cellStyle name="Comma 2 2 2 2 15 3" xfId="1511" xr:uid="{00000000-0005-0000-0000-0000D9050000}"/>
    <cellStyle name="Comma 2 2 2 2 15 3 2" xfId="1512" xr:uid="{00000000-0005-0000-0000-0000DA050000}"/>
    <cellStyle name="Comma 2 2 2 2 15 3 3" xfId="1513" xr:uid="{00000000-0005-0000-0000-0000DB050000}"/>
    <cellStyle name="Comma 2 2 2 2 15 3 4" xfId="1514" xr:uid="{00000000-0005-0000-0000-0000DC050000}"/>
    <cellStyle name="Comma 2 2 2 2 15 4" xfId="1515" xr:uid="{00000000-0005-0000-0000-0000DD050000}"/>
    <cellStyle name="Comma 2 2 2 2 15 5" xfId="1516" xr:uid="{00000000-0005-0000-0000-0000DE050000}"/>
    <cellStyle name="Comma 2 2 2 2 15 6" xfId="1517" xr:uid="{00000000-0005-0000-0000-0000DF050000}"/>
    <cellStyle name="Comma 2 2 2 2 16" xfId="1518" xr:uid="{00000000-0005-0000-0000-0000E0050000}"/>
    <cellStyle name="Comma 2 2 2 2 17" xfId="1519" xr:uid="{00000000-0005-0000-0000-0000E1050000}"/>
    <cellStyle name="Comma 2 2 2 2 17 2" xfId="1520" xr:uid="{00000000-0005-0000-0000-0000E2050000}"/>
    <cellStyle name="Comma 2 2 2 2 17 3" xfId="1521" xr:uid="{00000000-0005-0000-0000-0000E3050000}"/>
    <cellStyle name="Comma 2 2 2 2 17 4" xfId="1522" xr:uid="{00000000-0005-0000-0000-0000E4050000}"/>
    <cellStyle name="Comma 2 2 2 2 18" xfId="1523" xr:uid="{00000000-0005-0000-0000-0000E5050000}"/>
    <cellStyle name="Comma 2 2 2 2 19" xfId="1524" xr:uid="{00000000-0005-0000-0000-0000E6050000}"/>
    <cellStyle name="Comma 2 2 2 2 2" xfId="1525" xr:uid="{00000000-0005-0000-0000-0000E7050000}"/>
    <cellStyle name="Comma 2 2 2 2 2 10" xfId="1526" xr:uid="{00000000-0005-0000-0000-0000E8050000}"/>
    <cellStyle name="Comma 2 2 2 2 2 11" xfId="1527" xr:uid="{00000000-0005-0000-0000-0000E9050000}"/>
    <cellStyle name="Comma 2 2 2 2 2 12" xfId="1528" xr:uid="{00000000-0005-0000-0000-0000EA050000}"/>
    <cellStyle name="Comma 2 2 2 2 2 13" xfId="1529" xr:uid="{00000000-0005-0000-0000-0000EB050000}"/>
    <cellStyle name="Comma 2 2 2 2 2 13 2" xfId="1530" xr:uid="{00000000-0005-0000-0000-0000EC050000}"/>
    <cellStyle name="Comma 2 2 2 2 2 14" xfId="1531" xr:uid="{00000000-0005-0000-0000-0000ED050000}"/>
    <cellStyle name="Comma 2 2 2 2 2 14 2" xfId="1532" xr:uid="{00000000-0005-0000-0000-0000EE050000}"/>
    <cellStyle name="Comma 2 2 2 2 2 15" xfId="1533" xr:uid="{00000000-0005-0000-0000-0000EF050000}"/>
    <cellStyle name="Comma 2 2 2 2 2 15 2" xfId="1534" xr:uid="{00000000-0005-0000-0000-0000F0050000}"/>
    <cellStyle name="Comma 2 2 2 2 2 15 3" xfId="1535" xr:uid="{00000000-0005-0000-0000-0000F1050000}"/>
    <cellStyle name="Comma 2 2 2 2 2 15 3 2" xfId="1536" xr:uid="{00000000-0005-0000-0000-0000F2050000}"/>
    <cellStyle name="Comma 2 2 2 2 2 15 3 3" xfId="1537" xr:uid="{00000000-0005-0000-0000-0000F3050000}"/>
    <cellStyle name="Comma 2 2 2 2 2 15 3 4" xfId="1538" xr:uid="{00000000-0005-0000-0000-0000F4050000}"/>
    <cellStyle name="Comma 2 2 2 2 2 15 4" xfId="1539" xr:uid="{00000000-0005-0000-0000-0000F5050000}"/>
    <cellStyle name="Comma 2 2 2 2 2 15 5" xfId="1540" xr:uid="{00000000-0005-0000-0000-0000F6050000}"/>
    <cellStyle name="Comma 2 2 2 2 2 15 6" xfId="1541" xr:uid="{00000000-0005-0000-0000-0000F7050000}"/>
    <cellStyle name="Comma 2 2 2 2 2 16" xfId="1542" xr:uid="{00000000-0005-0000-0000-0000F8050000}"/>
    <cellStyle name="Comma 2 2 2 2 2 16 2" xfId="1543" xr:uid="{00000000-0005-0000-0000-0000F9050000}"/>
    <cellStyle name="Comma 2 2 2 2 2 16 3" xfId="1544" xr:uid="{00000000-0005-0000-0000-0000FA050000}"/>
    <cellStyle name="Comma 2 2 2 2 2 16 4" xfId="1545" xr:uid="{00000000-0005-0000-0000-0000FB050000}"/>
    <cellStyle name="Comma 2 2 2 2 2 17" xfId="1546" xr:uid="{00000000-0005-0000-0000-0000FC050000}"/>
    <cellStyle name="Comma 2 2 2 2 2 17 2" xfId="1547" xr:uid="{00000000-0005-0000-0000-0000FD050000}"/>
    <cellStyle name="Comma 2 2 2 2 2 17 3" xfId="1548" xr:uid="{00000000-0005-0000-0000-0000FE050000}"/>
    <cellStyle name="Comma 2 2 2 2 2 17 4" xfId="1549" xr:uid="{00000000-0005-0000-0000-0000FF050000}"/>
    <cellStyle name="Comma 2 2 2 2 2 18" xfId="1550" xr:uid="{00000000-0005-0000-0000-000000060000}"/>
    <cellStyle name="Comma 2 2 2 2 2 19" xfId="1551" xr:uid="{00000000-0005-0000-0000-000001060000}"/>
    <cellStyle name="Comma 2 2 2 2 2 2" xfId="1552" xr:uid="{00000000-0005-0000-0000-000002060000}"/>
    <cellStyle name="Comma 2 2 2 2 2 2 2" xfId="1553" xr:uid="{00000000-0005-0000-0000-000003060000}"/>
    <cellStyle name="Comma 2 2 2 2 2 2 2 2" xfId="1554" xr:uid="{00000000-0005-0000-0000-000004060000}"/>
    <cellStyle name="Comma 2 2 2 2 2 2 2 3" xfId="1555" xr:uid="{00000000-0005-0000-0000-000005060000}"/>
    <cellStyle name="Comma 2 2 2 2 2 2 2 4" xfId="1556" xr:uid="{00000000-0005-0000-0000-000006060000}"/>
    <cellStyle name="Comma 2 2 2 2 2 2 2 5" xfId="1557" xr:uid="{00000000-0005-0000-0000-000007060000}"/>
    <cellStyle name="Comma 2 2 2 2 2 2 2 5 2" xfId="1558" xr:uid="{00000000-0005-0000-0000-000008060000}"/>
    <cellStyle name="Comma 2 2 2 2 2 2 2 5 3" xfId="1559" xr:uid="{00000000-0005-0000-0000-000009060000}"/>
    <cellStyle name="Comma 2 2 2 2 2 2 2 5 4" xfId="1560" xr:uid="{00000000-0005-0000-0000-00000A060000}"/>
    <cellStyle name="Comma 2 2 2 2 2 2 3" xfId="1561" xr:uid="{00000000-0005-0000-0000-00000B060000}"/>
    <cellStyle name="Comma 2 2 2 2 2 2 3 2" xfId="1562" xr:uid="{00000000-0005-0000-0000-00000C060000}"/>
    <cellStyle name="Comma 2 2 2 2 2 2 3 2 2" xfId="1563" xr:uid="{00000000-0005-0000-0000-00000D060000}"/>
    <cellStyle name="Comma 2 2 2 2 2 2 3 2 3" xfId="1564" xr:uid="{00000000-0005-0000-0000-00000E060000}"/>
    <cellStyle name="Comma 2 2 2 2 2 2 3 2 4" xfId="1565" xr:uid="{00000000-0005-0000-0000-00000F060000}"/>
    <cellStyle name="Comma 2 2 2 2 2 2 4" xfId="1566" xr:uid="{00000000-0005-0000-0000-000010060000}"/>
    <cellStyle name="Comma 2 2 2 2 2 2 4 2" xfId="1567" xr:uid="{00000000-0005-0000-0000-000011060000}"/>
    <cellStyle name="Comma 2 2 2 2 2 2 4 2 2" xfId="1568" xr:uid="{00000000-0005-0000-0000-000012060000}"/>
    <cellStyle name="Comma 2 2 2 2 2 2 4 2 3" xfId="1569" xr:uid="{00000000-0005-0000-0000-000013060000}"/>
    <cellStyle name="Comma 2 2 2 2 2 2 4 2 4" xfId="1570" xr:uid="{00000000-0005-0000-0000-000014060000}"/>
    <cellStyle name="Comma 2 2 2 2 2 2 5" xfId="1571" xr:uid="{00000000-0005-0000-0000-000015060000}"/>
    <cellStyle name="Comma 2 2 2 2 2 20" xfId="1572" xr:uid="{00000000-0005-0000-0000-000016060000}"/>
    <cellStyle name="Comma 2 2 2 2 2 3" xfId="1573" xr:uid="{00000000-0005-0000-0000-000017060000}"/>
    <cellStyle name="Comma 2 2 2 2 2 3 2" xfId="1574" xr:uid="{00000000-0005-0000-0000-000018060000}"/>
    <cellStyle name="Comma 2 2 2 2 2 3 2 2" xfId="1575" xr:uid="{00000000-0005-0000-0000-000019060000}"/>
    <cellStyle name="Comma 2 2 2 2 2 3 2 2 2" xfId="1576" xr:uid="{00000000-0005-0000-0000-00001A060000}"/>
    <cellStyle name="Comma 2 2 2 2 2 3 2 2 2 2" xfId="1577" xr:uid="{00000000-0005-0000-0000-00001B060000}"/>
    <cellStyle name="Comma 2 2 2 2 2 3 2 2 2 3" xfId="1578" xr:uid="{00000000-0005-0000-0000-00001C060000}"/>
    <cellStyle name="Comma 2 2 2 2 2 3 2 2 2 4" xfId="1579" xr:uid="{00000000-0005-0000-0000-00001D060000}"/>
    <cellStyle name="Comma 2 2 2 2 2 3 2 2 3" xfId="1580" xr:uid="{00000000-0005-0000-0000-00001E060000}"/>
    <cellStyle name="Comma 2 2 2 2 2 3 2 2 4" xfId="1581" xr:uid="{00000000-0005-0000-0000-00001F060000}"/>
    <cellStyle name="Comma 2 2 2 2 2 3 2 2 5" xfId="1582" xr:uid="{00000000-0005-0000-0000-000020060000}"/>
    <cellStyle name="Comma 2 2 2 2 2 3 2 3" xfId="1583" xr:uid="{00000000-0005-0000-0000-000021060000}"/>
    <cellStyle name="Comma 2 2 2 2 2 3 2 3 2" xfId="1584" xr:uid="{00000000-0005-0000-0000-000022060000}"/>
    <cellStyle name="Comma 2 2 2 2 2 3 2 3 3" xfId="1585" xr:uid="{00000000-0005-0000-0000-000023060000}"/>
    <cellStyle name="Comma 2 2 2 2 2 3 2 3 4" xfId="1586" xr:uid="{00000000-0005-0000-0000-000024060000}"/>
    <cellStyle name="Comma 2 2 2 2 2 3 2 4" xfId="1587" xr:uid="{00000000-0005-0000-0000-000025060000}"/>
    <cellStyle name="Comma 2 2 2 2 2 3 2 5" xfId="1588" xr:uid="{00000000-0005-0000-0000-000026060000}"/>
    <cellStyle name="Comma 2 2 2 2 2 3 2 6" xfId="1589" xr:uid="{00000000-0005-0000-0000-000027060000}"/>
    <cellStyle name="Comma 2 2 2 2 2 3 3" xfId="1590" xr:uid="{00000000-0005-0000-0000-000028060000}"/>
    <cellStyle name="Comma 2 2 2 2 2 3 3 2" xfId="1591" xr:uid="{00000000-0005-0000-0000-000029060000}"/>
    <cellStyle name="Comma 2 2 2 2 2 3 3 2 2" xfId="1592" xr:uid="{00000000-0005-0000-0000-00002A060000}"/>
    <cellStyle name="Comma 2 2 2 2 2 3 3 2 2 2" xfId="1593" xr:uid="{00000000-0005-0000-0000-00002B060000}"/>
    <cellStyle name="Comma 2 2 2 2 2 3 3 2 2 3" xfId="1594" xr:uid="{00000000-0005-0000-0000-00002C060000}"/>
    <cellStyle name="Comma 2 2 2 2 2 3 3 2 2 4" xfId="1595" xr:uid="{00000000-0005-0000-0000-00002D060000}"/>
    <cellStyle name="Comma 2 2 2 2 2 3 3 2 3" xfId="1596" xr:uid="{00000000-0005-0000-0000-00002E060000}"/>
    <cellStyle name="Comma 2 2 2 2 2 3 3 2 4" xfId="1597" xr:uid="{00000000-0005-0000-0000-00002F060000}"/>
    <cellStyle name="Comma 2 2 2 2 2 3 3 2 5" xfId="1598" xr:uid="{00000000-0005-0000-0000-000030060000}"/>
    <cellStyle name="Comma 2 2 2 2 2 3 3 3" xfId="1599" xr:uid="{00000000-0005-0000-0000-000031060000}"/>
    <cellStyle name="Comma 2 2 2 2 2 3 3 3 2" xfId="1600" xr:uid="{00000000-0005-0000-0000-000032060000}"/>
    <cellStyle name="Comma 2 2 2 2 2 3 3 3 3" xfId="1601" xr:uid="{00000000-0005-0000-0000-000033060000}"/>
    <cellStyle name="Comma 2 2 2 2 2 3 3 3 4" xfId="1602" xr:uid="{00000000-0005-0000-0000-000034060000}"/>
    <cellStyle name="Comma 2 2 2 2 2 3 3 4" xfId="1603" xr:uid="{00000000-0005-0000-0000-000035060000}"/>
    <cellStyle name="Comma 2 2 2 2 2 3 3 5" xfId="1604" xr:uid="{00000000-0005-0000-0000-000036060000}"/>
    <cellStyle name="Comma 2 2 2 2 2 3 3 6" xfId="1605" xr:uid="{00000000-0005-0000-0000-000037060000}"/>
    <cellStyle name="Comma 2 2 2 2 2 3 4" xfId="1606" xr:uid="{00000000-0005-0000-0000-000038060000}"/>
    <cellStyle name="Comma 2 2 2 2 2 3 5" xfId="1607" xr:uid="{00000000-0005-0000-0000-000039060000}"/>
    <cellStyle name="Comma 2 2 2 2 2 3 5 2" xfId="1608" xr:uid="{00000000-0005-0000-0000-00003A060000}"/>
    <cellStyle name="Comma 2 2 2 2 2 3 5 2 2" xfId="1609" xr:uid="{00000000-0005-0000-0000-00003B060000}"/>
    <cellStyle name="Comma 2 2 2 2 2 3 5 2 3" xfId="1610" xr:uid="{00000000-0005-0000-0000-00003C060000}"/>
    <cellStyle name="Comma 2 2 2 2 2 3 5 2 4" xfId="1611" xr:uid="{00000000-0005-0000-0000-00003D060000}"/>
    <cellStyle name="Comma 2 2 2 2 2 3 5 3" xfId="1612" xr:uid="{00000000-0005-0000-0000-00003E060000}"/>
    <cellStyle name="Comma 2 2 2 2 2 3 5 4" xfId="1613" xr:uid="{00000000-0005-0000-0000-00003F060000}"/>
    <cellStyle name="Comma 2 2 2 2 2 3 5 5" xfId="1614" xr:uid="{00000000-0005-0000-0000-000040060000}"/>
    <cellStyle name="Comma 2 2 2 2 2 3 6" xfId="1615" xr:uid="{00000000-0005-0000-0000-000041060000}"/>
    <cellStyle name="Comma 2 2 2 2 2 3 6 2" xfId="1616" xr:uid="{00000000-0005-0000-0000-000042060000}"/>
    <cellStyle name="Comma 2 2 2 2 2 3 6 3" xfId="1617" xr:uid="{00000000-0005-0000-0000-000043060000}"/>
    <cellStyle name="Comma 2 2 2 2 2 3 6 4" xfId="1618" xr:uid="{00000000-0005-0000-0000-000044060000}"/>
    <cellStyle name="Comma 2 2 2 2 2 3 7" xfId="1619" xr:uid="{00000000-0005-0000-0000-000045060000}"/>
    <cellStyle name="Comma 2 2 2 2 2 3 8" xfId="1620" xr:uid="{00000000-0005-0000-0000-000046060000}"/>
    <cellStyle name="Comma 2 2 2 2 2 3 9" xfId="1621" xr:uid="{00000000-0005-0000-0000-000047060000}"/>
    <cellStyle name="Comma 2 2 2 2 2 4" xfId="1622" xr:uid="{00000000-0005-0000-0000-000048060000}"/>
    <cellStyle name="Comma 2 2 2 2 2 4 2" xfId="1623" xr:uid="{00000000-0005-0000-0000-000049060000}"/>
    <cellStyle name="Comma 2 2 2 2 2 4 3" xfId="1624" xr:uid="{00000000-0005-0000-0000-00004A060000}"/>
    <cellStyle name="Comma 2 2 2 2 2 4 3 2" xfId="1625" xr:uid="{00000000-0005-0000-0000-00004B060000}"/>
    <cellStyle name="Comma 2 2 2 2 2 4 3 2 2" xfId="1626" xr:uid="{00000000-0005-0000-0000-00004C060000}"/>
    <cellStyle name="Comma 2 2 2 2 2 4 3 2 3" xfId="1627" xr:uid="{00000000-0005-0000-0000-00004D060000}"/>
    <cellStyle name="Comma 2 2 2 2 2 4 3 2 4" xfId="1628" xr:uid="{00000000-0005-0000-0000-00004E060000}"/>
    <cellStyle name="Comma 2 2 2 2 2 4 3 3" xfId="1629" xr:uid="{00000000-0005-0000-0000-00004F060000}"/>
    <cellStyle name="Comma 2 2 2 2 2 4 3 4" xfId="1630" xr:uid="{00000000-0005-0000-0000-000050060000}"/>
    <cellStyle name="Comma 2 2 2 2 2 4 3 5" xfId="1631" xr:uid="{00000000-0005-0000-0000-000051060000}"/>
    <cellStyle name="Comma 2 2 2 2 2 4 4" xfId="1632" xr:uid="{00000000-0005-0000-0000-000052060000}"/>
    <cellStyle name="Comma 2 2 2 2 2 4 4 2" xfId="1633" xr:uid="{00000000-0005-0000-0000-000053060000}"/>
    <cellStyle name="Comma 2 2 2 2 2 4 4 3" xfId="1634" xr:uid="{00000000-0005-0000-0000-000054060000}"/>
    <cellStyle name="Comma 2 2 2 2 2 4 4 4" xfId="1635" xr:uid="{00000000-0005-0000-0000-000055060000}"/>
    <cellStyle name="Comma 2 2 2 2 2 4 5" xfId="1636" xr:uid="{00000000-0005-0000-0000-000056060000}"/>
    <cellStyle name="Comma 2 2 2 2 2 4 6" xfId="1637" xr:uid="{00000000-0005-0000-0000-000057060000}"/>
    <cellStyle name="Comma 2 2 2 2 2 4 7" xfId="1638" xr:uid="{00000000-0005-0000-0000-000058060000}"/>
    <cellStyle name="Comma 2 2 2 2 2 5" xfId="1639" xr:uid="{00000000-0005-0000-0000-000059060000}"/>
    <cellStyle name="Comma 2 2 2 2 2 5 2" xfId="1640" xr:uid="{00000000-0005-0000-0000-00005A060000}"/>
    <cellStyle name="Comma 2 2 2 2 2 5 3" xfId="1641" xr:uid="{00000000-0005-0000-0000-00005B060000}"/>
    <cellStyle name="Comma 2 2 2 2 2 5 3 2" xfId="1642" xr:uid="{00000000-0005-0000-0000-00005C060000}"/>
    <cellStyle name="Comma 2 2 2 2 2 5 3 2 2" xfId="1643" xr:uid="{00000000-0005-0000-0000-00005D060000}"/>
    <cellStyle name="Comma 2 2 2 2 2 5 3 2 3" xfId="1644" xr:uid="{00000000-0005-0000-0000-00005E060000}"/>
    <cellStyle name="Comma 2 2 2 2 2 5 3 2 4" xfId="1645" xr:uid="{00000000-0005-0000-0000-00005F060000}"/>
    <cellStyle name="Comma 2 2 2 2 2 5 3 3" xfId="1646" xr:uid="{00000000-0005-0000-0000-000060060000}"/>
    <cellStyle name="Comma 2 2 2 2 2 5 3 4" xfId="1647" xr:uid="{00000000-0005-0000-0000-000061060000}"/>
    <cellStyle name="Comma 2 2 2 2 2 5 3 5" xfId="1648" xr:uid="{00000000-0005-0000-0000-000062060000}"/>
    <cellStyle name="Comma 2 2 2 2 2 5 4" xfId="1649" xr:uid="{00000000-0005-0000-0000-000063060000}"/>
    <cellStyle name="Comma 2 2 2 2 2 5 4 2" xfId="1650" xr:uid="{00000000-0005-0000-0000-000064060000}"/>
    <cellStyle name="Comma 2 2 2 2 2 5 4 3" xfId="1651" xr:uid="{00000000-0005-0000-0000-000065060000}"/>
    <cellStyle name="Comma 2 2 2 2 2 5 4 4" xfId="1652" xr:uid="{00000000-0005-0000-0000-000066060000}"/>
    <cellStyle name="Comma 2 2 2 2 2 5 5" xfId="1653" xr:uid="{00000000-0005-0000-0000-000067060000}"/>
    <cellStyle name="Comma 2 2 2 2 2 5 6" xfId="1654" xr:uid="{00000000-0005-0000-0000-000068060000}"/>
    <cellStyle name="Comma 2 2 2 2 2 5 7" xfId="1655" xr:uid="{00000000-0005-0000-0000-000069060000}"/>
    <cellStyle name="Comma 2 2 2 2 2 6" xfId="1656" xr:uid="{00000000-0005-0000-0000-00006A060000}"/>
    <cellStyle name="Comma 2 2 2 2 2 7" xfId="1657" xr:uid="{00000000-0005-0000-0000-00006B060000}"/>
    <cellStyle name="Comma 2 2 2 2 2 8" xfId="1658" xr:uid="{00000000-0005-0000-0000-00006C060000}"/>
    <cellStyle name="Comma 2 2 2 2 2 9" xfId="1659" xr:uid="{00000000-0005-0000-0000-00006D060000}"/>
    <cellStyle name="Comma 2 2 2 2 20" xfId="1660" xr:uid="{00000000-0005-0000-0000-00006E060000}"/>
    <cellStyle name="Comma 2 2 2 2 3" xfId="1661" xr:uid="{00000000-0005-0000-0000-00006F060000}"/>
    <cellStyle name="Comma 2 2 2 2 3 10" xfId="1662" xr:uid="{00000000-0005-0000-0000-000070060000}"/>
    <cellStyle name="Comma 2 2 2 2 3 11" xfId="1663" xr:uid="{00000000-0005-0000-0000-000071060000}"/>
    <cellStyle name="Comma 2 2 2 2 3 2" xfId="1664" xr:uid="{00000000-0005-0000-0000-000072060000}"/>
    <cellStyle name="Comma 2 2 2 2 3 2 2" xfId="1665" xr:uid="{00000000-0005-0000-0000-000073060000}"/>
    <cellStyle name="Comma 2 2 2 2 3 2 2 2" xfId="1666" xr:uid="{00000000-0005-0000-0000-000074060000}"/>
    <cellStyle name="Comma 2 2 2 2 3 2 2 2 2" xfId="1667" xr:uid="{00000000-0005-0000-0000-000075060000}"/>
    <cellStyle name="Comma 2 2 2 2 3 2 2 2 2 2" xfId="1668" xr:uid="{00000000-0005-0000-0000-000076060000}"/>
    <cellStyle name="Comma 2 2 2 2 3 2 2 2 2 3" xfId="1669" xr:uid="{00000000-0005-0000-0000-000077060000}"/>
    <cellStyle name="Comma 2 2 2 2 3 2 2 2 2 4" xfId="1670" xr:uid="{00000000-0005-0000-0000-000078060000}"/>
    <cellStyle name="Comma 2 2 2 2 3 2 2 2 3" xfId="1671" xr:uid="{00000000-0005-0000-0000-000079060000}"/>
    <cellStyle name="Comma 2 2 2 2 3 2 2 2 4" xfId="1672" xr:uid="{00000000-0005-0000-0000-00007A060000}"/>
    <cellStyle name="Comma 2 2 2 2 3 2 2 2 5" xfId="1673" xr:uid="{00000000-0005-0000-0000-00007B060000}"/>
    <cellStyle name="Comma 2 2 2 2 3 2 2 3" xfId="1674" xr:uid="{00000000-0005-0000-0000-00007C060000}"/>
    <cellStyle name="Comma 2 2 2 2 3 2 2 3 2" xfId="1675" xr:uid="{00000000-0005-0000-0000-00007D060000}"/>
    <cellStyle name="Comma 2 2 2 2 3 2 2 3 3" xfId="1676" xr:uid="{00000000-0005-0000-0000-00007E060000}"/>
    <cellStyle name="Comma 2 2 2 2 3 2 2 3 4" xfId="1677" xr:uid="{00000000-0005-0000-0000-00007F060000}"/>
    <cellStyle name="Comma 2 2 2 2 3 2 2 4" xfId="1678" xr:uid="{00000000-0005-0000-0000-000080060000}"/>
    <cellStyle name="Comma 2 2 2 2 3 2 2 4 2" xfId="1679" xr:uid="{00000000-0005-0000-0000-000081060000}"/>
    <cellStyle name="Comma 2 2 2 2 3 2 2 4 3" xfId="1680" xr:uid="{00000000-0005-0000-0000-000082060000}"/>
    <cellStyle name="Comma 2 2 2 2 3 2 2 4 4" xfId="1681" xr:uid="{00000000-0005-0000-0000-000083060000}"/>
    <cellStyle name="Comma 2 2 2 2 3 2 2 5" xfId="1682" xr:uid="{00000000-0005-0000-0000-000084060000}"/>
    <cellStyle name="Comma 2 2 2 2 3 2 2 6" xfId="1683" xr:uid="{00000000-0005-0000-0000-000085060000}"/>
    <cellStyle name="Comma 2 2 2 2 3 2 2 7" xfId="1684" xr:uid="{00000000-0005-0000-0000-000086060000}"/>
    <cellStyle name="Comma 2 2 2 2 3 2 3" xfId="1685" xr:uid="{00000000-0005-0000-0000-000087060000}"/>
    <cellStyle name="Comma 2 2 2 2 3 2 3 2" xfId="1686" xr:uid="{00000000-0005-0000-0000-000088060000}"/>
    <cellStyle name="Comma 2 2 2 2 3 2 3 2 2" xfId="1687" xr:uid="{00000000-0005-0000-0000-000089060000}"/>
    <cellStyle name="Comma 2 2 2 2 3 2 3 2 2 2" xfId="1688" xr:uid="{00000000-0005-0000-0000-00008A060000}"/>
    <cellStyle name="Comma 2 2 2 2 3 2 3 2 2 3" xfId="1689" xr:uid="{00000000-0005-0000-0000-00008B060000}"/>
    <cellStyle name="Comma 2 2 2 2 3 2 3 2 2 4" xfId="1690" xr:uid="{00000000-0005-0000-0000-00008C060000}"/>
    <cellStyle name="Comma 2 2 2 2 3 2 3 2 3" xfId="1691" xr:uid="{00000000-0005-0000-0000-00008D060000}"/>
    <cellStyle name="Comma 2 2 2 2 3 2 3 2 4" xfId="1692" xr:uid="{00000000-0005-0000-0000-00008E060000}"/>
    <cellStyle name="Comma 2 2 2 2 3 2 3 2 5" xfId="1693" xr:uid="{00000000-0005-0000-0000-00008F060000}"/>
    <cellStyle name="Comma 2 2 2 2 3 2 3 3" xfId="1694" xr:uid="{00000000-0005-0000-0000-000090060000}"/>
    <cellStyle name="Comma 2 2 2 2 3 2 3 3 2" xfId="1695" xr:uid="{00000000-0005-0000-0000-000091060000}"/>
    <cellStyle name="Comma 2 2 2 2 3 2 3 3 3" xfId="1696" xr:uid="{00000000-0005-0000-0000-000092060000}"/>
    <cellStyle name="Comma 2 2 2 2 3 2 3 3 4" xfId="1697" xr:uid="{00000000-0005-0000-0000-000093060000}"/>
    <cellStyle name="Comma 2 2 2 2 3 2 3 4" xfId="1698" xr:uid="{00000000-0005-0000-0000-000094060000}"/>
    <cellStyle name="Comma 2 2 2 2 3 2 3 4 2" xfId="1699" xr:uid="{00000000-0005-0000-0000-000095060000}"/>
    <cellStyle name="Comma 2 2 2 2 3 2 3 4 3" xfId="1700" xr:uid="{00000000-0005-0000-0000-000096060000}"/>
    <cellStyle name="Comma 2 2 2 2 3 2 3 4 4" xfId="1701" xr:uid="{00000000-0005-0000-0000-000097060000}"/>
    <cellStyle name="Comma 2 2 2 2 3 2 3 5" xfId="1702" xr:uid="{00000000-0005-0000-0000-000098060000}"/>
    <cellStyle name="Comma 2 2 2 2 3 2 3 6" xfId="1703" xr:uid="{00000000-0005-0000-0000-000099060000}"/>
    <cellStyle name="Comma 2 2 2 2 3 2 3 7" xfId="1704" xr:uid="{00000000-0005-0000-0000-00009A060000}"/>
    <cellStyle name="Comma 2 2 2 2 3 2 4" xfId="1705" xr:uid="{00000000-0005-0000-0000-00009B060000}"/>
    <cellStyle name="Comma 2 2 2 2 3 2 4 2" xfId="1706" xr:uid="{00000000-0005-0000-0000-00009C060000}"/>
    <cellStyle name="Comma 2 2 2 2 3 2 4 2 2" xfId="1707" xr:uid="{00000000-0005-0000-0000-00009D060000}"/>
    <cellStyle name="Comma 2 2 2 2 3 2 4 2 3" xfId="1708" xr:uid="{00000000-0005-0000-0000-00009E060000}"/>
    <cellStyle name="Comma 2 2 2 2 3 2 4 2 4" xfId="1709" xr:uid="{00000000-0005-0000-0000-00009F060000}"/>
    <cellStyle name="Comma 2 2 2 2 3 2 4 3" xfId="1710" xr:uid="{00000000-0005-0000-0000-0000A0060000}"/>
    <cellStyle name="Comma 2 2 2 2 3 2 4 3 2" xfId="1711" xr:uid="{00000000-0005-0000-0000-0000A1060000}"/>
    <cellStyle name="Comma 2 2 2 2 3 2 4 3 3" xfId="1712" xr:uid="{00000000-0005-0000-0000-0000A2060000}"/>
    <cellStyle name="Comma 2 2 2 2 3 2 4 3 4" xfId="1713" xr:uid="{00000000-0005-0000-0000-0000A3060000}"/>
    <cellStyle name="Comma 2 2 2 2 3 2 4 4" xfId="1714" xr:uid="{00000000-0005-0000-0000-0000A4060000}"/>
    <cellStyle name="Comma 2 2 2 2 3 2 4 5" xfId="1715" xr:uid="{00000000-0005-0000-0000-0000A5060000}"/>
    <cellStyle name="Comma 2 2 2 2 3 2 4 6" xfId="1716" xr:uid="{00000000-0005-0000-0000-0000A6060000}"/>
    <cellStyle name="Comma 2 2 2 2 3 2 5" xfId="1717" xr:uid="{00000000-0005-0000-0000-0000A7060000}"/>
    <cellStyle name="Comma 2 2 2 2 3 2 6" xfId="1718" xr:uid="{00000000-0005-0000-0000-0000A8060000}"/>
    <cellStyle name="Comma 2 2 2 2 3 2 6 2" xfId="1719" xr:uid="{00000000-0005-0000-0000-0000A9060000}"/>
    <cellStyle name="Comma 2 2 2 2 3 2 6 3" xfId="1720" xr:uid="{00000000-0005-0000-0000-0000AA060000}"/>
    <cellStyle name="Comma 2 2 2 2 3 2 6 4" xfId="1721" xr:uid="{00000000-0005-0000-0000-0000AB060000}"/>
    <cellStyle name="Comma 2 2 2 2 3 2 7" xfId="1722" xr:uid="{00000000-0005-0000-0000-0000AC060000}"/>
    <cellStyle name="Comma 2 2 2 2 3 2 8" xfId="1723" xr:uid="{00000000-0005-0000-0000-0000AD060000}"/>
    <cellStyle name="Comma 2 2 2 2 3 2 9" xfId="1724" xr:uid="{00000000-0005-0000-0000-0000AE060000}"/>
    <cellStyle name="Comma 2 2 2 2 3 3" xfId="1725" xr:uid="{00000000-0005-0000-0000-0000AF060000}"/>
    <cellStyle name="Comma 2 2 2 2 3 3 2" xfId="1726" xr:uid="{00000000-0005-0000-0000-0000B0060000}"/>
    <cellStyle name="Comma 2 2 2 2 3 3 2 2" xfId="1727" xr:uid="{00000000-0005-0000-0000-0000B1060000}"/>
    <cellStyle name="Comma 2 2 2 2 3 3 2 2 2" xfId="1728" xr:uid="{00000000-0005-0000-0000-0000B2060000}"/>
    <cellStyle name="Comma 2 2 2 2 3 3 2 2 3" xfId="1729" xr:uid="{00000000-0005-0000-0000-0000B3060000}"/>
    <cellStyle name="Comma 2 2 2 2 3 3 2 2 4" xfId="1730" xr:uid="{00000000-0005-0000-0000-0000B4060000}"/>
    <cellStyle name="Comma 2 2 2 2 3 3 2 3" xfId="1731" xr:uid="{00000000-0005-0000-0000-0000B5060000}"/>
    <cellStyle name="Comma 2 2 2 2 3 3 2 4" xfId="1732" xr:uid="{00000000-0005-0000-0000-0000B6060000}"/>
    <cellStyle name="Comma 2 2 2 2 3 3 2 5" xfId="1733" xr:uid="{00000000-0005-0000-0000-0000B7060000}"/>
    <cellStyle name="Comma 2 2 2 2 3 3 3" xfId="1734" xr:uid="{00000000-0005-0000-0000-0000B8060000}"/>
    <cellStyle name="Comma 2 2 2 2 3 3 4" xfId="1735" xr:uid="{00000000-0005-0000-0000-0000B9060000}"/>
    <cellStyle name="Comma 2 2 2 2 3 3 4 2" xfId="1736" xr:uid="{00000000-0005-0000-0000-0000BA060000}"/>
    <cellStyle name="Comma 2 2 2 2 3 3 4 3" xfId="1737" xr:uid="{00000000-0005-0000-0000-0000BB060000}"/>
    <cellStyle name="Comma 2 2 2 2 3 3 4 4" xfId="1738" xr:uid="{00000000-0005-0000-0000-0000BC060000}"/>
    <cellStyle name="Comma 2 2 2 2 3 3 5" xfId="1739" xr:uid="{00000000-0005-0000-0000-0000BD060000}"/>
    <cellStyle name="Comma 2 2 2 2 3 3 6" xfId="1740" xr:uid="{00000000-0005-0000-0000-0000BE060000}"/>
    <cellStyle name="Comma 2 2 2 2 3 3 7" xfId="1741" xr:uid="{00000000-0005-0000-0000-0000BF060000}"/>
    <cellStyle name="Comma 2 2 2 2 3 4" xfId="1742" xr:uid="{00000000-0005-0000-0000-0000C0060000}"/>
    <cellStyle name="Comma 2 2 2 2 3 4 2" xfId="1743" xr:uid="{00000000-0005-0000-0000-0000C1060000}"/>
    <cellStyle name="Comma 2 2 2 2 3 4 2 2" xfId="1744" xr:uid="{00000000-0005-0000-0000-0000C2060000}"/>
    <cellStyle name="Comma 2 2 2 2 3 4 2 2 2" xfId="1745" xr:uid="{00000000-0005-0000-0000-0000C3060000}"/>
    <cellStyle name="Comma 2 2 2 2 3 4 2 2 3" xfId="1746" xr:uid="{00000000-0005-0000-0000-0000C4060000}"/>
    <cellStyle name="Comma 2 2 2 2 3 4 2 2 4" xfId="1747" xr:uid="{00000000-0005-0000-0000-0000C5060000}"/>
    <cellStyle name="Comma 2 2 2 2 3 4 2 3" xfId="1748" xr:uid="{00000000-0005-0000-0000-0000C6060000}"/>
    <cellStyle name="Comma 2 2 2 2 3 4 2 4" xfId="1749" xr:uid="{00000000-0005-0000-0000-0000C7060000}"/>
    <cellStyle name="Comma 2 2 2 2 3 4 2 5" xfId="1750" xr:uid="{00000000-0005-0000-0000-0000C8060000}"/>
    <cellStyle name="Comma 2 2 2 2 3 4 3" xfId="1751" xr:uid="{00000000-0005-0000-0000-0000C9060000}"/>
    <cellStyle name="Comma 2 2 2 2 3 4 4" xfId="1752" xr:uid="{00000000-0005-0000-0000-0000CA060000}"/>
    <cellStyle name="Comma 2 2 2 2 3 4 4 2" xfId="1753" xr:uid="{00000000-0005-0000-0000-0000CB060000}"/>
    <cellStyle name="Comma 2 2 2 2 3 4 4 3" xfId="1754" xr:uid="{00000000-0005-0000-0000-0000CC060000}"/>
    <cellStyle name="Comma 2 2 2 2 3 4 4 4" xfId="1755" xr:uid="{00000000-0005-0000-0000-0000CD060000}"/>
    <cellStyle name="Comma 2 2 2 2 3 4 5" xfId="1756" xr:uid="{00000000-0005-0000-0000-0000CE060000}"/>
    <cellStyle name="Comma 2 2 2 2 3 4 6" xfId="1757" xr:uid="{00000000-0005-0000-0000-0000CF060000}"/>
    <cellStyle name="Comma 2 2 2 2 3 4 7" xfId="1758" xr:uid="{00000000-0005-0000-0000-0000D0060000}"/>
    <cellStyle name="Comma 2 2 2 2 3 5" xfId="1759" xr:uid="{00000000-0005-0000-0000-0000D1060000}"/>
    <cellStyle name="Comma 2 2 2 2 3 6" xfId="1760" xr:uid="{00000000-0005-0000-0000-0000D2060000}"/>
    <cellStyle name="Comma 2 2 2 2 3 6 2" xfId="1761" xr:uid="{00000000-0005-0000-0000-0000D3060000}"/>
    <cellStyle name="Comma 2 2 2 2 3 6 2 2" xfId="1762" xr:uid="{00000000-0005-0000-0000-0000D4060000}"/>
    <cellStyle name="Comma 2 2 2 2 3 6 2 3" xfId="1763" xr:uid="{00000000-0005-0000-0000-0000D5060000}"/>
    <cellStyle name="Comma 2 2 2 2 3 6 2 4" xfId="1764" xr:uid="{00000000-0005-0000-0000-0000D6060000}"/>
    <cellStyle name="Comma 2 2 2 2 3 6 3" xfId="1765" xr:uid="{00000000-0005-0000-0000-0000D7060000}"/>
    <cellStyle name="Comma 2 2 2 2 3 6 4" xfId="1766" xr:uid="{00000000-0005-0000-0000-0000D8060000}"/>
    <cellStyle name="Comma 2 2 2 2 3 6 5" xfId="1767" xr:uid="{00000000-0005-0000-0000-0000D9060000}"/>
    <cellStyle name="Comma 2 2 2 2 3 7" xfId="1768" xr:uid="{00000000-0005-0000-0000-0000DA060000}"/>
    <cellStyle name="Comma 2 2 2 2 3 7 2" xfId="1769" xr:uid="{00000000-0005-0000-0000-0000DB060000}"/>
    <cellStyle name="Comma 2 2 2 2 3 7 3" xfId="1770" xr:uid="{00000000-0005-0000-0000-0000DC060000}"/>
    <cellStyle name="Comma 2 2 2 2 3 7 4" xfId="1771" xr:uid="{00000000-0005-0000-0000-0000DD060000}"/>
    <cellStyle name="Comma 2 2 2 2 3 8" xfId="1772" xr:uid="{00000000-0005-0000-0000-0000DE060000}"/>
    <cellStyle name="Comma 2 2 2 2 3 8 2" xfId="1773" xr:uid="{00000000-0005-0000-0000-0000DF060000}"/>
    <cellStyle name="Comma 2 2 2 2 3 8 3" xfId="1774" xr:uid="{00000000-0005-0000-0000-0000E0060000}"/>
    <cellStyle name="Comma 2 2 2 2 3 8 4" xfId="1775" xr:uid="{00000000-0005-0000-0000-0000E1060000}"/>
    <cellStyle name="Comma 2 2 2 2 3 9" xfId="1776" xr:uid="{00000000-0005-0000-0000-0000E2060000}"/>
    <cellStyle name="Comma 2 2 2 2 4" xfId="1777" xr:uid="{00000000-0005-0000-0000-0000E3060000}"/>
    <cellStyle name="Comma 2 2 2 2 4 2" xfId="1778" xr:uid="{00000000-0005-0000-0000-0000E4060000}"/>
    <cellStyle name="Comma 2 2 2 2 4 3" xfId="1779" xr:uid="{00000000-0005-0000-0000-0000E5060000}"/>
    <cellStyle name="Comma 2 2 2 2 4 3 2" xfId="1780" xr:uid="{00000000-0005-0000-0000-0000E6060000}"/>
    <cellStyle name="Comma 2 2 2 2 4 3 3" xfId="1781" xr:uid="{00000000-0005-0000-0000-0000E7060000}"/>
    <cellStyle name="Comma 2 2 2 2 4 3 4" xfId="1782" xr:uid="{00000000-0005-0000-0000-0000E8060000}"/>
    <cellStyle name="Comma 2 2 2 2 5" xfId="1783" xr:uid="{00000000-0005-0000-0000-0000E9060000}"/>
    <cellStyle name="Comma 2 2 2 2 5 10" xfId="1784" xr:uid="{00000000-0005-0000-0000-0000EA060000}"/>
    <cellStyle name="Comma 2 2 2 2 5 11" xfId="1785" xr:uid="{00000000-0005-0000-0000-0000EB060000}"/>
    <cellStyle name="Comma 2 2 2 2 5 2" xfId="1786" xr:uid="{00000000-0005-0000-0000-0000EC060000}"/>
    <cellStyle name="Comma 2 2 2 2 5 2 2" xfId="1787" xr:uid="{00000000-0005-0000-0000-0000ED060000}"/>
    <cellStyle name="Comma 2 2 2 2 5 2 2 2" xfId="1788" xr:uid="{00000000-0005-0000-0000-0000EE060000}"/>
    <cellStyle name="Comma 2 2 2 2 5 2 2 2 2" xfId="1789" xr:uid="{00000000-0005-0000-0000-0000EF060000}"/>
    <cellStyle name="Comma 2 2 2 2 5 2 2 2 2 2" xfId="1790" xr:uid="{00000000-0005-0000-0000-0000F0060000}"/>
    <cellStyle name="Comma 2 2 2 2 5 2 2 2 2 3" xfId="1791" xr:uid="{00000000-0005-0000-0000-0000F1060000}"/>
    <cellStyle name="Comma 2 2 2 2 5 2 2 2 2 4" xfId="1792" xr:uid="{00000000-0005-0000-0000-0000F2060000}"/>
    <cellStyle name="Comma 2 2 2 2 5 2 2 2 3" xfId="1793" xr:uid="{00000000-0005-0000-0000-0000F3060000}"/>
    <cellStyle name="Comma 2 2 2 2 5 2 2 2 4" xfId="1794" xr:uid="{00000000-0005-0000-0000-0000F4060000}"/>
    <cellStyle name="Comma 2 2 2 2 5 2 2 2 5" xfId="1795" xr:uid="{00000000-0005-0000-0000-0000F5060000}"/>
    <cellStyle name="Comma 2 2 2 2 5 2 2 3" xfId="1796" xr:uid="{00000000-0005-0000-0000-0000F6060000}"/>
    <cellStyle name="Comma 2 2 2 2 5 2 2 3 2" xfId="1797" xr:uid="{00000000-0005-0000-0000-0000F7060000}"/>
    <cellStyle name="Comma 2 2 2 2 5 2 2 3 3" xfId="1798" xr:uid="{00000000-0005-0000-0000-0000F8060000}"/>
    <cellStyle name="Comma 2 2 2 2 5 2 2 3 4" xfId="1799" xr:uid="{00000000-0005-0000-0000-0000F9060000}"/>
    <cellStyle name="Comma 2 2 2 2 5 2 2 4" xfId="1800" xr:uid="{00000000-0005-0000-0000-0000FA060000}"/>
    <cellStyle name="Comma 2 2 2 2 5 2 2 5" xfId="1801" xr:uid="{00000000-0005-0000-0000-0000FB060000}"/>
    <cellStyle name="Comma 2 2 2 2 5 2 2 6" xfId="1802" xr:uid="{00000000-0005-0000-0000-0000FC060000}"/>
    <cellStyle name="Comma 2 2 2 2 5 2 3" xfId="1803" xr:uid="{00000000-0005-0000-0000-0000FD060000}"/>
    <cellStyle name="Comma 2 2 2 2 5 2 3 2" xfId="1804" xr:uid="{00000000-0005-0000-0000-0000FE060000}"/>
    <cellStyle name="Comma 2 2 2 2 5 2 3 2 2" xfId="1805" xr:uid="{00000000-0005-0000-0000-0000FF060000}"/>
    <cellStyle name="Comma 2 2 2 2 5 2 3 2 2 2" xfId="1806" xr:uid="{00000000-0005-0000-0000-000000070000}"/>
    <cellStyle name="Comma 2 2 2 2 5 2 3 2 2 3" xfId="1807" xr:uid="{00000000-0005-0000-0000-000001070000}"/>
    <cellStyle name="Comma 2 2 2 2 5 2 3 2 2 4" xfId="1808" xr:uid="{00000000-0005-0000-0000-000002070000}"/>
    <cellStyle name="Comma 2 2 2 2 5 2 3 2 3" xfId="1809" xr:uid="{00000000-0005-0000-0000-000003070000}"/>
    <cellStyle name="Comma 2 2 2 2 5 2 3 2 4" xfId="1810" xr:uid="{00000000-0005-0000-0000-000004070000}"/>
    <cellStyle name="Comma 2 2 2 2 5 2 3 2 5" xfId="1811" xr:uid="{00000000-0005-0000-0000-000005070000}"/>
    <cellStyle name="Comma 2 2 2 2 5 2 3 3" xfId="1812" xr:uid="{00000000-0005-0000-0000-000006070000}"/>
    <cellStyle name="Comma 2 2 2 2 5 2 3 3 2" xfId="1813" xr:uid="{00000000-0005-0000-0000-000007070000}"/>
    <cellStyle name="Comma 2 2 2 2 5 2 3 3 3" xfId="1814" xr:uid="{00000000-0005-0000-0000-000008070000}"/>
    <cellStyle name="Comma 2 2 2 2 5 2 3 3 4" xfId="1815" xr:uid="{00000000-0005-0000-0000-000009070000}"/>
    <cellStyle name="Comma 2 2 2 2 5 2 3 4" xfId="1816" xr:uid="{00000000-0005-0000-0000-00000A070000}"/>
    <cellStyle name="Comma 2 2 2 2 5 2 3 5" xfId="1817" xr:uid="{00000000-0005-0000-0000-00000B070000}"/>
    <cellStyle name="Comma 2 2 2 2 5 2 3 6" xfId="1818" xr:uid="{00000000-0005-0000-0000-00000C070000}"/>
    <cellStyle name="Comma 2 2 2 2 5 2 4" xfId="1819" xr:uid="{00000000-0005-0000-0000-00000D070000}"/>
    <cellStyle name="Comma 2 2 2 2 5 2 4 2" xfId="1820" xr:uid="{00000000-0005-0000-0000-00000E070000}"/>
    <cellStyle name="Comma 2 2 2 2 5 2 4 2 2" xfId="1821" xr:uid="{00000000-0005-0000-0000-00000F070000}"/>
    <cellStyle name="Comma 2 2 2 2 5 2 4 2 3" xfId="1822" xr:uid="{00000000-0005-0000-0000-000010070000}"/>
    <cellStyle name="Comma 2 2 2 2 5 2 4 2 4" xfId="1823" xr:uid="{00000000-0005-0000-0000-000011070000}"/>
    <cellStyle name="Comma 2 2 2 2 5 2 4 3" xfId="1824" xr:uid="{00000000-0005-0000-0000-000012070000}"/>
    <cellStyle name="Comma 2 2 2 2 5 2 4 4" xfId="1825" xr:uid="{00000000-0005-0000-0000-000013070000}"/>
    <cellStyle name="Comma 2 2 2 2 5 2 4 5" xfId="1826" xr:uid="{00000000-0005-0000-0000-000014070000}"/>
    <cellStyle name="Comma 2 2 2 2 5 2 5" xfId="1827" xr:uid="{00000000-0005-0000-0000-000015070000}"/>
    <cellStyle name="Comma 2 2 2 2 5 2 5 2" xfId="1828" xr:uid="{00000000-0005-0000-0000-000016070000}"/>
    <cellStyle name="Comma 2 2 2 2 5 2 5 3" xfId="1829" xr:uid="{00000000-0005-0000-0000-000017070000}"/>
    <cellStyle name="Comma 2 2 2 2 5 2 5 4" xfId="1830" xr:uid="{00000000-0005-0000-0000-000018070000}"/>
    <cellStyle name="Comma 2 2 2 2 5 2 6" xfId="1831" xr:uid="{00000000-0005-0000-0000-000019070000}"/>
    <cellStyle name="Comma 2 2 2 2 5 2 7" xfId="1832" xr:uid="{00000000-0005-0000-0000-00001A070000}"/>
    <cellStyle name="Comma 2 2 2 2 5 2 8" xfId="1833" xr:uid="{00000000-0005-0000-0000-00001B070000}"/>
    <cellStyle name="Comma 2 2 2 2 5 3" xfId="1834" xr:uid="{00000000-0005-0000-0000-00001C070000}"/>
    <cellStyle name="Comma 2 2 2 2 5 3 2" xfId="1835" xr:uid="{00000000-0005-0000-0000-00001D070000}"/>
    <cellStyle name="Comma 2 2 2 2 5 3 2 2" xfId="1836" xr:uid="{00000000-0005-0000-0000-00001E070000}"/>
    <cellStyle name="Comma 2 2 2 2 5 3 2 2 2" xfId="1837" xr:uid="{00000000-0005-0000-0000-00001F070000}"/>
    <cellStyle name="Comma 2 2 2 2 5 3 2 2 3" xfId="1838" xr:uid="{00000000-0005-0000-0000-000020070000}"/>
    <cellStyle name="Comma 2 2 2 2 5 3 2 2 4" xfId="1839" xr:uid="{00000000-0005-0000-0000-000021070000}"/>
    <cellStyle name="Comma 2 2 2 2 5 3 2 3" xfId="1840" xr:uid="{00000000-0005-0000-0000-000022070000}"/>
    <cellStyle name="Comma 2 2 2 2 5 3 2 4" xfId="1841" xr:uid="{00000000-0005-0000-0000-000023070000}"/>
    <cellStyle name="Comma 2 2 2 2 5 3 2 5" xfId="1842" xr:uid="{00000000-0005-0000-0000-000024070000}"/>
    <cellStyle name="Comma 2 2 2 2 5 3 3" xfId="1843" xr:uid="{00000000-0005-0000-0000-000025070000}"/>
    <cellStyle name="Comma 2 2 2 2 5 3 3 2" xfId="1844" xr:uid="{00000000-0005-0000-0000-000026070000}"/>
    <cellStyle name="Comma 2 2 2 2 5 3 3 3" xfId="1845" xr:uid="{00000000-0005-0000-0000-000027070000}"/>
    <cellStyle name="Comma 2 2 2 2 5 3 3 4" xfId="1846" xr:uid="{00000000-0005-0000-0000-000028070000}"/>
    <cellStyle name="Comma 2 2 2 2 5 3 4" xfId="1847" xr:uid="{00000000-0005-0000-0000-000029070000}"/>
    <cellStyle name="Comma 2 2 2 2 5 3 5" xfId="1848" xr:uid="{00000000-0005-0000-0000-00002A070000}"/>
    <cellStyle name="Comma 2 2 2 2 5 3 6" xfId="1849" xr:uid="{00000000-0005-0000-0000-00002B070000}"/>
    <cellStyle name="Comma 2 2 2 2 5 4" xfId="1850" xr:uid="{00000000-0005-0000-0000-00002C070000}"/>
    <cellStyle name="Comma 2 2 2 2 5 4 2" xfId="1851" xr:uid="{00000000-0005-0000-0000-00002D070000}"/>
    <cellStyle name="Comma 2 2 2 2 5 4 2 2" xfId="1852" xr:uid="{00000000-0005-0000-0000-00002E070000}"/>
    <cellStyle name="Comma 2 2 2 2 5 4 2 2 2" xfId="1853" xr:uid="{00000000-0005-0000-0000-00002F070000}"/>
    <cellStyle name="Comma 2 2 2 2 5 4 2 2 3" xfId="1854" xr:uid="{00000000-0005-0000-0000-000030070000}"/>
    <cellStyle name="Comma 2 2 2 2 5 4 2 2 4" xfId="1855" xr:uid="{00000000-0005-0000-0000-000031070000}"/>
    <cellStyle name="Comma 2 2 2 2 5 4 2 3" xfId="1856" xr:uid="{00000000-0005-0000-0000-000032070000}"/>
    <cellStyle name="Comma 2 2 2 2 5 4 2 4" xfId="1857" xr:uid="{00000000-0005-0000-0000-000033070000}"/>
    <cellStyle name="Comma 2 2 2 2 5 4 2 5" xfId="1858" xr:uid="{00000000-0005-0000-0000-000034070000}"/>
    <cellStyle name="Comma 2 2 2 2 5 4 3" xfId="1859" xr:uid="{00000000-0005-0000-0000-000035070000}"/>
    <cellStyle name="Comma 2 2 2 2 5 4 3 2" xfId="1860" xr:uid="{00000000-0005-0000-0000-000036070000}"/>
    <cellStyle name="Comma 2 2 2 2 5 4 3 3" xfId="1861" xr:uid="{00000000-0005-0000-0000-000037070000}"/>
    <cellStyle name="Comma 2 2 2 2 5 4 3 4" xfId="1862" xr:uid="{00000000-0005-0000-0000-000038070000}"/>
    <cellStyle name="Comma 2 2 2 2 5 4 4" xfId="1863" xr:uid="{00000000-0005-0000-0000-000039070000}"/>
    <cellStyle name="Comma 2 2 2 2 5 4 5" xfId="1864" xr:uid="{00000000-0005-0000-0000-00003A070000}"/>
    <cellStyle name="Comma 2 2 2 2 5 4 6" xfId="1865" xr:uid="{00000000-0005-0000-0000-00003B070000}"/>
    <cellStyle name="Comma 2 2 2 2 5 5" xfId="1866" xr:uid="{00000000-0005-0000-0000-00003C070000}"/>
    <cellStyle name="Comma 2 2 2 2 5 6" xfId="1867" xr:uid="{00000000-0005-0000-0000-00003D070000}"/>
    <cellStyle name="Comma 2 2 2 2 5 6 2" xfId="1868" xr:uid="{00000000-0005-0000-0000-00003E070000}"/>
    <cellStyle name="Comma 2 2 2 2 5 6 2 2" xfId="1869" xr:uid="{00000000-0005-0000-0000-00003F070000}"/>
    <cellStyle name="Comma 2 2 2 2 5 6 2 3" xfId="1870" xr:uid="{00000000-0005-0000-0000-000040070000}"/>
    <cellStyle name="Comma 2 2 2 2 5 6 2 4" xfId="1871" xr:uid="{00000000-0005-0000-0000-000041070000}"/>
    <cellStyle name="Comma 2 2 2 2 5 6 3" xfId="1872" xr:uid="{00000000-0005-0000-0000-000042070000}"/>
    <cellStyle name="Comma 2 2 2 2 5 6 4" xfId="1873" xr:uid="{00000000-0005-0000-0000-000043070000}"/>
    <cellStyle name="Comma 2 2 2 2 5 6 5" xfId="1874" xr:uid="{00000000-0005-0000-0000-000044070000}"/>
    <cellStyle name="Comma 2 2 2 2 5 7" xfId="1875" xr:uid="{00000000-0005-0000-0000-000045070000}"/>
    <cellStyle name="Comma 2 2 2 2 5 7 2" xfId="1876" xr:uid="{00000000-0005-0000-0000-000046070000}"/>
    <cellStyle name="Comma 2 2 2 2 5 7 3" xfId="1877" xr:uid="{00000000-0005-0000-0000-000047070000}"/>
    <cellStyle name="Comma 2 2 2 2 5 7 4" xfId="1878" xr:uid="{00000000-0005-0000-0000-000048070000}"/>
    <cellStyle name="Comma 2 2 2 2 5 8" xfId="1879" xr:uid="{00000000-0005-0000-0000-000049070000}"/>
    <cellStyle name="Comma 2 2 2 2 5 8 2" xfId="1880" xr:uid="{00000000-0005-0000-0000-00004A070000}"/>
    <cellStyle name="Comma 2 2 2 2 5 8 3" xfId="1881" xr:uid="{00000000-0005-0000-0000-00004B070000}"/>
    <cellStyle name="Comma 2 2 2 2 5 8 4" xfId="1882" xr:uid="{00000000-0005-0000-0000-00004C070000}"/>
    <cellStyle name="Comma 2 2 2 2 5 9" xfId="1883" xr:uid="{00000000-0005-0000-0000-00004D070000}"/>
    <cellStyle name="Comma 2 2 2 2 6" xfId="1884" xr:uid="{00000000-0005-0000-0000-00004E070000}"/>
    <cellStyle name="Comma 2 2 2 2 6 10" xfId="1885" xr:uid="{00000000-0005-0000-0000-00004F070000}"/>
    <cellStyle name="Comma 2 2 2 2 6 2" xfId="1886" xr:uid="{00000000-0005-0000-0000-000050070000}"/>
    <cellStyle name="Comma 2 2 2 2 6 2 2" xfId="1887" xr:uid="{00000000-0005-0000-0000-000051070000}"/>
    <cellStyle name="Comma 2 2 2 2 6 2 2 2" xfId="1888" xr:uid="{00000000-0005-0000-0000-000052070000}"/>
    <cellStyle name="Comma 2 2 2 2 6 2 2 2 2" xfId="1889" xr:uid="{00000000-0005-0000-0000-000053070000}"/>
    <cellStyle name="Comma 2 2 2 2 6 2 2 2 3" xfId="1890" xr:uid="{00000000-0005-0000-0000-000054070000}"/>
    <cellStyle name="Comma 2 2 2 2 6 2 2 2 4" xfId="1891" xr:uid="{00000000-0005-0000-0000-000055070000}"/>
    <cellStyle name="Comma 2 2 2 2 6 2 2 3" xfId="1892" xr:uid="{00000000-0005-0000-0000-000056070000}"/>
    <cellStyle name="Comma 2 2 2 2 6 2 2 4" xfId="1893" xr:uid="{00000000-0005-0000-0000-000057070000}"/>
    <cellStyle name="Comma 2 2 2 2 6 2 2 5" xfId="1894" xr:uid="{00000000-0005-0000-0000-000058070000}"/>
    <cellStyle name="Comma 2 2 2 2 6 2 3" xfId="1895" xr:uid="{00000000-0005-0000-0000-000059070000}"/>
    <cellStyle name="Comma 2 2 2 2 6 2 3 2" xfId="1896" xr:uid="{00000000-0005-0000-0000-00005A070000}"/>
    <cellStyle name="Comma 2 2 2 2 6 2 3 3" xfId="1897" xr:uid="{00000000-0005-0000-0000-00005B070000}"/>
    <cellStyle name="Comma 2 2 2 2 6 2 3 4" xfId="1898" xr:uid="{00000000-0005-0000-0000-00005C070000}"/>
    <cellStyle name="Comma 2 2 2 2 6 2 4" xfId="1899" xr:uid="{00000000-0005-0000-0000-00005D070000}"/>
    <cellStyle name="Comma 2 2 2 2 6 2 5" xfId="1900" xr:uid="{00000000-0005-0000-0000-00005E070000}"/>
    <cellStyle name="Comma 2 2 2 2 6 2 6" xfId="1901" xr:uid="{00000000-0005-0000-0000-00005F070000}"/>
    <cellStyle name="Comma 2 2 2 2 6 3" xfId="1902" xr:uid="{00000000-0005-0000-0000-000060070000}"/>
    <cellStyle name="Comma 2 2 2 2 6 3 2" xfId="1903" xr:uid="{00000000-0005-0000-0000-000061070000}"/>
    <cellStyle name="Comma 2 2 2 2 6 3 2 2" xfId="1904" xr:uid="{00000000-0005-0000-0000-000062070000}"/>
    <cellStyle name="Comma 2 2 2 2 6 3 2 2 2" xfId="1905" xr:uid="{00000000-0005-0000-0000-000063070000}"/>
    <cellStyle name="Comma 2 2 2 2 6 3 2 2 3" xfId="1906" xr:uid="{00000000-0005-0000-0000-000064070000}"/>
    <cellStyle name="Comma 2 2 2 2 6 3 2 2 4" xfId="1907" xr:uid="{00000000-0005-0000-0000-000065070000}"/>
    <cellStyle name="Comma 2 2 2 2 6 3 2 3" xfId="1908" xr:uid="{00000000-0005-0000-0000-000066070000}"/>
    <cellStyle name="Comma 2 2 2 2 6 3 2 4" xfId="1909" xr:uid="{00000000-0005-0000-0000-000067070000}"/>
    <cellStyle name="Comma 2 2 2 2 6 3 2 5" xfId="1910" xr:uid="{00000000-0005-0000-0000-000068070000}"/>
    <cellStyle name="Comma 2 2 2 2 6 3 3" xfId="1911" xr:uid="{00000000-0005-0000-0000-000069070000}"/>
    <cellStyle name="Comma 2 2 2 2 6 3 3 2" xfId="1912" xr:uid="{00000000-0005-0000-0000-00006A070000}"/>
    <cellStyle name="Comma 2 2 2 2 6 3 3 3" xfId="1913" xr:uid="{00000000-0005-0000-0000-00006B070000}"/>
    <cellStyle name="Comma 2 2 2 2 6 3 3 4" xfId="1914" xr:uid="{00000000-0005-0000-0000-00006C070000}"/>
    <cellStyle name="Comma 2 2 2 2 6 3 4" xfId="1915" xr:uid="{00000000-0005-0000-0000-00006D070000}"/>
    <cellStyle name="Comma 2 2 2 2 6 3 5" xfId="1916" xr:uid="{00000000-0005-0000-0000-00006E070000}"/>
    <cellStyle name="Comma 2 2 2 2 6 3 6" xfId="1917" xr:uid="{00000000-0005-0000-0000-00006F070000}"/>
    <cellStyle name="Comma 2 2 2 2 6 4" xfId="1918" xr:uid="{00000000-0005-0000-0000-000070070000}"/>
    <cellStyle name="Comma 2 2 2 2 6 5" xfId="1919" xr:uid="{00000000-0005-0000-0000-000071070000}"/>
    <cellStyle name="Comma 2 2 2 2 6 5 2" xfId="1920" xr:uid="{00000000-0005-0000-0000-000072070000}"/>
    <cellStyle name="Comma 2 2 2 2 6 5 2 2" xfId="1921" xr:uid="{00000000-0005-0000-0000-000073070000}"/>
    <cellStyle name="Comma 2 2 2 2 6 5 2 3" xfId="1922" xr:uid="{00000000-0005-0000-0000-000074070000}"/>
    <cellStyle name="Comma 2 2 2 2 6 5 2 4" xfId="1923" xr:uid="{00000000-0005-0000-0000-000075070000}"/>
    <cellStyle name="Comma 2 2 2 2 6 5 3" xfId="1924" xr:uid="{00000000-0005-0000-0000-000076070000}"/>
    <cellStyle name="Comma 2 2 2 2 6 5 4" xfId="1925" xr:uid="{00000000-0005-0000-0000-000077070000}"/>
    <cellStyle name="Comma 2 2 2 2 6 5 5" xfId="1926" xr:uid="{00000000-0005-0000-0000-000078070000}"/>
    <cellStyle name="Comma 2 2 2 2 6 6" xfId="1927" xr:uid="{00000000-0005-0000-0000-000079070000}"/>
    <cellStyle name="Comma 2 2 2 2 6 6 2" xfId="1928" xr:uid="{00000000-0005-0000-0000-00007A070000}"/>
    <cellStyle name="Comma 2 2 2 2 6 6 3" xfId="1929" xr:uid="{00000000-0005-0000-0000-00007B070000}"/>
    <cellStyle name="Comma 2 2 2 2 6 6 4" xfId="1930" xr:uid="{00000000-0005-0000-0000-00007C070000}"/>
    <cellStyle name="Comma 2 2 2 2 6 7" xfId="1931" xr:uid="{00000000-0005-0000-0000-00007D070000}"/>
    <cellStyle name="Comma 2 2 2 2 6 7 2" xfId="1932" xr:uid="{00000000-0005-0000-0000-00007E070000}"/>
    <cellStyle name="Comma 2 2 2 2 6 7 3" xfId="1933" xr:uid="{00000000-0005-0000-0000-00007F070000}"/>
    <cellStyle name="Comma 2 2 2 2 6 7 4" xfId="1934" xr:uid="{00000000-0005-0000-0000-000080070000}"/>
    <cellStyle name="Comma 2 2 2 2 6 8" xfId="1935" xr:uid="{00000000-0005-0000-0000-000081070000}"/>
    <cellStyle name="Comma 2 2 2 2 6 9" xfId="1936" xr:uid="{00000000-0005-0000-0000-000082070000}"/>
    <cellStyle name="Comma 2 2 2 2 7" xfId="1937" xr:uid="{00000000-0005-0000-0000-000083070000}"/>
    <cellStyle name="Comma 2 2 2 2 7 10" xfId="1938" xr:uid="{00000000-0005-0000-0000-000084070000}"/>
    <cellStyle name="Comma 2 2 2 2 7 2" xfId="1939" xr:uid="{00000000-0005-0000-0000-000085070000}"/>
    <cellStyle name="Comma 2 2 2 2 7 2 2" xfId="1940" xr:uid="{00000000-0005-0000-0000-000086070000}"/>
    <cellStyle name="Comma 2 2 2 2 7 2 2 2" xfId="1941" xr:uid="{00000000-0005-0000-0000-000087070000}"/>
    <cellStyle name="Comma 2 2 2 2 7 2 2 2 2" xfId="1942" xr:uid="{00000000-0005-0000-0000-000088070000}"/>
    <cellStyle name="Comma 2 2 2 2 7 2 2 2 3" xfId="1943" xr:uid="{00000000-0005-0000-0000-000089070000}"/>
    <cellStyle name="Comma 2 2 2 2 7 2 2 2 4" xfId="1944" xr:uid="{00000000-0005-0000-0000-00008A070000}"/>
    <cellStyle name="Comma 2 2 2 2 7 2 2 3" xfId="1945" xr:uid="{00000000-0005-0000-0000-00008B070000}"/>
    <cellStyle name="Comma 2 2 2 2 7 2 2 4" xfId="1946" xr:uid="{00000000-0005-0000-0000-00008C070000}"/>
    <cellStyle name="Comma 2 2 2 2 7 2 2 5" xfId="1947" xr:uid="{00000000-0005-0000-0000-00008D070000}"/>
    <cellStyle name="Comma 2 2 2 2 7 2 3" xfId="1948" xr:uid="{00000000-0005-0000-0000-00008E070000}"/>
    <cellStyle name="Comma 2 2 2 2 7 2 3 2" xfId="1949" xr:uid="{00000000-0005-0000-0000-00008F070000}"/>
    <cellStyle name="Comma 2 2 2 2 7 2 3 3" xfId="1950" xr:uid="{00000000-0005-0000-0000-000090070000}"/>
    <cellStyle name="Comma 2 2 2 2 7 2 3 4" xfId="1951" xr:uid="{00000000-0005-0000-0000-000091070000}"/>
    <cellStyle name="Comma 2 2 2 2 7 2 4" xfId="1952" xr:uid="{00000000-0005-0000-0000-000092070000}"/>
    <cellStyle name="Comma 2 2 2 2 7 2 5" xfId="1953" xr:uid="{00000000-0005-0000-0000-000093070000}"/>
    <cellStyle name="Comma 2 2 2 2 7 2 6" xfId="1954" xr:uid="{00000000-0005-0000-0000-000094070000}"/>
    <cellStyle name="Comma 2 2 2 2 7 3" xfId="1955" xr:uid="{00000000-0005-0000-0000-000095070000}"/>
    <cellStyle name="Comma 2 2 2 2 7 3 2" xfId="1956" xr:uid="{00000000-0005-0000-0000-000096070000}"/>
    <cellStyle name="Comma 2 2 2 2 7 3 2 2" xfId="1957" xr:uid="{00000000-0005-0000-0000-000097070000}"/>
    <cellStyle name="Comma 2 2 2 2 7 3 2 2 2" xfId="1958" xr:uid="{00000000-0005-0000-0000-000098070000}"/>
    <cellStyle name="Comma 2 2 2 2 7 3 2 2 3" xfId="1959" xr:uid="{00000000-0005-0000-0000-000099070000}"/>
    <cellStyle name="Comma 2 2 2 2 7 3 2 2 4" xfId="1960" xr:uid="{00000000-0005-0000-0000-00009A070000}"/>
    <cellStyle name="Comma 2 2 2 2 7 3 2 3" xfId="1961" xr:uid="{00000000-0005-0000-0000-00009B070000}"/>
    <cellStyle name="Comma 2 2 2 2 7 3 2 4" xfId="1962" xr:uid="{00000000-0005-0000-0000-00009C070000}"/>
    <cellStyle name="Comma 2 2 2 2 7 3 2 5" xfId="1963" xr:uid="{00000000-0005-0000-0000-00009D070000}"/>
    <cellStyle name="Comma 2 2 2 2 7 3 3" xfId="1964" xr:uid="{00000000-0005-0000-0000-00009E070000}"/>
    <cellStyle name="Comma 2 2 2 2 7 3 3 2" xfId="1965" xr:uid="{00000000-0005-0000-0000-00009F070000}"/>
    <cellStyle name="Comma 2 2 2 2 7 3 3 3" xfId="1966" xr:uid="{00000000-0005-0000-0000-0000A0070000}"/>
    <cellStyle name="Comma 2 2 2 2 7 3 3 4" xfId="1967" xr:uid="{00000000-0005-0000-0000-0000A1070000}"/>
    <cellStyle name="Comma 2 2 2 2 7 3 4" xfId="1968" xr:uid="{00000000-0005-0000-0000-0000A2070000}"/>
    <cellStyle name="Comma 2 2 2 2 7 3 5" xfId="1969" xr:uid="{00000000-0005-0000-0000-0000A3070000}"/>
    <cellStyle name="Comma 2 2 2 2 7 3 6" xfId="1970" xr:uid="{00000000-0005-0000-0000-0000A4070000}"/>
    <cellStyle name="Comma 2 2 2 2 7 4" xfId="1971" xr:uid="{00000000-0005-0000-0000-0000A5070000}"/>
    <cellStyle name="Comma 2 2 2 2 7 5" xfId="1972" xr:uid="{00000000-0005-0000-0000-0000A6070000}"/>
    <cellStyle name="Comma 2 2 2 2 7 5 2" xfId="1973" xr:uid="{00000000-0005-0000-0000-0000A7070000}"/>
    <cellStyle name="Comma 2 2 2 2 7 5 2 2" xfId="1974" xr:uid="{00000000-0005-0000-0000-0000A8070000}"/>
    <cellStyle name="Comma 2 2 2 2 7 5 2 3" xfId="1975" xr:uid="{00000000-0005-0000-0000-0000A9070000}"/>
    <cellStyle name="Comma 2 2 2 2 7 5 2 4" xfId="1976" xr:uid="{00000000-0005-0000-0000-0000AA070000}"/>
    <cellStyle name="Comma 2 2 2 2 7 5 3" xfId="1977" xr:uid="{00000000-0005-0000-0000-0000AB070000}"/>
    <cellStyle name="Comma 2 2 2 2 7 5 4" xfId="1978" xr:uid="{00000000-0005-0000-0000-0000AC070000}"/>
    <cellStyle name="Comma 2 2 2 2 7 5 5" xfId="1979" xr:uid="{00000000-0005-0000-0000-0000AD070000}"/>
    <cellStyle name="Comma 2 2 2 2 7 6" xfId="1980" xr:uid="{00000000-0005-0000-0000-0000AE070000}"/>
    <cellStyle name="Comma 2 2 2 2 7 6 2" xfId="1981" xr:uid="{00000000-0005-0000-0000-0000AF070000}"/>
    <cellStyle name="Comma 2 2 2 2 7 6 3" xfId="1982" xr:uid="{00000000-0005-0000-0000-0000B0070000}"/>
    <cellStyle name="Comma 2 2 2 2 7 6 4" xfId="1983" xr:uid="{00000000-0005-0000-0000-0000B1070000}"/>
    <cellStyle name="Comma 2 2 2 2 7 7" xfId="1984" xr:uid="{00000000-0005-0000-0000-0000B2070000}"/>
    <cellStyle name="Comma 2 2 2 2 7 7 2" xfId="1985" xr:uid="{00000000-0005-0000-0000-0000B3070000}"/>
    <cellStyle name="Comma 2 2 2 2 7 7 3" xfId="1986" xr:uid="{00000000-0005-0000-0000-0000B4070000}"/>
    <cellStyle name="Comma 2 2 2 2 7 7 4" xfId="1987" xr:uid="{00000000-0005-0000-0000-0000B5070000}"/>
    <cellStyle name="Comma 2 2 2 2 7 8" xfId="1988" xr:uid="{00000000-0005-0000-0000-0000B6070000}"/>
    <cellStyle name="Comma 2 2 2 2 7 9" xfId="1989" xr:uid="{00000000-0005-0000-0000-0000B7070000}"/>
    <cellStyle name="Comma 2 2 2 2 8" xfId="1990" xr:uid="{00000000-0005-0000-0000-0000B8070000}"/>
    <cellStyle name="Comma 2 2 2 2 8 2" xfId="1991" xr:uid="{00000000-0005-0000-0000-0000B9070000}"/>
    <cellStyle name="Comma 2 2 2 2 8 3" xfId="1992" xr:uid="{00000000-0005-0000-0000-0000BA070000}"/>
    <cellStyle name="Comma 2 2 2 2 8 3 2" xfId="1993" xr:uid="{00000000-0005-0000-0000-0000BB070000}"/>
    <cellStyle name="Comma 2 2 2 2 8 3 2 2" xfId="1994" xr:uid="{00000000-0005-0000-0000-0000BC070000}"/>
    <cellStyle name="Comma 2 2 2 2 8 3 2 3" xfId="1995" xr:uid="{00000000-0005-0000-0000-0000BD070000}"/>
    <cellStyle name="Comma 2 2 2 2 8 3 2 4" xfId="1996" xr:uid="{00000000-0005-0000-0000-0000BE070000}"/>
    <cellStyle name="Comma 2 2 2 2 8 3 3" xfId="1997" xr:uid="{00000000-0005-0000-0000-0000BF070000}"/>
    <cellStyle name="Comma 2 2 2 2 8 3 4" xfId="1998" xr:uid="{00000000-0005-0000-0000-0000C0070000}"/>
    <cellStyle name="Comma 2 2 2 2 8 3 5" xfId="1999" xr:uid="{00000000-0005-0000-0000-0000C1070000}"/>
    <cellStyle name="Comma 2 2 2 2 8 4" xfId="2000" xr:uid="{00000000-0005-0000-0000-0000C2070000}"/>
    <cellStyle name="Comma 2 2 2 2 8 4 2" xfId="2001" xr:uid="{00000000-0005-0000-0000-0000C3070000}"/>
    <cellStyle name="Comma 2 2 2 2 8 4 3" xfId="2002" xr:uid="{00000000-0005-0000-0000-0000C4070000}"/>
    <cellStyle name="Comma 2 2 2 2 8 4 4" xfId="2003" xr:uid="{00000000-0005-0000-0000-0000C5070000}"/>
    <cellStyle name="Comma 2 2 2 2 8 5" xfId="2004" xr:uid="{00000000-0005-0000-0000-0000C6070000}"/>
    <cellStyle name="Comma 2 2 2 2 8 5 2" xfId="2005" xr:uid="{00000000-0005-0000-0000-0000C7070000}"/>
    <cellStyle name="Comma 2 2 2 2 8 5 3" xfId="2006" xr:uid="{00000000-0005-0000-0000-0000C8070000}"/>
    <cellStyle name="Comma 2 2 2 2 8 5 4" xfId="2007" xr:uid="{00000000-0005-0000-0000-0000C9070000}"/>
    <cellStyle name="Comma 2 2 2 2 8 6" xfId="2008" xr:uid="{00000000-0005-0000-0000-0000CA070000}"/>
    <cellStyle name="Comma 2 2 2 2 8 7" xfId="2009" xr:uid="{00000000-0005-0000-0000-0000CB070000}"/>
    <cellStyle name="Comma 2 2 2 2 8 8" xfId="2010" xr:uid="{00000000-0005-0000-0000-0000CC070000}"/>
    <cellStyle name="Comma 2 2 2 2 9" xfId="2011" xr:uid="{00000000-0005-0000-0000-0000CD070000}"/>
    <cellStyle name="Comma 2 2 2 2 9 2" xfId="2012" xr:uid="{00000000-0005-0000-0000-0000CE070000}"/>
    <cellStyle name="Comma 2 2 2 2 9 3" xfId="2013" xr:uid="{00000000-0005-0000-0000-0000CF070000}"/>
    <cellStyle name="Comma 2 2 2 2 9 3 2" xfId="2014" xr:uid="{00000000-0005-0000-0000-0000D0070000}"/>
    <cellStyle name="Comma 2 2 2 2 9 3 2 2" xfId="2015" xr:uid="{00000000-0005-0000-0000-0000D1070000}"/>
    <cellStyle name="Comma 2 2 2 2 9 3 2 3" xfId="2016" xr:uid="{00000000-0005-0000-0000-0000D2070000}"/>
    <cellStyle name="Comma 2 2 2 2 9 3 2 4" xfId="2017" xr:uid="{00000000-0005-0000-0000-0000D3070000}"/>
    <cellStyle name="Comma 2 2 2 2 9 3 3" xfId="2018" xr:uid="{00000000-0005-0000-0000-0000D4070000}"/>
    <cellStyle name="Comma 2 2 2 2 9 3 4" xfId="2019" xr:uid="{00000000-0005-0000-0000-0000D5070000}"/>
    <cellStyle name="Comma 2 2 2 2 9 3 5" xfId="2020" xr:uid="{00000000-0005-0000-0000-0000D6070000}"/>
    <cellStyle name="Comma 2 2 2 2 9 4" xfId="2021" xr:uid="{00000000-0005-0000-0000-0000D7070000}"/>
    <cellStyle name="Comma 2 2 2 2 9 4 2" xfId="2022" xr:uid="{00000000-0005-0000-0000-0000D8070000}"/>
    <cellStyle name="Comma 2 2 2 2 9 4 3" xfId="2023" xr:uid="{00000000-0005-0000-0000-0000D9070000}"/>
    <cellStyle name="Comma 2 2 2 2 9 4 4" xfId="2024" xr:uid="{00000000-0005-0000-0000-0000DA070000}"/>
    <cellStyle name="Comma 2 2 2 2 9 5" xfId="2025" xr:uid="{00000000-0005-0000-0000-0000DB070000}"/>
    <cellStyle name="Comma 2 2 2 2 9 5 2" xfId="2026" xr:uid="{00000000-0005-0000-0000-0000DC070000}"/>
    <cellStyle name="Comma 2 2 2 2 9 5 3" xfId="2027" xr:uid="{00000000-0005-0000-0000-0000DD070000}"/>
    <cellStyle name="Comma 2 2 2 2 9 5 4" xfId="2028" xr:uid="{00000000-0005-0000-0000-0000DE070000}"/>
    <cellStyle name="Comma 2 2 2 2 9 6" xfId="2029" xr:uid="{00000000-0005-0000-0000-0000DF070000}"/>
    <cellStyle name="Comma 2 2 2 2 9 7" xfId="2030" xr:uid="{00000000-0005-0000-0000-0000E0070000}"/>
    <cellStyle name="Comma 2 2 2 2 9 8" xfId="2031" xr:uid="{00000000-0005-0000-0000-0000E1070000}"/>
    <cellStyle name="Comma 2 2 2 20" xfId="2032" xr:uid="{00000000-0005-0000-0000-0000E2070000}"/>
    <cellStyle name="Comma 2 2 2 20 2" xfId="2033" xr:uid="{00000000-0005-0000-0000-0000E3070000}"/>
    <cellStyle name="Comma 2 2 2 20 3" xfId="2034" xr:uid="{00000000-0005-0000-0000-0000E4070000}"/>
    <cellStyle name="Comma 2 2 2 20 4" xfId="2035" xr:uid="{00000000-0005-0000-0000-0000E5070000}"/>
    <cellStyle name="Comma 2 2 2 21" xfId="2036" xr:uid="{00000000-0005-0000-0000-0000E6070000}"/>
    <cellStyle name="Comma 2 2 2 22" xfId="2037" xr:uid="{00000000-0005-0000-0000-0000E7070000}"/>
    <cellStyle name="Comma 2 2 2 23" xfId="2038" xr:uid="{00000000-0005-0000-0000-0000E8070000}"/>
    <cellStyle name="Comma 2 2 2 3" xfId="2039" xr:uid="{00000000-0005-0000-0000-0000E9070000}"/>
    <cellStyle name="Comma 2 2 2 3 10" xfId="2040" xr:uid="{00000000-0005-0000-0000-0000EA070000}"/>
    <cellStyle name="Comma 2 2 2 3 2" xfId="2041" xr:uid="{00000000-0005-0000-0000-0000EB070000}"/>
    <cellStyle name="Comma 2 2 2 3 2 2" xfId="2042" xr:uid="{00000000-0005-0000-0000-0000EC070000}"/>
    <cellStyle name="Comma 2 2 2 3 2 2 2" xfId="2043" xr:uid="{00000000-0005-0000-0000-0000ED070000}"/>
    <cellStyle name="Comma 2 2 2 3 2 2 2 2" xfId="2044" xr:uid="{00000000-0005-0000-0000-0000EE070000}"/>
    <cellStyle name="Comma 2 2 2 3 2 2 2 2 2" xfId="2045" xr:uid="{00000000-0005-0000-0000-0000EF070000}"/>
    <cellStyle name="Comma 2 2 2 3 2 2 2 2 3" xfId="2046" xr:uid="{00000000-0005-0000-0000-0000F0070000}"/>
    <cellStyle name="Comma 2 2 2 3 2 2 2 2 4" xfId="2047" xr:uid="{00000000-0005-0000-0000-0000F1070000}"/>
    <cellStyle name="Comma 2 2 2 3 2 2 2 3" xfId="2048" xr:uid="{00000000-0005-0000-0000-0000F2070000}"/>
    <cellStyle name="Comma 2 2 2 3 2 2 2 4" xfId="2049" xr:uid="{00000000-0005-0000-0000-0000F3070000}"/>
    <cellStyle name="Comma 2 2 2 3 2 2 2 5" xfId="2050" xr:uid="{00000000-0005-0000-0000-0000F4070000}"/>
    <cellStyle name="Comma 2 2 2 3 2 2 3" xfId="2051" xr:uid="{00000000-0005-0000-0000-0000F5070000}"/>
    <cellStyle name="Comma 2 2 2 3 2 2 4" xfId="2052" xr:uid="{00000000-0005-0000-0000-0000F6070000}"/>
    <cellStyle name="Comma 2 2 2 3 2 2 4 2" xfId="2053" xr:uid="{00000000-0005-0000-0000-0000F7070000}"/>
    <cellStyle name="Comma 2 2 2 3 2 2 4 3" xfId="2054" xr:uid="{00000000-0005-0000-0000-0000F8070000}"/>
    <cellStyle name="Comma 2 2 2 3 2 2 4 4" xfId="2055" xr:uid="{00000000-0005-0000-0000-0000F9070000}"/>
    <cellStyle name="Comma 2 2 2 3 2 2 5" xfId="2056" xr:uid="{00000000-0005-0000-0000-0000FA070000}"/>
    <cellStyle name="Comma 2 2 2 3 2 2 6" xfId="2057" xr:uid="{00000000-0005-0000-0000-0000FB070000}"/>
    <cellStyle name="Comma 2 2 2 3 2 2 7" xfId="2058" xr:uid="{00000000-0005-0000-0000-0000FC070000}"/>
    <cellStyle name="Comma 2 2 2 3 2 3" xfId="2059" xr:uid="{00000000-0005-0000-0000-0000FD070000}"/>
    <cellStyle name="Comma 2 2 2 3 2 3 2" xfId="2060" xr:uid="{00000000-0005-0000-0000-0000FE070000}"/>
    <cellStyle name="Comma 2 2 2 3 2 3 2 2" xfId="2061" xr:uid="{00000000-0005-0000-0000-0000FF070000}"/>
    <cellStyle name="Comma 2 2 2 3 2 3 2 2 2" xfId="2062" xr:uid="{00000000-0005-0000-0000-000000080000}"/>
    <cellStyle name="Comma 2 2 2 3 2 3 2 2 3" xfId="2063" xr:uid="{00000000-0005-0000-0000-000001080000}"/>
    <cellStyle name="Comma 2 2 2 3 2 3 2 2 4" xfId="2064" xr:uid="{00000000-0005-0000-0000-000002080000}"/>
    <cellStyle name="Comma 2 2 2 3 2 3 2 3" xfId="2065" xr:uid="{00000000-0005-0000-0000-000003080000}"/>
    <cellStyle name="Comma 2 2 2 3 2 3 2 4" xfId="2066" xr:uid="{00000000-0005-0000-0000-000004080000}"/>
    <cellStyle name="Comma 2 2 2 3 2 3 2 5" xfId="2067" xr:uid="{00000000-0005-0000-0000-000005080000}"/>
    <cellStyle name="Comma 2 2 2 3 2 3 3" xfId="2068" xr:uid="{00000000-0005-0000-0000-000006080000}"/>
    <cellStyle name="Comma 2 2 2 3 2 3 4" xfId="2069" xr:uid="{00000000-0005-0000-0000-000007080000}"/>
    <cellStyle name="Comma 2 2 2 3 2 3 4 2" xfId="2070" xr:uid="{00000000-0005-0000-0000-000008080000}"/>
    <cellStyle name="Comma 2 2 2 3 2 3 4 3" xfId="2071" xr:uid="{00000000-0005-0000-0000-000009080000}"/>
    <cellStyle name="Comma 2 2 2 3 2 3 4 4" xfId="2072" xr:uid="{00000000-0005-0000-0000-00000A080000}"/>
    <cellStyle name="Comma 2 2 2 3 2 3 5" xfId="2073" xr:uid="{00000000-0005-0000-0000-00000B080000}"/>
    <cellStyle name="Comma 2 2 2 3 2 3 6" xfId="2074" xr:uid="{00000000-0005-0000-0000-00000C080000}"/>
    <cellStyle name="Comma 2 2 2 3 2 3 7" xfId="2075" xr:uid="{00000000-0005-0000-0000-00000D080000}"/>
    <cellStyle name="Comma 2 2 2 3 2 4" xfId="2076" xr:uid="{00000000-0005-0000-0000-00000E080000}"/>
    <cellStyle name="Comma 2 2 2 3 2 4 2" xfId="2077" xr:uid="{00000000-0005-0000-0000-00000F080000}"/>
    <cellStyle name="Comma 2 2 2 3 2 4 3" xfId="2078" xr:uid="{00000000-0005-0000-0000-000010080000}"/>
    <cellStyle name="Comma 2 2 2 3 2 4 3 2" xfId="2079" xr:uid="{00000000-0005-0000-0000-000011080000}"/>
    <cellStyle name="Comma 2 2 2 3 2 4 3 3" xfId="2080" xr:uid="{00000000-0005-0000-0000-000012080000}"/>
    <cellStyle name="Comma 2 2 2 3 2 4 3 4" xfId="2081" xr:uid="{00000000-0005-0000-0000-000013080000}"/>
    <cellStyle name="Comma 2 2 2 3 2 4 4" xfId="2082" xr:uid="{00000000-0005-0000-0000-000014080000}"/>
    <cellStyle name="Comma 2 2 2 3 2 4 5" xfId="2083" xr:uid="{00000000-0005-0000-0000-000015080000}"/>
    <cellStyle name="Comma 2 2 2 3 2 4 6" xfId="2084" xr:uid="{00000000-0005-0000-0000-000016080000}"/>
    <cellStyle name="Comma 2 2 2 3 2 5" xfId="2085" xr:uid="{00000000-0005-0000-0000-000017080000}"/>
    <cellStyle name="Comma 2 2 2 3 2 5 2" xfId="2086" xr:uid="{00000000-0005-0000-0000-000018080000}"/>
    <cellStyle name="Comma 2 2 2 3 2 5 3" xfId="2087" xr:uid="{00000000-0005-0000-0000-000019080000}"/>
    <cellStyle name="Comma 2 2 2 3 2 5 4" xfId="2088" xr:uid="{00000000-0005-0000-0000-00001A080000}"/>
    <cellStyle name="Comma 2 2 2 3 2 6" xfId="2089" xr:uid="{00000000-0005-0000-0000-00001B080000}"/>
    <cellStyle name="Comma 2 2 2 3 2 6 2" xfId="2090" xr:uid="{00000000-0005-0000-0000-00001C080000}"/>
    <cellStyle name="Comma 2 2 2 3 2 6 3" xfId="2091" xr:uid="{00000000-0005-0000-0000-00001D080000}"/>
    <cellStyle name="Comma 2 2 2 3 2 6 4" xfId="2092" xr:uid="{00000000-0005-0000-0000-00001E080000}"/>
    <cellStyle name="Comma 2 2 2 3 2 7" xfId="2093" xr:uid="{00000000-0005-0000-0000-00001F080000}"/>
    <cellStyle name="Comma 2 2 2 3 2 8" xfId="2094" xr:uid="{00000000-0005-0000-0000-000020080000}"/>
    <cellStyle name="Comma 2 2 2 3 2 9" xfId="2095" xr:uid="{00000000-0005-0000-0000-000021080000}"/>
    <cellStyle name="Comma 2 2 2 3 3" xfId="2096" xr:uid="{00000000-0005-0000-0000-000022080000}"/>
    <cellStyle name="Comma 2 2 2 3 3 2" xfId="2097" xr:uid="{00000000-0005-0000-0000-000023080000}"/>
    <cellStyle name="Comma 2 2 2 3 3 2 2" xfId="2098" xr:uid="{00000000-0005-0000-0000-000024080000}"/>
    <cellStyle name="Comma 2 2 2 3 3 2 2 2" xfId="2099" xr:uid="{00000000-0005-0000-0000-000025080000}"/>
    <cellStyle name="Comma 2 2 2 3 3 2 2 3" xfId="2100" xr:uid="{00000000-0005-0000-0000-000026080000}"/>
    <cellStyle name="Comma 2 2 2 3 3 2 2 4" xfId="2101" xr:uid="{00000000-0005-0000-0000-000027080000}"/>
    <cellStyle name="Comma 2 2 2 3 3 2 3" xfId="2102" xr:uid="{00000000-0005-0000-0000-000028080000}"/>
    <cellStyle name="Comma 2 2 2 3 3 2 4" xfId="2103" xr:uid="{00000000-0005-0000-0000-000029080000}"/>
    <cellStyle name="Comma 2 2 2 3 3 2 5" xfId="2104" xr:uid="{00000000-0005-0000-0000-00002A080000}"/>
    <cellStyle name="Comma 2 2 2 3 3 3" xfId="2105" xr:uid="{00000000-0005-0000-0000-00002B080000}"/>
    <cellStyle name="Comma 2 2 2 3 3 3 2" xfId="2106" xr:uid="{00000000-0005-0000-0000-00002C080000}"/>
    <cellStyle name="Comma 2 2 2 3 3 3 3" xfId="2107" xr:uid="{00000000-0005-0000-0000-00002D080000}"/>
    <cellStyle name="Comma 2 2 2 3 3 3 4" xfId="2108" xr:uid="{00000000-0005-0000-0000-00002E080000}"/>
    <cellStyle name="Comma 2 2 2 3 3 4" xfId="2109" xr:uid="{00000000-0005-0000-0000-00002F080000}"/>
    <cellStyle name="Comma 2 2 2 3 3 4 2" xfId="2110" xr:uid="{00000000-0005-0000-0000-000030080000}"/>
    <cellStyle name="Comma 2 2 2 3 3 4 3" xfId="2111" xr:uid="{00000000-0005-0000-0000-000031080000}"/>
    <cellStyle name="Comma 2 2 2 3 3 4 4" xfId="2112" xr:uid="{00000000-0005-0000-0000-000032080000}"/>
    <cellStyle name="Comma 2 2 2 3 3 5" xfId="2113" xr:uid="{00000000-0005-0000-0000-000033080000}"/>
    <cellStyle name="Comma 2 2 2 3 3 6" xfId="2114" xr:uid="{00000000-0005-0000-0000-000034080000}"/>
    <cellStyle name="Comma 2 2 2 3 3 7" xfId="2115" xr:uid="{00000000-0005-0000-0000-000035080000}"/>
    <cellStyle name="Comma 2 2 2 3 4" xfId="2116" xr:uid="{00000000-0005-0000-0000-000036080000}"/>
    <cellStyle name="Comma 2 2 2 3 4 2" xfId="2117" xr:uid="{00000000-0005-0000-0000-000037080000}"/>
    <cellStyle name="Comma 2 2 2 3 4 2 2" xfId="2118" xr:uid="{00000000-0005-0000-0000-000038080000}"/>
    <cellStyle name="Comma 2 2 2 3 4 2 2 2" xfId="2119" xr:uid="{00000000-0005-0000-0000-000039080000}"/>
    <cellStyle name="Comma 2 2 2 3 4 2 2 3" xfId="2120" xr:uid="{00000000-0005-0000-0000-00003A080000}"/>
    <cellStyle name="Comma 2 2 2 3 4 2 2 4" xfId="2121" xr:uid="{00000000-0005-0000-0000-00003B080000}"/>
    <cellStyle name="Comma 2 2 2 3 4 2 3" xfId="2122" xr:uid="{00000000-0005-0000-0000-00003C080000}"/>
    <cellStyle name="Comma 2 2 2 3 4 2 4" xfId="2123" xr:uid="{00000000-0005-0000-0000-00003D080000}"/>
    <cellStyle name="Comma 2 2 2 3 4 2 5" xfId="2124" xr:uid="{00000000-0005-0000-0000-00003E080000}"/>
    <cellStyle name="Comma 2 2 2 3 4 3" xfId="2125" xr:uid="{00000000-0005-0000-0000-00003F080000}"/>
    <cellStyle name="Comma 2 2 2 3 4 3 2" xfId="2126" xr:uid="{00000000-0005-0000-0000-000040080000}"/>
    <cellStyle name="Comma 2 2 2 3 4 3 3" xfId="2127" xr:uid="{00000000-0005-0000-0000-000041080000}"/>
    <cellStyle name="Comma 2 2 2 3 4 3 4" xfId="2128" xr:uid="{00000000-0005-0000-0000-000042080000}"/>
    <cellStyle name="Comma 2 2 2 3 4 4" xfId="2129" xr:uid="{00000000-0005-0000-0000-000043080000}"/>
    <cellStyle name="Comma 2 2 2 3 4 4 2" xfId="2130" xr:uid="{00000000-0005-0000-0000-000044080000}"/>
    <cellStyle name="Comma 2 2 2 3 4 4 3" xfId="2131" xr:uid="{00000000-0005-0000-0000-000045080000}"/>
    <cellStyle name="Comma 2 2 2 3 4 4 4" xfId="2132" xr:uid="{00000000-0005-0000-0000-000046080000}"/>
    <cellStyle name="Comma 2 2 2 3 4 5" xfId="2133" xr:uid="{00000000-0005-0000-0000-000047080000}"/>
    <cellStyle name="Comma 2 2 2 3 4 6" xfId="2134" xr:uid="{00000000-0005-0000-0000-000048080000}"/>
    <cellStyle name="Comma 2 2 2 3 4 7" xfId="2135" xr:uid="{00000000-0005-0000-0000-000049080000}"/>
    <cellStyle name="Comma 2 2 2 3 5" xfId="2136" xr:uid="{00000000-0005-0000-0000-00004A080000}"/>
    <cellStyle name="Comma 2 2 2 3 5 2" xfId="2137" xr:uid="{00000000-0005-0000-0000-00004B080000}"/>
    <cellStyle name="Comma 2 2 2 3 6" xfId="2138" xr:uid="{00000000-0005-0000-0000-00004C080000}"/>
    <cellStyle name="Comma 2 2 2 3 6 2" xfId="2139" xr:uid="{00000000-0005-0000-0000-00004D080000}"/>
    <cellStyle name="Comma 2 2 2 3 6 2 2" xfId="2140" xr:uid="{00000000-0005-0000-0000-00004E080000}"/>
    <cellStyle name="Comma 2 2 2 3 6 2 3" xfId="2141" xr:uid="{00000000-0005-0000-0000-00004F080000}"/>
    <cellStyle name="Comma 2 2 2 3 6 2 4" xfId="2142" xr:uid="{00000000-0005-0000-0000-000050080000}"/>
    <cellStyle name="Comma 2 2 2 3 6 3" xfId="2143" xr:uid="{00000000-0005-0000-0000-000051080000}"/>
    <cellStyle name="Comma 2 2 2 3 6 4" xfId="2144" xr:uid="{00000000-0005-0000-0000-000052080000}"/>
    <cellStyle name="Comma 2 2 2 3 6 5" xfId="2145" xr:uid="{00000000-0005-0000-0000-000053080000}"/>
    <cellStyle name="Comma 2 2 2 3 7" xfId="2146" xr:uid="{00000000-0005-0000-0000-000054080000}"/>
    <cellStyle name="Comma 2 2 2 3 7 2" xfId="2147" xr:uid="{00000000-0005-0000-0000-000055080000}"/>
    <cellStyle name="Comma 2 2 2 3 7 3" xfId="2148" xr:uid="{00000000-0005-0000-0000-000056080000}"/>
    <cellStyle name="Comma 2 2 2 3 7 4" xfId="2149" xr:uid="{00000000-0005-0000-0000-000057080000}"/>
    <cellStyle name="Comma 2 2 2 3 8" xfId="2150" xr:uid="{00000000-0005-0000-0000-000058080000}"/>
    <cellStyle name="Comma 2 2 2 3 9" xfId="2151" xr:uid="{00000000-0005-0000-0000-000059080000}"/>
    <cellStyle name="Comma 2 2 2 4" xfId="2152" xr:uid="{00000000-0005-0000-0000-00005A080000}"/>
    <cellStyle name="Comma 2 2 2 4 10" xfId="2153" xr:uid="{00000000-0005-0000-0000-00005B080000}"/>
    <cellStyle name="Comma 2 2 2 4 2" xfId="2154" xr:uid="{00000000-0005-0000-0000-00005C080000}"/>
    <cellStyle name="Comma 2 2 2 4 2 2" xfId="2155" xr:uid="{00000000-0005-0000-0000-00005D080000}"/>
    <cellStyle name="Comma 2 2 2 4 2 2 2" xfId="2156" xr:uid="{00000000-0005-0000-0000-00005E080000}"/>
    <cellStyle name="Comma 2 2 2 4 2 2 2 2" xfId="2157" xr:uid="{00000000-0005-0000-0000-00005F080000}"/>
    <cellStyle name="Comma 2 2 2 4 2 2 2 2 2" xfId="2158" xr:uid="{00000000-0005-0000-0000-000060080000}"/>
    <cellStyle name="Comma 2 2 2 4 2 2 2 2 3" xfId="2159" xr:uid="{00000000-0005-0000-0000-000061080000}"/>
    <cellStyle name="Comma 2 2 2 4 2 2 2 2 4" xfId="2160" xr:uid="{00000000-0005-0000-0000-000062080000}"/>
    <cellStyle name="Comma 2 2 2 4 2 2 2 3" xfId="2161" xr:uid="{00000000-0005-0000-0000-000063080000}"/>
    <cellStyle name="Comma 2 2 2 4 2 2 2 4" xfId="2162" xr:uid="{00000000-0005-0000-0000-000064080000}"/>
    <cellStyle name="Comma 2 2 2 4 2 2 2 5" xfId="2163" xr:uid="{00000000-0005-0000-0000-000065080000}"/>
    <cellStyle name="Comma 2 2 2 4 2 2 3" xfId="2164" xr:uid="{00000000-0005-0000-0000-000066080000}"/>
    <cellStyle name="Comma 2 2 2 4 2 2 3 2" xfId="2165" xr:uid="{00000000-0005-0000-0000-000067080000}"/>
    <cellStyle name="Comma 2 2 2 4 2 2 3 3" xfId="2166" xr:uid="{00000000-0005-0000-0000-000068080000}"/>
    <cellStyle name="Comma 2 2 2 4 2 2 3 4" xfId="2167" xr:uid="{00000000-0005-0000-0000-000069080000}"/>
    <cellStyle name="Comma 2 2 2 4 2 2 4" xfId="2168" xr:uid="{00000000-0005-0000-0000-00006A080000}"/>
    <cellStyle name="Comma 2 2 2 4 2 2 5" xfId="2169" xr:uid="{00000000-0005-0000-0000-00006B080000}"/>
    <cellStyle name="Comma 2 2 2 4 2 2 6" xfId="2170" xr:uid="{00000000-0005-0000-0000-00006C080000}"/>
    <cellStyle name="Comma 2 2 2 4 2 3" xfId="2171" xr:uid="{00000000-0005-0000-0000-00006D080000}"/>
    <cellStyle name="Comma 2 2 2 4 2 3 2" xfId="2172" xr:uid="{00000000-0005-0000-0000-00006E080000}"/>
    <cellStyle name="Comma 2 2 2 4 2 3 2 2" xfId="2173" xr:uid="{00000000-0005-0000-0000-00006F080000}"/>
    <cellStyle name="Comma 2 2 2 4 2 3 2 2 2" xfId="2174" xr:uid="{00000000-0005-0000-0000-000070080000}"/>
    <cellStyle name="Comma 2 2 2 4 2 3 2 2 3" xfId="2175" xr:uid="{00000000-0005-0000-0000-000071080000}"/>
    <cellStyle name="Comma 2 2 2 4 2 3 2 2 4" xfId="2176" xr:uid="{00000000-0005-0000-0000-000072080000}"/>
    <cellStyle name="Comma 2 2 2 4 2 3 2 3" xfId="2177" xr:uid="{00000000-0005-0000-0000-000073080000}"/>
    <cellStyle name="Comma 2 2 2 4 2 3 2 4" xfId="2178" xr:uid="{00000000-0005-0000-0000-000074080000}"/>
    <cellStyle name="Comma 2 2 2 4 2 3 2 5" xfId="2179" xr:uid="{00000000-0005-0000-0000-000075080000}"/>
    <cellStyle name="Comma 2 2 2 4 2 3 3" xfId="2180" xr:uid="{00000000-0005-0000-0000-000076080000}"/>
    <cellStyle name="Comma 2 2 2 4 2 3 3 2" xfId="2181" xr:uid="{00000000-0005-0000-0000-000077080000}"/>
    <cellStyle name="Comma 2 2 2 4 2 3 3 3" xfId="2182" xr:uid="{00000000-0005-0000-0000-000078080000}"/>
    <cellStyle name="Comma 2 2 2 4 2 3 3 4" xfId="2183" xr:uid="{00000000-0005-0000-0000-000079080000}"/>
    <cellStyle name="Comma 2 2 2 4 2 3 4" xfId="2184" xr:uid="{00000000-0005-0000-0000-00007A080000}"/>
    <cellStyle name="Comma 2 2 2 4 2 3 5" xfId="2185" xr:uid="{00000000-0005-0000-0000-00007B080000}"/>
    <cellStyle name="Comma 2 2 2 4 2 3 6" xfId="2186" xr:uid="{00000000-0005-0000-0000-00007C080000}"/>
    <cellStyle name="Comma 2 2 2 4 2 4" xfId="2187" xr:uid="{00000000-0005-0000-0000-00007D080000}"/>
    <cellStyle name="Comma 2 2 2 4 2 4 2" xfId="2188" xr:uid="{00000000-0005-0000-0000-00007E080000}"/>
    <cellStyle name="Comma 2 2 2 4 2 4 2 2" xfId="2189" xr:uid="{00000000-0005-0000-0000-00007F080000}"/>
    <cellStyle name="Comma 2 2 2 4 2 4 2 3" xfId="2190" xr:uid="{00000000-0005-0000-0000-000080080000}"/>
    <cellStyle name="Comma 2 2 2 4 2 4 2 4" xfId="2191" xr:uid="{00000000-0005-0000-0000-000081080000}"/>
    <cellStyle name="Comma 2 2 2 4 2 4 3" xfId="2192" xr:uid="{00000000-0005-0000-0000-000082080000}"/>
    <cellStyle name="Comma 2 2 2 4 2 4 4" xfId="2193" xr:uid="{00000000-0005-0000-0000-000083080000}"/>
    <cellStyle name="Comma 2 2 2 4 2 4 5" xfId="2194" xr:uid="{00000000-0005-0000-0000-000084080000}"/>
    <cellStyle name="Comma 2 2 2 4 2 5" xfId="2195" xr:uid="{00000000-0005-0000-0000-000085080000}"/>
    <cellStyle name="Comma 2 2 2 4 2 5 2" xfId="2196" xr:uid="{00000000-0005-0000-0000-000086080000}"/>
    <cellStyle name="Comma 2 2 2 4 2 5 3" xfId="2197" xr:uid="{00000000-0005-0000-0000-000087080000}"/>
    <cellStyle name="Comma 2 2 2 4 2 5 4" xfId="2198" xr:uid="{00000000-0005-0000-0000-000088080000}"/>
    <cellStyle name="Comma 2 2 2 4 2 6" xfId="2199" xr:uid="{00000000-0005-0000-0000-000089080000}"/>
    <cellStyle name="Comma 2 2 2 4 2 7" xfId="2200" xr:uid="{00000000-0005-0000-0000-00008A080000}"/>
    <cellStyle name="Comma 2 2 2 4 2 8" xfId="2201" xr:uid="{00000000-0005-0000-0000-00008B080000}"/>
    <cellStyle name="Comma 2 2 2 4 3" xfId="2202" xr:uid="{00000000-0005-0000-0000-00008C080000}"/>
    <cellStyle name="Comma 2 2 2 4 3 2" xfId="2203" xr:uid="{00000000-0005-0000-0000-00008D080000}"/>
    <cellStyle name="Comma 2 2 2 4 3 2 2" xfId="2204" xr:uid="{00000000-0005-0000-0000-00008E080000}"/>
    <cellStyle name="Comma 2 2 2 4 3 2 2 2" xfId="2205" xr:uid="{00000000-0005-0000-0000-00008F080000}"/>
    <cellStyle name="Comma 2 2 2 4 3 2 2 3" xfId="2206" xr:uid="{00000000-0005-0000-0000-000090080000}"/>
    <cellStyle name="Comma 2 2 2 4 3 2 2 4" xfId="2207" xr:uid="{00000000-0005-0000-0000-000091080000}"/>
    <cellStyle name="Comma 2 2 2 4 3 2 3" xfId="2208" xr:uid="{00000000-0005-0000-0000-000092080000}"/>
    <cellStyle name="Comma 2 2 2 4 3 2 4" xfId="2209" xr:uid="{00000000-0005-0000-0000-000093080000}"/>
    <cellStyle name="Comma 2 2 2 4 3 2 5" xfId="2210" xr:uid="{00000000-0005-0000-0000-000094080000}"/>
    <cellStyle name="Comma 2 2 2 4 3 3" xfId="2211" xr:uid="{00000000-0005-0000-0000-000095080000}"/>
    <cellStyle name="Comma 2 2 2 4 3 3 2" xfId="2212" xr:uid="{00000000-0005-0000-0000-000096080000}"/>
    <cellStyle name="Comma 2 2 2 4 3 3 3" xfId="2213" xr:uid="{00000000-0005-0000-0000-000097080000}"/>
    <cellStyle name="Comma 2 2 2 4 3 3 4" xfId="2214" xr:uid="{00000000-0005-0000-0000-000098080000}"/>
    <cellStyle name="Comma 2 2 2 4 3 4" xfId="2215" xr:uid="{00000000-0005-0000-0000-000099080000}"/>
    <cellStyle name="Comma 2 2 2 4 3 5" xfId="2216" xr:uid="{00000000-0005-0000-0000-00009A080000}"/>
    <cellStyle name="Comma 2 2 2 4 3 6" xfId="2217" xr:uid="{00000000-0005-0000-0000-00009B080000}"/>
    <cellStyle name="Comma 2 2 2 4 4" xfId="2218" xr:uid="{00000000-0005-0000-0000-00009C080000}"/>
    <cellStyle name="Comma 2 2 2 4 4 2" xfId="2219" xr:uid="{00000000-0005-0000-0000-00009D080000}"/>
    <cellStyle name="Comma 2 2 2 4 4 2 2" xfId="2220" xr:uid="{00000000-0005-0000-0000-00009E080000}"/>
    <cellStyle name="Comma 2 2 2 4 4 2 2 2" xfId="2221" xr:uid="{00000000-0005-0000-0000-00009F080000}"/>
    <cellStyle name="Comma 2 2 2 4 4 2 2 3" xfId="2222" xr:uid="{00000000-0005-0000-0000-0000A0080000}"/>
    <cellStyle name="Comma 2 2 2 4 4 2 2 4" xfId="2223" xr:uid="{00000000-0005-0000-0000-0000A1080000}"/>
    <cellStyle name="Comma 2 2 2 4 4 2 3" xfId="2224" xr:uid="{00000000-0005-0000-0000-0000A2080000}"/>
    <cellStyle name="Comma 2 2 2 4 4 2 4" xfId="2225" xr:uid="{00000000-0005-0000-0000-0000A3080000}"/>
    <cellStyle name="Comma 2 2 2 4 4 2 5" xfId="2226" xr:uid="{00000000-0005-0000-0000-0000A4080000}"/>
    <cellStyle name="Comma 2 2 2 4 4 3" xfId="2227" xr:uid="{00000000-0005-0000-0000-0000A5080000}"/>
    <cellStyle name="Comma 2 2 2 4 4 3 2" xfId="2228" xr:uid="{00000000-0005-0000-0000-0000A6080000}"/>
    <cellStyle name="Comma 2 2 2 4 4 3 3" xfId="2229" xr:uid="{00000000-0005-0000-0000-0000A7080000}"/>
    <cellStyle name="Comma 2 2 2 4 4 3 4" xfId="2230" xr:uid="{00000000-0005-0000-0000-0000A8080000}"/>
    <cellStyle name="Comma 2 2 2 4 4 4" xfId="2231" xr:uid="{00000000-0005-0000-0000-0000A9080000}"/>
    <cellStyle name="Comma 2 2 2 4 4 5" xfId="2232" xr:uid="{00000000-0005-0000-0000-0000AA080000}"/>
    <cellStyle name="Comma 2 2 2 4 4 6" xfId="2233" xr:uid="{00000000-0005-0000-0000-0000AB080000}"/>
    <cellStyle name="Comma 2 2 2 4 5" xfId="2234" xr:uid="{00000000-0005-0000-0000-0000AC080000}"/>
    <cellStyle name="Comma 2 2 2 4 6" xfId="2235" xr:uid="{00000000-0005-0000-0000-0000AD080000}"/>
    <cellStyle name="Comma 2 2 2 4 6 2" xfId="2236" xr:uid="{00000000-0005-0000-0000-0000AE080000}"/>
    <cellStyle name="Comma 2 2 2 4 6 2 2" xfId="2237" xr:uid="{00000000-0005-0000-0000-0000AF080000}"/>
    <cellStyle name="Comma 2 2 2 4 6 2 3" xfId="2238" xr:uid="{00000000-0005-0000-0000-0000B0080000}"/>
    <cellStyle name="Comma 2 2 2 4 6 2 4" xfId="2239" xr:uid="{00000000-0005-0000-0000-0000B1080000}"/>
    <cellStyle name="Comma 2 2 2 4 6 3" xfId="2240" xr:uid="{00000000-0005-0000-0000-0000B2080000}"/>
    <cellStyle name="Comma 2 2 2 4 6 4" xfId="2241" xr:uid="{00000000-0005-0000-0000-0000B3080000}"/>
    <cellStyle name="Comma 2 2 2 4 6 5" xfId="2242" xr:uid="{00000000-0005-0000-0000-0000B4080000}"/>
    <cellStyle name="Comma 2 2 2 4 7" xfId="2243" xr:uid="{00000000-0005-0000-0000-0000B5080000}"/>
    <cellStyle name="Comma 2 2 2 4 7 2" xfId="2244" xr:uid="{00000000-0005-0000-0000-0000B6080000}"/>
    <cellStyle name="Comma 2 2 2 4 7 3" xfId="2245" xr:uid="{00000000-0005-0000-0000-0000B7080000}"/>
    <cellStyle name="Comma 2 2 2 4 7 4" xfId="2246" xr:uid="{00000000-0005-0000-0000-0000B8080000}"/>
    <cellStyle name="Comma 2 2 2 4 8" xfId="2247" xr:uid="{00000000-0005-0000-0000-0000B9080000}"/>
    <cellStyle name="Comma 2 2 2 4 9" xfId="2248" xr:uid="{00000000-0005-0000-0000-0000BA080000}"/>
    <cellStyle name="Comma 2 2 2 5" xfId="2249" xr:uid="{00000000-0005-0000-0000-0000BB080000}"/>
    <cellStyle name="Comma 2 2 2 5 2" xfId="2250" xr:uid="{00000000-0005-0000-0000-0000BC080000}"/>
    <cellStyle name="Comma 2 2 2 6" xfId="2251" xr:uid="{00000000-0005-0000-0000-0000BD080000}"/>
    <cellStyle name="Comma 2 2 2 6 10" xfId="2252" xr:uid="{00000000-0005-0000-0000-0000BE080000}"/>
    <cellStyle name="Comma 2 2 2 6 2" xfId="2253" xr:uid="{00000000-0005-0000-0000-0000BF080000}"/>
    <cellStyle name="Comma 2 2 2 6 2 2" xfId="2254" xr:uid="{00000000-0005-0000-0000-0000C0080000}"/>
    <cellStyle name="Comma 2 2 2 6 2 2 2" xfId="2255" xr:uid="{00000000-0005-0000-0000-0000C1080000}"/>
    <cellStyle name="Comma 2 2 2 6 2 2 2 2" xfId="2256" xr:uid="{00000000-0005-0000-0000-0000C2080000}"/>
    <cellStyle name="Comma 2 2 2 6 2 2 2 2 2" xfId="2257" xr:uid="{00000000-0005-0000-0000-0000C3080000}"/>
    <cellStyle name="Comma 2 2 2 6 2 2 2 2 3" xfId="2258" xr:uid="{00000000-0005-0000-0000-0000C4080000}"/>
    <cellStyle name="Comma 2 2 2 6 2 2 2 2 4" xfId="2259" xr:uid="{00000000-0005-0000-0000-0000C5080000}"/>
    <cellStyle name="Comma 2 2 2 6 2 2 2 3" xfId="2260" xr:uid="{00000000-0005-0000-0000-0000C6080000}"/>
    <cellStyle name="Comma 2 2 2 6 2 2 2 4" xfId="2261" xr:uid="{00000000-0005-0000-0000-0000C7080000}"/>
    <cellStyle name="Comma 2 2 2 6 2 2 2 5" xfId="2262" xr:uid="{00000000-0005-0000-0000-0000C8080000}"/>
    <cellStyle name="Comma 2 2 2 6 2 2 3" xfId="2263" xr:uid="{00000000-0005-0000-0000-0000C9080000}"/>
    <cellStyle name="Comma 2 2 2 6 2 2 3 2" xfId="2264" xr:uid="{00000000-0005-0000-0000-0000CA080000}"/>
    <cellStyle name="Comma 2 2 2 6 2 2 3 3" xfId="2265" xr:uid="{00000000-0005-0000-0000-0000CB080000}"/>
    <cellStyle name="Comma 2 2 2 6 2 2 3 4" xfId="2266" xr:uid="{00000000-0005-0000-0000-0000CC080000}"/>
    <cellStyle name="Comma 2 2 2 6 2 2 4" xfId="2267" xr:uid="{00000000-0005-0000-0000-0000CD080000}"/>
    <cellStyle name="Comma 2 2 2 6 2 2 5" xfId="2268" xr:uid="{00000000-0005-0000-0000-0000CE080000}"/>
    <cellStyle name="Comma 2 2 2 6 2 2 6" xfId="2269" xr:uid="{00000000-0005-0000-0000-0000CF080000}"/>
    <cellStyle name="Comma 2 2 2 6 2 3" xfId="2270" xr:uid="{00000000-0005-0000-0000-0000D0080000}"/>
    <cellStyle name="Comma 2 2 2 6 2 3 2" xfId="2271" xr:uid="{00000000-0005-0000-0000-0000D1080000}"/>
    <cellStyle name="Comma 2 2 2 6 2 3 2 2" xfId="2272" xr:uid="{00000000-0005-0000-0000-0000D2080000}"/>
    <cellStyle name="Comma 2 2 2 6 2 3 2 2 2" xfId="2273" xr:uid="{00000000-0005-0000-0000-0000D3080000}"/>
    <cellStyle name="Comma 2 2 2 6 2 3 2 2 3" xfId="2274" xr:uid="{00000000-0005-0000-0000-0000D4080000}"/>
    <cellStyle name="Comma 2 2 2 6 2 3 2 2 4" xfId="2275" xr:uid="{00000000-0005-0000-0000-0000D5080000}"/>
    <cellStyle name="Comma 2 2 2 6 2 3 2 3" xfId="2276" xr:uid="{00000000-0005-0000-0000-0000D6080000}"/>
    <cellStyle name="Comma 2 2 2 6 2 3 2 4" xfId="2277" xr:uid="{00000000-0005-0000-0000-0000D7080000}"/>
    <cellStyle name="Comma 2 2 2 6 2 3 2 5" xfId="2278" xr:uid="{00000000-0005-0000-0000-0000D8080000}"/>
    <cellStyle name="Comma 2 2 2 6 2 3 3" xfId="2279" xr:uid="{00000000-0005-0000-0000-0000D9080000}"/>
    <cellStyle name="Comma 2 2 2 6 2 3 3 2" xfId="2280" xr:uid="{00000000-0005-0000-0000-0000DA080000}"/>
    <cellStyle name="Comma 2 2 2 6 2 3 3 3" xfId="2281" xr:uid="{00000000-0005-0000-0000-0000DB080000}"/>
    <cellStyle name="Comma 2 2 2 6 2 3 3 4" xfId="2282" xr:uid="{00000000-0005-0000-0000-0000DC080000}"/>
    <cellStyle name="Comma 2 2 2 6 2 3 4" xfId="2283" xr:uid="{00000000-0005-0000-0000-0000DD080000}"/>
    <cellStyle name="Comma 2 2 2 6 2 3 5" xfId="2284" xr:uid="{00000000-0005-0000-0000-0000DE080000}"/>
    <cellStyle name="Comma 2 2 2 6 2 3 6" xfId="2285" xr:uid="{00000000-0005-0000-0000-0000DF080000}"/>
    <cellStyle name="Comma 2 2 2 6 2 4" xfId="2286" xr:uid="{00000000-0005-0000-0000-0000E0080000}"/>
    <cellStyle name="Comma 2 2 2 6 2 4 2" xfId="2287" xr:uid="{00000000-0005-0000-0000-0000E1080000}"/>
    <cellStyle name="Comma 2 2 2 6 2 4 2 2" xfId="2288" xr:uid="{00000000-0005-0000-0000-0000E2080000}"/>
    <cellStyle name="Comma 2 2 2 6 2 4 2 3" xfId="2289" xr:uid="{00000000-0005-0000-0000-0000E3080000}"/>
    <cellStyle name="Comma 2 2 2 6 2 4 2 4" xfId="2290" xr:uid="{00000000-0005-0000-0000-0000E4080000}"/>
    <cellStyle name="Comma 2 2 2 6 2 4 3" xfId="2291" xr:uid="{00000000-0005-0000-0000-0000E5080000}"/>
    <cellStyle name="Comma 2 2 2 6 2 4 4" xfId="2292" xr:uid="{00000000-0005-0000-0000-0000E6080000}"/>
    <cellStyle name="Comma 2 2 2 6 2 4 5" xfId="2293" xr:uid="{00000000-0005-0000-0000-0000E7080000}"/>
    <cellStyle name="Comma 2 2 2 6 2 5" xfId="2294" xr:uid="{00000000-0005-0000-0000-0000E8080000}"/>
    <cellStyle name="Comma 2 2 2 6 2 5 2" xfId="2295" xr:uid="{00000000-0005-0000-0000-0000E9080000}"/>
    <cellStyle name="Comma 2 2 2 6 2 5 3" xfId="2296" xr:uid="{00000000-0005-0000-0000-0000EA080000}"/>
    <cellStyle name="Comma 2 2 2 6 2 5 4" xfId="2297" xr:uid="{00000000-0005-0000-0000-0000EB080000}"/>
    <cellStyle name="Comma 2 2 2 6 2 6" xfId="2298" xr:uid="{00000000-0005-0000-0000-0000EC080000}"/>
    <cellStyle name="Comma 2 2 2 6 2 7" xfId="2299" xr:uid="{00000000-0005-0000-0000-0000ED080000}"/>
    <cellStyle name="Comma 2 2 2 6 2 8" xfId="2300" xr:uid="{00000000-0005-0000-0000-0000EE080000}"/>
    <cellStyle name="Comma 2 2 2 6 3" xfId="2301" xr:uid="{00000000-0005-0000-0000-0000EF080000}"/>
    <cellStyle name="Comma 2 2 2 6 3 2" xfId="2302" xr:uid="{00000000-0005-0000-0000-0000F0080000}"/>
    <cellStyle name="Comma 2 2 2 6 3 2 2" xfId="2303" xr:uid="{00000000-0005-0000-0000-0000F1080000}"/>
    <cellStyle name="Comma 2 2 2 6 3 2 2 2" xfId="2304" xr:uid="{00000000-0005-0000-0000-0000F2080000}"/>
    <cellStyle name="Comma 2 2 2 6 3 2 2 3" xfId="2305" xr:uid="{00000000-0005-0000-0000-0000F3080000}"/>
    <cellStyle name="Comma 2 2 2 6 3 2 2 4" xfId="2306" xr:uid="{00000000-0005-0000-0000-0000F4080000}"/>
    <cellStyle name="Comma 2 2 2 6 3 2 3" xfId="2307" xr:uid="{00000000-0005-0000-0000-0000F5080000}"/>
    <cellStyle name="Comma 2 2 2 6 3 2 4" xfId="2308" xr:uid="{00000000-0005-0000-0000-0000F6080000}"/>
    <cellStyle name="Comma 2 2 2 6 3 2 5" xfId="2309" xr:uid="{00000000-0005-0000-0000-0000F7080000}"/>
    <cellStyle name="Comma 2 2 2 6 3 3" xfId="2310" xr:uid="{00000000-0005-0000-0000-0000F8080000}"/>
    <cellStyle name="Comma 2 2 2 6 3 3 2" xfId="2311" xr:uid="{00000000-0005-0000-0000-0000F9080000}"/>
    <cellStyle name="Comma 2 2 2 6 3 3 3" xfId="2312" xr:uid="{00000000-0005-0000-0000-0000FA080000}"/>
    <cellStyle name="Comma 2 2 2 6 3 3 4" xfId="2313" xr:uid="{00000000-0005-0000-0000-0000FB080000}"/>
    <cellStyle name="Comma 2 2 2 6 3 4" xfId="2314" xr:uid="{00000000-0005-0000-0000-0000FC080000}"/>
    <cellStyle name="Comma 2 2 2 6 3 5" xfId="2315" xr:uid="{00000000-0005-0000-0000-0000FD080000}"/>
    <cellStyle name="Comma 2 2 2 6 3 6" xfId="2316" xr:uid="{00000000-0005-0000-0000-0000FE080000}"/>
    <cellStyle name="Comma 2 2 2 6 4" xfId="2317" xr:uid="{00000000-0005-0000-0000-0000FF080000}"/>
    <cellStyle name="Comma 2 2 2 6 4 2" xfId="2318" xr:uid="{00000000-0005-0000-0000-000000090000}"/>
    <cellStyle name="Comma 2 2 2 6 4 2 2" xfId="2319" xr:uid="{00000000-0005-0000-0000-000001090000}"/>
    <cellStyle name="Comma 2 2 2 6 4 2 2 2" xfId="2320" xr:uid="{00000000-0005-0000-0000-000002090000}"/>
    <cellStyle name="Comma 2 2 2 6 4 2 2 3" xfId="2321" xr:uid="{00000000-0005-0000-0000-000003090000}"/>
    <cellStyle name="Comma 2 2 2 6 4 2 2 4" xfId="2322" xr:uid="{00000000-0005-0000-0000-000004090000}"/>
    <cellStyle name="Comma 2 2 2 6 4 2 3" xfId="2323" xr:uid="{00000000-0005-0000-0000-000005090000}"/>
    <cellStyle name="Comma 2 2 2 6 4 2 4" xfId="2324" xr:uid="{00000000-0005-0000-0000-000006090000}"/>
    <cellStyle name="Comma 2 2 2 6 4 2 5" xfId="2325" xr:uid="{00000000-0005-0000-0000-000007090000}"/>
    <cellStyle name="Comma 2 2 2 6 4 3" xfId="2326" xr:uid="{00000000-0005-0000-0000-000008090000}"/>
    <cellStyle name="Comma 2 2 2 6 4 3 2" xfId="2327" xr:uid="{00000000-0005-0000-0000-000009090000}"/>
    <cellStyle name="Comma 2 2 2 6 4 3 3" xfId="2328" xr:uid="{00000000-0005-0000-0000-00000A090000}"/>
    <cellStyle name="Comma 2 2 2 6 4 3 4" xfId="2329" xr:uid="{00000000-0005-0000-0000-00000B090000}"/>
    <cellStyle name="Comma 2 2 2 6 4 4" xfId="2330" xr:uid="{00000000-0005-0000-0000-00000C090000}"/>
    <cellStyle name="Comma 2 2 2 6 4 5" xfId="2331" xr:uid="{00000000-0005-0000-0000-00000D090000}"/>
    <cellStyle name="Comma 2 2 2 6 4 6" xfId="2332" xr:uid="{00000000-0005-0000-0000-00000E090000}"/>
    <cellStyle name="Comma 2 2 2 6 5" xfId="2333" xr:uid="{00000000-0005-0000-0000-00000F090000}"/>
    <cellStyle name="Comma 2 2 2 6 6" xfId="2334" xr:uid="{00000000-0005-0000-0000-000010090000}"/>
    <cellStyle name="Comma 2 2 2 6 6 2" xfId="2335" xr:uid="{00000000-0005-0000-0000-000011090000}"/>
    <cellStyle name="Comma 2 2 2 6 6 2 2" xfId="2336" xr:uid="{00000000-0005-0000-0000-000012090000}"/>
    <cellStyle name="Comma 2 2 2 6 6 2 3" xfId="2337" xr:uid="{00000000-0005-0000-0000-000013090000}"/>
    <cellStyle name="Comma 2 2 2 6 6 2 4" xfId="2338" xr:uid="{00000000-0005-0000-0000-000014090000}"/>
    <cellStyle name="Comma 2 2 2 6 6 3" xfId="2339" xr:uid="{00000000-0005-0000-0000-000015090000}"/>
    <cellStyle name="Comma 2 2 2 6 6 4" xfId="2340" xr:uid="{00000000-0005-0000-0000-000016090000}"/>
    <cellStyle name="Comma 2 2 2 6 6 5" xfId="2341" xr:uid="{00000000-0005-0000-0000-000017090000}"/>
    <cellStyle name="Comma 2 2 2 6 7" xfId="2342" xr:uid="{00000000-0005-0000-0000-000018090000}"/>
    <cellStyle name="Comma 2 2 2 6 7 2" xfId="2343" xr:uid="{00000000-0005-0000-0000-000019090000}"/>
    <cellStyle name="Comma 2 2 2 6 7 3" xfId="2344" xr:uid="{00000000-0005-0000-0000-00001A090000}"/>
    <cellStyle name="Comma 2 2 2 6 7 4" xfId="2345" xr:uid="{00000000-0005-0000-0000-00001B090000}"/>
    <cellStyle name="Comma 2 2 2 6 8" xfId="2346" xr:uid="{00000000-0005-0000-0000-00001C090000}"/>
    <cellStyle name="Comma 2 2 2 6 9" xfId="2347" xr:uid="{00000000-0005-0000-0000-00001D090000}"/>
    <cellStyle name="Comma 2 2 2 7" xfId="2348" xr:uid="{00000000-0005-0000-0000-00001E090000}"/>
    <cellStyle name="Comma 2 2 2 7 2" xfId="2349" xr:uid="{00000000-0005-0000-0000-00001F090000}"/>
    <cellStyle name="Comma 2 2 2 7 2 2" xfId="2350" xr:uid="{00000000-0005-0000-0000-000020090000}"/>
    <cellStyle name="Comma 2 2 2 7 2 2 2" xfId="2351" xr:uid="{00000000-0005-0000-0000-000021090000}"/>
    <cellStyle name="Comma 2 2 2 7 2 2 2 2" xfId="2352" xr:uid="{00000000-0005-0000-0000-000022090000}"/>
    <cellStyle name="Comma 2 2 2 7 2 2 2 3" xfId="2353" xr:uid="{00000000-0005-0000-0000-000023090000}"/>
    <cellStyle name="Comma 2 2 2 7 2 2 2 4" xfId="2354" xr:uid="{00000000-0005-0000-0000-000024090000}"/>
    <cellStyle name="Comma 2 2 2 7 2 2 3" xfId="2355" xr:uid="{00000000-0005-0000-0000-000025090000}"/>
    <cellStyle name="Comma 2 2 2 7 2 2 4" xfId="2356" xr:uid="{00000000-0005-0000-0000-000026090000}"/>
    <cellStyle name="Comma 2 2 2 7 2 2 5" xfId="2357" xr:uid="{00000000-0005-0000-0000-000027090000}"/>
    <cellStyle name="Comma 2 2 2 7 2 3" xfId="2358" xr:uid="{00000000-0005-0000-0000-000028090000}"/>
    <cellStyle name="Comma 2 2 2 7 2 3 2" xfId="2359" xr:uid="{00000000-0005-0000-0000-000029090000}"/>
    <cellStyle name="Comma 2 2 2 7 2 3 3" xfId="2360" xr:uid="{00000000-0005-0000-0000-00002A090000}"/>
    <cellStyle name="Comma 2 2 2 7 2 3 4" xfId="2361" xr:uid="{00000000-0005-0000-0000-00002B090000}"/>
    <cellStyle name="Comma 2 2 2 7 2 4" xfId="2362" xr:uid="{00000000-0005-0000-0000-00002C090000}"/>
    <cellStyle name="Comma 2 2 2 7 2 5" xfId="2363" xr:uid="{00000000-0005-0000-0000-00002D090000}"/>
    <cellStyle name="Comma 2 2 2 7 2 6" xfId="2364" xr:uid="{00000000-0005-0000-0000-00002E090000}"/>
    <cellStyle name="Comma 2 2 2 7 3" xfId="2365" xr:uid="{00000000-0005-0000-0000-00002F090000}"/>
    <cellStyle name="Comma 2 2 2 7 3 2" xfId="2366" xr:uid="{00000000-0005-0000-0000-000030090000}"/>
    <cellStyle name="Comma 2 2 2 7 3 2 2" xfId="2367" xr:uid="{00000000-0005-0000-0000-000031090000}"/>
    <cellStyle name="Comma 2 2 2 7 3 2 2 2" xfId="2368" xr:uid="{00000000-0005-0000-0000-000032090000}"/>
    <cellStyle name="Comma 2 2 2 7 3 2 2 3" xfId="2369" xr:uid="{00000000-0005-0000-0000-000033090000}"/>
    <cellStyle name="Comma 2 2 2 7 3 2 2 4" xfId="2370" xr:uid="{00000000-0005-0000-0000-000034090000}"/>
    <cellStyle name="Comma 2 2 2 7 3 2 3" xfId="2371" xr:uid="{00000000-0005-0000-0000-000035090000}"/>
    <cellStyle name="Comma 2 2 2 7 3 2 4" xfId="2372" xr:uid="{00000000-0005-0000-0000-000036090000}"/>
    <cellStyle name="Comma 2 2 2 7 3 2 5" xfId="2373" xr:uid="{00000000-0005-0000-0000-000037090000}"/>
    <cellStyle name="Comma 2 2 2 7 3 3" xfId="2374" xr:uid="{00000000-0005-0000-0000-000038090000}"/>
    <cellStyle name="Comma 2 2 2 7 3 3 2" xfId="2375" xr:uid="{00000000-0005-0000-0000-000039090000}"/>
    <cellStyle name="Comma 2 2 2 7 3 3 3" xfId="2376" xr:uid="{00000000-0005-0000-0000-00003A090000}"/>
    <cellStyle name="Comma 2 2 2 7 3 3 4" xfId="2377" xr:uid="{00000000-0005-0000-0000-00003B090000}"/>
    <cellStyle name="Comma 2 2 2 7 3 4" xfId="2378" xr:uid="{00000000-0005-0000-0000-00003C090000}"/>
    <cellStyle name="Comma 2 2 2 7 3 5" xfId="2379" xr:uid="{00000000-0005-0000-0000-00003D090000}"/>
    <cellStyle name="Comma 2 2 2 7 3 6" xfId="2380" xr:uid="{00000000-0005-0000-0000-00003E090000}"/>
    <cellStyle name="Comma 2 2 2 7 4" xfId="2381" xr:uid="{00000000-0005-0000-0000-00003F090000}"/>
    <cellStyle name="Comma 2 2 2 7 5" xfId="2382" xr:uid="{00000000-0005-0000-0000-000040090000}"/>
    <cellStyle name="Comma 2 2 2 7 5 2" xfId="2383" xr:uid="{00000000-0005-0000-0000-000041090000}"/>
    <cellStyle name="Comma 2 2 2 7 5 2 2" xfId="2384" xr:uid="{00000000-0005-0000-0000-000042090000}"/>
    <cellStyle name="Comma 2 2 2 7 5 2 3" xfId="2385" xr:uid="{00000000-0005-0000-0000-000043090000}"/>
    <cellStyle name="Comma 2 2 2 7 5 2 4" xfId="2386" xr:uid="{00000000-0005-0000-0000-000044090000}"/>
    <cellStyle name="Comma 2 2 2 7 5 3" xfId="2387" xr:uid="{00000000-0005-0000-0000-000045090000}"/>
    <cellStyle name="Comma 2 2 2 7 5 4" xfId="2388" xr:uid="{00000000-0005-0000-0000-000046090000}"/>
    <cellStyle name="Comma 2 2 2 7 5 5" xfId="2389" xr:uid="{00000000-0005-0000-0000-000047090000}"/>
    <cellStyle name="Comma 2 2 2 7 6" xfId="2390" xr:uid="{00000000-0005-0000-0000-000048090000}"/>
    <cellStyle name="Comma 2 2 2 7 6 2" xfId="2391" xr:uid="{00000000-0005-0000-0000-000049090000}"/>
    <cellStyle name="Comma 2 2 2 7 6 3" xfId="2392" xr:uid="{00000000-0005-0000-0000-00004A090000}"/>
    <cellStyle name="Comma 2 2 2 7 6 4" xfId="2393" xr:uid="{00000000-0005-0000-0000-00004B090000}"/>
    <cellStyle name="Comma 2 2 2 7 7" xfId="2394" xr:uid="{00000000-0005-0000-0000-00004C090000}"/>
    <cellStyle name="Comma 2 2 2 7 8" xfId="2395" xr:uid="{00000000-0005-0000-0000-00004D090000}"/>
    <cellStyle name="Comma 2 2 2 7 9" xfId="2396" xr:uid="{00000000-0005-0000-0000-00004E090000}"/>
    <cellStyle name="Comma 2 2 2 8" xfId="2397" xr:uid="{00000000-0005-0000-0000-00004F090000}"/>
    <cellStyle name="Comma 2 2 2 8 2" xfId="2398" xr:uid="{00000000-0005-0000-0000-000050090000}"/>
    <cellStyle name="Comma 2 2 2 8 2 2" xfId="2399" xr:uid="{00000000-0005-0000-0000-000051090000}"/>
    <cellStyle name="Comma 2 2 2 8 2 2 2" xfId="2400" xr:uid="{00000000-0005-0000-0000-000052090000}"/>
    <cellStyle name="Comma 2 2 2 8 2 2 2 2" xfId="2401" xr:uid="{00000000-0005-0000-0000-000053090000}"/>
    <cellStyle name="Comma 2 2 2 8 2 2 2 3" xfId="2402" xr:uid="{00000000-0005-0000-0000-000054090000}"/>
    <cellStyle name="Comma 2 2 2 8 2 2 2 4" xfId="2403" xr:uid="{00000000-0005-0000-0000-000055090000}"/>
    <cellStyle name="Comma 2 2 2 8 2 2 3" xfId="2404" xr:uid="{00000000-0005-0000-0000-000056090000}"/>
    <cellStyle name="Comma 2 2 2 8 2 2 4" xfId="2405" xr:uid="{00000000-0005-0000-0000-000057090000}"/>
    <cellStyle name="Comma 2 2 2 8 2 2 5" xfId="2406" xr:uid="{00000000-0005-0000-0000-000058090000}"/>
    <cellStyle name="Comma 2 2 2 8 2 3" xfId="2407" xr:uid="{00000000-0005-0000-0000-000059090000}"/>
    <cellStyle name="Comma 2 2 2 8 2 3 2" xfId="2408" xr:uid="{00000000-0005-0000-0000-00005A090000}"/>
    <cellStyle name="Comma 2 2 2 8 2 3 3" xfId="2409" xr:uid="{00000000-0005-0000-0000-00005B090000}"/>
    <cellStyle name="Comma 2 2 2 8 2 3 4" xfId="2410" xr:uid="{00000000-0005-0000-0000-00005C090000}"/>
    <cellStyle name="Comma 2 2 2 8 2 4" xfId="2411" xr:uid="{00000000-0005-0000-0000-00005D090000}"/>
    <cellStyle name="Comma 2 2 2 8 2 5" xfId="2412" xr:uid="{00000000-0005-0000-0000-00005E090000}"/>
    <cellStyle name="Comma 2 2 2 8 2 6" xfId="2413" xr:uid="{00000000-0005-0000-0000-00005F090000}"/>
    <cellStyle name="Comma 2 2 2 8 3" xfId="2414" xr:uid="{00000000-0005-0000-0000-000060090000}"/>
    <cellStyle name="Comma 2 2 2 8 3 2" xfId="2415" xr:uid="{00000000-0005-0000-0000-000061090000}"/>
    <cellStyle name="Comma 2 2 2 8 3 2 2" xfId="2416" xr:uid="{00000000-0005-0000-0000-000062090000}"/>
    <cellStyle name="Comma 2 2 2 8 3 2 2 2" xfId="2417" xr:uid="{00000000-0005-0000-0000-000063090000}"/>
    <cellStyle name="Comma 2 2 2 8 3 2 2 3" xfId="2418" xr:uid="{00000000-0005-0000-0000-000064090000}"/>
    <cellStyle name="Comma 2 2 2 8 3 2 2 4" xfId="2419" xr:uid="{00000000-0005-0000-0000-000065090000}"/>
    <cellStyle name="Comma 2 2 2 8 3 2 3" xfId="2420" xr:uid="{00000000-0005-0000-0000-000066090000}"/>
    <cellStyle name="Comma 2 2 2 8 3 2 4" xfId="2421" xr:uid="{00000000-0005-0000-0000-000067090000}"/>
    <cellStyle name="Comma 2 2 2 8 3 2 5" xfId="2422" xr:uid="{00000000-0005-0000-0000-000068090000}"/>
    <cellStyle name="Comma 2 2 2 8 3 3" xfId="2423" xr:uid="{00000000-0005-0000-0000-000069090000}"/>
    <cellStyle name="Comma 2 2 2 8 3 3 2" xfId="2424" xr:uid="{00000000-0005-0000-0000-00006A090000}"/>
    <cellStyle name="Comma 2 2 2 8 3 3 3" xfId="2425" xr:uid="{00000000-0005-0000-0000-00006B090000}"/>
    <cellStyle name="Comma 2 2 2 8 3 3 4" xfId="2426" xr:uid="{00000000-0005-0000-0000-00006C090000}"/>
    <cellStyle name="Comma 2 2 2 8 3 4" xfId="2427" xr:uid="{00000000-0005-0000-0000-00006D090000}"/>
    <cellStyle name="Comma 2 2 2 8 3 5" xfId="2428" xr:uid="{00000000-0005-0000-0000-00006E090000}"/>
    <cellStyle name="Comma 2 2 2 8 3 6" xfId="2429" xr:uid="{00000000-0005-0000-0000-00006F090000}"/>
    <cellStyle name="Comma 2 2 2 8 4" xfId="2430" xr:uid="{00000000-0005-0000-0000-000070090000}"/>
    <cellStyle name="Comma 2 2 2 8 5" xfId="2431" xr:uid="{00000000-0005-0000-0000-000071090000}"/>
    <cellStyle name="Comma 2 2 2 8 5 2" xfId="2432" xr:uid="{00000000-0005-0000-0000-000072090000}"/>
    <cellStyle name="Comma 2 2 2 8 5 2 2" xfId="2433" xr:uid="{00000000-0005-0000-0000-000073090000}"/>
    <cellStyle name="Comma 2 2 2 8 5 2 3" xfId="2434" xr:uid="{00000000-0005-0000-0000-000074090000}"/>
    <cellStyle name="Comma 2 2 2 8 5 2 4" xfId="2435" xr:uid="{00000000-0005-0000-0000-000075090000}"/>
    <cellStyle name="Comma 2 2 2 8 5 3" xfId="2436" xr:uid="{00000000-0005-0000-0000-000076090000}"/>
    <cellStyle name="Comma 2 2 2 8 5 4" xfId="2437" xr:uid="{00000000-0005-0000-0000-000077090000}"/>
    <cellStyle name="Comma 2 2 2 8 5 5" xfId="2438" xr:uid="{00000000-0005-0000-0000-000078090000}"/>
    <cellStyle name="Comma 2 2 2 8 6" xfId="2439" xr:uid="{00000000-0005-0000-0000-000079090000}"/>
    <cellStyle name="Comma 2 2 2 8 6 2" xfId="2440" xr:uid="{00000000-0005-0000-0000-00007A090000}"/>
    <cellStyle name="Comma 2 2 2 8 6 3" xfId="2441" xr:uid="{00000000-0005-0000-0000-00007B090000}"/>
    <cellStyle name="Comma 2 2 2 8 6 4" xfId="2442" xr:uid="{00000000-0005-0000-0000-00007C090000}"/>
    <cellStyle name="Comma 2 2 2 8 7" xfId="2443" xr:uid="{00000000-0005-0000-0000-00007D090000}"/>
    <cellStyle name="Comma 2 2 2 8 8" xfId="2444" xr:uid="{00000000-0005-0000-0000-00007E090000}"/>
    <cellStyle name="Comma 2 2 2 8 9" xfId="2445" xr:uid="{00000000-0005-0000-0000-00007F090000}"/>
    <cellStyle name="Comma 2 2 2 9" xfId="2446" xr:uid="{00000000-0005-0000-0000-000080090000}"/>
    <cellStyle name="Comma 2 2 2 9 2" xfId="2447" xr:uid="{00000000-0005-0000-0000-000081090000}"/>
    <cellStyle name="Comma 2 2 2 9 3" xfId="2448" xr:uid="{00000000-0005-0000-0000-000082090000}"/>
    <cellStyle name="Comma 2 2 2 9 3 2" xfId="2449" xr:uid="{00000000-0005-0000-0000-000083090000}"/>
    <cellStyle name="Comma 2 2 2 9 3 2 2" xfId="2450" xr:uid="{00000000-0005-0000-0000-000084090000}"/>
    <cellStyle name="Comma 2 2 2 9 3 2 3" xfId="2451" xr:uid="{00000000-0005-0000-0000-000085090000}"/>
    <cellStyle name="Comma 2 2 2 9 3 2 4" xfId="2452" xr:uid="{00000000-0005-0000-0000-000086090000}"/>
    <cellStyle name="Comma 2 2 2 9 3 3" xfId="2453" xr:uid="{00000000-0005-0000-0000-000087090000}"/>
    <cellStyle name="Comma 2 2 2 9 3 4" xfId="2454" xr:uid="{00000000-0005-0000-0000-000088090000}"/>
    <cellStyle name="Comma 2 2 2 9 3 5" xfId="2455" xr:uid="{00000000-0005-0000-0000-000089090000}"/>
    <cellStyle name="Comma 2 2 2 9 4" xfId="2456" xr:uid="{00000000-0005-0000-0000-00008A090000}"/>
    <cellStyle name="Comma 2 2 2 9 4 2" xfId="2457" xr:uid="{00000000-0005-0000-0000-00008B090000}"/>
    <cellStyle name="Comma 2 2 2 9 4 3" xfId="2458" xr:uid="{00000000-0005-0000-0000-00008C090000}"/>
    <cellStyle name="Comma 2 2 2 9 4 4" xfId="2459" xr:uid="{00000000-0005-0000-0000-00008D090000}"/>
    <cellStyle name="Comma 2 2 2 9 5" xfId="2460" xr:uid="{00000000-0005-0000-0000-00008E090000}"/>
    <cellStyle name="Comma 2 2 2 9 6" xfId="2461" xr:uid="{00000000-0005-0000-0000-00008F090000}"/>
    <cellStyle name="Comma 2 2 2 9 7" xfId="2462" xr:uid="{00000000-0005-0000-0000-000090090000}"/>
    <cellStyle name="Comma 2 2 20" xfId="2463" xr:uid="{00000000-0005-0000-0000-000091090000}"/>
    <cellStyle name="Comma 2 2 20 2" xfId="2464" xr:uid="{00000000-0005-0000-0000-000092090000}"/>
    <cellStyle name="Comma 2 2 20 3" xfId="2465" xr:uid="{00000000-0005-0000-0000-000093090000}"/>
    <cellStyle name="Comma 2 2 20 4" xfId="2466" xr:uid="{00000000-0005-0000-0000-000094090000}"/>
    <cellStyle name="Comma 2 2 21" xfId="2467" xr:uid="{00000000-0005-0000-0000-000095090000}"/>
    <cellStyle name="Comma 2 2 22" xfId="2468" xr:uid="{00000000-0005-0000-0000-000096090000}"/>
    <cellStyle name="Comma 2 2 23" xfId="2469" xr:uid="{00000000-0005-0000-0000-000097090000}"/>
    <cellStyle name="Comma 2 2 3" xfId="2470" xr:uid="{00000000-0005-0000-0000-000098090000}"/>
    <cellStyle name="Comma 2 2 3 10" xfId="2471" xr:uid="{00000000-0005-0000-0000-000099090000}"/>
    <cellStyle name="Comma 2 2 3 10 2" xfId="2472" xr:uid="{00000000-0005-0000-0000-00009A090000}"/>
    <cellStyle name="Comma 2 2 3 10 2 2" xfId="2473" xr:uid="{00000000-0005-0000-0000-00009B090000}"/>
    <cellStyle name="Comma 2 2 3 10 2 3" xfId="2474" xr:uid="{00000000-0005-0000-0000-00009C090000}"/>
    <cellStyle name="Comma 2 2 3 10 2 4" xfId="2475" xr:uid="{00000000-0005-0000-0000-00009D090000}"/>
    <cellStyle name="Comma 2 2 3 11" xfId="2476" xr:uid="{00000000-0005-0000-0000-00009E090000}"/>
    <cellStyle name="Comma 2 2 3 11 2" xfId="2477" xr:uid="{00000000-0005-0000-0000-00009F090000}"/>
    <cellStyle name="Comma 2 2 3 11 2 2" xfId="2478" xr:uid="{00000000-0005-0000-0000-0000A0090000}"/>
    <cellStyle name="Comma 2 2 3 11 2 3" xfId="2479" xr:uid="{00000000-0005-0000-0000-0000A1090000}"/>
    <cellStyle name="Comma 2 2 3 11 2 4" xfId="2480" xr:uid="{00000000-0005-0000-0000-0000A2090000}"/>
    <cellStyle name="Comma 2 2 3 12" xfId="2481" xr:uid="{00000000-0005-0000-0000-0000A3090000}"/>
    <cellStyle name="Comma 2 2 3 12 2" xfId="2482" xr:uid="{00000000-0005-0000-0000-0000A4090000}"/>
    <cellStyle name="Comma 2 2 3 12 2 2" xfId="2483" xr:uid="{00000000-0005-0000-0000-0000A5090000}"/>
    <cellStyle name="Comma 2 2 3 12 2 3" xfId="2484" xr:uid="{00000000-0005-0000-0000-0000A6090000}"/>
    <cellStyle name="Comma 2 2 3 12 2 4" xfId="2485" xr:uid="{00000000-0005-0000-0000-0000A7090000}"/>
    <cellStyle name="Comma 2 2 3 13" xfId="2486" xr:uid="{00000000-0005-0000-0000-0000A8090000}"/>
    <cellStyle name="Comma 2 2 3 13 2" xfId="2487" xr:uid="{00000000-0005-0000-0000-0000A9090000}"/>
    <cellStyle name="Comma 2 2 3 13 2 2" xfId="2488" xr:uid="{00000000-0005-0000-0000-0000AA090000}"/>
    <cellStyle name="Comma 2 2 3 13 2 3" xfId="2489" xr:uid="{00000000-0005-0000-0000-0000AB090000}"/>
    <cellStyle name="Comma 2 2 3 13 2 4" xfId="2490" xr:uid="{00000000-0005-0000-0000-0000AC090000}"/>
    <cellStyle name="Comma 2 2 3 14" xfId="2491" xr:uid="{00000000-0005-0000-0000-0000AD090000}"/>
    <cellStyle name="Comma 2 2 3 14 2" xfId="2492" xr:uid="{00000000-0005-0000-0000-0000AE090000}"/>
    <cellStyle name="Comma 2 2 3 14 2 2" xfId="2493" xr:uid="{00000000-0005-0000-0000-0000AF090000}"/>
    <cellStyle name="Comma 2 2 3 14 2 3" xfId="2494" xr:uid="{00000000-0005-0000-0000-0000B0090000}"/>
    <cellStyle name="Comma 2 2 3 14 2 4" xfId="2495" xr:uid="{00000000-0005-0000-0000-0000B1090000}"/>
    <cellStyle name="Comma 2 2 3 15" xfId="2496" xr:uid="{00000000-0005-0000-0000-0000B2090000}"/>
    <cellStyle name="Comma 2 2 3 15 2" xfId="2497" xr:uid="{00000000-0005-0000-0000-0000B3090000}"/>
    <cellStyle name="Comma 2 2 3 15 2 2" xfId="2498" xr:uid="{00000000-0005-0000-0000-0000B4090000}"/>
    <cellStyle name="Comma 2 2 3 15 2 3" xfId="2499" xr:uid="{00000000-0005-0000-0000-0000B5090000}"/>
    <cellStyle name="Comma 2 2 3 15 2 4" xfId="2500" xr:uid="{00000000-0005-0000-0000-0000B6090000}"/>
    <cellStyle name="Comma 2 2 3 15 3" xfId="2501" xr:uid="{00000000-0005-0000-0000-0000B7090000}"/>
    <cellStyle name="Comma 2 2 3 15 4" xfId="2502" xr:uid="{00000000-0005-0000-0000-0000B8090000}"/>
    <cellStyle name="Comma 2 2 3 15 5" xfId="2503" xr:uid="{00000000-0005-0000-0000-0000B9090000}"/>
    <cellStyle name="Comma 2 2 3 16" xfId="2504" xr:uid="{00000000-0005-0000-0000-0000BA090000}"/>
    <cellStyle name="Comma 2 2 3 16 2" xfId="2505" xr:uid="{00000000-0005-0000-0000-0000BB090000}"/>
    <cellStyle name="Comma 2 2 3 16 3" xfId="2506" xr:uid="{00000000-0005-0000-0000-0000BC090000}"/>
    <cellStyle name="Comma 2 2 3 16 4" xfId="2507" xr:uid="{00000000-0005-0000-0000-0000BD090000}"/>
    <cellStyle name="Comma 2 2 3 17" xfId="2508" xr:uid="{00000000-0005-0000-0000-0000BE090000}"/>
    <cellStyle name="Comma 2 2 3 17 2" xfId="2509" xr:uid="{00000000-0005-0000-0000-0000BF090000}"/>
    <cellStyle name="Comma 2 2 3 17 3" xfId="2510" xr:uid="{00000000-0005-0000-0000-0000C0090000}"/>
    <cellStyle name="Comma 2 2 3 17 4" xfId="2511" xr:uid="{00000000-0005-0000-0000-0000C1090000}"/>
    <cellStyle name="Comma 2 2 3 18" xfId="2512" xr:uid="{00000000-0005-0000-0000-0000C2090000}"/>
    <cellStyle name="Comma 2 2 3 19" xfId="2513" xr:uid="{00000000-0005-0000-0000-0000C3090000}"/>
    <cellStyle name="Comma 2 2 3 2" xfId="2514" xr:uid="{00000000-0005-0000-0000-0000C4090000}"/>
    <cellStyle name="Comma 2 2 3 2 10" xfId="2515" xr:uid="{00000000-0005-0000-0000-0000C5090000}"/>
    <cellStyle name="Comma 2 2 3 2 2" xfId="2516" xr:uid="{00000000-0005-0000-0000-0000C6090000}"/>
    <cellStyle name="Comma 2 2 3 2 2 2" xfId="2517" xr:uid="{00000000-0005-0000-0000-0000C7090000}"/>
    <cellStyle name="Comma 2 2 3 2 2 2 2" xfId="2518" xr:uid="{00000000-0005-0000-0000-0000C8090000}"/>
    <cellStyle name="Comma 2 2 3 2 2 2 2 2" xfId="2519" xr:uid="{00000000-0005-0000-0000-0000C9090000}"/>
    <cellStyle name="Comma 2 2 3 2 2 2 2 2 2" xfId="2520" xr:uid="{00000000-0005-0000-0000-0000CA090000}"/>
    <cellStyle name="Comma 2 2 3 2 2 2 2 2 3" xfId="2521" xr:uid="{00000000-0005-0000-0000-0000CB090000}"/>
    <cellStyle name="Comma 2 2 3 2 2 2 2 2 4" xfId="2522" xr:uid="{00000000-0005-0000-0000-0000CC090000}"/>
    <cellStyle name="Comma 2 2 3 2 2 2 2 3" xfId="2523" xr:uid="{00000000-0005-0000-0000-0000CD090000}"/>
    <cellStyle name="Comma 2 2 3 2 2 2 2 4" xfId="2524" xr:uid="{00000000-0005-0000-0000-0000CE090000}"/>
    <cellStyle name="Comma 2 2 3 2 2 2 2 5" xfId="2525" xr:uid="{00000000-0005-0000-0000-0000CF090000}"/>
    <cellStyle name="Comma 2 2 3 2 2 2 3" xfId="2526" xr:uid="{00000000-0005-0000-0000-0000D0090000}"/>
    <cellStyle name="Comma 2 2 3 2 2 2 3 2" xfId="2527" xr:uid="{00000000-0005-0000-0000-0000D1090000}"/>
    <cellStyle name="Comma 2 2 3 2 2 2 3 3" xfId="2528" xr:uid="{00000000-0005-0000-0000-0000D2090000}"/>
    <cellStyle name="Comma 2 2 3 2 2 2 3 4" xfId="2529" xr:uid="{00000000-0005-0000-0000-0000D3090000}"/>
    <cellStyle name="Comma 2 2 3 2 2 2 4" xfId="2530" xr:uid="{00000000-0005-0000-0000-0000D4090000}"/>
    <cellStyle name="Comma 2 2 3 2 2 2 5" xfId="2531" xr:uid="{00000000-0005-0000-0000-0000D5090000}"/>
    <cellStyle name="Comma 2 2 3 2 2 2 6" xfId="2532" xr:uid="{00000000-0005-0000-0000-0000D6090000}"/>
    <cellStyle name="Comma 2 2 3 2 2 3" xfId="2533" xr:uid="{00000000-0005-0000-0000-0000D7090000}"/>
    <cellStyle name="Comma 2 2 3 2 2 3 2" xfId="2534" xr:uid="{00000000-0005-0000-0000-0000D8090000}"/>
    <cellStyle name="Comma 2 2 3 2 2 3 2 2" xfId="2535" xr:uid="{00000000-0005-0000-0000-0000D9090000}"/>
    <cellStyle name="Comma 2 2 3 2 2 3 2 2 2" xfId="2536" xr:uid="{00000000-0005-0000-0000-0000DA090000}"/>
    <cellStyle name="Comma 2 2 3 2 2 3 2 2 3" xfId="2537" xr:uid="{00000000-0005-0000-0000-0000DB090000}"/>
    <cellStyle name="Comma 2 2 3 2 2 3 2 2 4" xfId="2538" xr:uid="{00000000-0005-0000-0000-0000DC090000}"/>
    <cellStyle name="Comma 2 2 3 2 2 3 2 3" xfId="2539" xr:uid="{00000000-0005-0000-0000-0000DD090000}"/>
    <cellStyle name="Comma 2 2 3 2 2 3 2 4" xfId="2540" xr:uid="{00000000-0005-0000-0000-0000DE090000}"/>
    <cellStyle name="Comma 2 2 3 2 2 3 2 5" xfId="2541" xr:uid="{00000000-0005-0000-0000-0000DF090000}"/>
    <cellStyle name="Comma 2 2 3 2 2 3 3" xfId="2542" xr:uid="{00000000-0005-0000-0000-0000E0090000}"/>
    <cellStyle name="Comma 2 2 3 2 2 3 3 2" xfId="2543" xr:uid="{00000000-0005-0000-0000-0000E1090000}"/>
    <cellStyle name="Comma 2 2 3 2 2 3 3 3" xfId="2544" xr:uid="{00000000-0005-0000-0000-0000E2090000}"/>
    <cellStyle name="Comma 2 2 3 2 2 3 3 4" xfId="2545" xr:uid="{00000000-0005-0000-0000-0000E3090000}"/>
    <cellStyle name="Comma 2 2 3 2 2 3 4" xfId="2546" xr:uid="{00000000-0005-0000-0000-0000E4090000}"/>
    <cellStyle name="Comma 2 2 3 2 2 3 5" xfId="2547" xr:uid="{00000000-0005-0000-0000-0000E5090000}"/>
    <cellStyle name="Comma 2 2 3 2 2 3 6" xfId="2548" xr:uid="{00000000-0005-0000-0000-0000E6090000}"/>
    <cellStyle name="Comma 2 2 3 2 2 4" xfId="2549" xr:uid="{00000000-0005-0000-0000-0000E7090000}"/>
    <cellStyle name="Comma 2 2 3 2 2 4 2" xfId="2550" xr:uid="{00000000-0005-0000-0000-0000E8090000}"/>
    <cellStyle name="Comma 2 2 3 2 2 4 2 2" xfId="2551" xr:uid="{00000000-0005-0000-0000-0000E9090000}"/>
    <cellStyle name="Comma 2 2 3 2 2 4 2 3" xfId="2552" xr:uid="{00000000-0005-0000-0000-0000EA090000}"/>
    <cellStyle name="Comma 2 2 3 2 2 4 2 4" xfId="2553" xr:uid="{00000000-0005-0000-0000-0000EB090000}"/>
    <cellStyle name="Comma 2 2 3 2 2 4 3" xfId="2554" xr:uid="{00000000-0005-0000-0000-0000EC090000}"/>
    <cellStyle name="Comma 2 2 3 2 2 4 4" xfId="2555" xr:uid="{00000000-0005-0000-0000-0000ED090000}"/>
    <cellStyle name="Comma 2 2 3 2 2 4 5" xfId="2556" xr:uid="{00000000-0005-0000-0000-0000EE090000}"/>
    <cellStyle name="Comma 2 2 3 2 2 5" xfId="2557" xr:uid="{00000000-0005-0000-0000-0000EF090000}"/>
    <cellStyle name="Comma 2 2 3 2 2 5 2" xfId="2558" xr:uid="{00000000-0005-0000-0000-0000F0090000}"/>
    <cellStyle name="Comma 2 2 3 2 2 5 3" xfId="2559" xr:uid="{00000000-0005-0000-0000-0000F1090000}"/>
    <cellStyle name="Comma 2 2 3 2 2 5 4" xfId="2560" xr:uid="{00000000-0005-0000-0000-0000F2090000}"/>
    <cellStyle name="Comma 2 2 3 2 2 6" xfId="2561" xr:uid="{00000000-0005-0000-0000-0000F3090000}"/>
    <cellStyle name="Comma 2 2 3 2 2 7" xfId="2562" xr:uid="{00000000-0005-0000-0000-0000F4090000}"/>
    <cellStyle name="Comma 2 2 3 2 2 8" xfId="2563" xr:uid="{00000000-0005-0000-0000-0000F5090000}"/>
    <cellStyle name="Comma 2 2 3 2 3" xfId="2564" xr:uid="{00000000-0005-0000-0000-0000F6090000}"/>
    <cellStyle name="Comma 2 2 3 2 3 2" xfId="2565" xr:uid="{00000000-0005-0000-0000-0000F7090000}"/>
    <cellStyle name="Comma 2 2 3 2 3 2 2" xfId="2566" xr:uid="{00000000-0005-0000-0000-0000F8090000}"/>
    <cellStyle name="Comma 2 2 3 2 3 2 2 2" xfId="2567" xr:uid="{00000000-0005-0000-0000-0000F9090000}"/>
    <cellStyle name="Comma 2 2 3 2 3 2 2 3" xfId="2568" xr:uid="{00000000-0005-0000-0000-0000FA090000}"/>
    <cellStyle name="Comma 2 2 3 2 3 2 2 4" xfId="2569" xr:uid="{00000000-0005-0000-0000-0000FB090000}"/>
    <cellStyle name="Comma 2 2 3 2 3 2 3" xfId="2570" xr:uid="{00000000-0005-0000-0000-0000FC090000}"/>
    <cellStyle name="Comma 2 2 3 2 3 2 4" xfId="2571" xr:uid="{00000000-0005-0000-0000-0000FD090000}"/>
    <cellStyle name="Comma 2 2 3 2 3 2 5" xfId="2572" xr:uid="{00000000-0005-0000-0000-0000FE090000}"/>
    <cellStyle name="Comma 2 2 3 2 3 3" xfId="2573" xr:uid="{00000000-0005-0000-0000-0000FF090000}"/>
    <cellStyle name="Comma 2 2 3 2 3 3 2" xfId="2574" xr:uid="{00000000-0005-0000-0000-0000000A0000}"/>
    <cellStyle name="Comma 2 2 3 2 3 3 3" xfId="2575" xr:uid="{00000000-0005-0000-0000-0000010A0000}"/>
    <cellStyle name="Comma 2 2 3 2 3 3 4" xfId="2576" xr:uid="{00000000-0005-0000-0000-0000020A0000}"/>
    <cellStyle name="Comma 2 2 3 2 3 4" xfId="2577" xr:uid="{00000000-0005-0000-0000-0000030A0000}"/>
    <cellStyle name="Comma 2 2 3 2 3 4 2" xfId="2578" xr:uid="{00000000-0005-0000-0000-0000040A0000}"/>
    <cellStyle name="Comma 2 2 3 2 3 4 3" xfId="2579" xr:uid="{00000000-0005-0000-0000-0000050A0000}"/>
    <cellStyle name="Comma 2 2 3 2 3 4 4" xfId="2580" xr:uid="{00000000-0005-0000-0000-0000060A0000}"/>
    <cellStyle name="Comma 2 2 3 2 3 5" xfId="2581" xr:uid="{00000000-0005-0000-0000-0000070A0000}"/>
    <cellStyle name="Comma 2 2 3 2 3 6" xfId="2582" xr:uid="{00000000-0005-0000-0000-0000080A0000}"/>
    <cellStyle name="Comma 2 2 3 2 3 7" xfId="2583" xr:uid="{00000000-0005-0000-0000-0000090A0000}"/>
    <cellStyle name="Comma 2 2 3 2 4" xfId="2584" xr:uid="{00000000-0005-0000-0000-00000A0A0000}"/>
    <cellStyle name="Comma 2 2 3 2 4 2" xfId="2585" xr:uid="{00000000-0005-0000-0000-00000B0A0000}"/>
    <cellStyle name="Comma 2 2 3 2 4 2 2" xfId="2586" xr:uid="{00000000-0005-0000-0000-00000C0A0000}"/>
    <cellStyle name="Comma 2 2 3 2 4 2 2 2" xfId="2587" xr:uid="{00000000-0005-0000-0000-00000D0A0000}"/>
    <cellStyle name="Comma 2 2 3 2 4 2 2 3" xfId="2588" xr:uid="{00000000-0005-0000-0000-00000E0A0000}"/>
    <cellStyle name="Comma 2 2 3 2 4 2 2 4" xfId="2589" xr:uid="{00000000-0005-0000-0000-00000F0A0000}"/>
    <cellStyle name="Comma 2 2 3 2 4 2 3" xfId="2590" xr:uid="{00000000-0005-0000-0000-0000100A0000}"/>
    <cellStyle name="Comma 2 2 3 2 4 2 4" xfId="2591" xr:uid="{00000000-0005-0000-0000-0000110A0000}"/>
    <cellStyle name="Comma 2 2 3 2 4 2 5" xfId="2592" xr:uid="{00000000-0005-0000-0000-0000120A0000}"/>
    <cellStyle name="Comma 2 2 3 2 4 3" xfId="2593" xr:uid="{00000000-0005-0000-0000-0000130A0000}"/>
    <cellStyle name="Comma 2 2 3 2 4 3 2" xfId="2594" xr:uid="{00000000-0005-0000-0000-0000140A0000}"/>
    <cellStyle name="Comma 2 2 3 2 4 3 3" xfId="2595" xr:uid="{00000000-0005-0000-0000-0000150A0000}"/>
    <cellStyle name="Comma 2 2 3 2 4 3 4" xfId="2596" xr:uid="{00000000-0005-0000-0000-0000160A0000}"/>
    <cellStyle name="Comma 2 2 3 2 4 4" xfId="2597" xr:uid="{00000000-0005-0000-0000-0000170A0000}"/>
    <cellStyle name="Comma 2 2 3 2 4 4 2" xfId="2598" xr:uid="{00000000-0005-0000-0000-0000180A0000}"/>
    <cellStyle name="Comma 2 2 3 2 4 4 3" xfId="2599" xr:uid="{00000000-0005-0000-0000-0000190A0000}"/>
    <cellStyle name="Comma 2 2 3 2 4 4 4" xfId="2600" xr:uid="{00000000-0005-0000-0000-00001A0A0000}"/>
    <cellStyle name="Comma 2 2 3 2 4 5" xfId="2601" xr:uid="{00000000-0005-0000-0000-00001B0A0000}"/>
    <cellStyle name="Comma 2 2 3 2 4 6" xfId="2602" xr:uid="{00000000-0005-0000-0000-00001C0A0000}"/>
    <cellStyle name="Comma 2 2 3 2 4 7" xfId="2603" xr:uid="{00000000-0005-0000-0000-00001D0A0000}"/>
    <cellStyle name="Comma 2 2 3 2 5" xfId="2604" xr:uid="{00000000-0005-0000-0000-00001E0A0000}"/>
    <cellStyle name="Comma 2 2 3 2 6" xfId="2605" xr:uid="{00000000-0005-0000-0000-00001F0A0000}"/>
    <cellStyle name="Comma 2 2 3 2 6 2" xfId="2606" xr:uid="{00000000-0005-0000-0000-0000200A0000}"/>
    <cellStyle name="Comma 2 2 3 2 6 2 2" xfId="2607" xr:uid="{00000000-0005-0000-0000-0000210A0000}"/>
    <cellStyle name="Comma 2 2 3 2 6 2 3" xfId="2608" xr:uid="{00000000-0005-0000-0000-0000220A0000}"/>
    <cellStyle name="Comma 2 2 3 2 6 2 4" xfId="2609" xr:uid="{00000000-0005-0000-0000-0000230A0000}"/>
    <cellStyle name="Comma 2 2 3 2 6 3" xfId="2610" xr:uid="{00000000-0005-0000-0000-0000240A0000}"/>
    <cellStyle name="Comma 2 2 3 2 6 4" xfId="2611" xr:uid="{00000000-0005-0000-0000-0000250A0000}"/>
    <cellStyle name="Comma 2 2 3 2 6 5" xfId="2612" xr:uid="{00000000-0005-0000-0000-0000260A0000}"/>
    <cellStyle name="Comma 2 2 3 2 7" xfId="2613" xr:uid="{00000000-0005-0000-0000-0000270A0000}"/>
    <cellStyle name="Comma 2 2 3 2 7 2" xfId="2614" xr:uid="{00000000-0005-0000-0000-0000280A0000}"/>
    <cellStyle name="Comma 2 2 3 2 7 3" xfId="2615" xr:uid="{00000000-0005-0000-0000-0000290A0000}"/>
    <cellStyle name="Comma 2 2 3 2 7 4" xfId="2616" xr:uid="{00000000-0005-0000-0000-00002A0A0000}"/>
    <cellStyle name="Comma 2 2 3 2 8" xfId="2617" xr:uid="{00000000-0005-0000-0000-00002B0A0000}"/>
    <cellStyle name="Comma 2 2 3 2 9" xfId="2618" xr:uid="{00000000-0005-0000-0000-00002C0A0000}"/>
    <cellStyle name="Comma 2 2 3 20" xfId="2619" xr:uid="{00000000-0005-0000-0000-00002D0A0000}"/>
    <cellStyle name="Comma 2 2 3 3" xfId="2620" xr:uid="{00000000-0005-0000-0000-00002E0A0000}"/>
    <cellStyle name="Comma 2 2 3 3 10" xfId="2621" xr:uid="{00000000-0005-0000-0000-00002F0A0000}"/>
    <cellStyle name="Comma 2 2 3 3 2" xfId="2622" xr:uid="{00000000-0005-0000-0000-0000300A0000}"/>
    <cellStyle name="Comma 2 2 3 3 2 2" xfId="2623" xr:uid="{00000000-0005-0000-0000-0000310A0000}"/>
    <cellStyle name="Comma 2 2 3 3 2 2 2" xfId="2624" xr:uid="{00000000-0005-0000-0000-0000320A0000}"/>
    <cellStyle name="Comma 2 2 3 3 2 2 2 2" xfId="2625" xr:uid="{00000000-0005-0000-0000-0000330A0000}"/>
    <cellStyle name="Comma 2 2 3 3 2 2 2 2 2" xfId="2626" xr:uid="{00000000-0005-0000-0000-0000340A0000}"/>
    <cellStyle name="Comma 2 2 3 3 2 2 2 2 3" xfId="2627" xr:uid="{00000000-0005-0000-0000-0000350A0000}"/>
    <cellStyle name="Comma 2 2 3 3 2 2 2 2 4" xfId="2628" xr:uid="{00000000-0005-0000-0000-0000360A0000}"/>
    <cellStyle name="Comma 2 2 3 3 2 2 2 3" xfId="2629" xr:uid="{00000000-0005-0000-0000-0000370A0000}"/>
    <cellStyle name="Comma 2 2 3 3 2 2 2 4" xfId="2630" xr:uid="{00000000-0005-0000-0000-0000380A0000}"/>
    <cellStyle name="Comma 2 2 3 3 2 2 2 5" xfId="2631" xr:uid="{00000000-0005-0000-0000-0000390A0000}"/>
    <cellStyle name="Comma 2 2 3 3 2 2 3" xfId="2632" xr:uid="{00000000-0005-0000-0000-00003A0A0000}"/>
    <cellStyle name="Comma 2 2 3 3 2 2 3 2" xfId="2633" xr:uid="{00000000-0005-0000-0000-00003B0A0000}"/>
    <cellStyle name="Comma 2 2 3 3 2 2 3 3" xfId="2634" xr:uid="{00000000-0005-0000-0000-00003C0A0000}"/>
    <cellStyle name="Comma 2 2 3 3 2 2 3 4" xfId="2635" xr:uid="{00000000-0005-0000-0000-00003D0A0000}"/>
    <cellStyle name="Comma 2 2 3 3 2 2 4" xfId="2636" xr:uid="{00000000-0005-0000-0000-00003E0A0000}"/>
    <cellStyle name="Comma 2 2 3 3 2 2 5" xfId="2637" xr:uid="{00000000-0005-0000-0000-00003F0A0000}"/>
    <cellStyle name="Comma 2 2 3 3 2 2 6" xfId="2638" xr:uid="{00000000-0005-0000-0000-0000400A0000}"/>
    <cellStyle name="Comma 2 2 3 3 2 3" xfId="2639" xr:uid="{00000000-0005-0000-0000-0000410A0000}"/>
    <cellStyle name="Comma 2 2 3 3 2 3 2" xfId="2640" xr:uid="{00000000-0005-0000-0000-0000420A0000}"/>
    <cellStyle name="Comma 2 2 3 3 2 3 2 2" xfId="2641" xr:uid="{00000000-0005-0000-0000-0000430A0000}"/>
    <cellStyle name="Comma 2 2 3 3 2 3 2 2 2" xfId="2642" xr:uid="{00000000-0005-0000-0000-0000440A0000}"/>
    <cellStyle name="Comma 2 2 3 3 2 3 2 2 3" xfId="2643" xr:uid="{00000000-0005-0000-0000-0000450A0000}"/>
    <cellStyle name="Comma 2 2 3 3 2 3 2 2 4" xfId="2644" xr:uid="{00000000-0005-0000-0000-0000460A0000}"/>
    <cellStyle name="Comma 2 2 3 3 2 3 2 3" xfId="2645" xr:uid="{00000000-0005-0000-0000-0000470A0000}"/>
    <cellStyle name="Comma 2 2 3 3 2 3 2 4" xfId="2646" xr:uid="{00000000-0005-0000-0000-0000480A0000}"/>
    <cellStyle name="Comma 2 2 3 3 2 3 2 5" xfId="2647" xr:uid="{00000000-0005-0000-0000-0000490A0000}"/>
    <cellStyle name="Comma 2 2 3 3 2 3 3" xfId="2648" xr:uid="{00000000-0005-0000-0000-00004A0A0000}"/>
    <cellStyle name="Comma 2 2 3 3 2 3 3 2" xfId="2649" xr:uid="{00000000-0005-0000-0000-00004B0A0000}"/>
    <cellStyle name="Comma 2 2 3 3 2 3 3 3" xfId="2650" xr:uid="{00000000-0005-0000-0000-00004C0A0000}"/>
    <cellStyle name="Comma 2 2 3 3 2 3 3 4" xfId="2651" xr:uid="{00000000-0005-0000-0000-00004D0A0000}"/>
    <cellStyle name="Comma 2 2 3 3 2 3 4" xfId="2652" xr:uid="{00000000-0005-0000-0000-00004E0A0000}"/>
    <cellStyle name="Comma 2 2 3 3 2 3 5" xfId="2653" xr:uid="{00000000-0005-0000-0000-00004F0A0000}"/>
    <cellStyle name="Comma 2 2 3 3 2 3 6" xfId="2654" xr:uid="{00000000-0005-0000-0000-0000500A0000}"/>
    <cellStyle name="Comma 2 2 3 3 2 4" xfId="2655" xr:uid="{00000000-0005-0000-0000-0000510A0000}"/>
    <cellStyle name="Comma 2 2 3 3 2 4 2" xfId="2656" xr:uid="{00000000-0005-0000-0000-0000520A0000}"/>
    <cellStyle name="Comma 2 2 3 3 2 4 2 2" xfId="2657" xr:uid="{00000000-0005-0000-0000-0000530A0000}"/>
    <cellStyle name="Comma 2 2 3 3 2 4 2 3" xfId="2658" xr:uid="{00000000-0005-0000-0000-0000540A0000}"/>
    <cellStyle name="Comma 2 2 3 3 2 4 2 4" xfId="2659" xr:uid="{00000000-0005-0000-0000-0000550A0000}"/>
    <cellStyle name="Comma 2 2 3 3 2 4 3" xfId="2660" xr:uid="{00000000-0005-0000-0000-0000560A0000}"/>
    <cellStyle name="Comma 2 2 3 3 2 4 4" xfId="2661" xr:uid="{00000000-0005-0000-0000-0000570A0000}"/>
    <cellStyle name="Comma 2 2 3 3 2 4 5" xfId="2662" xr:uid="{00000000-0005-0000-0000-0000580A0000}"/>
    <cellStyle name="Comma 2 2 3 3 2 5" xfId="2663" xr:uid="{00000000-0005-0000-0000-0000590A0000}"/>
    <cellStyle name="Comma 2 2 3 3 2 5 2" xfId="2664" xr:uid="{00000000-0005-0000-0000-00005A0A0000}"/>
    <cellStyle name="Comma 2 2 3 3 2 5 3" xfId="2665" xr:uid="{00000000-0005-0000-0000-00005B0A0000}"/>
    <cellStyle name="Comma 2 2 3 3 2 5 4" xfId="2666" xr:uid="{00000000-0005-0000-0000-00005C0A0000}"/>
    <cellStyle name="Comma 2 2 3 3 2 6" xfId="2667" xr:uid="{00000000-0005-0000-0000-00005D0A0000}"/>
    <cellStyle name="Comma 2 2 3 3 2 7" xfId="2668" xr:uid="{00000000-0005-0000-0000-00005E0A0000}"/>
    <cellStyle name="Comma 2 2 3 3 2 8" xfId="2669" xr:uid="{00000000-0005-0000-0000-00005F0A0000}"/>
    <cellStyle name="Comma 2 2 3 3 3" xfId="2670" xr:uid="{00000000-0005-0000-0000-0000600A0000}"/>
    <cellStyle name="Comma 2 2 3 3 3 2" xfId="2671" xr:uid="{00000000-0005-0000-0000-0000610A0000}"/>
    <cellStyle name="Comma 2 2 3 3 3 2 2" xfId="2672" xr:uid="{00000000-0005-0000-0000-0000620A0000}"/>
    <cellStyle name="Comma 2 2 3 3 3 2 2 2" xfId="2673" xr:uid="{00000000-0005-0000-0000-0000630A0000}"/>
    <cellStyle name="Comma 2 2 3 3 3 2 2 3" xfId="2674" xr:uid="{00000000-0005-0000-0000-0000640A0000}"/>
    <cellStyle name="Comma 2 2 3 3 3 2 2 4" xfId="2675" xr:uid="{00000000-0005-0000-0000-0000650A0000}"/>
    <cellStyle name="Comma 2 2 3 3 3 2 3" xfId="2676" xr:uid="{00000000-0005-0000-0000-0000660A0000}"/>
    <cellStyle name="Comma 2 2 3 3 3 2 4" xfId="2677" xr:uid="{00000000-0005-0000-0000-0000670A0000}"/>
    <cellStyle name="Comma 2 2 3 3 3 2 5" xfId="2678" xr:uid="{00000000-0005-0000-0000-0000680A0000}"/>
    <cellStyle name="Comma 2 2 3 3 3 3" xfId="2679" xr:uid="{00000000-0005-0000-0000-0000690A0000}"/>
    <cellStyle name="Comma 2 2 3 3 3 3 2" xfId="2680" xr:uid="{00000000-0005-0000-0000-00006A0A0000}"/>
    <cellStyle name="Comma 2 2 3 3 3 3 3" xfId="2681" xr:uid="{00000000-0005-0000-0000-00006B0A0000}"/>
    <cellStyle name="Comma 2 2 3 3 3 3 4" xfId="2682" xr:uid="{00000000-0005-0000-0000-00006C0A0000}"/>
    <cellStyle name="Comma 2 2 3 3 3 4" xfId="2683" xr:uid="{00000000-0005-0000-0000-00006D0A0000}"/>
    <cellStyle name="Comma 2 2 3 3 3 5" xfId="2684" xr:uid="{00000000-0005-0000-0000-00006E0A0000}"/>
    <cellStyle name="Comma 2 2 3 3 3 6" xfId="2685" xr:uid="{00000000-0005-0000-0000-00006F0A0000}"/>
    <cellStyle name="Comma 2 2 3 3 4" xfId="2686" xr:uid="{00000000-0005-0000-0000-0000700A0000}"/>
    <cellStyle name="Comma 2 2 3 3 4 2" xfId="2687" xr:uid="{00000000-0005-0000-0000-0000710A0000}"/>
    <cellStyle name="Comma 2 2 3 3 4 2 2" xfId="2688" xr:uid="{00000000-0005-0000-0000-0000720A0000}"/>
    <cellStyle name="Comma 2 2 3 3 4 2 2 2" xfId="2689" xr:uid="{00000000-0005-0000-0000-0000730A0000}"/>
    <cellStyle name="Comma 2 2 3 3 4 2 2 3" xfId="2690" xr:uid="{00000000-0005-0000-0000-0000740A0000}"/>
    <cellStyle name="Comma 2 2 3 3 4 2 2 4" xfId="2691" xr:uid="{00000000-0005-0000-0000-0000750A0000}"/>
    <cellStyle name="Comma 2 2 3 3 4 2 3" xfId="2692" xr:uid="{00000000-0005-0000-0000-0000760A0000}"/>
    <cellStyle name="Comma 2 2 3 3 4 2 4" xfId="2693" xr:uid="{00000000-0005-0000-0000-0000770A0000}"/>
    <cellStyle name="Comma 2 2 3 3 4 2 5" xfId="2694" xr:uid="{00000000-0005-0000-0000-0000780A0000}"/>
    <cellStyle name="Comma 2 2 3 3 4 3" xfId="2695" xr:uid="{00000000-0005-0000-0000-0000790A0000}"/>
    <cellStyle name="Comma 2 2 3 3 4 3 2" xfId="2696" xr:uid="{00000000-0005-0000-0000-00007A0A0000}"/>
    <cellStyle name="Comma 2 2 3 3 4 3 3" xfId="2697" xr:uid="{00000000-0005-0000-0000-00007B0A0000}"/>
    <cellStyle name="Comma 2 2 3 3 4 3 4" xfId="2698" xr:uid="{00000000-0005-0000-0000-00007C0A0000}"/>
    <cellStyle name="Comma 2 2 3 3 4 4" xfId="2699" xr:uid="{00000000-0005-0000-0000-00007D0A0000}"/>
    <cellStyle name="Comma 2 2 3 3 4 5" xfId="2700" xr:uid="{00000000-0005-0000-0000-00007E0A0000}"/>
    <cellStyle name="Comma 2 2 3 3 4 6" xfId="2701" xr:uid="{00000000-0005-0000-0000-00007F0A0000}"/>
    <cellStyle name="Comma 2 2 3 3 5" xfId="2702" xr:uid="{00000000-0005-0000-0000-0000800A0000}"/>
    <cellStyle name="Comma 2 2 3 3 6" xfId="2703" xr:uid="{00000000-0005-0000-0000-0000810A0000}"/>
    <cellStyle name="Comma 2 2 3 3 6 2" xfId="2704" xr:uid="{00000000-0005-0000-0000-0000820A0000}"/>
    <cellStyle name="Comma 2 2 3 3 6 2 2" xfId="2705" xr:uid="{00000000-0005-0000-0000-0000830A0000}"/>
    <cellStyle name="Comma 2 2 3 3 6 2 3" xfId="2706" xr:uid="{00000000-0005-0000-0000-0000840A0000}"/>
    <cellStyle name="Comma 2 2 3 3 6 2 4" xfId="2707" xr:uid="{00000000-0005-0000-0000-0000850A0000}"/>
    <cellStyle name="Comma 2 2 3 3 6 3" xfId="2708" xr:uid="{00000000-0005-0000-0000-0000860A0000}"/>
    <cellStyle name="Comma 2 2 3 3 6 4" xfId="2709" xr:uid="{00000000-0005-0000-0000-0000870A0000}"/>
    <cellStyle name="Comma 2 2 3 3 6 5" xfId="2710" xr:uid="{00000000-0005-0000-0000-0000880A0000}"/>
    <cellStyle name="Comma 2 2 3 3 7" xfId="2711" xr:uid="{00000000-0005-0000-0000-0000890A0000}"/>
    <cellStyle name="Comma 2 2 3 3 7 2" xfId="2712" xr:uid="{00000000-0005-0000-0000-00008A0A0000}"/>
    <cellStyle name="Comma 2 2 3 3 7 3" xfId="2713" xr:uid="{00000000-0005-0000-0000-00008B0A0000}"/>
    <cellStyle name="Comma 2 2 3 3 7 4" xfId="2714" xr:uid="{00000000-0005-0000-0000-00008C0A0000}"/>
    <cellStyle name="Comma 2 2 3 3 8" xfId="2715" xr:uid="{00000000-0005-0000-0000-00008D0A0000}"/>
    <cellStyle name="Comma 2 2 3 3 9" xfId="2716" xr:uid="{00000000-0005-0000-0000-00008E0A0000}"/>
    <cellStyle name="Comma 2 2 3 4" xfId="2717" xr:uid="{00000000-0005-0000-0000-00008F0A0000}"/>
    <cellStyle name="Comma 2 2 3 4 2" xfId="2718" xr:uid="{00000000-0005-0000-0000-0000900A0000}"/>
    <cellStyle name="Comma 2 2 3 4 2 2" xfId="2719" xr:uid="{00000000-0005-0000-0000-0000910A0000}"/>
    <cellStyle name="Comma 2 2 3 4 2 3" xfId="2720" xr:uid="{00000000-0005-0000-0000-0000920A0000}"/>
    <cellStyle name="Comma 2 2 3 4 2 4" xfId="2721" xr:uid="{00000000-0005-0000-0000-0000930A0000}"/>
    <cellStyle name="Comma 2 2 3 5" xfId="2722" xr:uid="{00000000-0005-0000-0000-0000940A0000}"/>
    <cellStyle name="Comma 2 2 3 5 10" xfId="2723" xr:uid="{00000000-0005-0000-0000-0000950A0000}"/>
    <cellStyle name="Comma 2 2 3 5 2" xfId="2724" xr:uid="{00000000-0005-0000-0000-0000960A0000}"/>
    <cellStyle name="Comma 2 2 3 5 2 2" xfId="2725" xr:uid="{00000000-0005-0000-0000-0000970A0000}"/>
    <cellStyle name="Comma 2 2 3 5 2 2 2" xfId="2726" xr:uid="{00000000-0005-0000-0000-0000980A0000}"/>
    <cellStyle name="Comma 2 2 3 5 2 2 2 2" xfId="2727" xr:uid="{00000000-0005-0000-0000-0000990A0000}"/>
    <cellStyle name="Comma 2 2 3 5 2 2 2 2 2" xfId="2728" xr:uid="{00000000-0005-0000-0000-00009A0A0000}"/>
    <cellStyle name="Comma 2 2 3 5 2 2 2 2 3" xfId="2729" xr:uid="{00000000-0005-0000-0000-00009B0A0000}"/>
    <cellStyle name="Comma 2 2 3 5 2 2 2 2 4" xfId="2730" xr:uid="{00000000-0005-0000-0000-00009C0A0000}"/>
    <cellStyle name="Comma 2 2 3 5 2 2 2 3" xfId="2731" xr:uid="{00000000-0005-0000-0000-00009D0A0000}"/>
    <cellStyle name="Comma 2 2 3 5 2 2 2 4" xfId="2732" xr:uid="{00000000-0005-0000-0000-00009E0A0000}"/>
    <cellStyle name="Comma 2 2 3 5 2 2 2 5" xfId="2733" xr:uid="{00000000-0005-0000-0000-00009F0A0000}"/>
    <cellStyle name="Comma 2 2 3 5 2 2 3" xfId="2734" xr:uid="{00000000-0005-0000-0000-0000A00A0000}"/>
    <cellStyle name="Comma 2 2 3 5 2 2 3 2" xfId="2735" xr:uid="{00000000-0005-0000-0000-0000A10A0000}"/>
    <cellStyle name="Comma 2 2 3 5 2 2 3 3" xfId="2736" xr:uid="{00000000-0005-0000-0000-0000A20A0000}"/>
    <cellStyle name="Comma 2 2 3 5 2 2 3 4" xfId="2737" xr:uid="{00000000-0005-0000-0000-0000A30A0000}"/>
    <cellStyle name="Comma 2 2 3 5 2 2 4" xfId="2738" xr:uid="{00000000-0005-0000-0000-0000A40A0000}"/>
    <cellStyle name="Comma 2 2 3 5 2 2 5" xfId="2739" xr:uid="{00000000-0005-0000-0000-0000A50A0000}"/>
    <cellStyle name="Comma 2 2 3 5 2 2 6" xfId="2740" xr:uid="{00000000-0005-0000-0000-0000A60A0000}"/>
    <cellStyle name="Comma 2 2 3 5 2 3" xfId="2741" xr:uid="{00000000-0005-0000-0000-0000A70A0000}"/>
    <cellStyle name="Comma 2 2 3 5 2 3 2" xfId="2742" xr:uid="{00000000-0005-0000-0000-0000A80A0000}"/>
    <cellStyle name="Comma 2 2 3 5 2 3 2 2" xfId="2743" xr:uid="{00000000-0005-0000-0000-0000A90A0000}"/>
    <cellStyle name="Comma 2 2 3 5 2 3 2 2 2" xfId="2744" xr:uid="{00000000-0005-0000-0000-0000AA0A0000}"/>
    <cellStyle name="Comma 2 2 3 5 2 3 2 2 3" xfId="2745" xr:uid="{00000000-0005-0000-0000-0000AB0A0000}"/>
    <cellStyle name="Comma 2 2 3 5 2 3 2 2 4" xfId="2746" xr:uid="{00000000-0005-0000-0000-0000AC0A0000}"/>
    <cellStyle name="Comma 2 2 3 5 2 3 2 3" xfId="2747" xr:uid="{00000000-0005-0000-0000-0000AD0A0000}"/>
    <cellStyle name="Comma 2 2 3 5 2 3 2 4" xfId="2748" xr:uid="{00000000-0005-0000-0000-0000AE0A0000}"/>
    <cellStyle name="Comma 2 2 3 5 2 3 2 5" xfId="2749" xr:uid="{00000000-0005-0000-0000-0000AF0A0000}"/>
    <cellStyle name="Comma 2 2 3 5 2 3 3" xfId="2750" xr:uid="{00000000-0005-0000-0000-0000B00A0000}"/>
    <cellStyle name="Comma 2 2 3 5 2 3 3 2" xfId="2751" xr:uid="{00000000-0005-0000-0000-0000B10A0000}"/>
    <cellStyle name="Comma 2 2 3 5 2 3 3 3" xfId="2752" xr:uid="{00000000-0005-0000-0000-0000B20A0000}"/>
    <cellStyle name="Comma 2 2 3 5 2 3 3 4" xfId="2753" xr:uid="{00000000-0005-0000-0000-0000B30A0000}"/>
    <cellStyle name="Comma 2 2 3 5 2 3 4" xfId="2754" xr:uid="{00000000-0005-0000-0000-0000B40A0000}"/>
    <cellStyle name="Comma 2 2 3 5 2 3 5" xfId="2755" xr:uid="{00000000-0005-0000-0000-0000B50A0000}"/>
    <cellStyle name="Comma 2 2 3 5 2 3 6" xfId="2756" xr:uid="{00000000-0005-0000-0000-0000B60A0000}"/>
    <cellStyle name="Comma 2 2 3 5 2 4" xfId="2757" xr:uid="{00000000-0005-0000-0000-0000B70A0000}"/>
    <cellStyle name="Comma 2 2 3 5 2 4 2" xfId="2758" xr:uid="{00000000-0005-0000-0000-0000B80A0000}"/>
    <cellStyle name="Comma 2 2 3 5 2 4 2 2" xfId="2759" xr:uid="{00000000-0005-0000-0000-0000B90A0000}"/>
    <cellStyle name="Comma 2 2 3 5 2 4 2 3" xfId="2760" xr:uid="{00000000-0005-0000-0000-0000BA0A0000}"/>
    <cellStyle name="Comma 2 2 3 5 2 4 2 4" xfId="2761" xr:uid="{00000000-0005-0000-0000-0000BB0A0000}"/>
    <cellStyle name="Comma 2 2 3 5 2 4 3" xfId="2762" xr:uid="{00000000-0005-0000-0000-0000BC0A0000}"/>
    <cellStyle name="Comma 2 2 3 5 2 4 4" xfId="2763" xr:uid="{00000000-0005-0000-0000-0000BD0A0000}"/>
    <cellStyle name="Comma 2 2 3 5 2 4 5" xfId="2764" xr:uid="{00000000-0005-0000-0000-0000BE0A0000}"/>
    <cellStyle name="Comma 2 2 3 5 2 5" xfId="2765" xr:uid="{00000000-0005-0000-0000-0000BF0A0000}"/>
    <cellStyle name="Comma 2 2 3 5 2 5 2" xfId="2766" xr:uid="{00000000-0005-0000-0000-0000C00A0000}"/>
    <cellStyle name="Comma 2 2 3 5 2 5 3" xfId="2767" xr:uid="{00000000-0005-0000-0000-0000C10A0000}"/>
    <cellStyle name="Comma 2 2 3 5 2 5 4" xfId="2768" xr:uid="{00000000-0005-0000-0000-0000C20A0000}"/>
    <cellStyle name="Comma 2 2 3 5 2 6" xfId="2769" xr:uid="{00000000-0005-0000-0000-0000C30A0000}"/>
    <cellStyle name="Comma 2 2 3 5 2 7" xfId="2770" xr:uid="{00000000-0005-0000-0000-0000C40A0000}"/>
    <cellStyle name="Comma 2 2 3 5 2 8" xfId="2771" xr:uid="{00000000-0005-0000-0000-0000C50A0000}"/>
    <cellStyle name="Comma 2 2 3 5 3" xfId="2772" xr:uid="{00000000-0005-0000-0000-0000C60A0000}"/>
    <cellStyle name="Comma 2 2 3 5 3 2" xfId="2773" xr:uid="{00000000-0005-0000-0000-0000C70A0000}"/>
    <cellStyle name="Comma 2 2 3 5 3 2 2" xfId="2774" xr:uid="{00000000-0005-0000-0000-0000C80A0000}"/>
    <cellStyle name="Comma 2 2 3 5 3 2 2 2" xfId="2775" xr:uid="{00000000-0005-0000-0000-0000C90A0000}"/>
    <cellStyle name="Comma 2 2 3 5 3 2 2 3" xfId="2776" xr:uid="{00000000-0005-0000-0000-0000CA0A0000}"/>
    <cellStyle name="Comma 2 2 3 5 3 2 2 4" xfId="2777" xr:uid="{00000000-0005-0000-0000-0000CB0A0000}"/>
    <cellStyle name="Comma 2 2 3 5 3 2 3" xfId="2778" xr:uid="{00000000-0005-0000-0000-0000CC0A0000}"/>
    <cellStyle name="Comma 2 2 3 5 3 2 4" xfId="2779" xr:uid="{00000000-0005-0000-0000-0000CD0A0000}"/>
    <cellStyle name="Comma 2 2 3 5 3 2 5" xfId="2780" xr:uid="{00000000-0005-0000-0000-0000CE0A0000}"/>
    <cellStyle name="Comma 2 2 3 5 3 3" xfId="2781" xr:uid="{00000000-0005-0000-0000-0000CF0A0000}"/>
    <cellStyle name="Comma 2 2 3 5 3 3 2" xfId="2782" xr:uid="{00000000-0005-0000-0000-0000D00A0000}"/>
    <cellStyle name="Comma 2 2 3 5 3 3 3" xfId="2783" xr:uid="{00000000-0005-0000-0000-0000D10A0000}"/>
    <cellStyle name="Comma 2 2 3 5 3 3 4" xfId="2784" xr:uid="{00000000-0005-0000-0000-0000D20A0000}"/>
    <cellStyle name="Comma 2 2 3 5 3 4" xfId="2785" xr:uid="{00000000-0005-0000-0000-0000D30A0000}"/>
    <cellStyle name="Comma 2 2 3 5 3 5" xfId="2786" xr:uid="{00000000-0005-0000-0000-0000D40A0000}"/>
    <cellStyle name="Comma 2 2 3 5 3 6" xfId="2787" xr:uid="{00000000-0005-0000-0000-0000D50A0000}"/>
    <cellStyle name="Comma 2 2 3 5 4" xfId="2788" xr:uid="{00000000-0005-0000-0000-0000D60A0000}"/>
    <cellStyle name="Comma 2 2 3 5 4 2" xfId="2789" xr:uid="{00000000-0005-0000-0000-0000D70A0000}"/>
    <cellStyle name="Comma 2 2 3 5 4 2 2" xfId="2790" xr:uid="{00000000-0005-0000-0000-0000D80A0000}"/>
    <cellStyle name="Comma 2 2 3 5 4 2 2 2" xfId="2791" xr:uid="{00000000-0005-0000-0000-0000D90A0000}"/>
    <cellStyle name="Comma 2 2 3 5 4 2 2 3" xfId="2792" xr:uid="{00000000-0005-0000-0000-0000DA0A0000}"/>
    <cellStyle name="Comma 2 2 3 5 4 2 2 4" xfId="2793" xr:uid="{00000000-0005-0000-0000-0000DB0A0000}"/>
    <cellStyle name="Comma 2 2 3 5 4 2 3" xfId="2794" xr:uid="{00000000-0005-0000-0000-0000DC0A0000}"/>
    <cellStyle name="Comma 2 2 3 5 4 2 4" xfId="2795" xr:uid="{00000000-0005-0000-0000-0000DD0A0000}"/>
    <cellStyle name="Comma 2 2 3 5 4 2 5" xfId="2796" xr:uid="{00000000-0005-0000-0000-0000DE0A0000}"/>
    <cellStyle name="Comma 2 2 3 5 4 3" xfId="2797" xr:uid="{00000000-0005-0000-0000-0000DF0A0000}"/>
    <cellStyle name="Comma 2 2 3 5 4 3 2" xfId="2798" xr:uid="{00000000-0005-0000-0000-0000E00A0000}"/>
    <cellStyle name="Comma 2 2 3 5 4 3 3" xfId="2799" xr:uid="{00000000-0005-0000-0000-0000E10A0000}"/>
    <cellStyle name="Comma 2 2 3 5 4 3 4" xfId="2800" xr:uid="{00000000-0005-0000-0000-0000E20A0000}"/>
    <cellStyle name="Comma 2 2 3 5 4 4" xfId="2801" xr:uid="{00000000-0005-0000-0000-0000E30A0000}"/>
    <cellStyle name="Comma 2 2 3 5 4 5" xfId="2802" xr:uid="{00000000-0005-0000-0000-0000E40A0000}"/>
    <cellStyle name="Comma 2 2 3 5 4 6" xfId="2803" xr:uid="{00000000-0005-0000-0000-0000E50A0000}"/>
    <cellStyle name="Comma 2 2 3 5 5" xfId="2804" xr:uid="{00000000-0005-0000-0000-0000E60A0000}"/>
    <cellStyle name="Comma 2 2 3 5 6" xfId="2805" xr:uid="{00000000-0005-0000-0000-0000E70A0000}"/>
    <cellStyle name="Comma 2 2 3 5 6 2" xfId="2806" xr:uid="{00000000-0005-0000-0000-0000E80A0000}"/>
    <cellStyle name="Comma 2 2 3 5 6 2 2" xfId="2807" xr:uid="{00000000-0005-0000-0000-0000E90A0000}"/>
    <cellStyle name="Comma 2 2 3 5 6 2 3" xfId="2808" xr:uid="{00000000-0005-0000-0000-0000EA0A0000}"/>
    <cellStyle name="Comma 2 2 3 5 6 2 4" xfId="2809" xr:uid="{00000000-0005-0000-0000-0000EB0A0000}"/>
    <cellStyle name="Comma 2 2 3 5 6 3" xfId="2810" xr:uid="{00000000-0005-0000-0000-0000EC0A0000}"/>
    <cellStyle name="Comma 2 2 3 5 6 4" xfId="2811" xr:uid="{00000000-0005-0000-0000-0000ED0A0000}"/>
    <cellStyle name="Comma 2 2 3 5 6 5" xfId="2812" xr:uid="{00000000-0005-0000-0000-0000EE0A0000}"/>
    <cellStyle name="Comma 2 2 3 5 7" xfId="2813" xr:uid="{00000000-0005-0000-0000-0000EF0A0000}"/>
    <cellStyle name="Comma 2 2 3 5 7 2" xfId="2814" xr:uid="{00000000-0005-0000-0000-0000F00A0000}"/>
    <cellStyle name="Comma 2 2 3 5 7 3" xfId="2815" xr:uid="{00000000-0005-0000-0000-0000F10A0000}"/>
    <cellStyle name="Comma 2 2 3 5 7 4" xfId="2816" xr:uid="{00000000-0005-0000-0000-0000F20A0000}"/>
    <cellStyle name="Comma 2 2 3 5 8" xfId="2817" xr:uid="{00000000-0005-0000-0000-0000F30A0000}"/>
    <cellStyle name="Comma 2 2 3 5 9" xfId="2818" xr:uid="{00000000-0005-0000-0000-0000F40A0000}"/>
    <cellStyle name="Comma 2 2 3 6" xfId="2819" xr:uid="{00000000-0005-0000-0000-0000F50A0000}"/>
    <cellStyle name="Comma 2 2 3 6 2" xfId="2820" xr:uid="{00000000-0005-0000-0000-0000F60A0000}"/>
    <cellStyle name="Comma 2 2 3 6 2 2" xfId="2821" xr:uid="{00000000-0005-0000-0000-0000F70A0000}"/>
    <cellStyle name="Comma 2 2 3 6 2 2 2" xfId="2822" xr:uid="{00000000-0005-0000-0000-0000F80A0000}"/>
    <cellStyle name="Comma 2 2 3 6 2 2 2 2" xfId="2823" xr:uid="{00000000-0005-0000-0000-0000F90A0000}"/>
    <cellStyle name="Comma 2 2 3 6 2 2 2 3" xfId="2824" xr:uid="{00000000-0005-0000-0000-0000FA0A0000}"/>
    <cellStyle name="Comma 2 2 3 6 2 2 2 4" xfId="2825" xr:uid="{00000000-0005-0000-0000-0000FB0A0000}"/>
    <cellStyle name="Comma 2 2 3 6 2 2 3" xfId="2826" xr:uid="{00000000-0005-0000-0000-0000FC0A0000}"/>
    <cellStyle name="Comma 2 2 3 6 2 2 4" xfId="2827" xr:uid="{00000000-0005-0000-0000-0000FD0A0000}"/>
    <cellStyle name="Comma 2 2 3 6 2 2 5" xfId="2828" xr:uid="{00000000-0005-0000-0000-0000FE0A0000}"/>
    <cellStyle name="Comma 2 2 3 6 2 3" xfId="2829" xr:uid="{00000000-0005-0000-0000-0000FF0A0000}"/>
    <cellStyle name="Comma 2 2 3 6 2 3 2" xfId="2830" xr:uid="{00000000-0005-0000-0000-0000000B0000}"/>
    <cellStyle name="Comma 2 2 3 6 2 3 3" xfId="2831" xr:uid="{00000000-0005-0000-0000-0000010B0000}"/>
    <cellStyle name="Comma 2 2 3 6 2 3 4" xfId="2832" xr:uid="{00000000-0005-0000-0000-0000020B0000}"/>
    <cellStyle name="Comma 2 2 3 6 2 4" xfId="2833" xr:uid="{00000000-0005-0000-0000-0000030B0000}"/>
    <cellStyle name="Comma 2 2 3 6 2 5" xfId="2834" xr:uid="{00000000-0005-0000-0000-0000040B0000}"/>
    <cellStyle name="Comma 2 2 3 6 2 6" xfId="2835" xr:uid="{00000000-0005-0000-0000-0000050B0000}"/>
    <cellStyle name="Comma 2 2 3 6 3" xfId="2836" xr:uid="{00000000-0005-0000-0000-0000060B0000}"/>
    <cellStyle name="Comma 2 2 3 6 3 2" xfId="2837" xr:uid="{00000000-0005-0000-0000-0000070B0000}"/>
    <cellStyle name="Comma 2 2 3 6 3 2 2" xfId="2838" xr:uid="{00000000-0005-0000-0000-0000080B0000}"/>
    <cellStyle name="Comma 2 2 3 6 3 2 2 2" xfId="2839" xr:uid="{00000000-0005-0000-0000-0000090B0000}"/>
    <cellStyle name="Comma 2 2 3 6 3 2 2 3" xfId="2840" xr:uid="{00000000-0005-0000-0000-00000A0B0000}"/>
    <cellStyle name="Comma 2 2 3 6 3 2 2 4" xfId="2841" xr:uid="{00000000-0005-0000-0000-00000B0B0000}"/>
    <cellStyle name="Comma 2 2 3 6 3 2 3" xfId="2842" xr:uid="{00000000-0005-0000-0000-00000C0B0000}"/>
    <cellStyle name="Comma 2 2 3 6 3 2 4" xfId="2843" xr:uid="{00000000-0005-0000-0000-00000D0B0000}"/>
    <cellStyle name="Comma 2 2 3 6 3 2 5" xfId="2844" xr:uid="{00000000-0005-0000-0000-00000E0B0000}"/>
    <cellStyle name="Comma 2 2 3 6 3 3" xfId="2845" xr:uid="{00000000-0005-0000-0000-00000F0B0000}"/>
    <cellStyle name="Comma 2 2 3 6 3 3 2" xfId="2846" xr:uid="{00000000-0005-0000-0000-0000100B0000}"/>
    <cellStyle name="Comma 2 2 3 6 3 3 3" xfId="2847" xr:uid="{00000000-0005-0000-0000-0000110B0000}"/>
    <cellStyle name="Comma 2 2 3 6 3 3 4" xfId="2848" xr:uid="{00000000-0005-0000-0000-0000120B0000}"/>
    <cellStyle name="Comma 2 2 3 6 3 4" xfId="2849" xr:uid="{00000000-0005-0000-0000-0000130B0000}"/>
    <cellStyle name="Comma 2 2 3 6 3 5" xfId="2850" xr:uid="{00000000-0005-0000-0000-0000140B0000}"/>
    <cellStyle name="Comma 2 2 3 6 3 6" xfId="2851" xr:uid="{00000000-0005-0000-0000-0000150B0000}"/>
    <cellStyle name="Comma 2 2 3 6 4" xfId="2852" xr:uid="{00000000-0005-0000-0000-0000160B0000}"/>
    <cellStyle name="Comma 2 2 3 6 5" xfId="2853" xr:uid="{00000000-0005-0000-0000-0000170B0000}"/>
    <cellStyle name="Comma 2 2 3 6 5 2" xfId="2854" xr:uid="{00000000-0005-0000-0000-0000180B0000}"/>
    <cellStyle name="Comma 2 2 3 6 5 2 2" xfId="2855" xr:uid="{00000000-0005-0000-0000-0000190B0000}"/>
    <cellStyle name="Comma 2 2 3 6 5 2 3" xfId="2856" xr:uid="{00000000-0005-0000-0000-00001A0B0000}"/>
    <cellStyle name="Comma 2 2 3 6 5 2 4" xfId="2857" xr:uid="{00000000-0005-0000-0000-00001B0B0000}"/>
    <cellStyle name="Comma 2 2 3 6 5 3" xfId="2858" xr:uid="{00000000-0005-0000-0000-00001C0B0000}"/>
    <cellStyle name="Comma 2 2 3 6 5 4" xfId="2859" xr:uid="{00000000-0005-0000-0000-00001D0B0000}"/>
    <cellStyle name="Comma 2 2 3 6 5 5" xfId="2860" xr:uid="{00000000-0005-0000-0000-00001E0B0000}"/>
    <cellStyle name="Comma 2 2 3 6 6" xfId="2861" xr:uid="{00000000-0005-0000-0000-00001F0B0000}"/>
    <cellStyle name="Comma 2 2 3 6 6 2" xfId="2862" xr:uid="{00000000-0005-0000-0000-0000200B0000}"/>
    <cellStyle name="Comma 2 2 3 6 6 3" xfId="2863" xr:uid="{00000000-0005-0000-0000-0000210B0000}"/>
    <cellStyle name="Comma 2 2 3 6 6 4" xfId="2864" xr:uid="{00000000-0005-0000-0000-0000220B0000}"/>
    <cellStyle name="Comma 2 2 3 6 7" xfId="2865" xr:uid="{00000000-0005-0000-0000-0000230B0000}"/>
    <cellStyle name="Comma 2 2 3 6 8" xfId="2866" xr:uid="{00000000-0005-0000-0000-0000240B0000}"/>
    <cellStyle name="Comma 2 2 3 6 9" xfId="2867" xr:uid="{00000000-0005-0000-0000-0000250B0000}"/>
    <cellStyle name="Comma 2 2 3 7" xfId="2868" xr:uid="{00000000-0005-0000-0000-0000260B0000}"/>
    <cellStyle name="Comma 2 2 3 7 2" xfId="2869" xr:uid="{00000000-0005-0000-0000-0000270B0000}"/>
    <cellStyle name="Comma 2 2 3 7 2 2" xfId="2870" xr:uid="{00000000-0005-0000-0000-0000280B0000}"/>
    <cellStyle name="Comma 2 2 3 7 2 2 2" xfId="2871" xr:uid="{00000000-0005-0000-0000-0000290B0000}"/>
    <cellStyle name="Comma 2 2 3 7 2 2 2 2" xfId="2872" xr:uid="{00000000-0005-0000-0000-00002A0B0000}"/>
    <cellStyle name="Comma 2 2 3 7 2 2 2 3" xfId="2873" xr:uid="{00000000-0005-0000-0000-00002B0B0000}"/>
    <cellStyle name="Comma 2 2 3 7 2 2 2 4" xfId="2874" xr:uid="{00000000-0005-0000-0000-00002C0B0000}"/>
    <cellStyle name="Comma 2 2 3 7 2 2 3" xfId="2875" xr:uid="{00000000-0005-0000-0000-00002D0B0000}"/>
    <cellStyle name="Comma 2 2 3 7 2 2 4" xfId="2876" xr:uid="{00000000-0005-0000-0000-00002E0B0000}"/>
    <cellStyle name="Comma 2 2 3 7 2 2 5" xfId="2877" xr:uid="{00000000-0005-0000-0000-00002F0B0000}"/>
    <cellStyle name="Comma 2 2 3 7 2 3" xfId="2878" xr:uid="{00000000-0005-0000-0000-0000300B0000}"/>
    <cellStyle name="Comma 2 2 3 7 2 3 2" xfId="2879" xr:uid="{00000000-0005-0000-0000-0000310B0000}"/>
    <cellStyle name="Comma 2 2 3 7 2 3 3" xfId="2880" xr:uid="{00000000-0005-0000-0000-0000320B0000}"/>
    <cellStyle name="Comma 2 2 3 7 2 3 4" xfId="2881" xr:uid="{00000000-0005-0000-0000-0000330B0000}"/>
    <cellStyle name="Comma 2 2 3 7 2 4" xfId="2882" xr:uid="{00000000-0005-0000-0000-0000340B0000}"/>
    <cellStyle name="Comma 2 2 3 7 2 5" xfId="2883" xr:uid="{00000000-0005-0000-0000-0000350B0000}"/>
    <cellStyle name="Comma 2 2 3 7 2 6" xfId="2884" xr:uid="{00000000-0005-0000-0000-0000360B0000}"/>
    <cellStyle name="Comma 2 2 3 7 3" xfId="2885" xr:uid="{00000000-0005-0000-0000-0000370B0000}"/>
    <cellStyle name="Comma 2 2 3 7 3 2" xfId="2886" xr:uid="{00000000-0005-0000-0000-0000380B0000}"/>
    <cellStyle name="Comma 2 2 3 7 3 2 2" xfId="2887" xr:uid="{00000000-0005-0000-0000-0000390B0000}"/>
    <cellStyle name="Comma 2 2 3 7 3 2 2 2" xfId="2888" xr:uid="{00000000-0005-0000-0000-00003A0B0000}"/>
    <cellStyle name="Comma 2 2 3 7 3 2 2 3" xfId="2889" xr:uid="{00000000-0005-0000-0000-00003B0B0000}"/>
    <cellStyle name="Comma 2 2 3 7 3 2 2 4" xfId="2890" xr:uid="{00000000-0005-0000-0000-00003C0B0000}"/>
    <cellStyle name="Comma 2 2 3 7 3 2 3" xfId="2891" xr:uid="{00000000-0005-0000-0000-00003D0B0000}"/>
    <cellStyle name="Comma 2 2 3 7 3 2 4" xfId="2892" xr:uid="{00000000-0005-0000-0000-00003E0B0000}"/>
    <cellStyle name="Comma 2 2 3 7 3 2 5" xfId="2893" xr:uid="{00000000-0005-0000-0000-00003F0B0000}"/>
    <cellStyle name="Comma 2 2 3 7 3 3" xfId="2894" xr:uid="{00000000-0005-0000-0000-0000400B0000}"/>
    <cellStyle name="Comma 2 2 3 7 3 3 2" xfId="2895" xr:uid="{00000000-0005-0000-0000-0000410B0000}"/>
    <cellStyle name="Comma 2 2 3 7 3 3 3" xfId="2896" xr:uid="{00000000-0005-0000-0000-0000420B0000}"/>
    <cellStyle name="Comma 2 2 3 7 3 3 4" xfId="2897" xr:uid="{00000000-0005-0000-0000-0000430B0000}"/>
    <cellStyle name="Comma 2 2 3 7 3 4" xfId="2898" xr:uid="{00000000-0005-0000-0000-0000440B0000}"/>
    <cellStyle name="Comma 2 2 3 7 3 5" xfId="2899" xr:uid="{00000000-0005-0000-0000-0000450B0000}"/>
    <cellStyle name="Comma 2 2 3 7 3 6" xfId="2900" xr:uid="{00000000-0005-0000-0000-0000460B0000}"/>
    <cellStyle name="Comma 2 2 3 7 4" xfId="2901" xr:uid="{00000000-0005-0000-0000-0000470B0000}"/>
    <cellStyle name="Comma 2 2 3 7 5" xfId="2902" xr:uid="{00000000-0005-0000-0000-0000480B0000}"/>
    <cellStyle name="Comma 2 2 3 7 5 2" xfId="2903" xr:uid="{00000000-0005-0000-0000-0000490B0000}"/>
    <cellStyle name="Comma 2 2 3 7 5 2 2" xfId="2904" xr:uid="{00000000-0005-0000-0000-00004A0B0000}"/>
    <cellStyle name="Comma 2 2 3 7 5 2 3" xfId="2905" xr:uid="{00000000-0005-0000-0000-00004B0B0000}"/>
    <cellStyle name="Comma 2 2 3 7 5 2 4" xfId="2906" xr:uid="{00000000-0005-0000-0000-00004C0B0000}"/>
    <cellStyle name="Comma 2 2 3 7 5 3" xfId="2907" xr:uid="{00000000-0005-0000-0000-00004D0B0000}"/>
    <cellStyle name="Comma 2 2 3 7 5 4" xfId="2908" xr:uid="{00000000-0005-0000-0000-00004E0B0000}"/>
    <cellStyle name="Comma 2 2 3 7 5 5" xfId="2909" xr:uid="{00000000-0005-0000-0000-00004F0B0000}"/>
    <cellStyle name="Comma 2 2 3 7 6" xfId="2910" xr:uid="{00000000-0005-0000-0000-0000500B0000}"/>
    <cellStyle name="Comma 2 2 3 7 6 2" xfId="2911" xr:uid="{00000000-0005-0000-0000-0000510B0000}"/>
    <cellStyle name="Comma 2 2 3 7 6 3" xfId="2912" xr:uid="{00000000-0005-0000-0000-0000520B0000}"/>
    <cellStyle name="Comma 2 2 3 7 6 4" xfId="2913" xr:uid="{00000000-0005-0000-0000-0000530B0000}"/>
    <cellStyle name="Comma 2 2 3 7 7" xfId="2914" xr:uid="{00000000-0005-0000-0000-0000540B0000}"/>
    <cellStyle name="Comma 2 2 3 7 8" xfId="2915" xr:uid="{00000000-0005-0000-0000-0000550B0000}"/>
    <cellStyle name="Comma 2 2 3 7 9" xfId="2916" xr:uid="{00000000-0005-0000-0000-0000560B0000}"/>
    <cellStyle name="Comma 2 2 3 8" xfId="2917" xr:uid="{00000000-0005-0000-0000-0000570B0000}"/>
    <cellStyle name="Comma 2 2 3 8 2" xfId="2918" xr:uid="{00000000-0005-0000-0000-0000580B0000}"/>
    <cellStyle name="Comma 2 2 3 8 3" xfId="2919" xr:uid="{00000000-0005-0000-0000-0000590B0000}"/>
    <cellStyle name="Comma 2 2 3 8 3 2" xfId="2920" xr:uid="{00000000-0005-0000-0000-00005A0B0000}"/>
    <cellStyle name="Comma 2 2 3 8 3 2 2" xfId="2921" xr:uid="{00000000-0005-0000-0000-00005B0B0000}"/>
    <cellStyle name="Comma 2 2 3 8 3 2 3" xfId="2922" xr:uid="{00000000-0005-0000-0000-00005C0B0000}"/>
    <cellStyle name="Comma 2 2 3 8 3 2 4" xfId="2923" xr:uid="{00000000-0005-0000-0000-00005D0B0000}"/>
    <cellStyle name="Comma 2 2 3 8 3 3" xfId="2924" xr:uid="{00000000-0005-0000-0000-00005E0B0000}"/>
    <cellStyle name="Comma 2 2 3 8 3 4" xfId="2925" xr:uid="{00000000-0005-0000-0000-00005F0B0000}"/>
    <cellStyle name="Comma 2 2 3 8 3 5" xfId="2926" xr:uid="{00000000-0005-0000-0000-0000600B0000}"/>
    <cellStyle name="Comma 2 2 3 8 4" xfId="2927" xr:uid="{00000000-0005-0000-0000-0000610B0000}"/>
    <cellStyle name="Comma 2 2 3 8 4 2" xfId="2928" xr:uid="{00000000-0005-0000-0000-0000620B0000}"/>
    <cellStyle name="Comma 2 2 3 8 4 3" xfId="2929" xr:uid="{00000000-0005-0000-0000-0000630B0000}"/>
    <cellStyle name="Comma 2 2 3 8 4 4" xfId="2930" xr:uid="{00000000-0005-0000-0000-0000640B0000}"/>
    <cellStyle name="Comma 2 2 3 8 5" xfId="2931" xr:uid="{00000000-0005-0000-0000-0000650B0000}"/>
    <cellStyle name="Comma 2 2 3 8 6" xfId="2932" xr:uid="{00000000-0005-0000-0000-0000660B0000}"/>
    <cellStyle name="Comma 2 2 3 8 7" xfId="2933" xr:uid="{00000000-0005-0000-0000-0000670B0000}"/>
    <cellStyle name="Comma 2 2 3 9" xfId="2934" xr:uid="{00000000-0005-0000-0000-0000680B0000}"/>
    <cellStyle name="Comma 2 2 3 9 2" xfId="2935" xr:uid="{00000000-0005-0000-0000-0000690B0000}"/>
    <cellStyle name="Comma 2 2 3 9 3" xfId="2936" xr:uid="{00000000-0005-0000-0000-00006A0B0000}"/>
    <cellStyle name="Comma 2 2 3 9 3 2" xfId="2937" xr:uid="{00000000-0005-0000-0000-00006B0B0000}"/>
    <cellStyle name="Comma 2 2 3 9 3 2 2" xfId="2938" xr:uid="{00000000-0005-0000-0000-00006C0B0000}"/>
    <cellStyle name="Comma 2 2 3 9 3 2 3" xfId="2939" xr:uid="{00000000-0005-0000-0000-00006D0B0000}"/>
    <cellStyle name="Comma 2 2 3 9 3 2 4" xfId="2940" xr:uid="{00000000-0005-0000-0000-00006E0B0000}"/>
    <cellStyle name="Comma 2 2 3 9 3 3" xfId="2941" xr:uid="{00000000-0005-0000-0000-00006F0B0000}"/>
    <cellStyle name="Comma 2 2 3 9 3 4" xfId="2942" xr:uid="{00000000-0005-0000-0000-0000700B0000}"/>
    <cellStyle name="Comma 2 2 3 9 3 5" xfId="2943" xr:uid="{00000000-0005-0000-0000-0000710B0000}"/>
    <cellStyle name="Comma 2 2 3 9 4" xfId="2944" xr:uid="{00000000-0005-0000-0000-0000720B0000}"/>
    <cellStyle name="Comma 2 2 3 9 4 2" xfId="2945" xr:uid="{00000000-0005-0000-0000-0000730B0000}"/>
    <cellStyle name="Comma 2 2 3 9 4 3" xfId="2946" xr:uid="{00000000-0005-0000-0000-0000740B0000}"/>
    <cellStyle name="Comma 2 2 3 9 4 4" xfId="2947" xr:uid="{00000000-0005-0000-0000-0000750B0000}"/>
    <cellStyle name="Comma 2 2 3 9 5" xfId="2948" xr:uid="{00000000-0005-0000-0000-0000760B0000}"/>
    <cellStyle name="Comma 2 2 3 9 6" xfId="2949" xr:uid="{00000000-0005-0000-0000-0000770B0000}"/>
    <cellStyle name="Comma 2 2 3 9 7" xfId="2950" xr:uid="{00000000-0005-0000-0000-0000780B0000}"/>
    <cellStyle name="Comma 2 2 4" xfId="2951" xr:uid="{00000000-0005-0000-0000-0000790B0000}"/>
    <cellStyle name="Comma 2 2 4 10" xfId="2952" xr:uid="{00000000-0005-0000-0000-00007A0B0000}"/>
    <cellStyle name="Comma 2 2 4 2" xfId="2953" xr:uid="{00000000-0005-0000-0000-00007B0B0000}"/>
    <cellStyle name="Comma 2 2 4 2 2" xfId="2954" xr:uid="{00000000-0005-0000-0000-00007C0B0000}"/>
    <cellStyle name="Comma 2 2 4 2 2 2" xfId="2955" xr:uid="{00000000-0005-0000-0000-00007D0B0000}"/>
    <cellStyle name="Comma 2 2 4 2 2 2 2" xfId="2956" xr:uid="{00000000-0005-0000-0000-00007E0B0000}"/>
    <cellStyle name="Comma 2 2 4 2 2 2 2 2" xfId="2957" xr:uid="{00000000-0005-0000-0000-00007F0B0000}"/>
    <cellStyle name="Comma 2 2 4 2 2 2 2 3" xfId="2958" xr:uid="{00000000-0005-0000-0000-0000800B0000}"/>
    <cellStyle name="Comma 2 2 4 2 2 2 2 4" xfId="2959" xr:uid="{00000000-0005-0000-0000-0000810B0000}"/>
    <cellStyle name="Comma 2 2 4 2 2 2 3" xfId="2960" xr:uid="{00000000-0005-0000-0000-0000820B0000}"/>
    <cellStyle name="Comma 2 2 4 2 2 2 4" xfId="2961" xr:uid="{00000000-0005-0000-0000-0000830B0000}"/>
    <cellStyle name="Comma 2 2 4 2 2 2 5" xfId="2962" xr:uid="{00000000-0005-0000-0000-0000840B0000}"/>
    <cellStyle name="Comma 2 2 4 2 2 3" xfId="2963" xr:uid="{00000000-0005-0000-0000-0000850B0000}"/>
    <cellStyle name="Comma 2 2 4 2 2 3 2" xfId="2964" xr:uid="{00000000-0005-0000-0000-0000860B0000}"/>
    <cellStyle name="Comma 2 2 4 2 2 3 3" xfId="2965" xr:uid="{00000000-0005-0000-0000-0000870B0000}"/>
    <cellStyle name="Comma 2 2 4 2 2 3 4" xfId="2966" xr:uid="{00000000-0005-0000-0000-0000880B0000}"/>
    <cellStyle name="Comma 2 2 4 2 2 4" xfId="2967" xr:uid="{00000000-0005-0000-0000-0000890B0000}"/>
    <cellStyle name="Comma 2 2 4 2 2 4 2" xfId="2968" xr:uid="{00000000-0005-0000-0000-00008A0B0000}"/>
    <cellStyle name="Comma 2 2 4 2 2 4 3" xfId="2969" xr:uid="{00000000-0005-0000-0000-00008B0B0000}"/>
    <cellStyle name="Comma 2 2 4 2 2 4 4" xfId="2970" xr:uid="{00000000-0005-0000-0000-00008C0B0000}"/>
    <cellStyle name="Comma 2 2 4 2 2 5" xfId="2971" xr:uid="{00000000-0005-0000-0000-00008D0B0000}"/>
    <cellStyle name="Comma 2 2 4 2 2 6" xfId="2972" xr:uid="{00000000-0005-0000-0000-00008E0B0000}"/>
    <cellStyle name="Comma 2 2 4 2 2 7" xfId="2973" xr:uid="{00000000-0005-0000-0000-00008F0B0000}"/>
    <cellStyle name="Comma 2 2 4 2 3" xfId="2974" xr:uid="{00000000-0005-0000-0000-0000900B0000}"/>
    <cellStyle name="Comma 2 2 4 2 3 2" xfId="2975" xr:uid="{00000000-0005-0000-0000-0000910B0000}"/>
    <cellStyle name="Comma 2 2 4 2 3 2 2" xfId="2976" xr:uid="{00000000-0005-0000-0000-0000920B0000}"/>
    <cellStyle name="Comma 2 2 4 2 3 2 2 2" xfId="2977" xr:uid="{00000000-0005-0000-0000-0000930B0000}"/>
    <cellStyle name="Comma 2 2 4 2 3 2 2 3" xfId="2978" xr:uid="{00000000-0005-0000-0000-0000940B0000}"/>
    <cellStyle name="Comma 2 2 4 2 3 2 2 4" xfId="2979" xr:uid="{00000000-0005-0000-0000-0000950B0000}"/>
    <cellStyle name="Comma 2 2 4 2 3 2 3" xfId="2980" xr:uid="{00000000-0005-0000-0000-0000960B0000}"/>
    <cellStyle name="Comma 2 2 4 2 3 2 4" xfId="2981" xr:uid="{00000000-0005-0000-0000-0000970B0000}"/>
    <cellStyle name="Comma 2 2 4 2 3 2 5" xfId="2982" xr:uid="{00000000-0005-0000-0000-0000980B0000}"/>
    <cellStyle name="Comma 2 2 4 2 3 3" xfId="2983" xr:uid="{00000000-0005-0000-0000-0000990B0000}"/>
    <cellStyle name="Comma 2 2 4 2 3 3 2" xfId="2984" xr:uid="{00000000-0005-0000-0000-00009A0B0000}"/>
    <cellStyle name="Comma 2 2 4 2 3 3 3" xfId="2985" xr:uid="{00000000-0005-0000-0000-00009B0B0000}"/>
    <cellStyle name="Comma 2 2 4 2 3 3 4" xfId="2986" xr:uid="{00000000-0005-0000-0000-00009C0B0000}"/>
    <cellStyle name="Comma 2 2 4 2 3 4" xfId="2987" xr:uid="{00000000-0005-0000-0000-00009D0B0000}"/>
    <cellStyle name="Comma 2 2 4 2 3 4 2" xfId="2988" xr:uid="{00000000-0005-0000-0000-00009E0B0000}"/>
    <cellStyle name="Comma 2 2 4 2 3 4 3" xfId="2989" xr:uid="{00000000-0005-0000-0000-00009F0B0000}"/>
    <cellStyle name="Comma 2 2 4 2 3 4 4" xfId="2990" xr:uid="{00000000-0005-0000-0000-0000A00B0000}"/>
    <cellStyle name="Comma 2 2 4 2 3 5" xfId="2991" xr:uid="{00000000-0005-0000-0000-0000A10B0000}"/>
    <cellStyle name="Comma 2 2 4 2 3 6" xfId="2992" xr:uid="{00000000-0005-0000-0000-0000A20B0000}"/>
    <cellStyle name="Comma 2 2 4 2 3 7" xfId="2993" xr:uid="{00000000-0005-0000-0000-0000A30B0000}"/>
    <cellStyle name="Comma 2 2 4 2 4" xfId="2994" xr:uid="{00000000-0005-0000-0000-0000A40B0000}"/>
    <cellStyle name="Comma 2 2 4 2 4 2" xfId="2995" xr:uid="{00000000-0005-0000-0000-0000A50B0000}"/>
    <cellStyle name="Comma 2 2 4 2 4 2 2" xfId="2996" xr:uid="{00000000-0005-0000-0000-0000A60B0000}"/>
    <cellStyle name="Comma 2 2 4 2 4 2 3" xfId="2997" xr:uid="{00000000-0005-0000-0000-0000A70B0000}"/>
    <cellStyle name="Comma 2 2 4 2 4 2 4" xfId="2998" xr:uid="{00000000-0005-0000-0000-0000A80B0000}"/>
    <cellStyle name="Comma 2 2 4 2 5" xfId="2999" xr:uid="{00000000-0005-0000-0000-0000A90B0000}"/>
    <cellStyle name="Comma 2 2 4 2 5 2" xfId="3000" xr:uid="{00000000-0005-0000-0000-0000AA0B0000}"/>
    <cellStyle name="Comma 2 2 4 2 5 2 2" xfId="3001" xr:uid="{00000000-0005-0000-0000-0000AB0B0000}"/>
    <cellStyle name="Comma 2 2 4 2 5 2 3" xfId="3002" xr:uid="{00000000-0005-0000-0000-0000AC0B0000}"/>
    <cellStyle name="Comma 2 2 4 2 5 2 4" xfId="3003" xr:uid="{00000000-0005-0000-0000-0000AD0B0000}"/>
    <cellStyle name="Comma 2 2 4 2 5 3" xfId="3004" xr:uid="{00000000-0005-0000-0000-0000AE0B0000}"/>
    <cellStyle name="Comma 2 2 4 2 5 4" xfId="3005" xr:uid="{00000000-0005-0000-0000-0000AF0B0000}"/>
    <cellStyle name="Comma 2 2 4 2 5 5" xfId="3006" xr:uid="{00000000-0005-0000-0000-0000B00B0000}"/>
    <cellStyle name="Comma 2 2 4 2 6" xfId="3007" xr:uid="{00000000-0005-0000-0000-0000B10B0000}"/>
    <cellStyle name="Comma 2 2 4 2 6 2" xfId="3008" xr:uid="{00000000-0005-0000-0000-0000B20B0000}"/>
    <cellStyle name="Comma 2 2 4 2 6 3" xfId="3009" xr:uid="{00000000-0005-0000-0000-0000B30B0000}"/>
    <cellStyle name="Comma 2 2 4 2 6 4" xfId="3010" xr:uid="{00000000-0005-0000-0000-0000B40B0000}"/>
    <cellStyle name="Comma 2 2 4 2 7" xfId="3011" xr:uid="{00000000-0005-0000-0000-0000B50B0000}"/>
    <cellStyle name="Comma 2 2 4 2 8" xfId="3012" xr:uid="{00000000-0005-0000-0000-0000B60B0000}"/>
    <cellStyle name="Comma 2 2 4 2 9" xfId="3013" xr:uid="{00000000-0005-0000-0000-0000B70B0000}"/>
    <cellStyle name="Comma 2 2 4 3" xfId="3014" xr:uid="{00000000-0005-0000-0000-0000B80B0000}"/>
    <cellStyle name="Comma 2 2 4 3 2" xfId="3015" xr:uid="{00000000-0005-0000-0000-0000B90B0000}"/>
    <cellStyle name="Comma 2 2 4 3 2 2" xfId="3016" xr:uid="{00000000-0005-0000-0000-0000BA0B0000}"/>
    <cellStyle name="Comma 2 2 4 3 2 2 2" xfId="3017" xr:uid="{00000000-0005-0000-0000-0000BB0B0000}"/>
    <cellStyle name="Comma 2 2 4 3 2 2 3" xfId="3018" xr:uid="{00000000-0005-0000-0000-0000BC0B0000}"/>
    <cellStyle name="Comma 2 2 4 3 2 2 4" xfId="3019" xr:uid="{00000000-0005-0000-0000-0000BD0B0000}"/>
    <cellStyle name="Comma 2 2 4 3 2 3" xfId="3020" xr:uid="{00000000-0005-0000-0000-0000BE0B0000}"/>
    <cellStyle name="Comma 2 2 4 3 2 4" xfId="3021" xr:uid="{00000000-0005-0000-0000-0000BF0B0000}"/>
    <cellStyle name="Comma 2 2 4 3 2 5" xfId="3022" xr:uid="{00000000-0005-0000-0000-0000C00B0000}"/>
    <cellStyle name="Comma 2 2 4 3 3" xfId="3023" xr:uid="{00000000-0005-0000-0000-0000C10B0000}"/>
    <cellStyle name="Comma 2 2 4 3 3 2" xfId="3024" xr:uid="{00000000-0005-0000-0000-0000C20B0000}"/>
    <cellStyle name="Comma 2 2 4 3 3 3" xfId="3025" xr:uid="{00000000-0005-0000-0000-0000C30B0000}"/>
    <cellStyle name="Comma 2 2 4 3 3 4" xfId="3026" xr:uid="{00000000-0005-0000-0000-0000C40B0000}"/>
    <cellStyle name="Comma 2 2 4 3 4" xfId="3027" xr:uid="{00000000-0005-0000-0000-0000C50B0000}"/>
    <cellStyle name="Comma 2 2 4 3 5" xfId="3028" xr:uid="{00000000-0005-0000-0000-0000C60B0000}"/>
    <cellStyle name="Comma 2 2 4 3 6" xfId="3029" xr:uid="{00000000-0005-0000-0000-0000C70B0000}"/>
    <cellStyle name="Comma 2 2 4 4" xfId="3030" xr:uid="{00000000-0005-0000-0000-0000C80B0000}"/>
    <cellStyle name="Comma 2 2 4 4 2" xfId="3031" xr:uid="{00000000-0005-0000-0000-0000C90B0000}"/>
    <cellStyle name="Comma 2 2 4 4 2 2" xfId="3032" xr:uid="{00000000-0005-0000-0000-0000CA0B0000}"/>
    <cellStyle name="Comma 2 2 4 4 2 2 2" xfId="3033" xr:uid="{00000000-0005-0000-0000-0000CB0B0000}"/>
    <cellStyle name="Comma 2 2 4 4 2 2 3" xfId="3034" xr:uid="{00000000-0005-0000-0000-0000CC0B0000}"/>
    <cellStyle name="Comma 2 2 4 4 2 2 4" xfId="3035" xr:uid="{00000000-0005-0000-0000-0000CD0B0000}"/>
    <cellStyle name="Comma 2 2 4 4 2 3" xfId="3036" xr:uid="{00000000-0005-0000-0000-0000CE0B0000}"/>
    <cellStyle name="Comma 2 2 4 4 2 4" xfId="3037" xr:uid="{00000000-0005-0000-0000-0000CF0B0000}"/>
    <cellStyle name="Comma 2 2 4 4 2 5" xfId="3038" xr:uid="{00000000-0005-0000-0000-0000D00B0000}"/>
    <cellStyle name="Comma 2 2 4 4 3" xfId="3039" xr:uid="{00000000-0005-0000-0000-0000D10B0000}"/>
    <cellStyle name="Comma 2 2 4 4 3 2" xfId="3040" xr:uid="{00000000-0005-0000-0000-0000D20B0000}"/>
    <cellStyle name="Comma 2 2 4 4 3 3" xfId="3041" xr:uid="{00000000-0005-0000-0000-0000D30B0000}"/>
    <cellStyle name="Comma 2 2 4 4 3 4" xfId="3042" xr:uid="{00000000-0005-0000-0000-0000D40B0000}"/>
    <cellStyle name="Comma 2 2 4 4 4" xfId="3043" xr:uid="{00000000-0005-0000-0000-0000D50B0000}"/>
    <cellStyle name="Comma 2 2 4 4 5" xfId="3044" xr:uid="{00000000-0005-0000-0000-0000D60B0000}"/>
    <cellStyle name="Comma 2 2 4 4 6" xfId="3045" xr:uid="{00000000-0005-0000-0000-0000D70B0000}"/>
    <cellStyle name="Comma 2 2 4 5" xfId="3046" xr:uid="{00000000-0005-0000-0000-0000D80B0000}"/>
    <cellStyle name="Comma 2 2 4 6" xfId="3047" xr:uid="{00000000-0005-0000-0000-0000D90B0000}"/>
    <cellStyle name="Comma 2 2 4 6 2" xfId="3048" xr:uid="{00000000-0005-0000-0000-0000DA0B0000}"/>
    <cellStyle name="Comma 2 2 4 6 2 2" xfId="3049" xr:uid="{00000000-0005-0000-0000-0000DB0B0000}"/>
    <cellStyle name="Comma 2 2 4 6 2 3" xfId="3050" xr:uid="{00000000-0005-0000-0000-0000DC0B0000}"/>
    <cellStyle name="Comma 2 2 4 6 2 4" xfId="3051" xr:uid="{00000000-0005-0000-0000-0000DD0B0000}"/>
    <cellStyle name="Comma 2 2 4 6 3" xfId="3052" xr:uid="{00000000-0005-0000-0000-0000DE0B0000}"/>
    <cellStyle name="Comma 2 2 4 6 4" xfId="3053" xr:uid="{00000000-0005-0000-0000-0000DF0B0000}"/>
    <cellStyle name="Comma 2 2 4 6 5" xfId="3054" xr:uid="{00000000-0005-0000-0000-0000E00B0000}"/>
    <cellStyle name="Comma 2 2 4 7" xfId="3055" xr:uid="{00000000-0005-0000-0000-0000E10B0000}"/>
    <cellStyle name="Comma 2 2 4 7 2" xfId="3056" xr:uid="{00000000-0005-0000-0000-0000E20B0000}"/>
    <cellStyle name="Comma 2 2 4 7 3" xfId="3057" xr:uid="{00000000-0005-0000-0000-0000E30B0000}"/>
    <cellStyle name="Comma 2 2 4 7 4" xfId="3058" xr:uid="{00000000-0005-0000-0000-0000E40B0000}"/>
    <cellStyle name="Comma 2 2 4 8" xfId="3059" xr:uid="{00000000-0005-0000-0000-0000E50B0000}"/>
    <cellStyle name="Comma 2 2 4 9" xfId="3060" xr:uid="{00000000-0005-0000-0000-0000E60B0000}"/>
    <cellStyle name="Comma 2 2 5" xfId="3061" xr:uid="{00000000-0005-0000-0000-0000E70B0000}"/>
    <cellStyle name="Comma 2 2 5 10" xfId="3062" xr:uid="{00000000-0005-0000-0000-0000E80B0000}"/>
    <cellStyle name="Comma 2 2 5 11" xfId="3063" xr:uid="{00000000-0005-0000-0000-0000E90B0000}"/>
    <cellStyle name="Comma 2 2 5 2" xfId="3064" xr:uid="{00000000-0005-0000-0000-0000EA0B0000}"/>
    <cellStyle name="Comma 2 2 5 2 2" xfId="3065" xr:uid="{00000000-0005-0000-0000-0000EB0B0000}"/>
    <cellStyle name="Comma 2 2 5 2 2 2" xfId="3066" xr:uid="{00000000-0005-0000-0000-0000EC0B0000}"/>
    <cellStyle name="Comma 2 2 5 2 2 2 2" xfId="3067" xr:uid="{00000000-0005-0000-0000-0000ED0B0000}"/>
    <cellStyle name="Comma 2 2 5 2 2 2 2 2" xfId="3068" xr:uid="{00000000-0005-0000-0000-0000EE0B0000}"/>
    <cellStyle name="Comma 2 2 5 2 2 2 2 3" xfId="3069" xr:uid="{00000000-0005-0000-0000-0000EF0B0000}"/>
    <cellStyle name="Comma 2 2 5 2 2 2 2 4" xfId="3070" xr:uid="{00000000-0005-0000-0000-0000F00B0000}"/>
    <cellStyle name="Comma 2 2 5 2 2 2 3" xfId="3071" xr:uid="{00000000-0005-0000-0000-0000F10B0000}"/>
    <cellStyle name="Comma 2 2 5 2 2 2 4" xfId="3072" xr:uid="{00000000-0005-0000-0000-0000F20B0000}"/>
    <cellStyle name="Comma 2 2 5 2 2 2 5" xfId="3073" xr:uid="{00000000-0005-0000-0000-0000F30B0000}"/>
    <cellStyle name="Comma 2 2 5 2 2 3" xfId="3074" xr:uid="{00000000-0005-0000-0000-0000F40B0000}"/>
    <cellStyle name="Comma 2 2 5 2 2 3 2" xfId="3075" xr:uid="{00000000-0005-0000-0000-0000F50B0000}"/>
    <cellStyle name="Comma 2 2 5 2 2 3 3" xfId="3076" xr:uid="{00000000-0005-0000-0000-0000F60B0000}"/>
    <cellStyle name="Comma 2 2 5 2 2 3 4" xfId="3077" xr:uid="{00000000-0005-0000-0000-0000F70B0000}"/>
    <cellStyle name="Comma 2 2 5 2 2 4" xfId="3078" xr:uid="{00000000-0005-0000-0000-0000F80B0000}"/>
    <cellStyle name="Comma 2 2 5 2 2 5" xfId="3079" xr:uid="{00000000-0005-0000-0000-0000F90B0000}"/>
    <cellStyle name="Comma 2 2 5 2 2 6" xfId="3080" xr:uid="{00000000-0005-0000-0000-0000FA0B0000}"/>
    <cellStyle name="Comma 2 2 5 2 3" xfId="3081" xr:uid="{00000000-0005-0000-0000-0000FB0B0000}"/>
    <cellStyle name="Comma 2 2 5 2 3 2" xfId="3082" xr:uid="{00000000-0005-0000-0000-0000FC0B0000}"/>
    <cellStyle name="Comma 2 2 5 2 3 2 2" xfId="3083" xr:uid="{00000000-0005-0000-0000-0000FD0B0000}"/>
    <cellStyle name="Comma 2 2 5 2 3 2 2 2" xfId="3084" xr:uid="{00000000-0005-0000-0000-0000FE0B0000}"/>
    <cellStyle name="Comma 2 2 5 2 3 2 2 3" xfId="3085" xr:uid="{00000000-0005-0000-0000-0000FF0B0000}"/>
    <cellStyle name="Comma 2 2 5 2 3 2 2 4" xfId="3086" xr:uid="{00000000-0005-0000-0000-0000000C0000}"/>
    <cellStyle name="Comma 2 2 5 2 3 2 3" xfId="3087" xr:uid="{00000000-0005-0000-0000-0000010C0000}"/>
    <cellStyle name="Comma 2 2 5 2 3 2 4" xfId="3088" xr:uid="{00000000-0005-0000-0000-0000020C0000}"/>
    <cellStyle name="Comma 2 2 5 2 3 2 5" xfId="3089" xr:uid="{00000000-0005-0000-0000-0000030C0000}"/>
    <cellStyle name="Comma 2 2 5 2 3 3" xfId="3090" xr:uid="{00000000-0005-0000-0000-0000040C0000}"/>
    <cellStyle name="Comma 2 2 5 2 3 3 2" xfId="3091" xr:uid="{00000000-0005-0000-0000-0000050C0000}"/>
    <cellStyle name="Comma 2 2 5 2 3 3 3" xfId="3092" xr:uid="{00000000-0005-0000-0000-0000060C0000}"/>
    <cellStyle name="Comma 2 2 5 2 3 3 4" xfId="3093" xr:uid="{00000000-0005-0000-0000-0000070C0000}"/>
    <cellStyle name="Comma 2 2 5 2 3 4" xfId="3094" xr:uid="{00000000-0005-0000-0000-0000080C0000}"/>
    <cellStyle name="Comma 2 2 5 2 3 5" xfId="3095" xr:uid="{00000000-0005-0000-0000-0000090C0000}"/>
    <cellStyle name="Comma 2 2 5 2 3 6" xfId="3096" xr:uid="{00000000-0005-0000-0000-00000A0C0000}"/>
    <cellStyle name="Comma 2 2 5 2 4" xfId="3097" xr:uid="{00000000-0005-0000-0000-00000B0C0000}"/>
    <cellStyle name="Comma 2 2 5 2 4 2" xfId="3098" xr:uid="{00000000-0005-0000-0000-00000C0C0000}"/>
    <cellStyle name="Comma 2 2 5 2 4 2 2" xfId="3099" xr:uid="{00000000-0005-0000-0000-00000D0C0000}"/>
    <cellStyle name="Comma 2 2 5 2 4 2 3" xfId="3100" xr:uid="{00000000-0005-0000-0000-00000E0C0000}"/>
    <cellStyle name="Comma 2 2 5 2 4 2 4" xfId="3101" xr:uid="{00000000-0005-0000-0000-00000F0C0000}"/>
    <cellStyle name="Comma 2 2 5 2 4 3" xfId="3102" xr:uid="{00000000-0005-0000-0000-0000100C0000}"/>
    <cellStyle name="Comma 2 2 5 2 4 4" xfId="3103" xr:uid="{00000000-0005-0000-0000-0000110C0000}"/>
    <cellStyle name="Comma 2 2 5 2 4 5" xfId="3104" xr:uid="{00000000-0005-0000-0000-0000120C0000}"/>
    <cellStyle name="Comma 2 2 5 2 5" xfId="3105" xr:uid="{00000000-0005-0000-0000-0000130C0000}"/>
    <cellStyle name="Comma 2 2 5 2 5 2" xfId="3106" xr:uid="{00000000-0005-0000-0000-0000140C0000}"/>
    <cellStyle name="Comma 2 2 5 2 5 3" xfId="3107" xr:uid="{00000000-0005-0000-0000-0000150C0000}"/>
    <cellStyle name="Comma 2 2 5 2 5 4" xfId="3108" xr:uid="{00000000-0005-0000-0000-0000160C0000}"/>
    <cellStyle name="Comma 2 2 5 2 6" xfId="3109" xr:uid="{00000000-0005-0000-0000-0000170C0000}"/>
    <cellStyle name="Comma 2 2 5 2 7" xfId="3110" xr:uid="{00000000-0005-0000-0000-0000180C0000}"/>
    <cellStyle name="Comma 2 2 5 2 8" xfId="3111" xr:uid="{00000000-0005-0000-0000-0000190C0000}"/>
    <cellStyle name="Comma 2 2 5 3" xfId="3112" xr:uid="{00000000-0005-0000-0000-00001A0C0000}"/>
    <cellStyle name="Comma 2 2 5 3 2" xfId="3113" xr:uid="{00000000-0005-0000-0000-00001B0C0000}"/>
    <cellStyle name="Comma 2 2 5 3 2 2" xfId="3114" xr:uid="{00000000-0005-0000-0000-00001C0C0000}"/>
    <cellStyle name="Comma 2 2 5 3 2 2 2" xfId="3115" xr:uid="{00000000-0005-0000-0000-00001D0C0000}"/>
    <cellStyle name="Comma 2 2 5 3 2 2 3" xfId="3116" xr:uid="{00000000-0005-0000-0000-00001E0C0000}"/>
    <cellStyle name="Comma 2 2 5 3 2 2 4" xfId="3117" xr:uid="{00000000-0005-0000-0000-00001F0C0000}"/>
    <cellStyle name="Comma 2 2 5 3 2 3" xfId="3118" xr:uid="{00000000-0005-0000-0000-0000200C0000}"/>
    <cellStyle name="Comma 2 2 5 3 2 4" xfId="3119" xr:uid="{00000000-0005-0000-0000-0000210C0000}"/>
    <cellStyle name="Comma 2 2 5 3 2 5" xfId="3120" xr:uid="{00000000-0005-0000-0000-0000220C0000}"/>
    <cellStyle name="Comma 2 2 5 3 3" xfId="3121" xr:uid="{00000000-0005-0000-0000-0000230C0000}"/>
    <cellStyle name="Comma 2 2 5 3 3 2" xfId="3122" xr:uid="{00000000-0005-0000-0000-0000240C0000}"/>
    <cellStyle name="Comma 2 2 5 3 3 3" xfId="3123" xr:uid="{00000000-0005-0000-0000-0000250C0000}"/>
    <cellStyle name="Comma 2 2 5 3 3 4" xfId="3124" xr:uid="{00000000-0005-0000-0000-0000260C0000}"/>
    <cellStyle name="Comma 2 2 5 3 4" xfId="3125" xr:uid="{00000000-0005-0000-0000-0000270C0000}"/>
    <cellStyle name="Comma 2 2 5 3 5" xfId="3126" xr:uid="{00000000-0005-0000-0000-0000280C0000}"/>
    <cellStyle name="Comma 2 2 5 3 6" xfId="3127" xr:uid="{00000000-0005-0000-0000-0000290C0000}"/>
    <cellStyle name="Comma 2 2 5 4" xfId="3128" xr:uid="{00000000-0005-0000-0000-00002A0C0000}"/>
    <cellStyle name="Comma 2 2 5 4 2" xfId="3129" xr:uid="{00000000-0005-0000-0000-00002B0C0000}"/>
    <cellStyle name="Comma 2 2 5 4 2 2" xfId="3130" xr:uid="{00000000-0005-0000-0000-00002C0C0000}"/>
    <cellStyle name="Comma 2 2 5 4 2 2 2" xfId="3131" xr:uid="{00000000-0005-0000-0000-00002D0C0000}"/>
    <cellStyle name="Comma 2 2 5 4 2 2 3" xfId="3132" xr:uid="{00000000-0005-0000-0000-00002E0C0000}"/>
    <cellStyle name="Comma 2 2 5 4 2 2 4" xfId="3133" xr:uid="{00000000-0005-0000-0000-00002F0C0000}"/>
    <cellStyle name="Comma 2 2 5 4 2 3" xfId="3134" xr:uid="{00000000-0005-0000-0000-0000300C0000}"/>
    <cellStyle name="Comma 2 2 5 4 2 4" xfId="3135" xr:uid="{00000000-0005-0000-0000-0000310C0000}"/>
    <cellStyle name="Comma 2 2 5 4 2 5" xfId="3136" xr:uid="{00000000-0005-0000-0000-0000320C0000}"/>
    <cellStyle name="Comma 2 2 5 4 3" xfId="3137" xr:uid="{00000000-0005-0000-0000-0000330C0000}"/>
    <cellStyle name="Comma 2 2 5 4 3 2" xfId="3138" xr:uid="{00000000-0005-0000-0000-0000340C0000}"/>
    <cellStyle name="Comma 2 2 5 4 3 3" xfId="3139" xr:uid="{00000000-0005-0000-0000-0000350C0000}"/>
    <cellStyle name="Comma 2 2 5 4 3 4" xfId="3140" xr:uid="{00000000-0005-0000-0000-0000360C0000}"/>
    <cellStyle name="Comma 2 2 5 4 4" xfId="3141" xr:uid="{00000000-0005-0000-0000-0000370C0000}"/>
    <cellStyle name="Comma 2 2 5 4 5" xfId="3142" xr:uid="{00000000-0005-0000-0000-0000380C0000}"/>
    <cellStyle name="Comma 2 2 5 4 6" xfId="3143" xr:uid="{00000000-0005-0000-0000-0000390C0000}"/>
    <cellStyle name="Comma 2 2 5 5" xfId="3144" xr:uid="{00000000-0005-0000-0000-00003A0C0000}"/>
    <cellStyle name="Comma 2 2 5 6" xfId="3145" xr:uid="{00000000-0005-0000-0000-00003B0C0000}"/>
    <cellStyle name="Comma 2 2 5 6 2" xfId="3146" xr:uid="{00000000-0005-0000-0000-00003C0C0000}"/>
    <cellStyle name="Comma 2 2 5 6 2 2" xfId="3147" xr:uid="{00000000-0005-0000-0000-00003D0C0000}"/>
    <cellStyle name="Comma 2 2 5 6 2 3" xfId="3148" xr:uid="{00000000-0005-0000-0000-00003E0C0000}"/>
    <cellStyle name="Comma 2 2 5 6 2 4" xfId="3149" xr:uid="{00000000-0005-0000-0000-00003F0C0000}"/>
    <cellStyle name="Comma 2 2 5 6 3" xfId="3150" xr:uid="{00000000-0005-0000-0000-0000400C0000}"/>
    <cellStyle name="Comma 2 2 5 6 4" xfId="3151" xr:uid="{00000000-0005-0000-0000-0000410C0000}"/>
    <cellStyle name="Comma 2 2 5 6 5" xfId="3152" xr:uid="{00000000-0005-0000-0000-0000420C0000}"/>
    <cellStyle name="Comma 2 2 5 7" xfId="3153" xr:uid="{00000000-0005-0000-0000-0000430C0000}"/>
    <cellStyle name="Comma 2 2 5 7 2" xfId="3154" xr:uid="{00000000-0005-0000-0000-0000440C0000}"/>
    <cellStyle name="Comma 2 2 5 7 3" xfId="3155" xr:uid="{00000000-0005-0000-0000-0000450C0000}"/>
    <cellStyle name="Comma 2 2 5 7 4" xfId="3156" xr:uid="{00000000-0005-0000-0000-0000460C0000}"/>
    <cellStyle name="Comma 2 2 5 8" xfId="3157" xr:uid="{00000000-0005-0000-0000-0000470C0000}"/>
    <cellStyle name="Comma 2 2 5 8 2" xfId="3158" xr:uid="{00000000-0005-0000-0000-0000480C0000}"/>
    <cellStyle name="Comma 2 2 5 8 3" xfId="3159" xr:uid="{00000000-0005-0000-0000-0000490C0000}"/>
    <cellStyle name="Comma 2 2 5 8 4" xfId="3160" xr:uid="{00000000-0005-0000-0000-00004A0C0000}"/>
    <cellStyle name="Comma 2 2 5 9" xfId="3161" xr:uid="{00000000-0005-0000-0000-00004B0C0000}"/>
    <cellStyle name="Comma 2 2 6" xfId="3162" xr:uid="{00000000-0005-0000-0000-00004C0C0000}"/>
    <cellStyle name="Comma 2 2 6 2" xfId="3163" xr:uid="{00000000-0005-0000-0000-00004D0C0000}"/>
    <cellStyle name="Comma 2 2 6 3" xfId="3164" xr:uid="{00000000-0005-0000-0000-00004E0C0000}"/>
    <cellStyle name="Comma 2 2 6 3 2" xfId="3165" xr:uid="{00000000-0005-0000-0000-00004F0C0000}"/>
    <cellStyle name="Comma 2 2 6 3 3" xfId="3166" xr:uid="{00000000-0005-0000-0000-0000500C0000}"/>
    <cellStyle name="Comma 2 2 6 3 4" xfId="3167" xr:uid="{00000000-0005-0000-0000-0000510C0000}"/>
    <cellStyle name="Comma 2 2 7" xfId="3168" xr:uid="{00000000-0005-0000-0000-0000520C0000}"/>
    <cellStyle name="Comma 2 2 7 10" xfId="3169" xr:uid="{00000000-0005-0000-0000-0000530C0000}"/>
    <cellStyle name="Comma 2 2 7 11" xfId="3170" xr:uid="{00000000-0005-0000-0000-0000540C0000}"/>
    <cellStyle name="Comma 2 2 7 2" xfId="3171" xr:uid="{00000000-0005-0000-0000-0000550C0000}"/>
    <cellStyle name="Comma 2 2 7 2 2" xfId="3172" xr:uid="{00000000-0005-0000-0000-0000560C0000}"/>
    <cellStyle name="Comma 2 2 7 2 2 2" xfId="3173" xr:uid="{00000000-0005-0000-0000-0000570C0000}"/>
    <cellStyle name="Comma 2 2 7 2 2 2 2" xfId="3174" xr:uid="{00000000-0005-0000-0000-0000580C0000}"/>
    <cellStyle name="Comma 2 2 7 2 2 2 2 2" xfId="3175" xr:uid="{00000000-0005-0000-0000-0000590C0000}"/>
    <cellStyle name="Comma 2 2 7 2 2 2 2 3" xfId="3176" xr:uid="{00000000-0005-0000-0000-00005A0C0000}"/>
    <cellStyle name="Comma 2 2 7 2 2 2 2 4" xfId="3177" xr:uid="{00000000-0005-0000-0000-00005B0C0000}"/>
    <cellStyle name="Comma 2 2 7 2 2 2 3" xfId="3178" xr:uid="{00000000-0005-0000-0000-00005C0C0000}"/>
    <cellStyle name="Comma 2 2 7 2 2 2 4" xfId="3179" xr:uid="{00000000-0005-0000-0000-00005D0C0000}"/>
    <cellStyle name="Comma 2 2 7 2 2 2 5" xfId="3180" xr:uid="{00000000-0005-0000-0000-00005E0C0000}"/>
    <cellStyle name="Comma 2 2 7 2 2 3" xfId="3181" xr:uid="{00000000-0005-0000-0000-00005F0C0000}"/>
    <cellStyle name="Comma 2 2 7 2 2 3 2" xfId="3182" xr:uid="{00000000-0005-0000-0000-0000600C0000}"/>
    <cellStyle name="Comma 2 2 7 2 2 3 3" xfId="3183" xr:uid="{00000000-0005-0000-0000-0000610C0000}"/>
    <cellStyle name="Comma 2 2 7 2 2 3 4" xfId="3184" xr:uid="{00000000-0005-0000-0000-0000620C0000}"/>
    <cellStyle name="Comma 2 2 7 2 2 4" xfId="3185" xr:uid="{00000000-0005-0000-0000-0000630C0000}"/>
    <cellStyle name="Comma 2 2 7 2 2 5" xfId="3186" xr:uid="{00000000-0005-0000-0000-0000640C0000}"/>
    <cellStyle name="Comma 2 2 7 2 2 6" xfId="3187" xr:uid="{00000000-0005-0000-0000-0000650C0000}"/>
    <cellStyle name="Comma 2 2 7 2 3" xfId="3188" xr:uid="{00000000-0005-0000-0000-0000660C0000}"/>
    <cellStyle name="Comma 2 2 7 2 3 2" xfId="3189" xr:uid="{00000000-0005-0000-0000-0000670C0000}"/>
    <cellStyle name="Comma 2 2 7 2 3 2 2" xfId="3190" xr:uid="{00000000-0005-0000-0000-0000680C0000}"/>
    <cellStyle name="Comma 2 2 7 2 3 2 2 2" xfId="3191" xr:uid="{00000000-0005-0000-0000-0000690C0000}"/>
    <cellStyle name="Comma 2 2 7 2 3 2 2 3" xfId="3192" xr:uid="{00000000-0005-0000-0000-00006A0C0000}"/>
    <cellStyle name="Comma 2 2 7 2 3 2 2 4" xfId="3193" xr:uid="{00000000-0005-0000-0000-00006B0C0000}"/>
    <cellStyle name="Comma 2 2 7 2 3 2 3" xfId="3194" xr:uid="{00000000-0005-0000-0000-00006C0C0000}"/>
    <cellStyle name="Comma 2 2 7 2 3 2 4" xfId="3195" xr:uid="{00000000-0005-0000-0000-00006D0C0000}"/>
    <cellStyle name="Comma 2 2 7 2 3 2 5" xfId="3196" xr:uid="{00000000-0005-0000-0000-00006E0C0000}"/>
    <cellStyle name="Comma 2 2 7 2 3 3" xfId="3197" xr:uid="{00000000-0005-0000-0000-00006F0C0000}"/>
    <cellStyle name="Comma 2 2 7 2 3 3 2" xfId="3198" xr:uid="{00000000-0005-0000-0000-0000700C0000}"/>
    <cellStyle name="Comma 2 2 7 2 3 3 3" xfId="3199" xr:uid="{00000000-0005-0000-0000-0000710C0000}"/>
    <cellStyle name="Comma 2 2 7 2 3 3 4" xfId="3200" xr:uid="{00000000-0005-0000-0000-0000720C0000}"/>
    <cellStyle name="Comma 2 2 7 2 3 4" xfId="3201" xr:uid="{00000000-0005-0000-0000-0000730C0000}"/>
    <cellStyle name="Comma 2 2 7 2 3 5" xfId="3202" xr:uid="{00000000-0005-0000-0000-0000740C0000}"/>
    <cellStyle name="Comma 2 2 7 2 3 6" xfId="3203" xr:uid="{00000000-0005-0000-0000-0000750C0000}"/>
    <cellStyle name="Comma 2 2 7 2 4" xfId="3204" xr:uid="{00000000-0005-0000-0000-0000760C0000}"/>
    <cellStyle name="Comma 2 2 7 2 4 2" xfId="3205" xr:uid="{00000000-0005-0000-0000-0000770C0000}"/>
    <cellStyle name="Comma 2 2 7 2 4 2 2" xfId="3206" xr:uid="{00000000-0005-0000-0000-0000780C0000}"/>
    <cellStyle name="Comma 2 2 7 2 4 2 3" xfId="3207" xr:uid="{00000000-0005-0000-0000-0000790C0000}"/>
    <cellStyle name="Comma 2 2 7 2 4 2 4" xfId="3208" xr:uid="{00000000-0005-0000-0000-00007A0C0000}"/>
    <cellStyle name="Comma 2 2 7 2 4 3" xfId="3209" xr:uid="{00000000-0005-0000-0000-00007B0C0000}"/>
    <cellStyle name="Comma 2 2 7 2 4 4" xfId="3210" xr:uid="{00000000-0005-0000-0000-00007C0C0000}"/>
    <cellStyle name="Comma 2 2 7 2 4 5" xfId="3211" xr:uid="{00000000-0005-0000-0000-00007D0C0000}"/>
    <cellStyle name="Comma 2 2 7 2 5" xfId="3212" xr:uid="{00000000-0005-0000-0000-00007E0C0000}"/>
    <cellStyle name="Comma 2 2 7 2 5 2" xfId="3213" xr:uid="{00000000-0005-0000-0000-00007F0C0000}"/>
    <cellStyle name="Comma 2 2 7 2 5 3" xfId="3214" xr:uid="{00000000-0005-0000-0000-0000800C0000}"/>
    <cellStyle name="Comma 2 2 7 2 5 4" xfId="3215" xr:uid="{00000000-0005-0000-0000-0000810C0000}"/>
    <cellStyle name="Comma 2 2 7 2 6" xfId="3216" xr:uid="{00000000-0005-0000-0000-0000820C0000}"/>
    <cellStyle name="Comma 2 2 7 2 7" xfId="3217" xr:uid="{00000000-0005-0000-0000-0000830C0000}"/>
    <cellStyle name="Comma 2 2 7 2 8" xfId="3218" xr:uid="{00000000-0005-0000-0000-0000840C0000}"/>
    <cellStyle name="Comma 2 2 7 3" xfId="3219" xr:uid="{00000000-0005-0000-0000-0000850C0000}"/>
    <cellStyle name="Comma 2 2 7 3 2" xfId="3220" xr:uid="{00000000-0005-0000-0000-0000860C0000}"/>
    <cellStyle name="Comma 2 2 7 3 2 2" xfId="3221" xr:uid="{00000000-0005-0000-0000-0000870C0000}"/>
    <cellStyle name="Comma 2 2 7 3 2 2 2" xfId="3222" xr:uid="{00000000-0005-0000-0000-0000880C0000}"/>
    <cellStyle name="Comma 2 2 7 3 2 2 3" xfId="3223" xr:uid="{00000000-0005-0000-0000-0000890C0000}"/>
    <cellStyle name="Comma 2 2 7 3 2 2 4" xfId="3224" xr:uid="{00000000-0005-0000-0000-00008A0C0000}"/>
    <cellStyle name="Comma 2 2 7 3 2 3" xfId="3225" xr:uid="{00000000-0005-0000-0000-00008B0C0000}"/>
    <cellStyle name="Comma 2 2 7 3 2 4" xfId="3226" xr:uid="{00000000-0005-0000-0000-00008C0C0000}"/>
    <cellStyle name="Comma 2 2 7 3 2 5" xfId="3227" xr:uid="{00000000-0005-0000-0000-00008D0C0000}"/>
    <cellStyle name="Comma 2 2 7 3 3" xfId="3228" xr:uid="{00000000-0005-0000-0000-00008E0C0000}"/>
    <cellStyle name="Comma 2 2 7 3 3 2" xfId="3229" xr:uid="{00000000-0005-0000-0000-00008F0C0000}"/>
    <cellStyle name="Comma 2 2 7 3 3 3" xfId="3230" xr:uid="{00000000-0005-0000-0000-0000900C0000}"/>
    <cellStyle name="Comma 2 2 7 3 3 4" xfId="3231" xr:uid="{00000000-0005-0000-0000-0000910C0000}"/>
    <cellStyle name="Comma 2 2 7 3 4" xfId="3232" xr:uid="{00000000-0005-0000-0000-0000920C0000}"/>
    <cellStyle name="Comma 2 2 7 3 5" xfId="3233" xr:uid="{00000000-0005-0000-0000-0000930C0000}"/>
    <cellStyle name="Comma 2 2 7 3 6" xfId="3234" xr:uid="{00000000-0005-0000-0000-0000940C0000}"/>
    <cellStyle name="Comma 2 2 7 4" xfId="3235" xr:uid="{00000000-0005-0000-0000-0000950C0000}"/>
    <cellStyle name="Comma 2 2 7 4 2" xfId="3236" xr:uid="{00000000-0005-0000-0000-0000960C0000}"/>
    <cellStyle name="Comma 2 2 7 4 2 2" xfId="3237" xr:uid="{00000000-0005-0000-0000-0000970C0000}"/>
    <cellStyle name="Comma 2 2 7 4 2 2 2" xfId="3238" xr:uid="{00000000-0005-0000-0000-0000980C0000}"/>
    <cellStyle name="Comma 2 2 7 4 2 2 3" xfId="3239" xr:uid="{00000000-0005-0000-0000-0000990C0000}"/>
    <cellStyle name="Comma 2 2 7 4 2 2 4" xfId="3240" xr:uid="{00000000-0005-0000-0000-00009A0C0000}"/>
    <cellStyle name="Comma 2 2 7 4 2 3" xfId="3241" xr:uid="{00000000-0005-0000-0000-00009B0C0000}"/>
    <cellStyle name="Comma 2 2 7 4 2 4" xfId="3242" xr:uid="{00000000-0005-0000-0000-00009C0C0000}"/>
    <cellStyle name="Comma 2 2 7 4 2 5" xfId="3243" xr:uid="{00000000-0005-0000-0000-00009D0C0000}"/>
    <cellStyle name="Comma 2 2 7 4 3" xfId="3244" xr:uid="{00000000-0005-0000-0000-00009E0C0000}"/>
    <cellStyle name="Comma 2 2 7 4 3 2" xfId="3245" xr:uid="{00000000-0005-0000-0000-00009F0C0000}"/>
    <cellStyle name="Comma 2 2 7 4 3 3" xfId="3246" xr:uid="{00000000-0005-0000-0000-0000A00C0000}"/>
    <cellStyle name="Comma 2 2 7 4 3 4" xfId="3247" xr:uid="{00000000-0005-0000-0000-0000A10C0000}"/>
    <cellStyle name="Comma 2 2 7 4 4" xfId="3248" xr:uid="{00000000-0005-0000-0000-0000A20C0000}"/>
    <cellStyle name="Comma 2 2 7 4 5" xfId="3249" xr:uid="{00000000-0005-0000-0000-0000A30C0000}"/>
    <cellStyle name="Comma 2 2 7 4 6" xfId="3250" xr:uid="{00000000-0005-0000-0000-0000A40C0000}"/>
    <cellStyle name="Comma 2 2 7 5" xfId="3251" xr:uid="{00000000-0005-0000-0000-0000A50C0000}"/>
    <cellStyle name="Comma 2 2 7 6" xfId="3252" xr:uid="{00000000-0005-0000-0000-0000A60C0000}"/>
    <cellStyle name="Comma 2 2 7 6 2" xfId="3253" xr:uid="{00000000-0005-0000-0000-0000A70C0000}"/>
    <cellStyle name="Comma 2 2 7 6 2 2" xfId="3254" xr:uid="{00000000-0005-0000-0000-0000A80C0000}"/>
    <cellStyle name="Comma 2 2 7 6 2 3" xfId="3255" xr:uid="{00000000-0005-0000-0000-0000A90C0000}"/>
    <cellStyle name="Comma 2 2 7 6 2 4" xfId="3256" xr:uid="{00000000-0005-0000-0000-0000AA0C0000}"/>
    <cellStyle name="Comma 2 2 7 6 3" xfId="3257" xr:uid="{00000000-0005-0000-0000-0000AB0C0000}"/>
    <cellStyle name="Comma 2 2 7 6 4" xfId="3258" xr:uid="{00000000-0005-0000-0000-0000AC0C0000}"/>
    <cellStyle name="Comma 2 2 7 6 5" xfId="3259" xr:uid="{00000000-0005-0000-0000-0000AD0C0000}"/>
    <cellStyle name="Comma 2 2 7 7" xfId="3260" xr:uid="{00000000-0005-0000-0000-0000AE0C0000}"/>
    <cellStyle name="Comma 2 2 7 7 2" xfId="3261" xr:uid="{00000000-0005-0000-0000-0000AF0C0000}"/>
    <cellStyle name="Comma 2 2 7 7 3" xfId="3262" xr:uid="{00000000-0005-0000-0000-0000B00C0000}"/>
    <cellStyle name="Comma 2 2 7 7 4" xfId="3263" xr:uid="{00000000-0005-0000-0000-0000B10C0000}"/>
    <cellStyle name="Comma 2 2 7 8" xfId="3264" xr:uid="{00000000-0005-0000-0000-0000B20C0000}"/>
    <cellStyle name="Comma 2 2 7 8 2" xfId="3265" xr:uid="{00000000-0005-0000-0000-0000B30C0000}"/>
    <cellStyle name="Comma 2 2 7 8 3" xfId="3266" xr:uid="{00000000-0005-0000-0000-0000B40C0000}"/>
    <cellStyle name="Comma 2 2 7 8 4" xfId="3267" xr:uid="{00000000-0005-0000-0000-0000B50C0000}"/>
    <cellStyle name="Comma 2 2 7 9" xfId="3268" xr:uid="{00000000-0005-0000-0000-0000B60C0000}"/>
    <cellStyle name="Comma 2 2 8" xfId="3269" xr:uid="{00000000-0005-0000-0000-0000B70C0000}"/>
    <cellStyle name="Comma 2 2 8 10" xfId="3270" xr:uid="{00000000-0005-0000-0000-0000B80C0000}"/>
    <cellStyle name="Comma 2 2 8 2" xfId="3271" xr:uid="{00000000-0005-0000-0000-0000B90C0000}"/>
    <cellStyle name="Comma 2 2 8 2 2" xfId="3272" xr:uid="{00000000-0005-0000-0000-0000BA0C0000}"/>
    <cellStyle name="Comma 2 2 8 2 2 2" xfId="3273" xr:uid="{00000000-0005-0000-0000-0000BB0C0000}"/>
    <cellStyle name="Comma 2 2 8 2 2 2 2" xfId="3274" xr:uid="{00000000-0005-0000-0000-0000BC0C0000}"/>
    <cellStyle name="Comma 2 2 8 2 2 2 3" xfId="3275" xr:uid="{00000000-0005-0000-0000-0000BD0C0000}"/>
    <cellStyle name="Comma 2 2 8 2 2 2 4" xfId="3276" xr:uid="{00000000-0005-0000-0000-0000BE0C0000}"/>
    <cellStyle name="Comma 2 2 8 2 2 3" xfId="3277" xr:uid="{00000000-0005-0000-0000-0000BF0C0000}"/>
    <cellStyle name="Comma 2 2 8 2 2 4" xfId="3278" xr:uid="{00000000-0005-0000-0000-0000C00C0000}"/>
    <cellStyle name="Comma 2 2 8 2 2 5" xfId="3279" xr:uid="{00000000-0005-0000-0000-0000C10C0000}"/>
    <cellStyle name="Comma 2 2 8 2 3" xfId="3280" xr:uid="{00000000-0005-0000-0000-0000C20C0000}"/>
    <cellStyle name="Comma 2 2 8 2 3 2" xfId="3281" xr:uid="{00000000-0005-0000-0000-0000C30C0000}"/>
    <cellStyle name="Comma 2 2 8 2 3 3" xfId="3282" xr:uid="{00000000-0005-0000-0000-0000C40C0000}"/>
    <cellStyle name="Comma 2 2 8 2 3 4" xfId="3283" xr:uid="{00000000-0005-0000-0000-0000C50C0000}"/>
    <cellStyle name="Comma 2 2 8 2 4" xfId="3284" xr:uid="{00000000-0005-0000-0000-0000C60C0000}"/>
    <cellStyle name="Comma 2 2 8 2 5" xfId="3285" xr:uid="{00000000-0005-0000-0000-0000C70C0000}"/>
    <cellStyle name="Comma 2 2 8 2 6" xfId="3286" xr:uid="{00000000-0005-0000-0000-0000C80C0000}"/>
    <cellStyle name="Comma 2 2 8 3" xfId="3287" xr:uid="{00000000-0005-0000-0000-0000C90C0000}"/>
    <cellStyle name="Comma 2 2 8 3 2" xfId="3288" xr:uid="{00000000-0005-0000-0000-0000CA0C0000}"/>
    <cellStyle name="Comma 2 2 8 3 2 2" xfId="3289" xr:uid="{00000000-0005-0000-0000-0000CB0C0000}"/>
    <cellStyle name="Comma 2 2 8 3 2 2 2" xfId="3290" xr:uid="{00000000-0005-0000-0000-0000CC0C0000}"/>
    <cellStyle name="Comma 2 2 8 3 2 2 3" xfId="3291" xr:uid="{00000000-0005-0000-0000-0000CD0C0000}"/>
    <cellStyle name="Comma 2 2 8 3 2 2 4" xfId="3292" xr:uid="{00000000-0005-0000-0000-0000CE0C0000}"/>
    <cellStyle name="Comma 2 2 8 3 2 3" xfId="3293" xr:uid="{00000000-0005-0000-0000-0000CF0C0000}"/>
    <cellStyle name="Comma 2 2 8 3 2 4" xfId="3294" xr:uid="{00000000-0005-0000-0000-0000D00C0000}"/>
    <cellStyle name="Comma 2 2 8 3 2 5" xfId="3295" xr:uid="{00000000-0005-0000-0000-0000D10C0000}"/>
    <cellStyle name="Comma 2 2 8 3 3" xfId="3296" xr:uid="{00000000-0005-0000-0000-0000D20C0000}"/>
    <cellStyle name="Comma 2 2 8 3 3 2" xfId="3297" xr:uid="{00000000-0005-0000-0000-0000D30C0000}"/>
    <cellStyle name="Comma 2 2 8 3 3 3" xfId="3298" xr:uid="{00000000-0005-0000-0000-0000D40C0000}"/>
    <cellStyle name="Comma 2 2 8 3 3 4" xfId="3299" xr:uid="{00000000-0005-0000-0000-0000D50C0000}"/>
    <cellStyle name="Comma 2 2 8 3 4" xfId="3300" xr:uid="{00000000-0005-0000-0000-0000D60C0000}"/>
    <cellStyle name="Comma 2 2 8 3 5" xfId="3301" xr:uid="{00000000-0005-0000-0000-0000D70C0000}"/>
    <cellStyle name="Comma 2 2 8 3 6" xfId="3302" xr:uid="{00000000-0005-0000-0000-0000D80C0000}"/>
    <cellStyle name="Comma 2 2 8 4" xfId="3303" xr:uid="{00000000-0005-0000-0000-0000D90C0000}"/>
    <cellStyle name="Comma 2 2 8 5" xfId="3304" xr:uid="{00000000-0005-0000-0000-0000DA0C0000}"/>
    <cellStyle name="Comma 2 2 8 5 2" xfId="3305" xr:uid="{00000000-0005-0000-0000-0000DB0C0000}"/>
    <cellStyle name="Comma 2 2 8 5 2 2" xfId="3306" xr:uid="{00000000-0005-0000-0000-0000DC0C0000}"/>
    <cellStyle name="Comma 2 2 8 5 2 3" xfId="3307" xr:uid="{00000000-0005-0000-0000-0000DD0C0000}"/>
    <cellStyle name="Comma 2 2 8 5 2 4" xfId="3308" xr:uid="{00000000-0005-0000-0000-0000DE0C0000}"/>
    <cellStyle name="Comma 2 2 8 5 3" xfId="3309" xr:uid="{00000000-0005-0000-0000-0000DF0C0000}"/>
    <cellStyle name="Comma 2 2 8 5 4" xfId="3310" xr:uid="{00000000-0005-0000-0000-0000E00C0000}"/>
    <cellStyle name="Comma 2 2 8 5 5" xfId="3311" xr:uid="{00000000-0005-0000-0000-0000E10C0000}"/>
    <cellStyle name="Comma 2 2 8 6" xfId="3312" xr:uid="{00000000-0005-0000-0000-0000E20C0000}"/>
    <cellStyle name="Comma 2 2 8 6 2" xfId="3313" xr:uid="{00000000-0005-0000-0000-0000E30C0000}"/>
    <cellStyle name="Comma 2 2 8 6 3" xfId="3314" xr:uid="{00000000-0005-0000-0000-0000E40C0000}"/>
    <cellStyle name="Comma 2 2 8 6 4" xfId="3315" xr:uid="{00000000-0005-0000-0000-0000E50C0000}"/>
    <cellStyle name="Comma 2 2 8 7" xfId="3316" xr:uid="{00000000-0005-0000-0000-0000E60C0000}"/>
    <cellStyle name="Comma 2 2 8 7 2" xfId="3317" xr:uid="{00000000-0005-0000-0000-0000E70C0000}"/>
    <cellStyle name="Comma 2 2 8 7 3" xfId="3318" xr:uid="{00000000-0005-0000-0000-0000E80C0000}"/>
    <cellStyle name="Comma 2 2 8 7 4" xfId="3319" xr:uid="{00000000-0005-0000-0000-0000E90C0000}"/>
    <cellStyle name="Comma 2 2 8 8" xfId="3320" xr:uid="{00000000-0005-0000-0000-0000EA0C0000}"/>
    <cellStyle name="Comma 2 2 8 9" xfId="3321" xr:uid="{00000000-0005-0000-0000-0000EB0C0000}"/>
    <cellStyle name="Comma 2 2 9" xfId="3322" xr:uid="{00000000-0005-0000-0000-0000EC0C0000}"/>
    <cellStyle name="Comma 2 2 9 10" xfId="3323" xr:uid="{00000000-0005-0000-0000-0000ED0C0000}"/>
    <cellStyle name="Comma 2 2 9 2" xfId="3324" xr:uid="{00000000-0005-0000-0000-0000EE0C0000}"/>
    <cellStyle name="Comma 2 2 9 2 2" xfId="3325" xr:uid="{00000000-0005-0000-0000-0000EF0C0000}"/>
    <cellStyle name="Comma 2 2 9 2 2 2" xfId="3326" xr:uid="{00000000-0005-0000-0000-0000F00C0000}"/>
    <cellStyle name="Comma 2 2 9 2 2 2 2" xfId="3327" xr:uid="{00000000-0005-0000-0000-0000F10C0000}"/>
    <cellStyle name="Comma 2 2 9 2 2 2 3" xfId="3328" xr:uid="{00000000-0005-0000-0000-0000F20C0000}"/>
    <cellStyle name="Comma 2 2 9 2 2 2 4" xfId="3329" xr:uid="{00000000-0005-0000-0000-0000F30C0000}"/>
    <cellStyle name="Comma 2 2 9 2 2 3" xfId="3330" xr:uid="{00000000-0005-0000-0000-0000F40C0000}"/>
    <cellStyle name="Comma 2 2 9 2 2 4" xfId="3331" xr:uid="{00000000-0005-0000-0000-0000F50C0000}"/>
    <cellStyle name="Comma 2 2 9 2 2 5" xfId="3332" xr:uid="{00000000-0005-0000-0000-0000F60C0000}"/>
    <cellStyle name="Comma 2 2 9 2 3" xfId="3333" xr:uid="{00000000-0005-0000-0000-0000F70C0000}"/>
    <cellStyle name="Comma 2 2 9 2 3 2" xfId="3334" xr:uid="{00000000-0005-0000-0000-0000F80C0000}"/>
    <cellStyle name="Comma 2 2 9 2 3 3" xfId="3335" xr:uid="{00000000-0005-0000-0000-0000F90C0000}"/>
    <cellStyle name="Comma 2 2 9 2 3 4" xfId="3336" xr:uid="{00000000-0005-0000-0000-0000FA0C0000}"/>
    <cellStyle name="Comma 2 2 9 2 4" xfId="3337" xr:uid="{00000000-0005-0000-0000-0000FB0C0000}"/>
    <cellStyle name="Comma 2 2 9 2 5" xfId="3338" xr:uid="{00000000-0005-0000-0000-0000FC0C0000}"/>
    <cellStyle name="Comma 2 2 9 2 6" xfId="3339" xr:uid="{00000000-0005-0000-0000-0000FD0C0000}"/>
    <cellStyle name="Comma 2 2 9 3" xfId="3340" xr:uid="{00000000-0005-0000-0000-0000FE0C0000}"/>
    <cellStyle name="Comma 2 2 9 3 2" xfId="3341" xr:uid="{00000000-0005-0000-0000-0000FF0C0000}"/>
    <cellStyle name="Comma 2 2 9 3 2 2" xfId="3342" xr:uid="{00000000-0005-0000-0000-0000000D0000}"/>
    <cellStyle name="Comma 2 2 9 3 2 2 2" xfId="3343" xr:uid="{00000000-0005-0000-0000-0000010D0000}"/>
    <cellStyle name="Comma 2 2 9 3 2 2 3" xfId="3344" xr:uid="{00000000-0005-0000-0000-0000020D0000}"/>
    <cellStyle name="Comma 2 2 9 3 2 2 4" xfId="3345" xr:uid="{00000000-0005-0000-0000-0000030D0000}"/>
    <cellStyle name="Comma 2 2 9 3 2 3" xfId="3346" xr:uid="{00000000-0005-0000-0000-0000040D0000}"/>
    <cellStyle name="Comma 2 2 9 3 2 4" xfId="3347" xr:uid="{00000000-0005-0000-0000-0000050D0000}"/>
    <cellStyle name="Comma 2 2 9 3 2 5" xfId="3348" xr:uid="{00000000-0005-0000-0000-0000060D0000}"/>
    <cellStyle name="Comma 2 2 9 3 3" xfId="3349" xr:uid="{00000000-0005-0000-0000-0000070D0000}"/>
    <cellStyle name="Comma 2 2 9 3 3 2" xfId="3350" xr:uid="{00000000-0005-0000-0000-0000080D0000}"/>
    <cellStyle name="Comma 2 2 9 3 3 3" xfId="3351" xr:uid="{00000000-0005-0000-0000-0000090D0000}"/>
    <cellStyle name="Comma 2 2 9 3 3 4" xfId="3352" xr:uid="{00000000-0005-0000-0000-00000A0D0000}"/>
    <cellStyle name="Comma 2 2 9 3 4" xfId="3353" xr:uid="{00000000-0005-0000-0000-00000B0D0000}"/>
    <cellStyle name="Comma 2 2 9 3 5" xfId="3354" xr:uid="{00000000-0005-0000-0000-00000C0D0000}"/>
    <cellStyle name="Comma 2 2 9 3 6" xfId="3355" xr:uid="{00000000-0005-0000-0000-00000D0D0000}"/>
    <cellStyle name="Comma 2 2 9 4" xfId="3356" xr:uid="{00000000-0005-0000-0000-00000E0D0000}"/>
    <cellStyle name="Comma 2 2 9 5" xfId="3357" xr:uid="{00000000-0005-0000-0000-00000F0D0000}"/>
    <cellStyle name="Comma 2 2 9 5 2" xfId="3358" xr:uid="{00000000-0005-0000-0000-0000100D0000}"/>
    <cellStyle name="Comma 2 2 9 5 2 2" xfId="3359" xr:uid="{00000000-0005-0000-0000-0000110D0000}"/>
    <cellStyle name="Comma 2 2 9 5 2 3" xfId="3360" xr:uid="{00000000-0005-0000-0000-0000120D0000}"/>
    <cellStyle name="Comma 2 2 9 5 2 4" xfId="3361" xr:uid="{00000000-0005-0000-0000-0000130D0000}"/>
    <cellStyle name="Comma 2 2 9 5 3" xfId="3362" xr:uid="{00000000-0005-0000-0000-0000140D0000}"/>
    <cellStyle name="Comma 2 2 9 5 4" xfId="3363" xr:uid="{00000000-0005-0000-0000-0000150D0000}"/>
    <cellStyle name="Comma 2 2 9 5 5" xfId="3364" xr:uid="{00000000-0005-0000-0000-0000160D0000}"/>
    <cellStyle name="Comma 2 2 9 6" xfId="3365" xr:uid="{00000000-0005-0000-0000-0000170D0000}"/>
    <cellStyle name="Comma 2 2 9 6 2" xfId="3366" xr:uid="{00000000-0005-0000-0000-0000180D0000}"/>
    <cellStyle name="Comma 2 2 9 6 3" xfId="3367" xr:uid="{00000000-0005-0000-0000-0000190D0000}"/>
    <cellStyle name="Comma 2 2 9 6 4" xfId="3368" xr:uid="{00000000-0005-0000-0000-00001A0D0000}"/>
    <cellStyle name="Comma 2 2 9 7" xfId="3369" xr:uid="{00000000-0005-0000-0000-00001B0D0000}"/>
    <cellStyle name="Comma 2 2 9 7 2" xfId="3370" xr:uid="{00000000-0005-0000-0000-00001C0D0000}"/>
    <cellStyle name="Comma 2 2 9 7 3" xfId="3371" xr:uid="{00000000-0005-0000-0000-00001D0D0000}"/>
    <cellStyle name="Comma 2 2 9 7 4" xfId="3372" xr:uid="{00000000-0005-0000-0000-00001E0D0000}"/>
    <cellStyle name="Comma 2 2 9 8" xfId="3373" xr:uid="{00000000-0005-0000-0000-00001F0D0000}"/>
    <cellStyle name="Comma 2 2 9 9" xfId="3374" xr:uid="{00000000-0005-0000-0000-0000200D0000}"/>
    <cellStyle name="Comma 2 20" xfId="3375" xr:uid="{00000000-0005-0000-0000-0000210D0000}"/>
    <cellStyle name="Comma 2 20 2" xfId="3376" xr:uid="{00000000-0005-0000-0000-0000220D0000}"/>
    <cellStyle name="Comma 2 20 3" xfId="3377" xr:uid="{00000000-0005-0000-0000-0000230D0000}"/>
    <cellStyle name="Comma 2 20 3 2" xfId="3378" xr:uid="{00000000-0005-0000-0000-0000240D0000}"/>
    <cellStyle name="Comma 2 20 3 3" xfId="3379" xr:uid="{00000000-0005-0000-0000-0000250D0000}"/>
    <cellStyle name="Comma 2 20 3 4" xfId="3380" xr:uid="{00000000-0005-0000-0000-0000260D0000}"/>
    <cellStyle name="Comma 2 21" xfId="3381" xr:uid="{00000000-0005-0000-0000-0000270D0000}"/>
    <cellStyle name="Comma 2 21 2" xfId="3382" xr:uid="{00000000-0005-0000-0000-0000280D0000}"/>
    <cellStyle name="Comma 2 21 3" xfId="3383" xr:uid="{00000000-0005-0000-0000-0000290D0000}"/>
    <cellStyle name="Comma 2 21 3 2" xfId="3384" xr:uid="{00000000-0005-0000-0000-00002A0D0000}"/>
    <cellStyle name="Comma 2 21 3 3" xfId="3385" xr:uid="{00000000-0005-0000-0000-00002B0D0000}"/>
    <cellStyle name="Comma 2 21 3 4" xfId="3386" xr:uid="{00000000-0005-0000-0000-00002C0D0000}"/>
    <cellStyle name="Comma 2 22" xfId="3387" xr:uid="{00000000-0005-0000-0000-00002D0D0000}"/>
    <cellStyle name="Comma 2 22 2" xfId="3388" xr:uid="{00000000-0005-0000-0000-00002E0D0000}"/>
    <cellStyle name="Comma 2 22 3" xfId="3389" xr:uid="{00000000-0005-0000-0000-00002F0D0000}"/>
    <cellStyle name="Comma 2 22 3 2" xfId="3390" xr:uid="{00000000-0005-0000-0000-0000300D0000}"/>
    <cellStyle name="Comma 2 22 3 3" xfId="3391" xr:uid="{00000000-0005-0000-0000-0000310D0000}"/>
    <cellStyle name="Comma 2 22 3 4" xfId="3392" xr:uid="{00000000-0005-0000-0000-0000320D0000}"/>
    <cellStyle name="Comma 2 23" xfId="3393" xr:uid="{00000000-0005-0000-0000-0000330D0000}"/>
    <cellStyle name="Comma 2 23 2" xfId="3394" xr:uid="{00000000-0005-0000-0000-0000340D0000}"/>
    <cellStyle name="Comma 2 23 3" xfId="3395" xr:uid="{00000000-0005-0000-0000-0000350D0000}"/>
    <cellStyle name="Comma 2 23 3 2" xfId="3396" xr:uid="{00000000-0005-0000-0000-0000360D0000}"/>
    <cellStyle name="Comma 2 23 3 3" xfId="3397" xr:uid="{00000000-0005-0000-0000-0000370D0000}"/>
    <cellStyle name="Comma 2 23 3 4" xfId="3398" xr:uid="{00000000-0005-0000-0000-0000380D0000}"/>
    <cellStyle name="Comma 2 23 4" xfId="3399" xr:uid="{00000000-0005-0000-0000-0000390D0000}"/>
    <cellStyle name="Comma 2 23 5" xfId="3400" xr:uid="{00000000-0005-0000-0000-00003A0D0000}"/>
    <cellStyle name="Comma 2 23 6" xfId="3401" xr:uid="{00000000-0005-0000-0000-00003B0D0000}"/>
    <cellStyle name="Comma 2 24" xfId="3402" xr:uid="{00000000-0005-0000-0000-00003C0D0000}"/>
    <cellStyle name="Comma 2 25" xfId="3403" xr:uid="{00000000-0005-0000-0000-00003D0D0000}"/>
    <cellStyle name="Comma 2 26" xfId="3404" xr:uid="{00000000-0005-0000-0000-00003E0D0000}"/>
    <cellStyle name="Comma 2 27" xfId="3405" xr:uid="{00000000-0005-0000-0000-00003F0D0000}"/>
    <cellStyle name="Comma 2 28" xfId="3406" xr:uid="{00000000-0005-0000-0000-0000400D0000}"/>
    <cellStyle name="Comma 2 29" xfId="3407" xr:uid="{00000000-0005-0000-0000-0000410D0000}"/>
    <cellStyle name="Comma 2 3" xfId="3408" xr:uid="{00000000-0005-0000-0000-0000420D0000}"/>
    <cellStyle name="Comma 2 3 10" xfId="3409" xr:uid="{00000000-0005-0000-0000-0000430D0000}"/>
    <cellStyle name="Comma 2 3 10 2" xfId="3410" xr:uid="{00000000-0005-0000-0000-0000440D0000}"/>
    <cellStyle name="Comma 2 3 10 2 2" xfId="3411" xr:uid="{00000000-0005-0000-0000-0000450D0000}"/>
    <cellStyle name="Comma 2 3 10 2 2 2" xfId="3412" xr:uid="{00000000-0005-0000-0000-0000460D0000}"/>
    <cellStyle name="Comma 2 3 10 2 2 3" xfId="3413" xr:uid="{00000000-0005-0000-0000-0000470D0000}"/>
    <cellStyle name="Comma 2 3 10 2 2 4" xfId="3414" xr:uid="{00000000-0005-0000-0000-0000480D0000}"/>
    <cellStyle name="Comma 2 3 10 2 3" xfId="3415" xr:uid="{00000000-0005-0000-0000-0000490D0000}"/>
    <cellStyle name="Comma 2 3 10 2 4" xfId="3416" xr:uid="{00000000-0005-0000-0000-00004A0D0000}"/>
    <cellStyle name="Comma 2 3 10 2 5" xfId="3417" xr:uid="{00000000-0005-0000-0000-00004B0D0000}"/>
    <cellStyle name="Comma 2 3 10 3" xfId="3418" xr:uid="{00000000-0005-0000-0000-00004C0D0000}"/>
    <cellStyle name="Comma 2 3 10 3 2" xfId="3419" xr:uid="{00000000-0005-0000-0000-00004D0D0000}"/>
    <cellStyle name="Comma 2 3 10 3 3" xfId="3420" xr:uid="{00000000-0005-0000-0000-00004E0D0000}"/>
    <cellStyle name="Comma 2 3 10 3 4" xfId="3421" xr:uid="{00000000-0005-0000-0000-00004F0D0000}"/>
    <cellStyle name="Comma 2 3 10 4" xfId="3422" xr:uid="{00000000-0005-0000-0000-0000500D0000}"/>
    <cellStyle name="Comma 2 3 10 5" xfId="3423" xr:uid="{00000000-0005-0000-0000-0000510D0000}"/>
    <cellStyle name="Comma 2 3 10 6" xfId="3424" xr:uid="{00000000-0005-0000-0000-0000520D0000}"/>
    <cellStyle name="Comma 2 3 11" xfId="3425" xr:uid="{00000000-0005-0000-0000-0000530D0000}"/>
    <cellStyle name="Comma 2 3 12" xfId="3426" xr:uid="{00000000-0005-0000-0000-0000540D0000}"/>
    <cellStyle name="Comma 2 3 12 2" xfId="3427" xr:uid="{00000000-0005-0000-0000-0000550D0000}"/>
    <cellStyle name="Comma 2 3 12 2 2" xfId="3428" xr:uid="{00000000-0005-0000-0000-0000560D0000}"/>
    <cellStyle name="Comma 2 3 12 2 3" xfId="3429" xr:uid="{00000000-0005-0000-0000-0000570D0000}"/>
    <cellStyle name="Comma 2 3 12 2 4" xfId="3430" xr:uid="{00000000-0005-0000-0000-0000580D0000}"/>
    <cellStyle name="Comma 2 3 12 3" xfId="3431" xr:uid="{00000000-0005-0000-0000-0000590D0000}"/>
    <cellStyle name="Comma 2 3 12 4" xfId="3432" xr:uid="{00000000-0005-0000-0000-00005A0D0000}"/>
    <cellStyle name="Comma 2 3 12 5" xfId="3433" xr:uid="{00000000-0005-0000-0000-00005B0D0000}"/>
    <cellStyle name="Comma 2 3 13" xfId="3434" xr:uid="{00000000-0005-0000-0000-00005C0D0000}"/>
    <cellStyle name="Comma 2 3 13 2" xfId="3435" xr:uid="{00000000-0005-0000-0000-00005D0D0000}"/>
    <cellStyle name="Comma 2 3 13 3" xfId="3436" xr:uid="{00000000-0005-0000-0000-00005E0D0000}"/>
    <cellStyle name="Comma 2 3 13 4" xfId="3437" xr:uid="{00000000-0005-0000-0000-00005F0D0000}"/>
    <cellStyle name="Comma 2 3 14" xfId="3438" xr:uid="{00000000-0005-0000-0000-0000600D0000}"/>
    <cellStyle name="Comma 2 3 15" xfId="3439" xr:uid="{00000000-0005-0000-0000-0000610D0000}"/>
    <cellStyle name="Comma 2 3 16" xfId="3440" xr:uid="{00000000-0005-0000-0000-0000620D0000}"/>
    <cellStyle name="Comma 2 3 2" xfId="3441" xr:uid="{00000000-0005-0000-0000-0000630D0000}"/>
    <cellStyle name="Comma 2 3 2 10" xfId="3442" xr:uid="{00000000-0005-0000-0000-0000640D0000}"/>
    <cellStyle name="Comma 2 3 2 10 2" xfId="3443" xr:uid="{00000000-0005-0000-0000-0000650D0000}"/>
    <cellStyle name="Comma 2 3 2 10 2 2" xfId="3444" xr:uid="{00000000-0005-0000-0000-0000660D0000}"/>
    <cellStyle name="Comma 2 3 2 10 2 3" xfId="3445" xr:uid="{00000000-0005-0000-0000-0000670D0000}"/>
    <cellStyle name="Comma 2 3 2 10 2 4" xfId="3446" xr:uid="{00000000-0005-0000-0000-0000680D0000}"/>
    <cellStyle name="Comma 2 3 2 10 3" xfId="3447" xr:uid="{00000000-0005-0000-0000-0000690D0000}"/>
    <cellStyle name="Comma 2 3 2 10 4" xfId="3448" xr:uid="{00000000-0005-0000-0000-00006A0D0000}"/>
    <cellStyle name="Comma 2 3 2 10 5" xfId="3449" xr:uid="{00000000-0005-0000-0000-00006B0D0000}"/>
    <cellStyle name="Comma 2 3 2 11" xfId="3450" xr:uid="{00000000-0005-0000-0000-00006C0D0000}"/>
    <cellStyle name="Comma 2 3 2 11 2" xfId="3451" xr:uid="{00000000-0005-0000-0000-00006D0D0000}"/>
    <cellStyle name="Comma 2 3 2 11 3" xfId="3452" xr:uid="{00000000-0005-0000-0000-00006E0D0000}"/>
    <cellStyle name="Comma 2 3 2 11 4" xfId="3453" xr:uid="{00000000-0005-0000-0000-00006F0D0000}"/>
    <cellStyle name="Comma 2 3 2 12" xfId="3454" xr:uid="{00000000-0005-0000-0000-0000700D0000}"/>
    <cellStyle name="Comma 2 3 2 13" xfId="3455" xr:uid="{00000000-0005-0000-0000-0000710D0000}"/>
    <cellStyle name="Comma 2 3 2 14" xfId="3456" xr:uid="{00000000-0005-0000-0000-0000720D0000}"/>
    <cellStyle name="Comma 2 3 2 2" xfId="3457" xr:uid="{00000000-0005-0000-0000-0000730D0000}"/>
    <cellStyle name="Comma 2 3 2 2 10" xfId="3458" xr:uid="{00000000-0005-0000-0000-0000740D0000}"/>
    <cellStyle name="Comma 2 3 2 2 2" xfId="3459" xr:uid="{00000000-0005-0000-0000-0000750D0000}"/>
    <cellStyle name="Comma 2 3 2 2 2 2" xfId="3460" xr:uid="{00000000-0005-0000-0000-0000760D0000}"/>
    <cellStyle name="Comma 2 3 2 2 2 2 2" xfId="3461" xr:uid="{00000000-0005-0000-0000-0000770D0000}"/>
    <cellStyle name="Comma 2 3 2 2 2 2 2 2" xfId="3462" xr:uid="{00000000-0005-0000-0000-0000780D0000}"/>
    <cellStyle name="Comma 2 3 2 2 2 2 2 2 2" xfId="3463" xr:uid="{00000000-0005-0000-0000-0000790D0000}"/>
    <cellStyle name="Comma 2 3 2 2 2 2 2 2 3" xfId="3464" xr:uid="{00000000-0005-0000-0000-00007A0D0000}"/>
    <cellStyle name="Comma 2 3 2 2 2 2 2 2 4" xfId="3465" xr:uid="{00000000-0005-0000-0000-00007B0D0000}"/>
    <cellStyle name="Comma 2 3 2 2 2 2 2 3" xfId="3466" xr:uid="{00000000-0005-0000-0000-00007C0D0000}"/>
    <cellStyle name="Comma 2 3 2 2 2 2 2 4" xfId="3467" xr:uid="{00000000-0005-0000-0000-00007D0D0000}"/>
    <cellStyle name="Comma 2 3 2 2 2 2 2 5" xfId="3468" xr:uid="{00000000-0005-0000-0000-00007E0D0000}"/>
    <cellStyle name="Comma 2 3 2 2 2 2 3" xfId="3469" xr:uid="{00000000-0005-0000-0000-00007F0D0000}"/>
    <cellStyle name="Comma 2 3 2 2 2 2 3 2" xfId="3470" xr:uid="{00000000-0005-0000-0000-0000800D0000}"/>
    <cellStyle name="Comma 2 3 2 2 2 2 3 3" xfId="3471" xr:uid="{00000000-0005-0000-0000-0000810D0000}"/>
    <cellStyle name="Comma 2 3 2 2 2 2 3 4" xfId="3472" xr:uid="{00000000-0005-0000-0000-0000820D0000}"/>
    <cellStyle name="Comma 2 3 2 2 2 2 4" xfId="3473" xr:uid="{00000000-0005-0000-0000-0000830D0000}"/>
    <cellStyle name="Comma 2 3 2 2 2 2 5" xfId="3474" xr:uid="{00000000-0005-0000-0000-0000840D0000}"/>
    <cellStyle name="Comma 2 3 2 2 2 2 6" xfId="3475" xr:uid="{00000000-0005-0000-0000-0000850D0000}"/>
    <cellStyle name="Comma 2 3 2 2 2 3" xfId="3476" xr:uid="{00000000-0005-0000-0000-0000860D0000}"/>
    <cellStyle name="Comma 2 3 2 2 2 3 2" xfId="3477" xr:uid="{00000000-0005-0000-0000-0000870D0000}"/>
    <cellStyle name="Comma 2 3 2 2 2 3 2 2" xfId="3478" xr:uid="{00000000-0005-0000-0000-0000880D0000}"/>
    <cellStyle name="Comma 2 3 2 2 2 3 2 2 2" xfId="3479" xr:uid="{00000000-0005-0000-0000-0000890D0000}"/>
    <cellStyle name="Comma 2 3 2 2 2 3 2 2 3" xfId="3480" xr:uid="{00000000-0005-0000-0000-00008A0D0000}"/>
    <cellStyle name="Comma 2 3 2 2 2 3 2 2 4" xfId="3481" xr:uid="{00000000-0005-0000-0000-00008B0D0000}"/>
    <cellStyle name="Comma 2 3 2 2 2 3 2 3" xfId="3482" xr:uid="{00000000-0005-0000-0000-00008C0D0000}"/>
    <cellStyle name="Comma 2 3 2 2 2 3 2 4" xfId="3483" xr:uid="{00000000-0005-0000-0000-00008D0D0000}"/>
    <cellStyle name="Comma 2 3 2 2 2 3 2 5" xfId="3484" xr:uid="{00000000-0005-0000-0000-00008E0D0000}"/>
    <cellStyle name="Comma 2 3 2 2 2 3 3" xfId="3485" xr:uid="{00000000-0005-0000-0000-00008F0D0000}"/>
    <cellStyle name="Comma 2 3 2 2 2 3 3 2" xfId="3486" xr:uid="{00000000-0005-0000-0000-0000900D0000}"/>
    <cellStyle name="Comma 2 3 2 2 2 3 3 3" xfId="3487" xr:uid="{00000000-0005-0000-0000-0000910D0000}"/>
    <cellStyle name="Comma 2 3 2 2 2 3 3 4" xfId="3488" xr:uid="{00000000-0005-0000-0000-0000920D0000}"/>
    <cellStyle name="Comma 2 3 2 2 2 3 4" xfId="3489" xr:uid="{00000000-0005-0000-0000-0000930D0000}"/>
    <cellStyle name="Comma 2 3 2 2 2 3 5" xfId="3490" xr:uid="{00000000-0005-0000-0000-0000940D0000}"/>
    <cellStyle name="Comma 2 3 2 2 2 3 6" xfId="3491" xr:uid="{00000000-0005-0000-0000-0000950D0000}"/>
    <cellStyle name="Comma 2 3 2 2 2 4" xfId="3492" xr:uid="{00000000-0005-0000-0000-0000960D0000}"/>
    <cellStyle name="Comma 2 3 2 2 2 4 2" xfId="3493" xr:uid="{00000000-0005-0000-0000-0000970D0000}"/>
    <cellStyle name="Comma 2 3 2 2 2 4 2 2" xfId="3494" xr:uid="{00000000-0005-0000-0000-0000980D0000}"/>
    <cellStyle name="Comma 2 3 2 2 2 4 2 3" xfId="3495" xr:uid="{00000000-0005-0000-0000-0000990D0000}"/>
    <cellStyle name="Comma 2 3 2 2 2 4 2 4" xfId="3496" xr:uid="{00000000-0005-0000-0000-00009A0D0000}"/>
    <cellStyle name="Comma 2 3 2 2 2 4 3" xfId="3497" xr:uid="{00000000-0005-0000-0000-00009B0D0000}"/>
    <cellStyle name="Comma 2 3 2 2 2 4 4" xfId="3498" xr:uid="{00000000-0005-0000-0000-00009C0D0000}"/>
    <cellStyle name="Comma 2 3 2 2 2 4 5" xfId="3499" xr:uid="{00000000-0005-0000-0000-00009D0D0000}"/>
    <cellStyle name="Comma 2 3 2 2 2 5" xfId="3500" xr:uid="{00000000-0005-0000-0000-00009E0D0000}"/>
    <cellStyle name="Comma 2 3 2 2 2 5 2" xfId="3501" xr:uid="{00000000-0005-0000-0000-00009F0D0000}"/>
    <cellStyle name="Comma 2 3 2 2 2 5 3" xfId="3502" xr:uid="{00000000-0005-0000-0000-0000A00D0000}"/>
    <cellStyle name="Comma 2 3 2 2 2 5 4" xfId="3503" xr:uid="{00000000-0005-0000-0000-0000A10D0000}"/>
    <cellStyle name="Comma 2 3 2 2 2 6" xfId="3504" xr:uid="{00000000-0005-0000-0000-0000A20D0000}"/>
    <cellStyle name="Comma 2 3 2 2 2 7" xfId="3505" xr:uid="{00000000-0005-0000-0000-0000A30D0000}"/>
    <cellStyle name="Comma 2 3 2 2 2 8" xfId="3506" xr:uid="{00000000-0005-0000-0000-0000A40D0000}"/>
    <cellStyle name="Comma 2 3 2 2 3" xfId="3507" xr:uid="{00000000-0005-0000-0000-0000A50D0000}"/>
    <cellStyle name="Comma 2 3 2 2 3 2" xfId="3508" xr:uid="{00000000-0005-0000-0000-0000A60D0000}"/>
    <cellStyle name="Comma 2 3 2 2 3 2 2" xfId="3509" xr:uid="{00000000-0005-0000-0000-0000A70D0000}"/>
    <cellStyle name="Comma 2 3 2 2 3 2 2 2" xfId="3510" xr:uid="{00000000-0005-0000-0000-0000A80D0000}"/>
    <cellStyle name="Comma 2 3 2 2 3 2 2 3" xfId="3511" xr:uid="{00000000-0005-0000-0000-0000A90D0000}"/>
    <cellStyle name="Comma 2 3 2 2 3 2 2 4" xfId="3512" xr:uid="{00000000-0005-0000-0000-0000AA0D0000}"/>
    <cellStyle name="Comma 2 3 2 2 3 2 3" xfId="3513" xr:uid="{00000000-0005-0000-0000-0000AB0D0000}"/>
    <cellStyle name="Comma 2 3 2 2 3 2 4" xfId="3514" xr:uid="{00000000-0005-0000-0000-0000AC0D0000}"/>
    <cellStyle name="Comma 2 3 2 2 3 2 5" xfId="3515" xr:uid="{00000000-0005-0000-0000-0000AD0D0000}"/>
    <cellStyle name="Comma 2 3 2 2 3 3" xfId="3516" xr:uid="{00000000-0005-0000-0000-0000AE0D0000}"/>
    <cellStyle name="Comma 2 3 2 2 3 3 2" xfId="3517" xr:uid="{00000000-0005-0000-0000-0000AF0D0000}"/>
    <cellStyle name="Comma 2 3 2 2 3 3 3" xfId="3518" xr:uid="{00000000-0005-0000-0000-0000B00D0000}"/>
    <cellStyle name="Comma 2 3 2 2 3 3 4" xfId="3519" xr:uid="{00000000-0005-0000-0000-0000B10D0000}"/>
    <cellStyle name="Comma 2 3 2 2 3 4" xfId="3520" xr:uid="{00000000-0005-0000-0000-0000B20D0000}"/>
    <cellStyle name="Comma 2 3 2 2 3 5" xfId="3521" xr:uid="{00000000-0005-0000-0000-0000B30D0000}"/>
    <cellStyle name="Comma 2 3 2 2 3 6" xfId="3522" xr:uid="{00000000-0005-0000-0000-0000B40D0000}"/>
    <cellStyle name="Comma 2 3 2 2 4" xfId="3523" xr:uid="{00000000-0005-0000-0000-0000B50D0000}"/>
    <cellStyle name="Comma 2 3 2 2 4 2" xfId="3524" xr:uid="{00000000-0005-0000-0000-0000B60D0000}"/>
    <cellStyle name="Comma 2 3 2 2 4 2 2" xfId="3525" xr:uid="{00000000-0005-0000-0000-0000B70D0000}"/>
    <cellStyle name="Comma 2 3 2 2 4 2 2 2" xfId="3526" xr:uid="{00000000-0005-0000-0000-0000B80D0000}"/>
    <cellStyle name="Comma 2 3 2 2 4 2 2 3" xfId="3527" xr:uid="{00000000-0005-0000-0000-0000B90D0000}"/>
    <cellStyle name="Comma 2 3 2 2 4 2 2 4" xfId="3528" xr:uid="{00000000-0005-0000-0000-0000BA0D0000}"/>
    <cellStyle name="Comma 2 3 2 2 4 2 3" xfId="3529" xr:uid="{00000000-0005-0000-0000-0000BB0D0000}"/>
    <cellStyle name="Comma 2 3 2 2 4 2 4" xfId="3530" xr:uid="{00000000-0005-0000-0000-0000BC0D0000}"/>
    <cellStyle name="Comma 2 3 2 2 4 2 5" xfId="3531" xr:uid="{00000000-0005-0000-0000-0000BD0D0000}"/>
    <cellStyle name="Comma 2 3 2 2 4 3" xfId="3532" xr:uid="{00000000-0005-0000-0000-0000BE0D0000}"/>
    <cellStyle name="Comma 2 3 2 2 4 3 2" xfId="3533" xr:uid="{00000000-0005-0000-0000-0000BF0D0000}"/>
    <cellStyle name="Comma 2 3 2 2 4 3 3" xfId="3534" xr:uid="{00000000-0005-0000-0000-0000C00D0000}"/>
    <cellStyle name="Comma 2 3 2 2 4 3 4" xfId="3535" xr:uid="{00000000-0005-0000-0000-0000C10D0000}"/>
    <cellStyle name="Comma 2 3 2 2 4 4" xfId="3536" xr:uid="{00000000-0005-0000-0000-0000C20D0000}"/>
    <cellStyle name="Comma 2 3 2 2 4 5" xfId="3537" xr:uid="{00000000-0005-0000-0000-0000C30D0000}"/>
    <cellStyle name="Comma 2 3 2 2 4 6" xfId="3538" xr:uid="{00000000-0005-0000-0000-0000C40D0000}"/>
    <cellStyle name="Comma 2 3 2 2 5" xfId="3539" xr:uid="{00000000-0005-0000-0000-0000C50D0000}"/>
    <cellStyle name="Comma 2 3 2 2 6" xfId="3540" xr:uid="{00000000-0005-0000-0000-0000C60D0000}"/>
    <cellStyle name="Comma 2 3 2 2 6 2" xfId="3541" xr:uid="{00000000-0005-0000-0000-0000C70D0000}"/>
    <cellStyle name="Comma 2 3 2 2 6 2 2" xfId="3542" xr:uid="{00000000-0005-0000-0000-0000C80D0000}"/>
    <cellStyle name="Comma 2 3 2 2 6 2 3" xfId="3543" xr:uid="{00000000-0005-0000-0000-0000C90D0000}"/>
    <cellStyle name="Comma 2 3 2 2 6 2 4" xfId="3544" xr:uid="{00000000-0005-0000-0000-0000CA0D0000}"/>
    <cellStyle name="Comma 2 3 2 2 6 3" xfId="3545" xr:uid="{00000000-0005-0000-0000-0000CB0D0000}"/>
    <cellStyle name="Comma 2 3 2 2 6 4" xfId="3546" xr:uid="{00000000-0005-0000-0000-0000CC0D0000}"/>
    <cellStyle name="Comma 2 3 2 2 6 5" xfId="3547" xr:uid="{00000000-0005-0000-0000-0000CD0D0000}"/>
    <cellStyle name="Comma 2 3 2 2 7" xfId="3548" xr:uid="{00000000-0005-0000-0000-0000CE0D0000}"/>
    <cellStyle name="Comma 2 3 2 2 7 2" xfId="3549" xr:uid="{00000000-0005-0000-0000-0000CF0D0000}"/>
    <cellStyle name="Comma 2 3 2 2 7 3" xfId="3550" xr:uid="{00000000-0005-0000-0000-0000D00D0000}"/>
    <cellStyle name="Comma 2 3 2 2 7 4" xfId="3551" xr:uid="{00000000-0005-0000-0000-0000D10D0000}"/>
    <cellStyle name="Comma 2 3 2 2 8" xfId="3552" xr:uid="{00000000-0005-0000-0000-0000D20D0000}"/>
    <cellStyle name="Comma 2 3 2 2 9" xfId="3553" xr:uid="{00000000-0005-0000-0000-0000D30D0000}"/>
    <cellStyle name="Comma 2 3 2 3" xfId="3554" xr:uid="{00000000-0005-0000-0000-0000D40D0000}"/>
    <cellStyle name="Comma 2 3 2 3 2" xfId="3555" xr:uid="{00000000-0005-0000-0000-0000D50D0000}"/>
    <cellStyle name="Comma 2 3 2 3 2 2" xfId="3556" xr:uid="{00000000-0005-0000-0000-0000D60D0000}"/>
    <cellStyle name="Comma 2 3 2 3 2 2 2" xfId="3557" xr:uid="{00000000-0005-0000-0000-0000D70D0000}"/>
    <cellStyle name="Comma 2 3 2 3 2 2 2 2" xfId="3558" xr:uid="{00000000-0005-0000-0000-0000D80D0000}"/>
    <cellStyle name="Comma 2 3 2 3 2 2 2 2 2" xfId="3559" xr:uid="{00000000-0005-0000-0000-0000D90D0000}"/>
    <cellStyle name="Comma 2 3 2 3 2 2 2 2 3" xfId="3560" xr:uid="{00000000-0005-0000-0000-0000DA0D0000}"/>
    <cellStyle name="Comma 2 3 2 3 2 2 2 2 4" xfId="3561" xr:uid="{00000000-0005-0000-0000-0000DB0D0000}"/>
    <cellStyle name="Comma 2 3 2 3 2 2 2 3" xfId="3562" xr:uid="{00000000-0005-0000-0000-0000DC0D0000}"/>
    <cellStyle name="Comma 2 3 2 3 2 2 2 4" xfId="3563" xr:uid="{00000000-0005-0000-0000-0000DD0D0000}"/>
    <cellStyle name="Comma 2 3 2 3 2 2 2 5" xfId="3564" xr:uid="{00000000-0005-0000-0000-0000DE0D0000}"/>
    <cellStyle name="Comma 2 3 2 3 2 2 3" xfId="3565" xr:uid="{00000000-0005-0000-0000-0000DF0D0000}"/>
    <cellStyle name="Comma 2 3 2 3 2 2 3 2" xfId="3566" xr:uid="{00000000-0005-0000-0000-0000E00D0000}"/>
    <cellStyle name="Comma 2 3 2 3 2 2 3 3" xfId="3567" xr:uid="{00000000-0005-0000-0000-0000E10D0000}"/>
    <cellStyle name="Comma 2 3 2 3 2 2 3 4" xfId="3568" xr:uid="{00000000-0005-0000-0000-0000E20D0000}"/>
    <cellStyle name="Comma 2 3 2 3 2 2 4" xfId="3569" xr:uid="{00000000-0005-0000-0000-0000E30D0000}"/>
    <cellStyle name="Comma 2 3 2 3 2 2 5" xfId="3570" xr:uid="{00000000-0005-0000-0000-0000E40D0000}"/>
    <cellStyle name="Comma 2 3 2 3 2 2 6" xfId="3571" xr:uid="{00000000-0005-0000-0000-0000E50D0000}"/>
    <cellStyle name="Comma 2 3 2 3 2 3" xfId="3572" xr:uid="{00000000-0005-0000-0000-0000E60D0000}"/>
    <cellStyle name="Comma 2 3 2 3 2 3 2" xfId="3573" xr:uid="{00000000-0005-0000-0000-0000E70D0000}"/>
    <cellStyle name="Comma 2 3 2 3 2 3 2 2" xfId="3574" xr:uid="{00000000-0005-0000-0000-0000E80D0000}"/>
    <cellStyle name="Comma 2 3 2 3 2 3 2 2 2" xfId="3575" xr:uid="{00000000-0005-0000-0000-0000E90D0000}"/>
    <cellStyle name="Comma 2 3 2 3 2 3 2 2 3" xfId="3576" xr:uid="{00000000-0005-0000-0000-0000EA0D0000}"/>
    <cellStyle name="Comma 2 3 2 3 2 3 2 2 4" xfId="3577" xr:uid="{00000000-0005-0000-0000-0000EB0D0000}"/>
    <cellStyle name="Comma 2 3 2 3 2 3 2 3" xfId="3578" xr:uid="{00000000-0005-0000-0000-0000EC0D0000}"/>
    <cellStyle name="Comma 2 3 2 3 2 3 2 4" xfId="3579" xr:uid="{00000000-0005-0000-0000-0000ED0D0000}"/>
    <cellStyle name="Comma 2 3 2 3 2 3 2 5" xfId="3580" xr:uid="{00000000-0005-0000-0000-0000EE0D0000}"/>
    <cellStyle name="Comma 2 3 2 3 2 3 3" xfId="3581" xr:uid="{00000000-0005-0000-0000-0000EF0D0000}"/>
    <cellStyle name="Comma 2 3 2 3 2 3 3 2" xfId="3582" xr:uid="{00000000-0005-0000-0000-0000F00D0000}"/>
    <cellStyle name="Comma 2 3 2 3 2 3 3 3" xfId="3583" xr:uid="{00000000-0005-0000-0000-0000F10D0000}"/>
    <cellStyle name="Comma 2 3 2 3 2 3 3 4" xfId="3584" xr:uid="{00000000-0005-0000-0000-0000F20D0000}"/>
    <cellStyle name="Comma 2 3 2 3 2 3 4" xfId="3585" xr:uid="{00000000-0005-0000-0000-0000F30D0000}"/>
    <cellStyle name="Comma 2 3 2 3 2 3 5" xfId="3586" xr:uid="{00000000-0005-0000-0000-0000F40D0000}"/>
    <cellStyle name="Comma 2 3 2 3 2 3 6" xfId="3587" xr:uid="{00000000-0005-0000-0000-0000F50D0000}"/>
    <cellStyle name="Comma 2 3 2 3 2 4" xfId="3588" xr:uid="{00000000-0005-0000-0000-0000F60D0000}"/>
    <cellStyle name="Comma 2 3 2 3 2 4 2" xfId="3589" xr:uid="{00000000-0005-0000-0000-0000F70D0000}"/>
    <cellStyle name="Comma 2 3 2 3 2 4 2 2" xfId="3590" xr:uid="{00000000-0005-0000-0000-0000F80D0000}"/>
    <cellStyle name="Comma 2 3 2 3 2 4 2 3" xfId="3591" xr:uid="{00000000-0005-0000-0000-0000F90D0000}"/>
    <cellStyle name="Comma 2 3 2 3 2 4 2 4" xfId="3592" xr:uid="{00000000-0005-0000-0000-0000FA0D0000}"/>
    <cellStyle name="Comma 2 3 2 3 2 4 3" xfId="3593" xr:uid="{00000000-0005-0000-0000-0000FB0D0000}"/>
    <cellStyle name="Comma 2 3 2 3 2 4 4" xfId="3594" xr:uid="{00000000-0005-0000-0000-0000FC0D0000}"/>
    <cellStyle name="Comma 2 3 2 3 2 4 5" xfId="3595" xr:uid="{00000000-0005-0000-0000-0000FD0D0000}"/>
    <cellStyle name="Comma 2 3 2 3 2 5" xfId="3596" xr:uid="{00000000-0005-0000-0000-0000FE0D0000}"/>
    <cellStyle name="Comma 2 3 2 3 2 5 2" xfId="3597" xr:uid="{00000000-0005-0000-0000-0000FF0D0000}"/>
    <cellStyle name="Comma 2 3 2 3 2 5 3" xfId="3598" xr:uid="{00000000-0005-0000-0000-0000000E0000}"/>
    <cellStyle name="Comma 2 3 2 3 2 5 4" xfId="3599" xr:uid="{00000000-0005-0000-0000-0000010E0000}"/>
    <cellStyle name="Comma 2 3 2 3 2 6" xfId="3600" xr:uid="{00000000-0005-0000-0000-0000020E0000}"/>
    <cellStyle name="Comma 2 3 2 3 2 7" xfId="3601" xr:uid="{00000000-0005-0000-0000-0000030E0000}"/>
    <cellStyle name="Comma 2 3 2 3 2 8" xfId="3602" xr:uid="{00000000-0005-0000-0000-0000040E0000}"/>
    <cellStyle name="Comma 2 3 2 3 3" xfId="3603" xr:uid="{00000000-0005-0000-0000-0000050E0000}"/>
    <cellStyle name="Comma 2 3 2 3 3 2" xfId="3604" xr:uid="{00000000-0005-0000-0000-0000060E0000}"/>
    <cellStyle name="Comma 2 3 2 3 3 2 2" xfId="3605" xr:uid="{00000000-0005-0000-0000-0000070E0000}"/>
    <cellStyle name="Comma 2 3 2 3 3 2 2 2" xfId="3606" xr:uid="{00000000-0005-0000-0000-0000080E0000}"/>
    <cellStyle name="Comma 2 3 2 3 3 2 2 3" xfId="3607" xr:uid="{00000000-0005-0000-0000-0000090E0000}"/>
    <cellStyle name="Comma 2 3 2 3 3 2 2 4" xfId="3608" xr:uid="{00000000-0005-0000-0000-00000A0E0000}"/>
    <cellStyle name="Comma 2 3 2 3 3 2 3" xfId="3609" xr:uid="{00000000-0005-0000-0000-00000B0E0000}"/>
    <cellStyle name="Comma 2 3 2 3 3 2 4" xfId="3610" xr:uid="{00000000-0005-0000-0000-00000C0E0000}"/>
    <cellStyle name="Comma 2 3 2 3 3 2 5" xfId="3611" xr:uid="{00000000-0005-0000-0000-00000D0E0000}"/>
    <cellStyle name="Comma 2 3 2 3 3 3" xfId="3612" xr:uid="{00000000-0005-0000-0000-00000E0E0000}"/>
    <cellStyle name="Comma 2 3 2 3 3 3 2" xfId="3613" xr:uid="{00000000-0005-0000-0000-00000F0E0000}"/>
    <cellStyle name="Comma 2 3 2 3 3 3 3" xfId="3614" xr:uid="{00000000-0005-0000-0000-0000100E0000}"/>
    <cellStyle name="Comma 2 3 2 3 3 3 4" xfId="3615" xr:uid="{00000000-0005-0000-0000-0000110E0000}"/>
    <cellStyle name="Comma 2 3 2 3 3 4" xfId="3616" xr:uid="{00000000-0005-0000-0000-0000120E0000}"/>
    <cellStyle name="Comma 2 3 2 3 3 5" xfId="3617" xr:uid="{00000000-0005-0000-0000-0000130E0000}"/>
    <cellStyle name="Comma 2 3 2 3 3 6" xfId="3618" xr:uid="{00000000-0005-0000-0000-0000140E0000}"/>
    <cellStyle name="Comma 2 3 2 3 4" xfId="3619" xr:uid="{00000000-0005-0000-0000-0000150E0000}"/>
    <cellStyle name="Comma 2 3 2 3 4 2" xfId="3620" xr:uid="{00000000-0005-0000-0000-0000160E0000}"/>
    <cellStyle name="Comma 2 3 2 3 4 2 2" xfId="3621" xr:uid="{00000000-0005-0000-0000-0000170E0000}"/>
    <cellStyle name="Comma 2 3 2 3 4 2 2 2" xfId="3622" xr:uid="{00000000-0005-0000-0000-0000180E0000}"/>
    <cellStyle name="Comma 2 3 2 3 4 2 2 3" xfId="3623" xr:uid="{00000000-0005-0000-0000-0000190E0000}"/>
    <cellStyle name="Comma 2 3 2 3 4 2 2 4" xfId="3624" xr:uid="{00000000-0005-0000-0000-00001A0E0000}"/>
    <cellStyle name="Comma 2 3 2 3 4 2 3" xfId="3625" xr:uid="{00000000-0005-0000-0000-00001B0E0000}"/>
    <cellStyle name="Comma 2 3 2 3 4 2 4" xfId="3626" xr:uid="{00000000-0005-0000-0000-00001C0E0000}"/>
    <cellStyle name="Comma 2 3 2 3 4 2 5" xfId="3627" xr:uid="{00000000-0005-0000-0000-00001D0E0000}"/>
    <cellStyle name="Comma 2 3 2 3 4 3" xfId="3628" xr:uid="{00000000-0005-0000-0000-00001E0E0000}"/>
    <cellStyle name="Comma 2 3 2 3 4 3 2" xfId="3629" xr:uid="{00000000-0005-0000-0000-00001F0E0000}"/>
    <cellStyle name="Comma 2 3 2 3 4 3 3" xfId="3630" xr:uid="{00000000-0005-0000-0000-0000200E0000}"/>
    <cellStyle name="Comma 2 3 2 3 4 3 4" xfId="3631" xr:uid="{00000000-0005-0000-0000-0000210E0000}"/>
    <cellStyle name="Comma 2 3 2 3 4 4" xfId="3632" xr:uid="{00000000-0005-0000-0000-0000220E0000}"/>
    <cellStyle name="Comma 2 3 2 3 4 5" xfId="3633" xr:uid="{00000000-0005-0000-0000-0000230E0000}"/>
    <cellStyle name="Comma 2 3 2 3 4 6" xfId="3634" xr:uid="{00000000-0005-0000-0000-0000240E0000}"/>
    <cellStyle name="Comma 2 3 2 3 5" xfId="3635" xr:uid="{00000000-0005-0000-0000-0000250E0000}"/>
    <cellStyle name="Comma 2 3 2 3 5 2" xfId="3636" xr:uid="{00000000-0005-0000-0000-0000260E0000}"/>
    <cellStyle name="Comma 2 3 2 3 5 2 2" xfId="3637" xr:uid="{00000000-0005-0000-0000-0000270E0000}"/>
    <cellStyle name="Comma 2 3 2 3 5 2 3" xfId="3638" xr:uid="{00000000-0005-0000-0000-0000280E0000}"/>
    <cellStyle name="Comma 2 3 2 3 5 2 4" xfId="3639" xr:uid="{00000000-0005-0000-0000-0000290E0000}"/>
    <cellStyle name="Comma 2 3 2 3 5 3" xfId="3640" xr:uid="{00000000-0005-0000-0000-00002A0E0000}"/>
    <cellStyle name="Comma 2 3 2 3 5 4" xfId="3641" xr:uid="{00000000-0005-0000-0000-00002B0E0000}"/>
    <cellStyle name="Comma 2 3 2 3 5 5" xfId="3642" xr:uid="{00000000-0005-0000-0000-00002C0E0000}"/>
    <cellStyle name="Comma 2 3 2 3 6" xfId="3643" xr:uid="{00000000-0005-0000-0000-00002D0E0000}"/>
    <cellStyle name="Comma 2 3 2 3 6 2" xfId="3644" xr:uid="{00000000-0005-0000-0000-00002E0E0000}"/>
    <cellStyle name="Comma 2 3 2 3 6 3" xfId="3645" xr:uid="{00000000-0005-0000-0000-00002F0E0000}"/>
    <cellStyle name="Comma 2 3 2 3 6 4" xfId="3646" xr:uid="{00000000-0005-0000-0000-0000300E0000}"/>
    <cellStyle name="Comma 2 3 2 3 7" xfId="3647" xr:uid="{00000000-0005-0000-0000-0000310E0000}"/>
    <cellStyle name="Comma 2 3 2 3 8" xfId="3648" xr:uid="{00000000-0005-0000-0000-0000320E0000}"/>
    <cellStyle name="Comma 2 3 2 3 9" xfId="3649" xr:uid="{00000000-0005-0000-0000-0000330E0000}"/>
    <cellStyle name="Comma 2 3 2 4" xfId="3650" xr:uid="{00000000-0005-0000-0000-0000340E0000}"/>
    <cellStyle name="Comma 2 3 2 4 2" xfId="3651" xr:uid="{00000000-0005-0000-0000-0000350E0000}"/>
    <cellStyle name="Comma 2 3 2 4 2 2" xfId="3652" xr:uid="{00000000-0005-0000-0000-0000360E0000}"/>
    <cellStyle name="Comma 2 3 2 4 2 2 2" xfId="3653" xr:uid="{00000000-0005-0000-0000-0000370E0000}"/>
    <cellStyle name="Comma 2 3 2 4 2 2 2 2" xfId="3654" xr:uid="{00000000-0005-0000-0000-0000380E0000}"/>
    <cellStyle name="Comma 2 3 2 4 2 2 2 2 2" xfId="3655" xr:uid="{00000000-0005-0000-0000-0000390E0000}"/>
    <cellStyle name="Comma 2 3 2 4 2 2 2 2 3" xfId="3656" xr:uid="{00000000-0005-0000-0000-00003A0E0000}"/>
    <cellStyle name="Comma 2 3 2 4 2 2 2 2 4" xfId="3657" xr:uid="{00000000-0005-0000-0000-00003B0E0000}"/>
    <cellStyle name="Comma 2 3 2 4 2 2 2 3" xfId="3658" xr:uid="{00000000-0005-0000-0000-00003C0E0000}"/>
    <cellStyle name="Comma 2 3 2 4 2 2 2 4" xfId="3659" xr:uid="{00000000-0005-0000-0000-00003D0E0000}"/>
    <cellStyle name="Comma 2 3 2 4 2 2 2 5" xfId="3660" xr:uid="{00000000-0005-0000-0000-00003E0E0000}"/>
    <cellStyle name="Comma 2 3 2 4 2 2 3" xfId="3661" xr:uid="{00000000-0005-0000-0000-00003F0E0000}"/>
    <cellStyle name="Comma 2 3 2 4 2 2 3 2" xfId="3662" xr:uid="{00000000-0005-0000-0000-0000400E0000}"/>
    <cellStyle name="Comma 2 3 2 4 2 2 3 3" xfId="3663" xr:uid="{00000000-0005-0000-0000-0000410E0000}"/>
    <cellStyle name="Comma 2 3 2 4 2 2 3 4" xfId="3664" xr:uid="{00000000-0005-0000-0000-0000420E0000}"/>
    <cellStyle name="Comma 2 3 2 4 2 2 4" xfId="3665" xr:uid="{00000000-0005-0000-0000-0000430E0000}"/>
    <cellStyle name="Comma 2 3 2 4 2 2 5" xfId="3666" xr:uid="{00000000-0005-0000-0000-0000440E0000}"/>
    <cellStyle name="Comma 2 3 2 4 2 2 6" xfId="3667" xr:uid="{00000000-0005-0000-0000-0000450E0000}"/>
    <cellStyle name="Comma 2 3 2 4 2 3" xfId="3668" xr:uid="{00000000-0005-0000-0000-0000460E0000}"/>
    <cellStyle name="Comma 2 3 2 4 2 3 2" xfId="3669" xr:uid="{00000000-0005-0000-0000-0000470E0000}"/>
    <cellStyle name="Comma 2 3 2 4 2 3 2 2" xfId="3670" xr:uid="{00000000-0005-0000-0000-0000480E0000}"/>
    <cellStyle name="Comma 2 3 2 4 2 3 2 2 2" xfId="3671" xr:uid="{00000000-0005-0000-0000-0000490E0000}"/>
    <cellStyle name="Comma 2 3 2 4 2 3 2 2 3" xfId="3672" xr:uid="{00000000-0005-0000-0000-00004A0E0000}"/>
    <cellStyle name="Comma 2 3 2 4 2 3 2 2 4" xfId="3673" xr:uid="{00000000-0005-0000-0000-00004B0E0000}"/>
    <cellStyle name="Comma 2 3 2 4 2 3 2 3" xfId="3674" xr:uid="{00000000-0005-0000-0000-00004C0E0000}"/>
    <cellStyle name="Comma 2 3 2 4 2 3 2 4" xfId="3675" xr:uid="{00000000-0005-0000-0000-00004D0E0000}"/>
    <cellStyle name="Comma 2 3 2 4 2 3 2 5" xfId="3676" xr:uid="{00000000-0005-0000-0000-00004E0E0000}"/>
    <cellStyle name="Comma 2 3 2 4 2 3 3" xfId="3677" xr:uid="{00000000-0005-0000-0000-00004F0E0000}"/>
    <cellStyle name="Comma 2 3 2 4 2 3 3 2" xfId="3678" xr:uid="{00000000-0005-0000-0000-0000500E0000}"/>
    <cellStyle name="Comma 2 3 2 4 2 3 3 3" xfId="3679" xr:uid="{00000000-0005-0000-0000-0000510E0000}"/>
    <cellStyle name="Comma 2 3 2 4 2 3 3 4" xfId="3680" xr:uid="{00000000-0005-0000-0000-0000520E0000}"/>
    <cellStyle name="Comma 2 3 2 4 2 3 4" xfId="3681" xr:uid="{00000000-0005-0000-0000-0000530E0000}"/>
    <cellStyle name="Comma 2 3 2 4 2 3 5" xfId="3682" xr:uid="{00000000-0005-0000-0000-0000540E0000}"/>
    <cellStyle name="Comma 2 3 2 4 2 3 6" xfId="3683" xr:uid="{00000000-0005-0000-0000-0000550E0000}"/>
    <cellStyle name="Comma 2 3 2 4 2 4" xfId="3684" xr:uid="{00000000-0005-0000-0000-0000560E0000}"/>
    <cellStyle name="Comma 2 3 2 4 2 4 2" xfId="3685" xr:uid="{00000000-0005-0000-0000-0000570E0000}"/>
    <cellStyle name="Comma 2 3 2 4 2 4 2 2" xfId="3686" xr:uid="{00000000-0005-0000-0000-0000580E0000}"/>
    <cellStyle name="Comma 2 3 2 4 2 4 2 3" xfId="3687" xr:uid="{00000000-0005-0000-0000-0000590E0000}"/>
    <cellStyle name="Comma 2 3 2 4 2 4 2 4" xfId="3688" xr:uid="{00000000-0005-0000-0000-00005A0E0000}"/>
    <cellStyle name="Comma 2 3 2 4 2 4 3" xfId="3689" xr:uid="{00000000-0005-0000-0000-00005B0E0000}"/>
    <cellStyle name="Comma 2 3 2 4 2 4 4" xfId="3690" xr:uid="{00000000-0005-0000-0000-00005C0E0000}"/>
    <cellStyle name="Comma 2 3 2 4 2 4 5" xfId="3691" xr:uid="{00000000-0005-0000-0000-00005D0E0000}"/>
    <cellStyle name="Comma 2 3 2 4 2 5" xfId="3692" xr:uid="{00000000-0005-0000-0000-00005E0E0000}"/>
    <cellStyle name="Comma 2 3 2 4 2 5 2" xfId="3693" xr:uid="{00000000-0005-0000-0000-00005F0E0000}"/>
    <cellStyle name="Comma 2 3 2 4 2 5 3" xfId="3694" xr:uid="{00000000-0005-0000-0000-0000600E0000}"/>
    <cellStyle name="Comma 2 3 2 4 2 5 4" xfId="3695" xr:uid="{00000000-0005-0000-0000-0000610E0000}"/>
    <cellStyle name="Comma 2 3 2 4 2 6" xfId="3696" xr:uid="{00000000-0005-0000-0000-0000620E0000}"/>
    <cellStyle name="Comma 2 3 2 4 2 7" xfId="3697" xr:uid="{00000000-0005-0000-0000-0000630E0000}"/>
    <cellStyle name="Comma 2 3 2 4 2 8" xfId="3698" xr:uid="{00000000-0005-0000-0000-0000640E0000}"/>
    <cellStyle name="Comma 2 3 2 4 3" xfId="3699" xr:uid="{00000000-0005-0000-0000-0000650E0000}"/>
    <cellStyle name="Comma 2 3 2 4 3 2" xfId="3700" xr:uid="{00000000-0005-0000-0000-0000660E0000}"/>
    <cellStyle name="Comma 2 3 2 4 3 2 2" xfId="3701" xr:uid="{00000000-0005-0000-0000-0000670E0000}"/>
    <cellStyle name="Comma 2 3 2 4 3 2 2 2" xfId="3702" xr:uid="{00000000-0005-0000-0000-0000680E0000}"/>
    <cellStyle name="Comma 2 3 2 4 3 2 2 3" xfId="3703" xr:uid="{00000000-0005-0000-0000-0000690E0000}"/>
    <cellStyle name="Comma 2 3 2 4 3 2 2 4" xfId="3704" xr:uid="{00000000-0005-0000-0000-00006A0E0000}"/>
    <cellStyle name="Comma 2 3 2 4 3 2 3" xfId="3705" xr:uid="{00000000-0005-0000-0000-00006B0E0000}"/>
    <cellStyle name="Comma 2 3 2 4 3 2 4" xfId="3706" xr:uid="{00000000-0005-0000-0000-00006C0E0000}"/>
    <cellStyle name="Comma 2 3 2 4 3 2 5" xfId="3707" xr:uid="{00000000-0005-0000-0000-00006D0E0000}"/>
    <cellStyle name="Comma 2 3 2 4 3 3" xfId="3708" xr:uid="{00000000-0005-0000-0000-00006E0E0000}"/>
    <cellStyle name="Comma 2 3 2 4 3 3 2" xfId="3709" xr:uid="{00000000-0005-0000-0000-00006F0E0000}"/>
    <cellStyle name="Comma 2 3 2 4 3 3 3" xfId="3710" xr:uid="{00000000-0005-0000-0000-0000700E0000}"/>
    <cellStyle name="Comma 2 3 2 4 3 3 4" xfId="3711" xr:uid="{00000000-0005-0000-0000-0000710E0000}"/>
    <cellStyle name="Comma 2 3 2 4 3 4" xfId="3712" xr:uid="{00000000-0005-0000-0000-0000720E0000}"/>
    <cellStyle name="Comma 2 3 2 4 3 5" xfId="3713" xr:uid="{00000000-0005-0000-0000-0000730E0000}"/>
    <cellStyle name="Comma 2 3 2 4 3 6" xfId="3714" xr:uid="{00000000-0005-0000-0000-0000740E0000}"/>
    <cellStyle name="Comma 2 3 2 4 4" xfId="3715" xr:uid="{00000000-0005-0000-0000-0000750E0000}"/>
    <cellStyle name="Comma 2 3 2 4 4 2" xfId="3716" xr:uid="{00000000-0005-0000-0000-0000760E0000}"/>
    <cellStyle name="Comma 2 3 2 4 4 2 2" xfId="3717" xr:uid="{00000000-0005-0000-0000-0000770E0000}"/>
    <cellStyle name="Comma 2 3 2 4 4 2 2 2" xfId="3718" xr:uid="{00000000-0005-0000-0000-0000780E0000}"/>
    <cellStyle name="Comma 2 3 2 4 4 2 2 3" xfId="3719" xr:uid="{00000000-0005-0000-0000-0000790E0000}"/>
    <cellStyle name="Comma 2 3 2 4 4 2 2 4" xfId="3720" xr:uid="{00000000-0005-0000-0000-00007A0E0000}"/>
    <cellStyle name="Comma 2 3 2 4 4 2 3" xfId="3721" xr:uid="{00000000-0005-0000-0000-00007B0E0000}"/>
    <cellStyle name="Comma 2 3 2 4 4 2 4" xfId="3722" xr:uid="{00000000-0005-0000-0000-00007C0E0000}"/>
    <cellStyle name="Comma 2 3 2 4 4 2 5" xfId="3723" xr:uid="{00000000-0005-0000-0000-00007D0E0000}"/>
    <cellStyle name="Comma 2 3 2 4 4 3" xfId="3724" xr:uid="{00000000-0005-0000-0000-00007E0E0000}"/>
    <cellStyle name="Comma 2 3 2 4 4 3 2" xfId="3725" xr:uid="{00000000-0005-0000-0000-00007F0E0000}"/>
    <cellStyle name="Comma 2 3 2 4 4 3 3" xfId="3726" xr:uid="{00000000-0005-0000-0000-0000800E0000}"/>
    <cellStyle name="Comma 2 3 2 4 4 3 4" xfId="3727" xr:uid="{00000000-0005-0000-0000-0000810E0000}"/>
    <cellStyle name="Comma 2 3 2 4 4 4" xfId="3728" xr:uid="{00000000-0005-0000-0000-0000820E0000}"/>
    <cellStyle name="Comma 2 3 2 4 4 5" xfId="3729" xr:uid="{00000000-0005-0000-0000-0000830E0000}"/>
    <cellStyle name="Comma 2 3 2 4 4 6" xfId="3730" xr:uid="{00000000-0005-0000-0000-0000840E0000}"/>
    <cellStyle name="Comma 2 3 2 4 5" xfId="3731" xr:uid="{00000000-0005-0000-0000-0000850E0000}"/>
    <cellStyle name="Comma 2 3 2 4 5 2" xfId="3732" xr:uid="{00000000-0005-0000-0000-0000860E0000}"/>
    <cellStyle name="Comma 2 3 2 4 5 2 2" xfId="3733" xr:uid="{00000000-0005-0000-0000-0000870E0000}"/>
    <cellStyle name="Comma 2 3 2 4 5 2 3" xfId="3734" xr:uid="{00000000-0005-0000-0000-0000880E0000}"/>
    <cellStyle name="Comma 2 3 2 4 5 2 4" xfId="3735" xr:uid="{00000000-0005-0000-0000-0000890E0000}"/>
    <cellStyle name="Comma 2 3 2 4 5 3" xfId="3736" xr:uid="{00000000-0005-0000-0000-00008A0E0000}"/>
    <cellStyle name="Comma 2 3 2 4 5 4" xfId="3737" xr:uid="{00000000-0005-0000-0000-00008B0E0000}"/>
    <cellStyle name="Comma 2 3 2 4 5 5" xfId="3738" xr:uid="{00000000-0005-0000-0000-00008C0E0000}"/>
    <cellStyle name="Comma 2 3 2 4 6" xfId="3739" xr:uid="{00000000-0005-0000-0000-00008D0E0000}"/>
    <cellStyle name="Comma 2 3 2 4 6 2" xfId="3740" xr:uid="{00000000-0005-0000-0000-00008E0E0000}"/>
    <cellStyle name="Comma 2 3 2 4 6 3" xfId="3741" xr:uid="{00000000-0005-0000-0000-00008F0E0000}"/>
    <cellStyle name="Comma 2 3 2 4 6 4" xfId="3742" xr:uid="{00000000-0005-0000-0000-0000900E0000}"/>
    <cellStyle name="Comma 2 3 2 4 7" xfId="3743" xr:uid="{00000000-0005-0000-0000-0000910E0000}"/>
    <cellStyle name="Comma 2 3 2 4 8" xfId="3744" xr:uid="{00000000-0005-0000-0000-0000920E0000}"/>
    <cellStyle name="Comma 2 3 2 4 9" xfId="3745" xr:uid="{00000000-0005-0000-0000-0000930E0000}"/>
    <cellStyle name="Comma 2 3 2 5" xfId="3746" xr:uid="{00000000-0005-0000-0000-0000940E0000}"/>
    <cellStyle name="Comma 2 3 2 5 2" xfId="3747" xr:uid="{00000000-0005-0000-0000-0000950E0000}"/>
    <cellStyle name="Comma 2 3 2 5 2 2" xfId="3748" xr:uid="{00000000-0005-0000-0000-0000960E0000}"/>
    <cellStyle name="Comma 2 3 2 5 2 2 2" xfId="3749" xr:uid="{00000000-0005-0000-0000-0000970E0000}"/>
    <cellStyle name="Comma 2 3 2 5 2 2 2 2" xfId="3750" xr:uid="{00000000-0005-0000-0000-0000980E0000}"/>
    <cellStyle name="Comma 2 3 2 5 2 2 2 3" xfId="3751" xr:uid="{00000000-0005-0000-0000-0000990E0000}"/>
    <cellStyle name="Comma 2 3 2 5 2 2 2 4" xfId="3752" xr:uid="{00000000-0005-0000-0000-00009A0E0000}"/>
    <cellStyle name="Comma 2 3 2 5 2 2 3" xfId="3753" xr:uid="{00000000-0005-0000-0000-00009B0E0000}"/>
    <cellStyle name="Comma 2 3 2 5 2 2 4" xfId="3754" xr:uid="{00000000-0005-0000-0000-00009C0E0000}"/>
    <cellStyle name="Comma 2 3 2 5 2 2 5" xfId="3755" xr:uid="{00000000-0005-0000-0000-00009D0E0000}"/>
    <cellStyle name="Comma 2 3 2 5 2 3" xfId="3756" xr:uid="{00000000-0005-0000-0000-00009E0E0000}"/>
    <cellStyle name="Comma 2 3 2 5 2 3 2" xfId="3757" xr:uid="{00000000-0005-0000-0000-00009F0E0000}"/>
    <cellStyle name="Comma 2 3 2 5 2 3 3" xfId="3758" xr:uid="{00000000-0005-0000-0000-0000A00E0000}"/>
    <cellStyle name="Comma 2 3 2 5 2 3 4" xfId="3759" xr:uid="{00000000-0005-0000-0000-0000A10E0000}"/>
    <cellStyle name="Comma 2 3 2 5 2 4" xfId="3760" xr:uid="{00000000-0005-0000-0000-0000A20E0000}"/>
    <cellStyle name="Comma 2 3 2 5 2 5" xfId="3761" xr:uid="{00000000-0005-0000-0000-0000A30E0000}"/>
    <cellStyle name="Comma 2 3 2 5 2 6" xfId="3762" xr:uid="{00000000-0005-0000-0000-0000A40E0000}"/>
    <cellStyle name="Comma 2 3 2 5 3" xfId="3763" xr:uid="{00000000-0005-0000-0000-0000A50E0000}"/>
    <cellStyle name="Comma 2 3 2 5 3 2" xfId="3764" xr:uid="{00000000-0005-0000-0000-0000A60E0000}"/>
    <cellStyle name="Comma 2 3 2 5 3 2 2" xfId="3765" xr:uid="{00000000-0005-0000-0000-0000A70E0000}"/>
    <cellStyle name="Comma 2 3 2 5 3 2 2 2" xfId="3766" xr:uid="{00000000-0005-0000-0000-0000A80E0000}"/>
    <cellStyle name="Comma 2 3 2 5 3 2 2 3" xfId="3767" xr:uid="{00000000-0005-0000-0000-0000A90E0000}"/>
    <cellStyle name="Comma 2 3 2 5 3 2 2 4" xfId="3768" xr:uid="{00000000-0005-0000-0000-0000AA0E0000}"/>
    <cellStyle name="Comma 2 3 2 5 3 2 3" xfId="3769" xr:uid="{00000000-0005-0000-0000-0000AB0E0000}"/>
    <cellStyle name="Comma 2 3 2 5 3 2 4" xfId="3770" xr:uid="{00000000-0005-0000-0000-0000AC0E0000}"/>
    <cellStyle name="Comma 2 3 2 5 3 2 5" xfId="3771" xr:uid="{00000000-0005-0000-0000-0000AD0E0000}"/>
    <cellStyle name="Comma 2 3 2 5 3 3" xfId="3772" xr:uid="{00000000-0005-0000-0000-0000AE0E0000}"/>
    <cellStyle name="Comma 2 3 2 5 3 3 2" xfId="3773" xr:uid="{00000000-0005-0000-0000-0000AF0E0000}"/>
    <cellStyle name="Comma 2 3 2 5 3 3 3" xfId="3774" xr:uid="{00000000-0005-0000-0000-0000B00E0000}"/>
    <cellStyle name="Comma 2 3 2 5 3 3 4" xfId="3775" xr:uid="{00000000-0005-0000-0000-0000B10E0000}"/>
    <cellStyle name="Comma 2 3 2 5 3 4" xfId="3776" xr:uid="{00000000-0005-0000-0000-0000B20E0000}"/>
    <cellStyle name="Comma 2 3 2 5 3 5" xfId="3777" xr:uid="{00000000-0005-0000-0000-0000B30E0000}"/>
    <cellStyle name="Comma 2 3 2 5 3 6" xfId="3778" xr:uid="{00000000-0005-0000-0000-0000B40E0000}"/>
    <cellStyle name="Comma 2 3 2 5 4" xfId="3779" xr:uid="{00000000-0005-0000-0000-0000B50E0000}"/>
    <cellStyle name="Comma 2 3 2 5 4 2" xfId="3780" xr:uid="{00000000-0005-0000-0000-0000B60E0000}"/>
    <cellStyle name="Comma 2 3 2 5 4 2 2" xfId="3781" xr:uid="{00000000-0005-0000-0000-0000B70E0000}"/>
    <cellStyle name="Comma 2 3 2 5 4 2 3" xfId="3782" xr:uid="{00000000-0005-0000-0000-0000B80E0000}"/>
    <cellStyle name="Comma 2 3 2 5 4 2 4" xfId="3783" xr:uid="{00000000-0005-0000-0000-0000B90E0000}"/>
    <cellStyle name="Comma 2 3 2 5 4 3" xfId="3784" xr:uid="{00000000-0005-0000-0000-0000BA0E0000}"/>
    <cellStyle name="Comma 2 3 2 5 4 4" xfId="3785" xr:uid="{00000000-0005-0000-0000-0000BB0E0000}"/>
    <cellStyle name="Comma 2 3 2 5 4 5" xfId="3786" xr:uid="{00000000-0005-0000-0000-0000BC0E0000}"/>
    <cellStyle name="Comma 2 3 2 5 5" xfId="3787" xr:uid="{00000000-0005-0000-0000-0000BD0E0000}"/>
    <cellStyle name="Comma 2 3 2 5 5 2" xfId="3788" xr:uid="{00000000-0005-0000-0000-0000BE0E0000}"/>
    <cellStyle name="Comma 2 3 2 5 5 3" xfId="3789" xr:uid="{00000000-0005-0000-0000-0000BF0E0000}"/>
    <cellStyle name="Comma 2 3 2 5 5 4" xfId="3790" xr:uid="{00000000-0005-0000-0000-0000C00E0000}"/>
    <cellStyle name="Comma 2 3 2 5 6" xfId="3791" xr:uid="{00000000-0005-0000-0000-0000C10E0000}"/>
    <cellStyle name="Comma 2 3 2 5 7" xfId="3792" xr:uid="{00000000-0005-0000-0000-0000C20E0000}"/>
    <cellStyle name="Comma 2 3 2 5 8" xfId="3793" xr:uid="{00000000-0005-0000-0000-0000C30E0000}"/>
    <cellStyle name="Comma 2 3 2 6" xfId="3794" xr:uid="{00000000-0005-0000-0000-0000C40E0000}"/>
    <cellStyle name="Comma 2 3 2 6 2" xfId="3795" xr:uid="{00000000-0005-0000-0000-0000C50E0000}"/>
    <cellStyle name="Comma 2 3 2 6 2 2" xfId="3796" xr:uid="{00000000-0005-0000-0000-0000C60E0000}"/>
    <cellStyle name="Comma 2 3 2 6 2 2 2" xfId="3797" xr:uid="{00000000-0005-0000-0000-0000C70E0000}"/>
    <cellStyle name="Comma 2 3 2 6 2 2 2 2" xfId="3798" xr:uid="{00000000-0005-0000-0000-0000C80E0000}"/>
    <cellStyle name="Comma 2 3 2 6 2 2 2 3" xfId="3799" xr:uid="{00000000-0005-0000-0000-0000C90E0000}"/>
    <cellStyle name="Comma 2 3 2 6 2 2 2 4" xfId="3800" xr:uid="{00000000-0005-0000-0000-0000CA0E0000}"/>
    <cellStyle name="Comma 2 3 2 6 2 2 3" xfId="3801" xr:uid="{00000000-0005-0000-0000-0000CB0E0000}"/>
    <cellStyle name="Comma 2 3 2 6 2 2 4" xfId="3802" xr:uid="{00000000-0005-0000-0000-0000CC0E0000}"/>
    <cellStyle name="Comma 2 3 2 6 2 2 5" xfId="3803" xr:uid="{00000000-0005-0000-0000-0000CD0E0000}"/>
    <cellStyle name="Comma 2 3 2 6 2 3" xfId="3804" xr:uid="{00000000-0005-0000-0000-0000CE0E0000}"/>
    <cellStyle name="Comma 2 3 2 6 2 3 2" xfId="3805" xr:uid="{00000000-0005-0000-0000-0000CF0E0000}"/>
    <cellStyle name="Comma 2 3 2 6 2 3 3" xfId="3806" xr:uid="{00000000-0005-0000-0000-0000D00E0000}"/>
    <cellStyle name="Comma 2 3 2 6 2 3 4" xfId="3807" xr:uid="{00000000-0005-0000-0000-0000D10E0000}"/>
    <cellStyle name="Comma 2 3 2 6 2 4" xfId="3808" xr:uid="{00000000-0005-0000-0000-0000D20E0000}"/>
    <cellStyle name="Comma 2 3 2 6 2 5" xfId="3809" xr:uid="{00000000-0005-0000-0000-0000D30E0000}"/>
    <cellStyle name="Comma 2 3 2 6 2 6" xfId="3810" xr:uid="{00000000-0005-0000-0000-0000D40E0000}"/>
    <cellStyle name="Comma 2 3 2 6 3" xfId="3811" xr:uid="{00000000-0005-0000-0000-0000D50E0000}"/>
    <cellStyle name="Comma 2 3 2 6 3 2" xfId="3812" xr:uid="{00000000-0005-0000-0000-0000D60E0000}"/>
    <cellStyle name="Comma 2 3 2 6 3 2 2" xfId="3813" xr:uid="{00000000-0005-0000-0000-0000D70E0000}"/>
    <cellStyle name="Comma 2 3 2 6 3 2 2 2" xfId="3814" xr:uid="{00000000-0005-0000-0000-0000D80E0000}"/>
    <cellStyle name="Comma 2 3 2 6 3 2 2 3" xfId="3815" xr:uid="{00000000-0005-0000-0000-0000D90E0000}"/>
    <cellStyle name="Comma 2 3 2 6 3 2 2 4" xfId="3816" xr:uid="{00000000-0005-0000-0000-0000DA0E0000}"/>
    <cellStyle name="Comma 2 3 2 6 3 2 3" xfId="3817" xr:uid="{00000000-0005-0000-0000-0000DB0E0000}"/>
    <cellStyle name="Comma 2 3 2 6 3 2 4" xfId="3818" xr:uid="{00000000-0005-0000-0000-0000DC0E0000}"/>
    <cellStyle name="Comma 2 3 2 6 3 2 5" xfId="3819" xr:uid="{00000000-0005-0000-0000-0000DD0E0000}"/>
    <cellStyle name="Comma 2 3 2 6 3 3" xfId="3820" xr:uid="{00000000-0005-0000-0000-0000DE0E0000}"/>
    <cellStyle name="Comma 2 3 2 6 3 3 2" xfId="3821" xr:uid="{00000000-0005-0000-0000-0000DF0E0000}"/>
    <cellStyle name="Comma 2 3 2 6 3 3 3" xfId="3822" xr:uid="{00000000-0005-0000-0000-0000E00E0000}"/>
    <cellStyle name="Comma 2 3 2 6 3 3 4" xfId="3823" xr:uid="{00000000-0005-0000-0000-0000E10E0000}"/>
    <cellStyle name="Comma 2 3 2 6 3 4" xfId="3824" xr:uid="{00000000-0005-0000-0000-0000E20E0000}"/>
    <cellStyle name="Comma 2 3 2 6 3 5" xfId="3825" xr:uid="{00000000-0005-0000-0000-0000E30E0000}"/>
    <cellStyle name="Comma 2 3 2 6 3 6" xfId="3826" xr:uid="{00000000-0005-0000-0000-0000E40E0000}"/>
    <cellStyle name="Comma 2 3 2 6 4" xfId="3827" xr:uid="{00000000-0005-0000-0000-0000E50E0000}"/>
    <cellStyle name="Comma 2 3 2 6 4 2" xfId="3828" xr:uid="{00000000-0005-0000-0000-0000E60E0000}"/>
    <cellStyle name="Comma 2 3 2 6 4 2 2" xfId="3829" xr:uid="{00000000-0005-0000-0000-0000E70E0000}"/>
    <cellStyle name="Comma 2 3 2 6 4 2 3" xfId="3830" xr:uid="{00000000-0005-0000-0000-0000E80E0000}"/>
    <cellStyle name="Comma 2 3 2 6 4 2 4" xfId="3831" xr:uid="{00000000-0005-0000-0000-0000E90E0000}"/>
    <cellStyle name="Comma 2 3 2 6 4 3" xfId="3832" xr:uid="{00000000-0005-0000-0000-0000EA0E0000}"/>
    <cellStyle name="Comma 2 3 2 6 4 4" xfId="3833" xr:uid="{00000000-0005-0000-0000-0000EB0E0000}"/>
    <cellStyle name="Comma 2 3 2 6 4 5" xfId="3834" xr:uid="{00000000-0005-0000-0000-0000EC0E0000}"/>
    <cellStyle name="Comma 2 3 2 6 5" xfId="3835" xr:uid="{00000000-0005-0000-0000-0000ED0E0000}"/>
    <cellStyle name="Comma 2 3 2 6 5 2" xfId="3836" xr:uid="{00000000-0005-0000-0000-0000EE0E0000}"/>
    <cellStyle name="Comma 2 3 2 6 5 3" xfId="3837" xr:uid="{00000000-0005-0000-0000-0000EF0E0000}"/>
    <cellStyle name="Comma 2 3 2 6 5 4" xfId="3838" xr:uid="{00000000-0005-0000-0000-0000F00E0000}"/>
    <cellStyle name="Comma 2 3 2 6 6" xfId="3839" xr:uid="{00000000-0005-0000-0000-0000F10E0000}"/>
    <cellStyle name="Comma 2 3 2 6 7" xfId="3840" xr:uid="{00000000-0005-0000-0000-0000F20E0000}"/>
    <cellStyle name="Comma 2 3 2 6 8" xfId="3841" xr:uid="{00000000-0005-0000-0000-0000F30E0000}"/>
    <cellStyle name="Comma 2 3 2 7" xfId="3842" xr:uid="{00000000-0005-0000-0000-0000F40E0000}"/>
    <cellStyle name="Comma 2 3 2 7 2" xfId="3843" xr:uid="{00000000-0005-0000-0000-0000F50E0000}"/>
    <cellStyle name="Comma 2 3 2 7 2 2" xfId="3844" xr:uid="{00000000-0005-0000-0000-0000F60E0000}"/>
    <cellStyle name="Comma 2 3 2 7 2 2 2" xfId="3845" xr:uid="{00000000-0005-0000-0000-0000F70E0000}"/>
    <cellStyle name="Comma 2 3 2 7 2 2 3" xfId="3846" xr:uid="{00000000-0005-0000-0000-0000F80E0000}"/>
    <cellStyle name="Comma 2 3 2 7 2 2 4" xfId="3847" xr:uid="{00000000-0005-0000-0000-0000F90E0000}"/>
    <cellStyle name="Comma 2 3 2 7 2 3" xfId="3848" xr:uid="{00000000-0005-0000-0000-0000FA0E0000}"/>
    <cellStyle name="Comma 2 3 2 7 2 4" xfId="3849" xr:uid="{00000000-0005-0000-0000-0000FB0E0000}"/>
    <cellStyle name="Comma 2 3 2 7 2 5" xfId="3850" xr:uid="{00000000-0005-0000-0000-0000FC0E0000}"/>
    <cellStyle name="Comma 2 3 2 7 3" xfId="3851" xr:uid="{00000000-0005-0000-0000-0000FD0E0000}"/>
    <cellStyle name="Comma 2 3 2 7 3 2" xfId="3852" xr:uid="{00000000-0005-0000-0000-0000FE0E0000}"/>
    <cellStyle name="Comma 2 3 2 7 3 3" xfId="3853" xr:uid="{00000000-0005-0000-0000-0000FF0E0000}"/>
    <cellStyle name="Comma 2 3 2 7 3 4" xfId="3854" xr:uid="{00000000-0005-0000-0000-0000000F0000}"/>
    <cellStyle name="Comma 2 3 2 7 4" xfId="3855" xr:uid="{00000000-0005-0000-0000-0000010F0000}"/>
    <cellStyle name="Comma 2 3 2 7 5" xfId="3856" xr:uid="{00000000-0005-0000-0000-0000020F0000}"/>
    <cellStyle name="Comma 2 3 2 7 6" xfId="3857" xr:uid="{00000000-0005-0000-0000-0000030F0000}"/>
    <cellStyle name="Comma 2 3 2 8" xfId="3858" xr:uid="{00000000-0005-0000-0000-0000040F0000}"/>
    <cellStyle name="Comma 2 3 2 8 2" xfId="3859" xr:uid="{00000000-0005-0000-0000-0000050F0000}"/>
    <cellStyle name="Comma 2 3 2 8 2 2" xfId="3860" xr:uid="{00000000-0005-0000-0000-0000060F0000}"/>
    <cellStyle name="Comma 2 3 2 8 2 2 2" xfId="3861" xr:uid="{00000000-0005-0000-0000-0000070F0000}"/>
    <cellStyle name="Comma 2 3 2 8 2 2 3" xfId="3862" xr:uid="{00000000-0005-0000-0000-0000080F0000}"/>
    <cellStyle name="Comma 2 3 2 8 2 2 4" xfId="3863" xr:uid="{00000000-0005-0000-0000-0000090F0000}"/>
    <cellStyle name="Comma 2 3 2 8 2 3" xfId="3864" xr:uid="{00000000-0005-0000-0000-00000A0F0000}"/>
    <cellStyle name="Comma 2 3 2 8 2 4" xfId="3865" xr:uid="{00000000-0005-0000-0000-00000B0F0000}"/>
    <cellStyle name="Comma 2 3 2 8 2 5" xfId="3866" xr:uid="{00000000-0005-0000-0000-00000C0F0000}"/>
    <cellStyle name="Comma 2 3 2 8 3" xfId="3867" xr:uid="{00000000-0005-0000-0000-00000D0F0000}"/>
    <cellStyle name="Comma 2 3 2 8 3 2" xfId="3868" xr:uid="{00000000-0005-0000-0000-00000E0F0000}"/>
    <cellStyle name="Comma 2 3 2 8 3 3" xfId="3869" xr:uid="{00000000-0005-0000-0000-00000F0F0000}"/>
    <cellStyle name="Comma 2 3 2 8 3 4" xfId="3870" xr:uid="{00000000-0005-0000-0000-0000100F0000}"/>
    <cellStyle name="Comma 2 3 2 8 4" xfId="3871" xr:uid="{00000000-0005-0000-0000-0000110F0000}"/>
    <cellStyle name="Comma 2 3 2 8 5" xfId="3872" xr:uid="{00000000-0005-0000-0000-0000120F0000}"/>
    <cellStyle name="Comma 2 3 2 8 6" xfId="3873" xr:uid="{00000000-0005-0000-0000-0000130F0000}"/>
    <cellStyle name="Comma 2 3 2 9" xfId="3874" xr:uid="{00000000-0005-0000-0000-0000140F0000}"/>
    <cellStyle name="Comma 2 3 3" xfId="3875" xr:uid="{00000000-0005-0000-0000-0000150F0000}"/>
    <cellStyle name="Comma 2 3 3 10" xfId="3876" xr:uid="{00000000-0005-0000-0000-0000160F0000}"/>
    <cellStyle name="Comma 2 3 3 2" xfId="3877" xr:uid="{00000000-0005-0000-0000-0000170F0000}"/>
    <cellStyle name="Comma 2 3 3 2 2" xfId="3878" xr:uid="{00000000-0005-0000-0000-0000180F0000}"/>
    <cellStyle name="Comma 2 3 3 2 2 2" xfId="3879" xr:uid="{00000000-0005-0000-0000-0000190F0000}"/>
    <cellStyle name="Comma 2 3 3 2 2 2 2" xfId="3880" xr:uid="{00000000-0005-0000-0000-00001A0F0000}"/>
    <cellStyle name="Comma 2 3 3 2 2 2 2 2" xfId="3881" xr:uid="{00000000-0005-0000-0000-00001B0F0000}"/>
    <cellStyle name="Comma 2 3 3 2 2 2 2 3" xfId="3882" xr:uid="{00000000-0005-0000-0000-00001C0F0000}"/>
    <cellStyle name="Comma 2 3 3 2 2 2 2 4" xfId="3883" xr:uid="{00000000-0005-0000-0000-00001D0F0000}"/>
    <cellStyle name="Comma 2 3 3 2 2 2 3" xfId="3884" xr:uid="{00000000-0005-0000-0000-00001E0F0000}"/>
    <cellStyle name="Comma 2 3 3 2 2 2 4" xfId="3885" xr:uid="{00000000-0005-0000-0000-00001F0F0000}"/>
    <cellStyle name="Comma 2 3 3 2 2 2 5" xfId="3886" xr:uid="{00000000-0005-0000-0000-0000200F0000}"/>
    <cellStyle name="Comma 2 3 3 2 2 3" xfId="3887" xr:uid="{00000000-0005-0000-0000-0000210F0000}"/>
    <cellStyle name="Comma 2 3 3 2 2 3 2" xfId="3888" xr:uid="{00000000-0005-0000-0000-0000220F0000}"/>
    <cellStyle name="Comma 2 3 3 2 2 3 3" xfId="3889" xr:uid="{00000000-0005-0000-0000-0000230F0000}"/>
    <cellStyle name="Comma 2 3 3 2 2 3 4" xfId="3890" xr:uid="{00000000-0005-0000-0000-0000240F0000}"/>
    <cellStyle name="Comma 2 3 3 2 2 4" xfId="3891" xr:uid="{00000000-0005-0000-0000-0000250F0000}"/>
    <cellStyle name="Comma 2 3 3 2 2 5" xfId="3892" xr:uid="{00000000-0005-0000-0000-0000260F0000}"/>
    <cellStyle name="Comma 2 3 3 2 2 6" xfId="3893" xr:uid="{00000000-0005-0000-0000-0000270F0000}"/>
    <cellStyle name="Comma 2 3 3 2 3" xfId="3894" xr:uid="{00000000-0005-0000-0000-0000280F0000}"/>
    <cellStyle name="Comma 2 3 3 2 3 2" xfId="3895" xr:uid="{00000000-0005-0000-0000-0000290F0000}"/>
    <cellStyle name="Comma 2 3 3 2 3 2 2" xfId="3896" xr:uid="{00000000-0005-0000-0000-00002A0F0000}"/>
    <cellStyle name="Comma 2 3 3 2 3 2 2 2" xfId="3897" xr:uid="{00000000-0005-0000-0000-00002B0F0000}"/>
    <cellStyle name="Comma 2 3 3 2 3 2 2 3" xfId="3898" xr:uid="{00000000-0005-0000-0000-00002C0F0000}"/>
    <cellStyle name="Comma 2 3 3 2 3 2 2 4" xfId="3899" xr:uid="{00000000-0005-0000-0000-00002D0F0000}"/>
    <cellStyle name="Comma 2 3 3 2 3 2 3" xfId="3900" xr:uid="{00000000-0005-0000-0000-00002E0F0000}"/>
    <cellStyle name="Comma 2 3 3 2 3 2 4" xfId="3901" xr:uid="{00000000-0005-0000-0000-00002F0F0000}"/>
    <cellStyle name="Comma 2 3 3 2 3 2 5" xfId="3902" xr:uid="{00000000-0005-0000-0000-0000300F0000}"/>
    <cellStyle name="Comma 2 3 3 2 3 3" xfId="3903" xr:uid="{00000000-0005-0000-0000-0000310F0000}"/>
    <cellStyle name="Comma 2 3 3 2 3 3 2" xfId="3904" xr:uid="{00000000-0005-0000-0000-0000320F0000}"/>
    <cellStyle name="Comma 2 3 3 2 3 3 3" xfId="3905" xr:uid="{00000000-0005-0000-0000-0000330F0000}"/>
    <cellStyle name="Comma 2 3 3 2 3 3 4" xfId="3906" xr:uid="{00000000-0005-0000-0000-0000340F0000}"/>
    <cellStyle name="Comma 2 3 3 2 3 4" xfId="3907" xr:uid="{00000000-0005-0000-0000-0000350F0000}"/>
    <cellStyle name="Comma 2 3 3 2 3 5" xfId="3908" xr:uid="{00000000-0005-0000-0000-0000360F0000}"/>
    <cellStyle name="Comma 2 3 3 2 3 6" xfId="3909" xr:uid="{00000000-0005-0000-0000-0000370F0000}"/>
    <cellStyle name="Comma 2 3 3 2 4" xfId="3910" xr:uid="{00000000-0005-0000-0000-0000380F0000}"/>
    <cellStyle name="Comma 2 3 3 2 4 2" xfId="3911" xr:uid="{00000000-0005-0000-0000-0000390F0000}"/>
    <cellStyle name="Comma 2 3 3 2 4 2 2" xfId="3912" xr:uid="{00000000-0005-0000-0000-00003A0F0000}"/>
    <cellStyle name="Comma 2 3 3 2 4 2 3" xfId="3913" xr:uid="{00000000-0005-0000-0000-00003B0F0000}"/>
    <cellStyle name="Comma 2 3 3 2 4 2 4" xfId="3914" xr:uid="{00000000-0005-0000-0000-00003C0F0000}"/>
    <cellStyle name="Comma 2 3 3 2 4 3" xfId="3915" xr:uid="{00000000-0005-0000-0000-00003D0F0000}"/>
    <cellStyle name="Comma 2 3 3 2 4 4" xfId="3916" xr:uid="{00000000-0005-0000-0000-00003E0F0000}"/>
    <cellStyle name="Comma 2 3 3 2 4 5" xfId="3917" xr:uid="{00000000-0005-0000-0000-00003F0F0000}"/>
    <cellStyle name="Comma 2 3 3 2 5" xfId="3918" xr:uid="{00000000-0005-0000-0000-0000400F0000}"/>
    <cellStyle name="Comma 2 3 3 2 5 2" xfId="3919" xr:uid="{00000000-0005-0000-0000-0000410F0000}"/>
    <cellStyle name="Comma 2 3 3 2 5 3" xfId="3920" xr:uid="{00000000-0005-0000-0000-0000420F0000}"/>
    <cellStyle name="Comma 2 3 3 2 5 4" xfId="3921" xr:uid="{00000000-0005-0000-0000-0000430F0000}"/>
    <cellStyle name="Comma 2 3 3 2 6" xfId="3922" xr:uid="{00000000-0005-0000-0000-0000440F0000}"/>
    <cellStyle name="Comma 2 3 3 2 7" xfId="3923" xr:uid="{00000000-0005-0000-0000-0000450F0000}"/>
    <cellStyle name="Comma 2 3 3 2 8" xfId="3924" xr:uid="{00000000-0005-0000-0000-0000460F0000}"/>
    <cellStyle name="Comma 2 3 3 3" xfId="3925" xr:uid="{00000000-0005-0000-0000-0000470F0000}"/>
    <cellStyle name="Comma 2 3 3 3 2" xfId="3926" xr:uid="{00000000-0005-0000-0000-0000480F0000}"/>
    <cellStyle name="Comma 2 3 3 3 2 2" xfId="3927" xr:uid="{00000000-0005-0000-0000-0000490F0000}"/>
    <cellStyle name="Comma 2 3 3 3 2 2 2" xfId="3928" xr:uid="{00000000-0005-0000-0000-00004A0F0000}"/>
    <cellStyle name="Comma 2 3 3 3 2 2 3" xfId="3929" xr:uid="{00000000-0005-0000-0000-00004B0F0000}"/>
    <cellStyle name="Comma 2 3 3 3 2 2 4" xfId="3930" xr:uid="{00000000-0005-0000-0000-00004C0F0000}"/>
    <cellStyle name="Comma 2 3 3 3 2 3" xfId="3931" xr:uid="{00000000-0005-0000-0000-00004D0F0000}"/>
    <cellStyle name="Comma 2 3 3 3 2 4" xfId="3932" xr:uid="{00000000-0005-0000-0000-00004E0F0000}"/>
    <cellStyle name="Comma 2 3 3 3 2 5" xfId="3933" xr:uid="{00000000-0005-0000-0000-00004F0F0000}"/>
    <cellStyle name="Comma 2 3 3 3 3" xfId="3934" xr:uid="{00000000-0005-0000-0000-0000500F0000}"/>
    <cellStyle name="Comma 2 3 3 3 3 2" xfId="3935" xr:uid="{00000000-0005-0000-0000-0000510F0000}"/>
    <cellStyle name="Comma 2 3 3 3 3 3" xfId="3936" xr:uid="{00000000-0005-0000-0000-0000520F0000}"/>
    <cellStyle name="Comma 2 3 3 3 3 4" xfId="3937" xr:uid="{00000000-0005-0000-0000-0000530F0000}"/>
    <cellStyle name="Comma 2 3 3 3 4" xfId="3938" xr:uid="{00000000-0005-0000-0000-0000540F0000}"/>
    <cellStyle name="Comma 2 3 3 3 5" xfId="3939" xr:uid="{00000000-0005-0000-0000-0000550F0000}"/>
    <cellStyle name="Comma 2 3 3 3 6" xfId="3940" xr:uid="{00000000-0005-0000-0000-0000560F0000}"/>
    <cellStyle name="Comma 2 3 3 4" xfId="3941" xr:uid="{00000000-0005-0000-0000-0000570F0000}"/>
    <cellStyle name="Comma 2 3 3 4 2" xfId="3942" xr:uid="{00000000-0005-0000-0000-0000580F0000}"/>
    <cellStyle name="Comma 2 3 3 4 2 2" xfId="3943" xr:uid="{00000000-0005-0000-0000-0000590F0000}"/>
    <cellStyle name="Comma 2 3 3 4 2 2 2" xfId="3944" xr:uid="{00000000-0005-0000-0000-00005A0F0000}"/>
    <cellStyle name="Comma 2 3 3 4 2 2 3" xfId="3945" xr:uid="{00000000-0005-0000-0000-00005B0F0000}"/>
    <cellStyle name="Comma 2 3 3 4 2 2 4" xfId="3946" xr:uid="{00000000-0005-0000-0000-00005C0F0000}"/>
    <cellStyle name="Comma 2 3 3 4 2 3" xfId="3947" xr:uid="{00000000-0005-0000-0000-00005D0F0000}"/>
    <cellStyle name="Comma 2 3 3 4 2 4" xfId="3948" xr:uid="{00000000-0005-0000-0000-00005E0F0000}"/>
    <cellStyle name="Comma 2 3 3 4 2 5" xfId="3949" xr:uid="{00000000-0005-0000-0000-00005F0F0000}"/>
    <cellStyle name="Comma 2 3 3 4 3" xfId="3950" xr:uid="{00000000-0005-0000-0000-0000600F0000}"/>
    <cellStyle name="Comma 2 3 3 4 3 2" xfId="3951" xr:uid="{00000000-0005-0000-0000-0000610F0000}"/>
    <cellStyle name="Comma 2 3 3 4 3 3" xfId="3952" xr:uid="{00000000-0005-0000-0000-0000620F0000}"/>
    <cellStyle name="Comma 2 3 3 4 3 4" xfId="3953" xr:uid="{00000000-0005-0000-0000-0000630F0000}"/>
    <cellStyle name="Comma 2 3 3 4 4" xfId="3954" xr:uid="{00000000-0005-0000-0000-0000640F0000}"/>
    <cellStyle name="Comma 2 3 3 4 5" xfId="3955" xr:uid="{00000000-0005-0000-0000-0000650F0000}"/>
    <cellStyle name="Comma 2 3 3 4 6" xfId="3956" xr:uid="{00000000-0005-0000-0000-0000660F0000}"/>
    <cellStyle name="Comma 2 3 3 5" xfId="3957" xr:uid="{00000000-0005-0000-0000-0000670F0000}"/>
    <cellStyle name="Comma 2 3 3 5 2" xfId="3958" xr:uid="{00000000-0005-0000-0000-0000680F0000}"/>
    <cellStyle name="Comma 2 3 3 5 2 2" xfId="3959" xr:uid="{00000000-0005-0000-0000-0000690F0000}"/>
    <cellStyle name="Comma 2 3 3 5 2 3" xfId="3960" xr:uid="{00000000-0005-0000-0000-00006A0F0000}"/>
    <cellStyle name="Comma 2 3 3 5 2 4" xfId="3961" xr:uid="{00000000-0005-0000-0000-00006B0F0000}"/>
    <cellStyle name="Comma 2 3 3 5 3" xfId="3962" xr:uid="{00000000-0005-0000-0000-00006C0F0000}"/>
    <cellStyle name="Comma 2 3 3 5 4" xfId="3963" xr:uid="{00000000-0005-0000-0000-00006D0F0000}"/>
    <cellStyle name="Comma 2 3 3 5 5" xfId="3964" xr:uid="{00000000-0005-0000-0000-00006E0F0000}"/>
    <cellStyle name="Comma 2 3 3 6" xfId="3965" xr:uid="{00000000-0005-0000-0000-00006F0F0000}"/>
    <cellStyle name="Comma 2 3 3 7" xfId="3966" xr:uid="{00000000-0005-0000-0000-0000700F0000}"/>
    <cellStyle name="Comma 2 3 3 7 2" xfId="3967" xr:uid="{00000000-0005-0000-0000-0000710F0000}"/>
    <cellStyle name="Comma 2 3 3 7 3" xfId="3968" xr:uid="{00000000-0005-0000-0000-0000720F0000}"/>
    <cellStyle name="Comma 2 3 3 7 4" xfId="3969" xr:uid="{00000000-0005-0000-0000-0000730F0000}"/>
    <cellStyle name="Comma 2 3 3 8" xfId="3970" xr:uid="{00000000-0005-0000-0000-0000740F0000}"/>
    <cellStyle name="Comma 2 3 3 9" xfId="3971" xr:uid="{00000000-0005-0000-0000-0000750F0000}"/>
    <cellStyle name="Comma 2 3 4" xfId="3972" xr:uid="{00000000-0005-0000-0000-0000760F0000}"/>
    <cellStyle name="Comma 2 3 4 2" xfId="3973" xr:uid="{00000000-0005-0000-0000-0000770F0000}"/>
    <cellStyle name="Comma 2 3 4 2 2" xfId="3974" xr:uid="{00000000-0005-0000-0000-0000780F0000}"/>
    <cellStyle name="Comma 2 3 4 2 2 2" xfId="3975" xr:uid="{00000000-0005-0000-0000-0000790F0000}"/>
    <cellStyle name="Comma 2 3 4 2 2 2 2" xfId="3976" xr:uid="{00000000-0005-0000-0000-00007A0F0000}"/>
    <cellStyle name="Comma 2 3 4 2 2 2 2 2" xfId="3977" xr:uid="{00000000-0005-0000-0000-00007B0F0000}"/>
    <cellStyle name="Comma 2 3 4 2 2 2 2 3" xfId="3978" xr:uid="{00000000-0005-0000-0000-00007C0F0000}"/>
    <cellStyle name="Comma 2 3 4 2 2 2 2 4" xfId="3979" xr:uid="{00000000-0005-0000-0000-00007D0F0000}"/>
    <cellStyle name="Comma 2 3 4 2 2 2 3" xfId="3980" xr:uid="{00000000-0005-0000-0000-00007E0F0000}"/>
    <cellStyle name="Comma 2 3 4 2 2 2 4" xfId="3981" xr:uid="{00000000-0005-0000-0000-00007F0F0000}"/>
    <cellStyle name="Comma 2 3 4 2 2 2 5" xfId="3982" xr:uid="{00000000-0005-0000-0000-0000800F0000}"/>
    <cellStyle name="Comma 2 3 4 2 2 3" xfId="3983" xr:uid="{00000000-0005-0000-0000-0000810F0000}"/>
    <cellStyle name="Comma 2 3 4 2 2 3 2" xfId="3984" xr:uid="{00000000-0005-0000-0000-0000820F0000}"/>
    <cellStyle name="Comma 2 3 4 2 2 3 3" xfId="3985" xr:uid="{00000000-0005-0000-0000-0000830F0000}"/>
    <cellStyle name="Comma 2 3 4 2 2 3 4" xfId="3986" xr:uid="{00000000-0005-0000-0000-0000840F0000}"/>
    <cellStyle name="Comma 2 3 4 2 2 4" xfId="3987" xr:uid="{00000000-0005-0000-0000-0000850F0000}"/>
    <cellStyle name="Comma 2 3 4 2 2 5" xfId="3988" xr:uid="{00000000-0005-0000-0000-0000860F0000}"/>
    <cellStyle name="Comma 2 3 4 2 2 6" xfId="3989" xr:uid="{00000000-0005-0000-0000-0000870F0000}"/>
    <cellStyle name="Comma 2 3 4 2 3" xfId="3990" xr:uid="{00000000-0005-0000-0000-0000880F0000}"/>
    <cellStyle name="Comma 2 3 4 2 3 2" xfId="3991" xr:uid="{00000000-0005-0000-0000-0000890F0000}"/>
    <cellStyle name="Comma 2 3 4 2 3 2 2" xfId="3992" xr:uid="{00000000-0005-0000-0000-00008A0F0000}"/>
    <cellStyle name="Comma 2 3 4 2 3 2 2 2" xfId="3993" xr:uid="{00000000-0005-0000-0000-00008B0F0000}"/>
    <cellStyle name="Comma 2 3 4 2 3 2 2 3" xfId="3994" xr:uid="{00000000-0005-0000-0000-00008C0F0000}"/>
    <cellStyle name="Comma 2 3 4 2 3 2 2 4" xfId="3995" xr:uid="{00000000-0005-0000-0000-00008D0F0000}"/>
    <cellStyle name="Comma 2 3 4 2 3 2 3" xfId="3996" xr:uid="{00000000-0005-0000-0000-00008E0F0000}"/>
    <cellStyle name="Comma 2 3 4 2 3 2 4" xfId="3997" xr:uid="{00000000-0005-0000-0000-00008F0F0000}"/>
    <cellStyle name="Comma 2 3 4 2 3 2 5" xfId="3998" xr:uid="{00000000-0005-0000-0000-0000900F0000}"/>
    <cellStyle name="Comma 2 3 4 2 3 3" xfId="3999" xr:uid="{00000000-0005-0000-0000-0000910F0000}"/>
    <cellStyle name="Comma 2 3 4 2 3 3 2" xfId="4000" xr:uid="{00000000-0005-0000-0000-0000920F0000}"/>
    <cellStyle name="Comma 2 3 4 2 3 3 3" xfId="4001" xr:uid="{00000000-0005-0000-0000-0000930F0000}"/>
    <cellStyle name="Comma 2 3 4 2 3 3 4" xfId="4002" xr:uid="{00000000-0005-0000-0000-0000940F0000}"/>
    <cellStyle name="Comma 2 3 4 2 3 4" xfId="4003" xr:uid="{00000000-0005-0000-0000-0000950F0000}"/>
    <cellStyle name="Comma 2 3 4 2 3 5" xfId="4004" xr:uid="{00000000-0005-0000-0000-0000960F0000}"/>
    <cellStyle name="Comma 2 3 4 2 3 6" xfId="4005" xr:uid="{00000000-0005-0000-0000-0000970F0000}"/>
    <cellStyle name="Comma 2 3 4 2 4" xfId="4006" xr:uid="{00000000-0005-0000-0000-0000980F0000}"/>
    <cellStyle name="Comma 2 3 4 2 4 2" xfId="4007" xr:uid="{00000000-0005-0000-0000-0000990F0000}"/>
    <cellStyle name="Comma 2 3 4 2 4 2 2" xfId="4008" xr:uid="{00000000-0005-0000-0000-00009A0F0000}"/>
    <cellStyle name="Comma 2 3 4 2 4 2 3" xfId="4009" xr:uid="{00000000-0005-0000-0000-00009B0F0000}"/>
    <cellStyle name="Comma 2 3 4 2 4 2 4" xfId="4010" xr:uid="{00000000-0005-0000-0000-00009C0F0000}"/>
    <cellStyle name="Comma 2 3 4 2 4 3" xfId="4011" xr:uid="{00000000-0005-0000-0000-00009D0F0000}"/>
    <cellStyle name="Comma 2 3 4 2 4 4" xfId="4012" xr:uid="{00000000-0005-0000-0000-00009E0F0000}"/>
    <cellStyle name="Comma 2 3 4 2 4 5" xfId="4013" xr:uid="{00000000-0005-0000-0000-00009F0F0000}"/>
    <cellStyle name="Comma 2 3 4 2 5" xfId="4014" xr:uid="{00000000-0005-0000-0000-0000A00F0000}"/>
    <cellStyle name="Comma 2 3 4 2 5 2" xfId="4015" xr:uid="{00000000-0005-0000-0000-0000A10F0000}"/>
    <cellStyle name="Comma 2 3 4 2 5 3" xfId="4016" xr:uid="{00000000-0005-0000-0000-0000A20F0000}"/>
    <cellStyle name="Comma 2 3 4 2 5 4" xfId="4017" xr:uid="{00000000-0005-0000-0000-0000A30F0000}"/>
    <cellStyle name="Comma 2 3 4 2 6" xfId="4018" xr:uid="{00000000-0005-0000-0000-0000A40F0000}"/>
    <cellStyle name="Comma 2 3 4 2 7" xfId="4019" xr:uid="{00000000-0005-0000-0000-0000A50F0000}"/>
    <cellStyle name="Comma 2 3 4 2 8" xfId="4020" xr:uid="{00000000-0005-0000-0000-0000A60F0000}"/>
    <cellStyle name="Comma 2 3 4 3" xfId="4021" xr:uid="{00000000-0005-0000-0000-0000A70F0000}"/>
    <cellStyle name="Comma 2 3 4 3 2" xfId="4022" xr:uid="{00000000-0005-0000-0000-0000A80F0000}"/>
    <cellStyle name="Comma 2 3 4 3 2 2" xfId="4023" xr:uid="{00000000-0005-0000-0000-0000A90F0000}"/>
    <cellStyle name="Comma 2 3 4 3 2 2 2" xfId="4024" xr:uid="{00000000-0005-0000-0000-0000AA0F0000}"/>
    <cellStyle name="Comma 2 3 4 3 2 2 3" xfId="4025" xr:uid="{00000000-0005-0000-0000-0000AB0F0000}"/>
    <cellStyle name="Comma 2 3 4 3 2 2 4" xfId="4026" xr:uid="{00000000-0005-0000-0000-0000AC0F0000}"/>
    <cellStyle name="Comma 2 3 4 3 2 3" xfId="4027" xr:uid="{00000000-0005-0000-0000-0000AD0F0000}"/>
    <cellStyle name="Comma 2 3 4 3 2 4" xfId="4028" xr:uid="{00000000-0005-0000-0000-0000AE0F0000}"/>
    <cellStyle name="Comma 2 3 4 3 2 5" xfId="4029" xr:uid="{00000000-0005-0000-0000-0000AF0F0000}"/>
    <cellStyle name="Comma 2 3 4 3 3" xfId="4030" xr:uid="{00000000-0005-0000-0000-0000B00F0000}"/>
    <cellStyle name="Comma 2 3 4 3 3 2" xfId="4031" xr:uid="{00000000-0005-0000-0000-0000B10F0000}"/>
    <cellStyle name="Comma 2 3 4 3 3 3" xfId="4032" xr:uid="{00000000-0005-0000-0000-0000B20F0000}"/>
    <cellStyle name="Comma 2 3 4 3 3 4" xfId="4033" xr:uid="{00000000-0005-0000-0000-0000B30F0000}"/>
    <cellStyle name="Comma 2 3 4 3 4" xfId="4034" xr:uid="{00000000-0005-0000-0000-0000B40F0000}"/>
    <cellStyle name="Comma 2 3 4 3 5" xfId="4035" xr:uid="{00000000-0005-0000-0000-0000B50F0000}"/>
    <cellStyle name="Comma 2 3 4 3 6" xfId="4036" xr:uid="{00000000-0005-0000-0000-0000B60F0000}"/>
    <cellStyle name="Comma 2 3 4 4" xfId="4037" xr:uid="{00000000-0005-0000-0000-0000B70F0000}"/>
    <cellStyle name="Comma 2 3 4 4 2" xfId="4038" xr:uid="{00000000-0005-0000-0000-0000B80F0000}"/>
    <cellStyle name="Comma 2 3 4 4 2 2" xfId="4039" xr:uid="{00000000-0005-0000-0000-0000B90F0000}"/>
    <cellStyle name="Comma 2 3 4 4 2 2 2" xfId="4040" xr:uid="{00000000-0005-0000-0000-0000BA0F0000}"/>
    <cellStyle name="Comma 2 3 4 4 2 2 3" xfId="4041" xr:uid="{00000000-0005-0000-0000-0000BB0F0000}"/>
    <cellStyle name="Comma 2 3 4 4 2 2 4" xfId="4042" xr:uid="{00000000-0005-0000-0000-0000BC0F0000}"/>
    <cellStyle name="Comma 2 3 4 4 2 3" xfId="4043" xr:uid="{00000000-0005-0000-0000-0000BD0F0000}"/>
    <cellStyle name="Comma 2 3 4 4 2 4" xfId="4044" xr:uid="{00000000-0005-0000-0000-0000BE0F0000}"/>
    <cellStyle name="Comma 2 3 4 4 2 5" xfId="4045" xr:uid="{00000000-0005-0000-0000-0000BF0F0000}"/>
    <cellStyle name="Comma 2 3 4 4 3" xfId="4046" xr:uid="{00000000-0005-0000-0000-0000C00F0000}"/>
    <cellStyle name="Comma 2 3 4 4 3 2" xfId="4047" xr:uid="{00000000-0005-0000-0000-0000C10F0000}"/>
    <cellStyle name="Comma 2 3 4 4 3 3" xfId="4048" xr:uid="{00000000-0005-0000-0000-0000C20F0000}"/>
    <cellStyle name="Comma 2 3 4 4 3 4" xfId="4049" xr:uid="{00000000-0005-0000-0000-0000C30F0000}"/>
    <cellStyle name="Comma 2 3 4 4 4" xfId="4050" xr:uid="{00000000-0005-0000-0000-0000C40F0000}"/>
    <cellStyle name="Comma 2 3 4 4 5" xfId="4051" xr:uid="{00000000-0005-0000-0000-0000C50F0000}"/>
    <cellStyle name="Comma 2 3 4 4 6" xfId="4052" xr:uid="{00000000-0005-0000-0000-0000C60F0000}"/>
    <cellStyle name="Comma 2 3 4 5" xfId="4053" xr:uid="{00000000-0005-0000-0000-0000C70F0000}"/>
    <cellStyle name="Comma 2 3 4 5 2" xfId="4054" xr:uid="{00000000-0005-0000-0000-0000C80F0000}"/>
    <cellStyle name="Comma 2 3 4 5 2 2" xfId="4055" xr:uid="{00000000-0005-0000-0000-0000C90F0000}"/>
    <cellStyle name="Comma 2 3 4 5 2 3" xfId="4056" xr:uid="{00000000-0005-0000-0000-0000CA0F0000}"/>
    <cellStyle name="Comma 2 3 4 5 2 4" xfId="4057" xr:uid="{00000000-0005-0000-0000-0000CB0F0000}"/>
    <cellStyle name="Comma 2 3 4 5 3" xfId="4058" xr:uid="{00000000-0005-0000-0000-0000CC0F0000}"/>
    <cellStyle name="Comma 2 3 4 5 4" xfId="4059" xr:uid="{00000000-0005-0000-0000-0000CD0F0000}"/>
    <cellStyle name="Comma 2 3 4 5 5" xfId="4060" xr:uid="{00000000-0005-0000-0000-0000CE0F0000}"/>
    <cellStyle name="Comma 2 3 4 6" xfId="4061" xr:uid="{00000000-0005-0000-0000-0000CF0F0000}"/>
    <cellStyle name="Comma 2 3 4 6 2" xfId="4062" xr:uid="{00000000-0005-0000-0000-0000D00F0000}"/>
    <cellStyle name="Comma 2 3 4 6 3" xfId="4063" xr:uid="{00000000-0005-0000-0000-0000D10F0000}"/>
    <cellStyle name="Comma 2 3 4 6 4" xfId="4064" xr:uid="{00000000-0005-0000-0000-0000D20F0000}"/>
    <cellStyle name="Comma 2 3 4 7" xfId="4065" xr:uid="{00000000-0005-0000-0000-0000D30F0000}"/>
    <cellStyle name="Comma 2 3 4 8" xfId="4066" xr:uid="{00000000-0005-0000-0000-0000D40F0000}"/>
    <cellStyle name="Comma 2 3 4 9" xfId="4067" xr:uid="{00000000-0005-0000-0000-0000D50F0000}"/>
    <cellStyle name="Comma 2 3 5" xfId="4068" xr:uid="{00000000-0005-0000-0000-0000D60F0000}"/>
    <cellStyle name="Comma 2 3 6" xfId="4069" xr:uid="{00000000-0005-0000-0000-0000D70F0000}"/>
    <cellStyle name="Comma 2 3 6 2" xfId="4070" xr:uid="{00000000-0005-0000-0000-0000D80F0000}"/>
    <cellStyle name="Comma 2 3 6 2 2" xfId="4071" xr:uid="{00000000-0005-0000-0000-0000D90F0000}"/>
    <cellStyle name="Comma 2 3 6 2 2 2" xfId="4072" xr:uid="{00000000-0005-0000-0000-0000DA0F0000}"/>
    <cellStyle name="Comma 2 3 6 2 2 2 2" xfId="4073" xr:uid="{00000000-0005-0000-0000-0000DB0F0000}"/>
    <cellStyle name="Comma 2 3 6 2 2 2 2 2" xfId="4074" xr:uid="{00000000-0005-0000-0000-0000DC0F0000}"/>
    <cellStyle name="Comma 2 3 6 2 2 2 2 3" xfId="4075" xr:uid="{00000000-0005-0000-0000-0000DD0F0000}"/>
    <cellStyle name="Comma 2 3 6 2 2 2 2 4" xfId="4076" xr:uid="{00000000-0005-0000-0000-0000DE0F0000}"/>
    <cellStyle name="Comma 2 3 6 2 2 2 3" xfId="4077" xr:uid="{00000000-0005-0000-0000-0000DF0F0000}"/>
    <cellStyle name="Comma 2 3 6 2 2 2 4" xfId="4078" xr:uid="{00000000-0005-0000-0000-0000E00F0000}"/>
    <cellStyle name="Comma 2 3 6 2 2 2 5" xfId="4079" xr:uid="{00000000-0005-0000-0000-0000E10F0000}"/>
    <cellStyle name="Comma 2 3 6 2 2 3" xfId="4080" xr:uid="{00000000-0005-0000-0000-0000E20F0000}"/>
    <cellStyle name="Comma 2 3 6 2 2 3 2" xfId="4081" xr:uid="{00000000-0005-0000-0000-0000E30F0000}"/>
    <cellStyle name="Comma 2 3 6 2 2 3 3" xfId="4082" xr:uid="{00000000-0005-0000-0000-0000E40F0000}"/>
    <cellStyle name="Comma 2 3 6 2 2 3 4" xfId="4083" xr:uid="{00000000-0005-0000-0000-0000E50F0000}"/>
    <cellStyle name="Comma 2 3 6 2 2 4" xfId="4084" xr:uid="{00000000-0005-0000-0000-0000E60F0000}"/>
    <cellStyle name="Comma 2 3 6 2 2 5" xfId="4085" xr:uid="{00000000-0005-0000-0000-0000E70F0000}"/>
    <cellStyle name="Comma 2 3 6 2 2 6" xfId="4086" xr:uid="{00000000-0005-0000-0000-0000E80F0000}"/>
    <cellStyle name="Comma 2 3 6 2 3" xfId="4087" xr:uid="{00000000-0005-0000-0000-0000E90F0000}"/>
    <cellStyle name="Comma 2 3 6 2 3 2" xfId="4088" xr:uid="{00000000-0005-0000-0000-0000EA0F0000}"/>
    <cellStyle name="Comma 2 3 6 2 3 2 2" xfId="4089" xr:uid="{00000000-0005-0000-0000-0000EB0F0000}"/>
    <cellStyle name="Comma 2 3 6 2 3 2 2 2" xfId="4090" xr:uid="{00000000-0005-0000-0000-0000EC0F0000}"/>
    <cellStyle name="Comma 2 3 6 2 3 2 2 3" xfId="4091" xr:uid="{00000000-0005-0000-0000-0000ED0F0000}"/>
    <cellStyle name="Comma 2 3 6 2 3 2 2 4" xfId="4092" xr:uid="{00000000-0005-0000-0000-0000EE0F0000}"/>
    <cellStyle name="Comma 2 3 6 2 3 2 3" xfId="4093" xr:uid="{00000000-0005-0000-0000-0000EF0F0000}"/>
    <cellStyle name="Comma 2 3 6 2 3 2 4" xfId="4094" xr:uid="{00000000-0005-0000-0000-0000F00F0000}"/>
    <cellStyle name="Comma 2 3 6 2 3 2 5" xfId="4095" xr:uid="{00000000-0005-0000-0000-0000F10F0000}"/>
    <cellStyle name="Comma 2 3 6 2 3 3" xfId="4096" xr:uid="{00000000-0005-0000-0000-0000F20F0000}"/>
    <cellStyle name="Comma 2 3 6 2 3 3 2" xfId="4097" xr:uid="{00000000-0005-0000-0000-0000F30F0000}"/>
    <cellStyle name="Comma 2 3 6 2 3 3 3" xfId="4098" xr:uid="{00000000-0005-0000-0000-0000F40F0000}"/>
    <cellStyle name="Comma 2 3 6 2 3 3 4" xfId="4099" xr:uid="{00000000-0005-0000-0000-0000F50F0000}"/>
    <cellStyle name="Comma 2 3 6 2 3 4" xfId="4100" xr:uid="{00000000-0005-0000-0000-0000F60F0000}"/>
    <cellStyle name="Comma 2 3 6 2 3 5" xfId="4101" xr:uid="{00000000-0005-0000-0000-0000F70F0000}"/>
    <cellStyle name="Comma 2 3 6 2 3 6" xfId="4102" xr:uid="{00000000-0005-0000-0000-0000F80F0000}"/>
    <cellStyle name="Comma 2 3 6 2 4" xfId="4103" xr:uid="{00000000-0005-0000-0000-0000F90F0000}"/>
    <cellStyle name="Comma 2 3 6 2 4 2" xfId="4104" xr:uid="{00000000-0005-0000-0000-0000FA0F0000}"/>
    <cellStyle name="Comma 2 3 6 2 4 2 2" xfId="4105" xr:uid="{00000000-0005-0000-0000-0000FB0F0000}"/>
    <cellStyle name="Comma 2 3 6 2 4 2 3" xfId="4106" xr:uid="{00000000-0005-0000-0000-0000FC0F0000}"/>
    <cellStyle name="Comma 2 3 6 2 4 2 4" xfId="4107" xr:uid="{00000000-0005-0000-0000-0000FD0F0000}"/>
    <cellStyle name="Comma 2 3 6 2 4 3" xfId="4108" xr:uid="{00000000-0005-0000-0000-0000FE0F0000}"/>
    <cellStyle name="Comma 2 3 6 2 4 4" xfId="4109" xr:uid="{00000000-0005-0000-0000-0000FF0F0000}"/>
    <cellStyle name="Comma 2 3 6 2 4 5" xfId="4110" xr:uid="{00000000-0005-0000-0000-000000100000}"/>
    <cellStyle name="Comma 2 3 6 2 5" xfId="4111" xr:uid="{00000000-0005-0000-0000-000001100000}"/>
    <cellStyle name="Comma 2 3 6 2 5 2" xfId="4112" xr:uid="{00000000-0005-0000-0000-000002100000}"/>
    <cellStyle name="Comma 2 3 6 2 5 3" xfId="4113" xr:uid="{00000000-0005-0000-0000-000003100000}"/>
    <cellStyle name="Comma 2 3 6 2 5 4" xfId="4114" xr:uid="{00000000-0005-0000-0000-000004100000}"/>
    <cellStyle name="Comma 2 3 6 2 6" xfId="4115" xr:uid="{00000000-0005-0000-0000-000005100000}"/>
    <cellStyle name="Comma 2 3 6 2 7" xfId="4116" xr:uid="{00000000-0005-0000-0000-000006100000}"/>
    <cellStyle name="Comma 2 3 6 2 8" xfId="4117" xr:uid="{00000000-0005-0000-0000-000007100000}"/>
    <cellStyle name="Comma 2 3 6 3" xfId="4118" xr:uid="{00000000-0005-0000-0000-000008100000}"/>
    <cellStyle name="Comma 2 3 6 3 2" xfId="4119" xr:uid="{00000000-0005-0000-0000-000009100000}"/>
    <cellStyle name="Comma 2 3 6 3 2 2" xfId="4120" xr:uid="{00000000-0005-0000-0000-00000A100000}"/>
    <cellStyle name="Comma 2 3 6 3 2 2 2" xfId="4121" xr:uid="{00000000-0005-0000-0000-00000B100000}"/>
    <cellStyle name="Comma 2 3 6 3 2 2 3" xfId="4122" xr:uid="{00000000-0005-0000-0000-00000C100000}"/>
    <cellStyle name="Comma 2 3 6 3 2 2 4" xfId="4123" xr:uid="{00000000-0005-0000-0000-00000D100000}"/>
    <cellStyle name="Comma 2 3 6 3 2 3" xfId="4124" xr:uid="{00000000-0005-0000-0000-00000E100000}"/>
    <cellStyle name="Comma 2 3 6 3 2 4" xfId="4125" xr:uid="{00000000-0005-0000-0000-00000F100000}"/>
    <cellStyle name="Comma 2 3 6 3 2 5" xfId="4126" xr:uid="{00000000-0005-0000-0000-000010100000}"/>
    <cellStyle name="Comma 2 3 6 3 3" xfId="4127" xr:uid="{00000000-0005-0000-0000-000011100000}"/>
    <cellStyle name="Comma 2 3 6 3 3 2" xfId="4128" xr:uid="{00000000-0005-0000-0000-000012100000}"/>
    <cellStyle name="Comma 2 3 6 3 3 3" xfId="4129" xr:uid="{00000000-0005-0000-0000-000013100000}"/>
    <cellStyle name="Comma 2 3 6 3 3 4" xfId="4130" xr:uid="{00000000-0005-0000-0000-000014100000}"/>
    <cellStyle name="Comma 2 3 6 3 4" xfId="4131" xr:uid="{00000000-0005-0000-0000-000015100000}"/>
    <cellStyle name="Comma 2 3 6 3 5" xfId="4132" xr:uid="{00000000-0005-0000-0000-000016100000}"/>
    <cellStyle name="Comma 2 3 6 3 6" xfId="4133" xr:uid="{00000000-0005-0000-0000-000017100000}"/>
    <cellStyle name="Comma 2 3 6 4" xfId="4134" xr:uid="{00000000-0005-0000-0000-000018100000}"/>
    <cellStyle name="Comma 2 3 6 4 2" xfId="4135" xr:uid="{00000000-0005-0000-0000-000019100000}"/>
    <cellStyle name="Comma 2 3 6 4 2 2" xfId="4136" xr:uid="{00000000-0005-0000-0000-00001A100000}"/>
    <cellStyle name="Comma 2 3 6 4 2 2 2" xfId="4137" xr:uid="{00000000-0005-0000-0000-00001B100000}"/>
    <cellStyle name="Comma 2 3 6 4 2 2 3" xfId="4138" xr:uid="{00000000-0005-0000-0000-00001C100000}"/>
    <cellStyle name="Comma 2 3 6 4 2 2 4" xfId="4139" xr:uid="{00000000-0005-0000-0000-00001D100000}"/>
    <cellStyle name="Comma 2 3 6 4 2 3" xfId="4140" xr:uid="{00000000-0005-0000-0000-00001E100000}"/>
    <cellStyle name="Comma 2 3 6 4 2 4" xfId="4141" xr:uid="{00000000-0005-0000-0000-00001F100000}"/>
    <cellStyle name="Comma 2 3 6 4 2 5" xfId="4142" xr:uid="{00000000-0005-0000-0000-000020100000}"/>
    <cellStyle name="Comma 2 3 6 4 3" xfId="4143" xr:uid="{00000000-0005-0000-0000-000021100000}"/>
    <cellStyle name="Comma 2 3 6 4 3 2" xfId="4144" xr:uid="{00000000-0005-0000-0000-000022100000}"/>
    <cellStyle name="Comma 2 3 6 4 3 3" xfId="4145" xr:uid="{00000000-0005-0000-0000-000023100000}"/>
    <cellStyle name="Comma 2 3 6 4 3 4" xfId="4146" xr:uid="{00000000-0005-0000-0000-000024100000}"/>
    <cellStyle name="Comma 2 3 6 4 4" xfId="4147" xr:uid="{00000000-0005-0000-0000-000025100000}"/>
    <cellStyle name="Comma 2 3 6 4 5" xfId="4148" xr:uid="{00000000-0005-0000-0000-000026100000}"/>
    <cellStyle name="Comma 2 3 6 4 6" xfId="4149" xr:uid="{00000000-0005-0000-0000-000027100000}"/>
    <cellStyle name="Comma 2 3 6 5" xfId="4150" xr:uid="{00000000-0005-0000-0000-000028100000}"/>
    <cellStyle name="Comma 2 3 6 5 2" xfId="4151" xr:uid="{00000000-0005-0000-0000-000029100000}"/>
    <cellStyle name="Comma 2 3 6 5 2 2" xfId="4152" xr:uid="{00000000-0005-0000-0000-00002A100000}"/>
    <cellStyle name="Comma 2 3 6 5 2 3" xfId="4153" xr:uid="{00000000-0005-0000-0000-00002B100000}"/>
    <cellStyle name="Comma 2 3 6 5 2 4" xfId="4154" xr:uid="{00000000-0005-0000-0000-00002C100000}"/>
    <cellStyle name="Comma 2 3 6 5 3" xfId="4155" xr:uid="{00000000-0005-0000-0000-00002D100000}"/>
    <cellStyle name="Comma 2 3 6 5 4" xfId="4156" xr:uid="{00000000-0005-0000-0000-00002E100000}"/>
    <cellStyle name="Comma 2 3 6 5 5" xfId="4157" xr:uid="{00000000-0005-0000-0000-00002F100000}"/>
    <cellStyle name="Comma 2 3 6 6" xfId="4158" xr:uid="{00000000-0005-0000-0000-000030100000}"/>
    <cellStyle name="Comma 2 3 6 6 2" xfId="4159" xr:uid="{00000000-0005-0000-0000-000031100000}"/>
    <cellStyle name="Comma 2 3 6 6 3" xfId="4160" xr:uid="{00000000-0005-0000-0000-000032100000}"/>
    <cellStyle name="Comma 2 3 6 6 4" xfId="4161" xr:uid="{00000000-0005-0000-0000-000033100000}"/>
    <cellStyle name="Comma 2 3 6 7" xfId="4162" xr:uid="{00000000-0005-0000-0000-000034100000}"/>
    <cellStyle name="Comma 2 3 6 8" xfId="4163" xr:uid="{00000000-0005-0000-0000-000035100000}"/>
    <cellStyle name="Comma 2 3 6 9" xfId="4164" xr:uid="{00000000-0005-0000-0000-000036100000}"/>
    <cellStyle name="Comma 2 3 7" xfId="4165" xr:uid="{00000000-0005-0000-0000-000037100000}"/>
    <cellStyle name="Comma 2 3 7 2" xfId="4166" xr:uid="{00000000-0005-0000-0000-000038100000}"/>
    <cellStyle name="Comma 2 3 7 2 2" xfId="4167" xr:uid="{00000000-0005-0000-0000-000039100000}"/>
    <cellStyle name="Comma 2 3 7 2 2 2" xfId="4168" xr:uid="{00000000-0005-0000-0000-00003A100000}"/>
    <cellStyle name="Comma 2 3 7 2 2 2 2" xfId="4169" xr:uid="{00000000-0005-0000-0000-00003B100000}"/>
    <cellStyle name="Comma 2 3 7 2 2 2 3" xfId="4170" xr:uid="{00000000-0005-0000-0000-00003C100000}"/>
    <cellStyle name="Comma 2 3 7 2 2 2 4" xfId="4171" xr:uid="{00000000-0005-0000-0000-00003D100000}"/>
    <cellStyle name="Comma 2 3 7 2 2 3" xfId="4172" xr:uid="{00000000-0005-0000-0000-00003E100000}"/>
    <cellStyle name="Comma 2 3 7 2 2 4" xfId="4173" xr:uid="{00000000-0005-0000-0000-00003F100000}"/>
    <cellStyle name="Comma 2 3 7 2 2 5" xfId="4174" xr:uid="{00000000-0005-0000-0000-000040100000}"/>
    <cellStyle name="Comma 2 3 7 2 3" xfId="4175" xr:uid="{00000000-0005-0000-0000-000041100000}"/>
    <cellStyle name="Comma 2 3 7 2 3 2" xfId="4176" xr:uid="{00000000-0005-0000-0000-000042100000}"/>
    <cellStyle name="Comma 2 3 7 2 3 3" xfId="4177" xr:uid="{00000000-0005-0000-0000-000043100000}"/>
    <cellStyle name="Comma 2 3 7 2 3 4" xfId="4178" xr:uid="{00000000-0005-0000-0000-000044100000}"/>
    <cellStyle name="Comma 2 3 7 2 4" xfId="4179" xr:uid="{00000000-0005-0000-0000-000045100000}"/>
    <cellStyle name="Comma 2 3 7 2 5" xfId="4180" xr:uid="{00000000-0005-0000-0000-000046100000}"/>
    <cellStyle name="Comma 2 3 7 2 6" xfId="4181" xr:uid="{00000000-0005-0000-0000-000047100000}"/>
    <cellStyle name="Comma 2 3 7 3" xfId="4182" xr:uid="{00000000-0005-0000-0000-000048100000}"/>
    <cellStyle name="Comma 2 3 7 3 2" xfId="4183" xr:uid="{00000000-0005-0000-0000-000049100000}"/>
    <cellStyle name="Comma 2 3 7 3 2 2" xfId="4184" xr:uid="{00000000-0005-0000-0000-00004A100000}"/>
    <cellStyle name="Comma 2 3 7 3 2 2 2" xfId="4185" xr:uid="{00000000-0005-0000-0000-00004B100000}"/>
    <cellStyle name="Comma 2 3 7 3 2 2 3" xfId="4186" xr:uid="{00000000-0005-0000-0000-00004C100000}"/>
    <cellStyle name="Comma 2 3 7 3 2 2 4" xfId="4187" xr:uid="{00000000-0005-0000-0000-00004D100000}"/>
    <cellStyle name="Comma 2 3 7 3 2 3" xfId="4188" xr:uid="{00000000-0005-0000-0000-00004E100000}"/>
    <cellStyle name="Comma 2 3 7 3 2 4" xfId="4189" xr:uid="{00000000-0005-0000-0000-00004F100000}"/>
    <cellStyle name="Comma 2 3 7 3 2 5" xfId="4190" xr:uid="{00000000-0005-0000-0000-000050100000}"/>
    <cellStyle name="Comma 2 3 7 3 3" xfId="4191" xr:uid="{00000000-0005-0000-0000-000051100000}"/>
    <cellStyle name="Comma 2 3 7 3 3 2" xfId="4192" xr:uid="{00000000-0005-0000-0000-000052100000}"/>
    <cellStyle name="Comma 2 3 7 3 3 3" xfId="4193" xr:uid="{00000000-0005-0000-0000-000053100000}"/>
    <cellStyle name="Comma 2 3 7 3 3 4" xfId="4194" xr:uid="{00000000-0005-0000-0000-000054100000}"/>
    <cellStyle name="Comma 2 3 7 3 4" xfId="4195" xr:uid="{00000000-0005-0000-0000-000055100000}"/>
    <cellStyle name="Comma 2 3 7 3 5" xfId="4196" xr:uid="{00000000-0005-0000-0000-000056100000}"/>
    <cellStyle name="Comma 2 3 7 3 6" xfId="4197" xr:uid="{00000000-0005-0000-0000-000057100000}"/>
    <cellStyle name="Comma 2 3 7 4" xfId="4198" xr:uid="{00000000-0005-0000-0000-000058100000}"/>
    <cellStyle name="Comma 2 3 7 4 2" xfId="4199" xr:uid="{00000000-0005-0000-0000-000059100000}"/>
    <cellStyle name="Comma 2 3 7 4 2 2" xfId="4200" xr:uid="{00000000-0005-0000-0000-00005A100000}"/>
    <cellStyle name="Comma 2 3 7 4 2 3" xfId="4201" xr:uid="{00000000-0005-0000-0000-00005B100000}"/>
    <cellStyle name="Comma 2 3 7 4 2 4" xfId="4202" xr:uid="{00000000-0005-0000-0000-00005C100000}"/>
    <cellStyle name="Comma 2 3 7 4 3" xfId="4203" xr:uid="{00000000-0005-0000-0000-00005D100000}"/>
    <cellStyle name="Comma 2 3 7 4 4" xfId="4204" xr:uid="{00000000-0005-0000-0000-00005E100000}"/>
    <cellStyle name="Comma 2 3 7 4 5" xfId="4205" xr:uid="{00000000-0005-0000-0000-00005F100000}"/>
    <cellStyle name="Comma 2 3 7 5" xfId="4206" xr:uid="{00000000-0005-0000-0000-000060100000}"/>
    <cellStyle name="Comma 2 3 7 5 2" xfId="4207" xr:uid="{00000000-0005-0000-0000-000061100000}"/>
    <cellStyle name="Comma 2 3 7 5 3" xfId="4208" xr:uid="{00000000-0005-0000-0000-000062100000}"/>
    <cellStyle name="Comma 2 3 7 5 4" xfId="4209" xr:uid="{00000000-0005-0000-0000-000063100000}"/>
    <cellStyle name="Comma 2 3 7 6" xfId="4210" xr:uid="{00000000-0005-0000-0000-000064100000}"/>
    <cellStyle name="Comma 2 3 7 7" xfId="4211" xr:uid="{00000000-0005-0000-0000-000065100000}"/>
    <cellStyle name="Comma 2 3 7 8" xfId="4212" xr:uid="{00000000-0005-0000-0000-000066100000}"/>
    <cellStyle name="Comma 2 3 8" xfId="4213" xr:uid="{00000000-0005-0000-0000-000067100000}"/>
    <cellStyle name="Comma 2 3 8 2" xfId="4214" xr:uid="{00000000-0005-0000-0000-000068100000}"/>
    <cellStyle name="Comma 2 3 8 2 2" xfId="4215" xr:uid="{00000000-0005-0000-0000-000069100000}"/>
    <cellStyle name="Comma 2 3 8 2 2 2" xfId="4216" xr:uid="{00000000-0005-0000-0000-00006A100000}"/>
    <cellStyle name="Comma 2 3 8 2 2 2 2" xfId="4217" xr:uid="{00000000-0005-0000-0000-00006B100000}"/>
    <cellStyle name="Comma 2 3 8 2 2 2 3" xfId="4218" xr:uid="{00000000-0005-0000-0000-00006C100000}"/>
    <cellStyle name="Comma 2 3 8 2 2 2 4" xfId="4219" xr:uid="{00000000-0005-0000-0000-00006D100000}"/>
    <cellStyle name="Comma 2 3 8 2 2 3" xfId="4220" xr:uid="{00000000-0005-0000-0000-00006E100000}"/>
    <cellStyle name="Comma 2 3 8 2 2 4" xfId="4221" xr:uid="{00000000-0005-0000-0000-00006F100000}"/>
    <cellStyle name="Comma 2 3 8 2 2 5" xfId="4222" xr:uid="{00000000-0005-0000-0000-000070100000}"/>
    <cellStyle name="Comma 2 3 8 2 3" xfId="4223" xr:uid="{00000000-0005-0000-0000-000071100000}"/>
    <cellStyle name="Comma 2 3 8 2 3 2" xfId="4224" xr:uid="{00000000-0005-0000-0000-000072100000}"/>
    <cellStyle name="Comma 2 3 8 2 3 3" xfId="4225" xr:uid="{00000000-0005-0000-0000-000073100000}"/>
    <cellStyle name="Comma 2 3 8 2 3 4" xfId="4226" xr:uid="{00000000-0005-0000-0000-000074100000}"/>
    <cellStyle name="Comma 2 3 8 2 4" xfId="4227" xr:uid="{00000000-0005-0000-0000-000075100000}"/>
    <cellStyle name="Comma 2 3 8 2 5" xfId="4228" xr:uid="{00000000-0005-0000-0000-000076100000}"/>
    <cellStyle name="Comma 2 3 8 2 6" xfId="4229" xr:uid="{00000000-0005-0000-0000-000077100000}"/>
    <cellStyle name="Comma 2 3 8 3" xfId="4230" xr:uid="{00000000-0005-0000-0000-000078100000}"/>
    <cellStyle name="Comma 2 3 8 3 2" xfId="4231" xr:uid="{00000000-0005-0000-0000-000079100000}"/>
    <cellStyle name="Comma 2 3 8 3 2 2" xfId="4232" xr:uid="{00000000-0005-0000-0000-00007A100000}"/>
    <cellStyle name="Comma 2 3 8 3 2 2 2" xfId="4233" xr:uid="{00000000-0005-0000-0000-00007B100000}"/>
    <cellStyle name="Comma 2 3 8 3 2 2 3" xfId="4234" xr:uid="{00000000-0005-0000-0000-00007C100000}"/>
    <cellStyle name="Comma 2 3 8 3 2 2 4" xfId="4235" xr:uid="{00000000-0005-0000-0000-00007D100000}"/>
    <cellStyle name="Comma 2 3 8 3 2 3" xfId="4236" xr:uid="{00000000-0005-0000-0000-00007E100000}"/>
    <cellStyle name="Comma 2 3 8 3 2 4" xfId="4237" xr:uid="{00000000-0005-0000-0000-00007F100000}"/>
    <cellStyle name="Comma 2 3 8 3 2 5" xfId="4238" xr:uid="{00000000-0005-0000-0000-000080100000}"/>
    <cellStyle name="Comma 2 3 8 3 3" xfId="4239" xr:uid="{00000000-0005-0000-0000-000081100000}"/>
    <cellStyle name="Comma 2 3 8 3 3 2" xfId="4240" xr:uid="{00000000-0005-0000-0000-000082100000}"/>
    <cellStyle name="Comma 2 3 8 3 3 3" xfId="4241" xr:uid="{00000000-0005-0000-0000-000083100000}"/>
    <cellStyle name="Comma 2 3 8 3 3 4" xfId="4242" xr:uid="{00000000-0005-0000-0000-000084100000}"/>
    <cellStyle name="Comma 2 3 8 3 4" xfId="4243" xr:uid="{00000000-0005-0000-0000-000085100000}"/>
    <cellStyle name="Comma 2 3 8 3 5" xfId="4244" xr:uid="{00000000-0005-0000-0000-000086100000}"/>
    <cellStyle name="Comma 2 3 8 3 6" xfId="4245" xr:uid="{00000000-0005-0000-0000-000087100000}"/>
    <cellStyle name="Comma 2 3 8 4" xfId="4246" xr:uid="{00000000-0005-0000-0000-000088100000}"/>
    <cellStyle name="Comma 2 3 8 4 2" xfId="4247" xr:uid="{00000000-0005-0000-0000-000089100000}"/>
    <cellStyle name="Comma 2 3 8 4 2 2" xfId="4248" xr:uid="{00000000-0005-0000-0000-00008A100000}"/>
    <cellStyle name="Comma 2 3 8 4 2 3" xfId="4249" xr:uid="{00000000-0005-0000-0000-00008B100000}"/>
    <cellStyle name="Comma 2 3 8 4 2 4" xfId="4250" xr:uid="{00000000-0005-0000-0000-00008C100000}"/>
    <cellStyle name="Comma 2 3 8 4 3" xfId="4251" xr:uid="{00000000-0005-0000-0000-00008D100000}"/>
    <cellStyle name="Comma 2 3 8 4 4" xfId="4252" xr:uid="{00000000-0005-0000-0000-00008E100000}"/>
    <cellStyle name="Comma 2 3 8 4 5" xfId="4253" xr:uid="{00000000-0005-0000-0000-00008F100000}"/>
    <cellStyle name="Comma 2 3 8 5" xfId="4254" xr:uid="{00000000-0005-0000-0000-000090100000}"/>
    <cellStyle name="Comma 2 3 8 5 2" xfId="4255" xr:uid="{00000000-0005-0000-0000-000091100000}"/>
    <cellStyle name="Comma 2 3 8 5 3" xfId="4256" xr:uid="{00000000-0005-0000-0000-000092100000}"/>
    <cellStyle name="Comma 2 3 8 5 4" xfId="4257" xr:uid="{00000000-0005-0000-0000-000093100000}"/>
    <cellStyle name="Comma 2 3 8 6" xfId="4258" xr:uid="{00000000-0005-0000-0000-000094100000}"/>
    <cellStyle name="Comma 2 3 8 7" xfId="4259" xr:uid="{00000000-0005-0000-0000-000095100000}"/>
    <cellStyle name="Comma 2 3 8 8" xfId="4260" xr:uid="{00000000-0005-0000-0000-000096100000}"/>
    <cellStyle name="Comma 2 3 9" xfId="4261" xr:uid="{00000000-0005-0000-0000-000097100000}"/>
    <cellStyle name="Comma 2 3 9 2" xfId="4262" xr:uid="{00000000-0005-0000-0000-000098100000}"/>
    <cellStyle name="Comma 2 3 9 2 2" xfId="4263" xr:uid="{00000000-0005-0000-0000-000099100000}"/>
    <cellStyle name="Comma 2 3 9 2 2 2" xfId="4264" xr:uid="{00000000-0005-0000-0000-00009A100000}"/>
    <cellStyle name="Comma 2 3 9 2 2 3" xfId="4265" xr:uid="{00000000-0005-0000-0000-00009B100000}"/>
    <cellStyle name="Comma 2 3 9 2 2 4" xfId="4266" xr:uid="{00000000-0005-0000-0000-00009C100000}"/>
    <cellStyle name="Comma 2 3 9 2 3" xfId="4267" xr:uid="{00000000-0005-0000-0000-00009D100000}"/>
    <cellStyle name="Comma 2 3 9 2 4" xfId="4268" xr:uid="{00000000-0005-0000-0000-00009E100000}"/>
    <cellStyle name="Comma 2 3 9 2 5" xfId="4269" xr:uid="{00000000-0005-0000-0000-00009F100000}"/>
    <cellStyle name="Comma 2 3 9 3" xfId="4270" xr:uid="{00000000-0005-0000-0000-0000A0100000}"/>
    <cellStyle name="Comma 2 3 9 3 2" xfId="4271" xr:uid="{00000000-0005-0000-0000-0000A1100000}"/>
    <cellStyle name="Comma 2 3 9 3 3" xfId="4272" xr:uid="{00000000-0005-0000-0000-0000A2100000}"/>
    <cellStyle name="Comma 2 3 9 3 4" xfId="4273" xr:uid="{00000000-0005-0000-0000-0000A3100000}"/>
    <cellStyle name="Comma 2 3 9 4" xfId="4274" xr:uid="{00000000-0005-0000-0000-0000A4100000}"/>
    <cellStyle name="Comma 2 3 9 5" xfId="4275" xr:uid="{00000000-0005-0000-0000-0000A5100000}"/>
    <cellStyle name="Comma 2 3 9 6" xfId="4276" xr:uid="{00000000-0005-0000-0000-0000A6100000}"/>
    <cellStyle name="Comma 2 30" xfId="4277" xr:uid="{00000000-0005-0000-0000-0000A7100000}"/>
    <cellStyle name="Comma 2 31" xfId="4278" xr:uid="{00000000-0005-0000-0000-0000A8100000}"/>
    <cellStyle name="Comma 2 32" xfId="4279" xr:uid="{00000000-0005-0000-0000-0000A9100000}"/>
    <cellStyle name="Comma 2 33" xfId="4280" xr:uid="{00000000-0005-0000-0000-0000AA100000}"/>
    <cellStyle name="Comma 2 34" xfId="4281" xr:uid="{00000000-0005-0000-0000-0000AB100000}"/>
    <cellStyle name="Comma 2 35" xfId="4282" xr:uid="{00000000-0005-0000-0000-0000AC100000}"/>
    <cellStyle name="Comma 2 36" xfId="4283" xr:uid="{00000000-0005-0000-0000-0000AD100000}"/>
    <cellStyle name="Comma 2 37" xfId="4284" xr:uid="{00000000-0005-0000-0000-0000AE100000}"/>
    <cellStyle name="Comma 2 38" xfId="4285" xr:uid="{00000000-0005-0000-0000-0000AF100000}"/>
    <cellStyle name="Comma 2 39" xfId="4286" xr:uid="{00000000-0005-0000-0000-0000B0100000}"/>
    <cellStyle name="Comma 2 4" xfId="4287" xr:uid="{00000000-0005-0000-0000-0000B1100000}"/>
    <cellStyle name="Comma 2 4 10" xfId="4288" xr:uid="{00000000-0005-0000-0000-0000B2100000}"/>
    <cellStyle name="Comma 2 4 11" xfId="4289" xr:uid="{00000000-0005-0000-0000-0000B3100000}"/>
    <cellStyle name="Comma 2 4 11 2" xfId="4290" xr:uid="{00000000-0005-0000-0000-0000B4100000}"/>
    <cellStyle name="Comma 2 4 11 2 2" xfId="4291" xr:uid="{00000000-0005-0000-0000-0000B5100000}"/>
    <cellStyle name="Comma 2 4 11 2 3" xfId="4292" xr:uid="{00000000-0005-0000-0000-0000B6100000}"/>
    <cellStyle name="Comma 2 4 11 2 4" xfId="4293" xr:uid="{00000000-0005-0000-0000-0000B7100000}"/>
    <cellStyle name="Comma 2 4 11 3" xfId="4294" xr:uid="{00000000-0005-0000-0000-0000B8100000}"/>
    <cellStyle name="Comma 2 4 11 4" xfId="4295" xr:uid="{00000000-0005-0000-0000-0000B9100000}"/>
    <cellStyle name="Comma 2 4 11 5" xfId="4296" xr:uid="{00000000-0005-0000-0000-0000BA100000}"/>
    <cellStyle name="Comma 2 4 12" xfId="4297" xr:uid="{00000000-0005-0000-0000-0000BB100000}"/>
    <cellStyle name="Comma 2 4 12 2" xfId="4298" xr:uid="{00000000-0005-0000-0000-0000BC100000}"/>
    <cellStyle name="Comma 2 4 12 3" xfId="4299" xr:uid="{00000000-0005-0000-0000-0000BD100000}"/>
    <cellStyle name="Comma 2 4 12 4" xfId="4300" xr:uid="{00000000-0005-0000-0000-0000BE100000}"/>
    <cellStyle name="Comma 2 4 13" xfId="4301" xr:uid="{00000000-0005-0000-0000-0000BF100000}"/>
    <cellStyle name="Comma 2 4 14" xfId="4302" xr:uid="{00000000-0005-0000-0000-0000C0100000}"/>
    <cellStyle name="Comma 2 4 15" xfId="4303" xr:uid="{00000000-0005-0000-0000-0000C1100000}"/>
    <cellStyle name="Comma 2 4 2" xfId="4304" xr:uid="{00000000-0005-0000-0000-0000C2100000}"/>
    <cellStyle name="Comma 2 4 2 10" xfId="4305" xr:uid="{00000000-0005-0000-0000-0000C3100000}"/>
    <cellStyle name="Comma 2 4 2 2" xfId="4306" xr:uid="{00000000-0005-0000-0000-0000C4100000}"/>
    <cellStyle name="Comma 2 4 2 2 2" xfId="4307" xr:uid="{00000000-0005-0000-0000-0000C5100000}"/>
    <cellStyle name="Comma 2 4 2 2 2 2" xfId="4308" xr:uid="{00000000-0005-0000-0000-0000C6100000}"/>
    <cellStyle name="Comma 2 4 2 2 2 2 2" xfId="4309" xr:uid="{00000000-0005-0000-0000-0000C7100000}"/>
    <cellStyle name="Comma 2 4 2 2 2 2 2 2" xfId="4310" xr:uid="{00000000-0005-0000-0000-0000C8100000}"/>
    <cellStyle name="Comma 2 4 2 2 2 2 2 3" xfId="4311" xr:uid="{00000000-0005-0000-0000-0000C9100000}"/>
    <cellStyle name="Comma 2 4 2 2 2 2 2 4" xfId="4312" xr:uid="{00000000-0005-0000-0000-0000CA100000}"/>
    <cellStyle name="Comma 2 4 2 2 2 2 3" xfId="4313" xr:uid="{00000000-0005-0000-0000-0000CB100000}"/>
    <cellStyle name="Comma 2 4 2 2 2 2 4" xfId="4314" xr:uid="{00000000-0005-0000-0000-0000CC100000}"/>
    <cellStyle name="Comma 2 4 2 2 2 2 5" xfId="4315" xr:uid="{00000000-0005-0000-0000-0000CD100000}"/>
    <cellStyle name="Comma 2 4 2 2 2 3" xfId="4316" xr:uid="{00000000-0005-0000-0000-0000CE100000}"/>
    <cellStyle name="Comma 2 4 2 2 2 3 2" xfId="4317" xr:uid="{00000000-0005-0000-0000-0000CF100000}"/>
    <cellStyle name="Comma 2 4 2 2 2 3 3" xfId="4318" xr:uid="{00000000-0005-0000-0000-0000D0100000}"/>
    <cellStyle name="Comma 2 4 2 2 2 3 4" xfId="4319" xr:uid="{00000000-0005-0000-0000-0000D1100000}"/>
    <cellStyle name="Comma 2 4 2 2 2 4" xfId="4320" xr:uid="{00000000-0005-0000-0000-0000D2100000}"/>
    <cellStyle name="Comma 2 4 2 2 2 5" xfId="4321" xr:uid="{00000000-0005-0000-0000-0000D3100000}"/>
    <cellStyle name="Comma 2 4 2 2 2 6" xfId="4322" xr:uid="{00000000-0005-0000-0000-0000D4100000}"/>
    <cellStyle name="Comma 2 4 2 2 3" xfId="4323" xr:uid="{00000000-0005-0000-0000-0000D5100000}"/>
    <cellStyle name="Comma 2 4 2 2 3 2" xfId="4324" xr:uid="{00000000-0005-0000-0000-0000D6100000}"/>
    <cellStyle name="Comma 2 4 2 2 3 2 2" xfId="4325" xr:uid="{00000000-0005-0000-0000-0000D7100000}"/>
    <cellStyle name="Comma 2 4 2 2 3 2 2 2" xfId="4326" xr:uid="{00000000-0005-0000-0000-0000D8100000}"/>
    <cellStyle name="Comma 2 4 2 2 3 2 2 3" xfId="4327" xr:uid="{00000000-0005-0000-0000-0000D9100000}"/>
    <cellStyle name="Comma 2 4 2 2 3 2 2 4" xfId="4328" xr:uid="{00000000-0005-0000-0000-0000DA100000}"/>
    <cellStyle name="Comma 2 4 2 2 3 2 3" xfId="4329" xr:uid="{00000000-0005-0000-0000-0000DB100000}"/>
    <cellStyle name="Comma 2 4 2 2 3 2 4" xfId="4330" xr:uid="{00000000-0005-0000-0000-0000DC100000}"/>
    <cellStyle name="Comma 2 4 2 2 3 2 5" xfId="4331" xr:uid="{00000000-0005-0000-0000-0000DD100000}"/>
    <cellStyle name="Comma 2 4 2 2 3 3" xfId="4332" xr:uid="{00000000-0005-0000-0000-0000DE100000}"/>
    <cellStyle name="Comma 2 4 2 2 3 3 2" xfId="4333" xr:uid="{00000000-0005-0000-0000-0000DF100000}"/>
    <cellStyle name="Comma 2 4 2 2 3 3 3" xfId="4334" xr:uid="{00000000-0005-0000-0000-0000E0100000}"/>
    <cellStyle name="Comma 2 4 2 2 3 3 4" xfId="4335" xr:uid="{00000000-0005-0000-0000-0000E1100000}"/>
    <cellStyle name="Comma 2 4 2 2 3 4" xfId="4336" xr:uid="{00000000-0005-0000-0000-0000E2100000}"/>
    <cellStyle name="Comma 2 4 2 2 3 5" xfId="4337" xr:uid="{00000000-0005-0000-0000-0000E3100000}"/>
    <cellStyle name="Comma 2 4 2 2 3 6" xfId="4338" xr:uid="{00000000-0005-0000-0000-0000E4100000}"/>
    <cellStyle name="Comma 2 4 2 2 4" xfId="4339" xr:uid="{00000000-0005-0000-0000-0000E5100000}"/>
    <cellStyle name="Comma 2 4 2 2 5" xfId="4340" xr:uid="{00000000-0005-0000-0000-0000E6100000}"/>
    <cellStyle name="Comma 2 4 2 2 5 2" xfId="4341" xr:uid="{00000000-0005-0000-0000-0000E7100000}"/>
    <cellStyle name="Comma 2 4 2 2 5 2 2" xfId="4342" xr:uid="{00000000-0005-0000-0000-0000E8100000}"/>
    <cellStyle name="Comma 2 4 2 2 5 2 3" xfId="4343" xr:uid="{00000000-0005-0000-0000-0000E9100000}"/>
    <cellStyle name="Comma 2 4 2 2 5 2 4" xfId="4344" xr:uid="{00000000-0005-0000-0000-0000EA100000}"/>
    <cellStyle name="Comma 2 4 2 2 5 3" xfId="4345" xr:uid="{00000000-0005-0000-0000-0000EB100000}"/>
    <cellStyle name="Comma 2 4 2 2 5 4" xfId="4346" xr:uid="{00000000-0005-0000-0000-0000EC100000}"/>
    <cellStyle name="Comma 2 4 2 2 5 5" xfId="4347" xr:uid="{00000000-0005-0000-0000-0000ED100000}"/>
    <cellStyle name="Comma 2 4 2 2 6" xfId="4348" xr:uid="{00000000-0005-0000-0000-0000EE100000}"/>
    <cellStyle name="Comma 2 4 2 2 6 2" xfId="4349" xr:uid="{00000000-0005-0000-0000-0000EF100000}"/>
    <cellStyle name="Comma 2 4 2 2 6 3" xfId="4350" xr:uid="{00000000-0005-0000-0000-0000F0100000}"/>
    <cellStyle name="Comma 2 4 2 2 6 4" xfId="4351" xr:uid="{00000000-0005-0000-0000-0000F1100000}"/>
    <cellStyle name="Comma 2 4 2 2 7" xfId="4352" xr:uid="{00000000-0005-0000-0000-0000F2100000}"/>
    <cellStyle name="Comma 2 4 2 2 8" xfId="4353" xr:uid="{00000000-0005-0000-0000-0000F3100000}"/>
    <cellStyle name="Comma 2 4 2 2 9" xfId="4354" xr:uid="{00000000-0005-0000-0000-0000F4100000}"/>
    <cellStyle name="Comma 2 4 2 3" xfId="4355" xr:uid="{00000000-0005-0000-0000-0000F5100000}"/>
    <cellStyle name="Comma 2 4 2 3 2" xfId="4356" xr:uid="{00000000-0005-0000-0000-0000F6100000}"/>
    <cellStyle name="Comma 2 4 2 3 2 2" xfId="4357" xr:uid="{00000000-0005-0000-0000-0000F7100000}"/>
    <cellStyle name="Comma 2 4 2 3 2 2 2" xfId="4358" xr:uid="{00000000-0005-0000-0000-0000F8100000}"/>
    <cellStyle name="Comma 2 4 2 3 2 2 3" xfId="4359" xr:uid="{00000000-0005-0000-0000-0000F9100000}"/>
    <cellStyle name="Comma 2 4 2 3 2 2 4" xfId="4360" xr:uid="{00000000-0005-0000-0000-0000FA100000}"/>
    <cellStyle name="Comma 2 4 2 3 2 3" xfId="4361" xr:uid="{00000000-0005-0000-0000-0000FB100000}"/>
    <cellStyle name="Comma 2 4 2 3 2 4" xfId="4362" xr:uid="{00000000-0005-0000-0000-0000FC100000}"/>
    <cellStyle name="Comma 2 4 2 3 2 5" xfId="4363" xr:uid="{00000000-0005-0000-0000-0000FD100000}"/>
    <cellStyle name="Comma 2 4 2 3 3" xfId="4364" xr:uid="{00000000-0005-0000-0000-0000FE100000}"/>
    <cellStyle name="Comma 2 4 2 3 3 2" xfId="4365" xr:uid="{00000000-0005-0000-0000-0000FF100000}"/>
    <cellStyle name="Comma 2 4 2 3 3 3" xfId="4366" xr:uid="{00000000-0005-0000-0000-000000110000}"/>
    <cellStyle name="Comma 2 4 2 3 3 4" xfId="4367" xr:uid="{00000000-0005-0000-0000-000001110000}"/>
    <cellStyle name="Comma 2 4 2 3 4" xfId="4368" xr:uid="{00000000-0005-0000-0000-000002110000}"/>
    <cellStyle name="Comma 2 4 2 3 5" xfId="4369" xr:uid="{00000000-0005-0000-0000-000003110000}"/>
    <cellStyle name="Comma 2 4 2 3 6" xfId="4370" xr:uid="{00000000-0005-0000-0000-000004110000}"/>
    <cellStyle name="Comma 2 4 2 4" xfId="4371" xr:uid="{00000000-0005-0000-0000-000005110000}"/>
    <cellStyle name="Comma 2 4 2 4 2" xfId="4372" xr:uid="{00000000-0005-0000-0000-000006110000}"/>
    <cellStyle name="Comma 2 4 2 4 2 2" xfId="4373" xr:uid="{00000000-0005-0000-0000-000007110000}"/>
    <cellStyle name="Comma 2 4 2 4 2 2 2" xfId="4374" xr:uid="{00000000-0005-0000-0000-000008110000}"/>
    <cellStyle name="Comma 2 4 2 4 2 2 3" xfId="4375" xr:uid="{00000000-0005-0000-0000-000009110000}"/>
    <cellStyle name="Comma 2 4 2 4 2 2 4" xfId="4376" xr:uid="{00000000-0005-0000-0000-00000A110000}"/>
    <cellStyle name="Comma 2 4 2 4 2 3" xfId="4377" xr:uid="{00000000-0005-0000-0000-00000B110000}"/>
    <cellStyle name="Comma 2 4 2 4 2 4" xfId="4378" xr:uid="{00000000-0005-0000-0000-00000C110000}"/>
    <cellStyle name="Comma 2 4 2 4 2 5" xfId="4379" xr:uid="{00000000-0005-0000-0000-00000D110000}"/>
    <cellStyle name="Comma 2 4 2 4 3" xfId="4380" xr:uid="{00000000-0005-0000-0000-00000E110000}"/>
    <cellStyle name="Comma 2 4 2 4 3 2" xfId="4381" xr:uid="{00000000-0005-0000-0000-00000F110000}"/>
    <cellStyle name="Comma 2 4 2 4 3 3" xfId="4382" xr:uid="{00000000-0005-0000-0000-000010110000}"/>
    <cellStyle name="Comma 2 4 2 4 3 4" xfId="4383" xr:uid="{00000000-0005-0000-0000-000011110000}"/>
    <cellStyle name="Comma 2 4 2 4 4" xfId="4384" xr:uid="{00000000-0005-0000-0000-000012110000}"/>
    <cellStyle name="Comma 2 4 2 4 5" xfId="4385" xr:uid="{00000000-0005-0000-0000-000013110000}"/>
    <cellStyle name="Comma 2 4 2 4 6" xfId="4386" xr:uid="{00000000-0005-0000-0000-000014110000}"/>
    <cellStyle name="Comma 2 4 2 5" xfId="4387" xr:uid="{00000000-0005-0000-0000-000015110000}"/>
    <cellStyle name="Comma 2 4 2 6" xfId="4388" xr:uid="{00000000-0005-0000-0000-000016110000}"/>
    <cellStyle name="Comma 2 4 2 6 2" xfId="4389" xr:uid="{00000000-0005-0000-0000-000017110000}"/>
    <cellStyle name="Comma 2 4 2 6 2 2" xfId="4390" xr:uid="{00000000-0005-0000-0000-000018110000}"/>
    <cellStyle name="Comma 2 4 2 6 2 3" xfId="4391" xr:uid="{00000000-0005-0000-0000-000019110000}"/>
    <cellStyle name="Comma 2 4 2 6 2 4" xfId="4392" xr:uid="{00000000-0005-0000-0000-00001A110000}"/>
    <cellStyle name="Comma 2 4 2 6 3" xfId="4393" xr:uid="{00000000-0005-0000-0000-00001B110000}"/>
    <cellStyle name="Comma 2 4 2 6 4" xfId="4394" xr:uid="{00000000-0005-0000-0000-00001C110000}"/>
    <cellStyle name="Comma 2 4 2 6 5" xfId="4395" xr:uid="{00000000-0005-0000-0000-00001D110000}"/>
    <cellStyle name="Comma 2 4 2 7" xfId="4396" xr:uid="{00000000-0005-0000-0000-00001E110000}"/>
    <cellStyle name="Comma 2 4 2 7 2" xfId="4397" xr:uid="{00000000-0005-0000-0000-00001F110000}"/>
    <cellStyle name="Comma 2 4 2 7 3" xfId="4398" xr:uid="{00000000-0005-0000-0000-000020110000}"/>
    <cellStyle name="Comma 2 4 2 7 4" xfId="4399" xr:uid="{00000000-0005-0000-0000-000021110000}"/>
    <cellStyle name="Comma 2 4 2 8" xfId="4400" xr:uid="{00000000-0005-0000-0000-000022110000}"/>
    <cellStyle name="Comma 2 4 2 9" xfId="4401" xr:uid="{00000000-0005-0000-0000-000023110000}"/>
    <cellStyle name="Comma 2 4 3" xfId="4402" xr:uid="{00000000-0005-0000-0000-000024110000}"/>
    <cellStyle name="Comma 2 4 3 2" xfId="4403" xr:uid="{00000000-0005-0000-0000-000025110000}"/>
    <cellStyle name="Comma 2 4 3 2 2" xfId="4404" xr:uid="{00000000-0005-0000-0000-000026110000}"/>
    <cellStyle name="Comma 2 4 3 2 2 2" xfId="4405" xr:uid="{00000000-0005-0000-0000-000027110000}"/>
    <cellStyle name="Comma 2 4 3 2 2 2 2" xfId="4406" xr:uid="{00000000-0005-0000-0000-000028110000}"/>
    <cellStyle name="Comma 2 4 3 2 2 2 2 2" xfId="4407" xr:uid="{00000000-0005-0000-0000-000029110000}"/>
    <cellStyle name="Comma 2 4 3 2 2 2 2 3" xfId="4408" xr:uid="{00000000-0005-0000-0000-00002A110000}"/>
    <cellStyle name="Comma 2 4 3 2 2 2 2 4" xfId="4409" xr:uid="{00000000-0005-0000-0000-00002B110000}"/>
    <cellStyle name="Comma 2 4 3 2 2 2 3" xfId="4410" xr:uid="{00000000-0005-0000-0000-00002C110000}"/>
    <cellStyle name="Comma 2 4 3 2 2 2 4" xfId="4411" xr:uid="{00000000-0005-0000-0000-00002D110000}"/>
    <cellStyle name="Comma 2 4 3 2 2 2 5" xfId="4412" xr:uid="{00000000-0005-0000-0000-00002E110000}"/>
    <cellStyle name="Comma 2 4 3 2 2 3" xfId="4413" xr:uid="{00000000-0005-0000-0000-00002F110000}"/>
    <cellStyle name="Comma 2 4 3 2 2 3 2" xfId="4414" xr:uid="{00000000-0005-0000-0000-000030110000}"/>
    <cellStyle name="Comma 2 4 3 2 2 3 3" xfId="4415" xr:uid="{00000000-0005-0000-0000-000031110000}"/>
    <cellStyle name="Comma 2 4 3 2 2 3 4" xfId="4416" xr:uid="{00000000-0005-0000-0000-000032110000}"/>
    <cellStyle name="Comma 2 4 3 2 2 4" xfId="4417" xr:uid="{00000000-0005-0000-0000-000033110000}"/>
    <cellStyle name="Comma 2 4 3 2 2 5" xfId="4418" xr:uid="{00000000-0005-0000-0000-000034110000}"/>
    <cellStyle name="Comma 2 4 3 2 2 6" xfId="4419" xr:uid="{00000000-0005-0000-0000-000035110000}"/>
    <cellStyle name="Comma 2 4 3 2 3" xfId="4420" xr:uid="{00000000-0005-0000-0000-000036110000}"/>
    <cellStyle name="Comma 2 4 3 2 3 2" xfId="4421" xr:uid="{00000000-0005-0000-0000-000037110000}"/>
    <cellStyle name="Comma 2 4 3 2 3 2 2" xfId="4422" xr:uid="{00000000-0005-0000-0000-000038110000}"/>
    <cellStyle name="Comma 2 4 3 2 3 2 2 2" xfId="4423" xr:uid="{00000000-0005-0000-0000-000039110000}"/>
    <cellStyle name="Comma 2 4 3 2 3 2 2 3" xfId="4424" xr:uid="{00000000-0005-0000-0000-00003A110000}"/>
    <cellStyle name="Comma 2 4 3 2 3 2 2 4" xfId="4425" xr:uid="{00000000-0005-0000-0000-00003B110000}"/>
    <cellStyle name="Comma 2 4 3 2 3 2 3" xfId="4426" xr:uid="{00000000-0005-0000-0000-00003C110000}"/>
    <cellStyle name="Comma 2 4 3 2 3 2 4" xfId="4427" xr:uid="{00000000-0005-0000-0000-00003D110000}"/>
    <cellStyle name="Comma 2 4 3 2 3 2 5" xfId="4428" xr:uid="{00000000-0005-0000-0000-00003E110000}"/>
    <cellStyle name="Comma 2 4 3 2 3 3" xfId="4429" xr:uid="{00000000-0005-0000-0000-00003F110000}"/>
    <cellStyle name="Comma 2 4 3 2 3 3 2" xfId="4430" xr:uid="{00000000-0005-0000-0000-000040110000}"/>
    <cellStyle name="Comma 2 4 3 2 3 3 3" xfId="4431" xr:uid="{00000000-0005-0000-0000-000041110000}"/>
    <cellStyle name="Comma 2 4 3 2 3 3 4" xfId="4432" xr:uid="{00000000-0005-0000-0000-000042110000}"/>
    <cellStyle name="Comma 2 4 3 2 3 4" xfId="4433" xr:uid="{00000000-0005-0000-0000-000043110000}"/>
    <cellStyle name="Comma 2 4 3 2 3 5" xfId="4434" xr:uid="{00000000-0005-0000-0000-000044110000}"/>
    <cellStyle name="Comma 2 4 3 2 3 6" xfId="4435" xr:uid="{00000000-0005-0000-0000-000045110000}"/>
    <cellStyle name="Comma 2 4 3 2 4" xfId="4436" xr:uid="{00000000-0005-0000-0000-000046110000}"/>
    <cellStyle name="Comma 2 4 3 2 4 2" xfId="4437" xr:uid="{00000000-0005-0000-0000-000047110000}"/>
    <cellStyle name="Comma 2 4 3 2 4 2 2" xfId="4438" xr:uid="{00000000-0005-0000-0000-000048110000}"/>
    <cellStyle name="Comma 2 4 3 2 4 2 3" xfId="4439" xr:uid="{00000000-0005-0000-0000-000049110000}"/>
    <cellStyle name="Comma 2 4 3 2 4 2 4" xfId="4440" xr:uid="{00000000-0005-0000-0000-00004A110000}"/>
    <cellStyle name="Comma 2 4 3 2 4 3" xfId="4441" xr:uid="{00000000-0005-0000-0000-00004B110000}"/>
    <cellStyle name="Comma 2 4 3 2 4 4" xfId="4442" xr:uid="{00000000-0005-0000-0000-00004C110000}"/>
    <cellStyle name="Comma 2 4 3 2 4 5" xfId="4443" xr:uid="{00000000-0005-0000-0000-00004D110000}"/>
    <cellStyle name="Comma 2 4 3 2 5" xfId="4444" xr:uid="{00000000-0005-0000-0000-00004E110000}"/>
    <cellStyle name="Comma 2 4 3 2 5 2" xfId="4445" xr:uid="{00000000-0005-0000-0000-00004F110000}"/>
    <cellStyle name="Comma 2 4 3 2 5 3" xfId="4446" xr:uid="{00000000-0005-0000-0000-000050110000}"/>
    <cellStyle name="Comma 2 4 3 2 5 4" xfId="4447" xr:uid="{00000000-0005-0000-0000-000051110000}"/>
    <cellStyle name="Comma 2 4 3 2 6" xfId="4448" xr:uid="{00000000-0005-0000-0000-000052110000}"/>
    <cellStyle name="Comma 2 4 3 2 7" xfId="4449" xr:uid="{00000000-0005-0000-0000-000053110000}"/>
    <cellStyle name="Comma 2 4 3 2 8" xfId="4450" xr:uid="{00000000-0005-0000-0000-000054110000}"/>
    <cellStyle name="Comma 2 4 3 3" xfId="4451" xr:uid="{00000000-0005-0000-0000-000055110000}"/>
    <cellStyle name="Comma 2 4 3 3 2" xfId="4452" xr:uid="{00000000-0005-0000-0000-000056110000}"/>
    <cellStyle name="Comma 2 4 3 3 2 2" xfId="4453" xr:uid="{00000000-0005-0000-0000-000057110000}"/>
    <cellStyle name="Comma 2 4 3 3 2 2 2" xfId="4454" xr:uid="{00000000-0005-0000-0000-000058110000}"/>
    <cellStyle name="Comma 2 4 3 3 2 2 3" xfId="4455" xr:uid="{00000000-0005-0000-0000-000059110000}"/>
    <cellStyle name="Comma 2 4 3 3 2 2 4" xfId="4456" xr:uid="{00000000-0005-0000-0000-00005A110000}"/>
    <cellStyle name="Comma 2 4 3 3 2 3" xfId="4457" xr:uid="{00000000-0005-0000-0000-00005B110000}"/>
    <cellStyle name="Comma 2 4 3 3 2 4" xfId="4458" xr:uid="{00000000-0005-0000-0000-00005C110000}"/>
    <cellStyle name="Comma 2 4 3 3 2 5" xfId="4459" xr:uid="{00000000-0005-0000-0000-00005D110000}"/>
    <cellStyle name="Comma 2 4 3 3 3" xfId="4460" xr:uid="{00000000-0005-0000-0000-00005E110000}"/>
    <cellStyle name="Comma 2 4 3 3 3 2" xfId="4461" xr:uid="{00000000-0005-0000-0000-00005F110000}"/>
    <cellStyle name="Comma 2 4 3 3 3 3" xfId="4462" xr:uid="{00000000-0005-0000-0000-000060110000}"/>
    <cellStyle name="Comma 2 4 3 3 3 4" xfId="4463" xr:uid="{00000000-0005-0000-0000-000061110000}"/>
    <cellStyle name="Comma 2 4 3 3 4" xfId="4464" xr:uid="{00000000-0005-0000-0000-000062110000}"/>
    <cellStyle name="Comma 2 4 3 3 5" xfId="4465" xr:uid="{00000000-0005-0000-0000-000063110000}"/>
    <cellStyle name="Comma 2 4 3 3 6" xfId="4466" xr:uid="{00000000-0005-0000-0000-000064110000}"/>
    <cellStyle name="Comma 2 4 3 4" xfId="4467" xr:uid="{00000000-0005-0000-0000-000065110000}"/>
    <cellStyle name="Comma 2 4 3 4 2" xfId="4468" xr:uid="{00000000-0005-0000-0000-000066110000}"/>
    <cellStyle name="Comma 2 4 3 4 2 2" xfId="4469" xr:uid="{00000000-0005-0000-0000-000067110000}"/>
    <cellStyle name="Comma 2 4 3 4 2 2 2" xfId="4470" xr:uid="{00000000-0005-0000-0000-000068110000}"/>
    <cellStyle name="Comma 2 4 3 4 2 2 3" xfId="4471" xr:uid="{00000000-0005-0000-0000-000069110000}"/>
    <cellStyle name="Comma 2 4 3 4 2 2 4" xfId="4472" xr:uid="{00000000-0005-0000-0000-00006A110000}"/>
    <cellStyle name="Comma 2 4 3 4 2 3" xfId="4473" xr:uid="{00000000-0005-0000-0000-00006B110000}"/>
    <cellStyle name="Comma 2 4 3 4 2 4" xfId="4474" xr:uid="{00000000-0005-0000-0000-00006C110000}"/>
    <cellStyle name="Comma 2 4 3 4 2 5" xfId="4475" xr:uid="{00000000-0005-0000-0000-00006D110000}"/>
    <cellStyle name="Comma 2 4 3 4 3" xfId="4476" xr:uid="{00000000-0005-0000-0000-00006E110000}"/>
    <cellStyle name="Comma 2 4 3 4 3 2" xfId="4477" xr:uid="{00000000-0005-0000-0000-00006F110000}"/>
    <cellStyle name="Comma 2 4 3 4 3 3" xfId="4478" xr:uid="{00000000-0005-0000-0000-000070110000}"/>
    <cellStyle name="Comma 2 4 3 4 3 4" xfId="4479" xr:uid="{00000000-0005-0000-0000-000071110000}"/>
    <cellStyle name="Comma 2 4 3 4 4" xfId="4480" xr:uid="{00000000-0005-0000-0000-000072110000}"/>
    <cellStyle name="Comma 2 4 3 4 5" xfId="4481" xr:uid="{00000000-0005-0000-0000-000073110000}"/>
    <cellStyle name="Comma 2 4 3 4 6" xfId="4482" xr:uid="{00000000-0005-0000-0000-000074110000}"/>
    <cellStyle name="Comma 2 4 3 5" xfId="4483" xr:uid="{00000000-0005-0000-0000-000075110000}"/>
    <cellStyle name="Comma 2 4 3 5 2" xfId="4484" xr:uid="{00000000-0005-0000-0000-000076110000}"/>
    <cellStyle name="Comma 2 4 3 5 2 2" xfId="4485" xr:uid="{00000000-0005-0000-0000-000077110000}"/>
    <cellStyle name="Comma 2 4 3 5 2 3" xfId="4486" xr:uid="{00000000-0005-0000-0000-000078110000}"/>
    <cellStyle name="Comma 2 4 3 5 2 4" xfId="4487" xr:uid="{00000000-0005-0000-0000-000079110000}"/>
    <cellStyle name="Comma 2 4 3 5 3" xfId="4488" xr:uid="{00000000-0005-0000-0000-00007A110000}"/>
    <cellStyle name="Comma 2 4 3 5 4" xfId="4489" xr:uid="{00000000-0005-0000-0000-00007B110000}"/>
    <cellStyle name="Comma 2 4 3 5 5" xfId="4490" xr:uid="{00000000-0005-0000-0000-00007C110000}"/>
    <cellStyle name="Comma 2 4 3 6" xfId="4491" xr:uid="{00000000-0005-0000-0000-00007D110000}"/>
    <cellStyle name="Comma 2 4 3 6 2" xfId="4492" xr:uid="{00000000-0005-0000-0000-00007E110000}"/>
    <cellStyle name="Comma 2 4 3 6 3" xfId="4493" xr:uid="{00000000-0005-0000-0000-00007F110000}"/>
    <cellStyle name="Comma 2 4 3 6 4" xfId="4494" xr:uid="{00000000-0005-0000-0000-000080110000}"/>
    <cellStyle name="Comma 2 4 3 7" xfId="4495" xr:uid="{00000000-0005-0000-0000-000081110000}"/>
    <cellStyle name="Comma 2 4 3 8" xfId="4496" xr:uid="{00000000-0005-0000-0000-000082110000}"/>
    <cellStyle name="Comma 2 4 3 9" xfId="4497" xr:uid="{00000000-0005-0000-0000-000083110000}"/>
    <cellStyle name="Comma 2 4 4" xfId="4498" xr:uid="{00000000-0005-0000-0000-000084110000}"/>
    <cellStyle name="Comma 2 4 5" xfId="4499" xr:uid="{00000000-0005-0000-0000-000085110000}"/>
    <cellStyle name="Comma 2 4 5 2" xfId="4500" xr:uid="{00000000-0005-0000-0000-000086110000}"/>
    <cellStyle name="Comma 2 4 5 2 2" xfId="4501" xr:uid="{00000000-0005-0000-0000-000087110000}"/>
    <cellStyle name="Comma 2 4 5 2 2 2" xfId="4502" xr:uid="{00000000-0005-0000-0000-000088110000}"/>
    <cellStyle name="Comma 2 4 5 2 2 2 2" xfId="4503" xr:uid="{00000000-0005-0000-0000-000089110000}"/>
    <cellStyle name="Comma 2 4 5 2 2 2 2 2" xfId="4504" xr:uid="{00000000-0005-0000-0000-00008A110000}"/>
    <cellStyle name="Comma 2 4 5 2 2 2 2 3" xfId="4505" xr:uid="{00000000-0005-0000-0000-00008B110000}"/>
    <cellStyle name="Comma 2 4 5 2 2 2 2 4" xfId="4506" xr:uid="{00000000-0005-0000-0000-00008C110000}"/>
    <cellStyle name="Comma 2 4 5 2 2 2 3" xfId="4507" xr:uid="{00000000-0005-0000-0000-00008D110000}"/>
    <cellStyle name="Comma 2 4 5 2 2 2 4" xfId="4508" xr:uid="{00000000-0005-0000-0000-00008E110000}"/>
    <cellStyle name="Comma 2 4 5 2 2 2 5" xfId="4509" xr:uid="{00000000-0005-0000-0000-00008F110000}"/>
    <cellStyle name="Comma 2 4 5 2 2 3" xfId="4510" xr:uid="{00000000-0005-0000-0000-000090110000}"/>
    <cellStyle name="Comma 2 4 5 2 2 3 2" xfId="4511" xr:uid="{00000000-0005-0000-0000-000091110000}"/>
    <cellStyle name="Comma 2 4 5 2 2 3 3" xfId="4512" xr:uid="{00000000-0005-0000-0000-000092110000}"/>
    <cellStyle name="Comma 2 4 5 2 2 3 4" xfId="4513" xr:uid="{00000000-0005-0000-0000-000093110000}"/>
    <cellStyle name="Comma 2 4 5 2 2 4" xfId="4514" xr:uid="{00000000-0005-0000-0000-000094110000}"/>
    <cellStyle name="Comma 2 4 5 2 2 5" xfId="4515" xr:uid="{00000000-0005-0000-0000-000095110000}"/>
    <cellStyle name="Comma 2 4 5 2 2 6" xfId="4516" xr:uid="{00000000-0005-0000-0000-000096110000}"/>
    <cellStyle name="Comma 2 4 5 2 3" xfId="4517" xr:uid="{00000000-0005-0000-0000-000097110000}"/>
    <cellStyle name="Comma 2 4 5 2 3 2" xfId="4518" xr:uid="{00000000-0005-0000-0000-000098110000}"/>
    <cellStyle name="Comma 2 4 5 2 3 2 2" xfId="4519" xr:uid="{00000000-0005-0000-0000-000099110000}"/>
    <cellStyle name="Comma 2 4 5 2 3 2 2 2" xfId="4520" xr:uid="{00000000-0005-0000-0000-00009A110000}"/>
    <cellStyle name="Comma 2 4 5 2 3 2 2 3" xfId="4521" xr:uid="{00000000-0005-0000-0000-00009B110000}"/>
    <cellStyle name="Comma 2 4 5 2 3 2 2 4" xfId="4522" xr:uid="{00000000-0005-0000-0000-00009C110000}"/>
    <cellStyle name="Comma 2 4 5 2 3 2 3" xfId="4523" xr:uid="{00000000-0005-0000-0000-00009D110000}"/>
    <cellStyle name="Comma 2 4 5 2 3 2 4" xfId="4524" xr:uid="{00000000-0005-0000-0000-00009E110000}"/>
    <cellStyle name="Comma 2 4 5 2 3 2 5" xfId="4525" xr:uid="{00000000-0005-0000-0000-00009F110000}"/>
    <cellStyle name="Comma 2 4 5 2 3 3" xfId="4526" xr:uid="{00000000-0005-0000-0000-0000A0110000}"/>
    <cellStyle name="Comma 2 4 5 2 3 3 2" xfId="4527" xr:uid="{00000000-0005-0000-0000-0000A1110000}"/>
    <cellStyle name="Comma 2 4 5 2 3 3 3" xfId="4528" xr:uid="{00000000-0005-0000-0000-0000A2110000}"/>
    <cellStyle name="Comma 2 4 5 2 3 3 4" xfId="4529" xr:uid="{00000000-0005-0000-0000-0000A3110000}"/>
    <cellStyle name="Comma 2 4 5 2 3 4" xfId="4530" xr:uid="{00000000-0005-0000-0000-0000A4110000}"/>
    <cellStyle name="Comma 2 4 5 2 3 5" xfId="4531" xr:uid="{00000000-0005-0000-0000-0000A5110000}"/>
    <cellStyle name="Comma 2 4 5 2 3 6" xfId="4532" xr:uid="{00000000-0005-0000-0000-0000A6110000}"/>
    <cellStyle name="Comma 2 4 5 2 4" xfId="4533" xr:uid="{00000000-0005-0000-0000-0000A7110000}"/>
    <cellStyle name="Comma 2 4 5 2 4 2" xfId="4534" xr:uid="{00000000-0005-0000-0000-0000A8110000}"/>
    <cellStyle name="Comma 2 4 5 2 4 2 2" xfId="4535" xr:uid="{00000000-0005-0000-0000-0000A9110000}"/>
    <cellStyle name="Comma 2 4 5 2 4 2 3" xfId="4536" xr:uid="{00000000-0005-0000-0000-0000AA110000}"/>
    <cellStyle name="Comma 2 4 5 2 4 2 4" xfId="4537" xr:uid="{00000000-0005-0000-0000-0000AB110000}"/>
    <cellStyle name="Comma 2 4 5 2 4 3" xfId="4538" xr:uid="{00000000-0005-0000-0000-0000AC110000}"/>
    <cellStyle name="Comma 2 4 5 2 4 4" xfId="4539" xr:uid="{00000000-0005-0000-0000-0000AD110000}"/>
    <cellStyle name="Comma 2 4 5 2 4 5" xfId="4540" xr:uid="{00000000-0005-0000-0000-0000AE110000}"/>
    <cellStyle name="Comma 2 4 5 2 5" xfId="4541" xr:uid="{00000000-0005-0000-0000-0000AF110000}"/>
    <cellStyle name="Comma 2 4 5 2 5 2" xfId="4542" xr:uid="{00000000-0005-0000-0000-0000B0110000}"/>
    <cellStyle name="Comma 2 4 5 2 5 3" xfId="4543" xr:uid="{00000000-0005-0000-0000-0000B1110000}"/>
    <cellStyle name="Comma 2 4 5 2 5 4" xfId="4544" xr:uid="{00000000-0005-0000-0000-0000B2110000}"/>
    <cellStyle name="Comma 2 4 5 2 6" xfId="4545" xr:uid="{00000000-0005-0000-0000-0000B3110000}"/>
    <cellStyle name="Comma 2 4 5 2 7" xfId="4546" xr:uid="{00000000-0005-0000-0000-0000B4110000}"/>
    <cellStyle name="Comma 2 4 5 2 8" xfId="4547" xr:uid="{00000000-0005-0000-0000-0000B5110000}"/>
    <cellStyle name="Comma 2 4 5 3" xfId="4548" xr:uid="{00000000-0005-0000-0000-0000B6110000}"/>
    <cellStyle name="Comma 2 4 5 3 2" xfId="4549" xr:uid="{00000000-0005-0000-0000-0000B7110000}"/>
    <cellStyle name="Comma 2 4 5 3 2 2" xfId="4550" xr:uid="{00000000-0005-0000-0000-0000B8110000}"/>
    <cellStyle name="Comma 2 4 5 3 2 2 2" xfId="4551" xr:uid="{00000000-0005-0000-0000-0000B9110000}"/>
    <cellStyle name="Comma 2 4 5 3 2 2 3" xfId="4552" xr:uid="{00000000-0005-0000-0000-0000BA110000}"/>
    <cellStyle name="Comma 2 4 5 3 2 2 4" xfId="4553" xr:uid="{00000000-0005-0000-0000-0000BB110000}"/>
    <cellStyle name="Comma 2 4 5 3 2 3" xfId="4554" xr:uid="{00000000-0005-0000-0000-0000BC110000}"/>
    <cellStyle name="Comma 2 4 5 3 2 4" xfId="4555" xr:uid="{00000000-0005-0000-0000-0000BD110000}"/>
    <cellStyle name="Comma 2 4 5 3 2 5" xfId="4556" xr:uid="{00000000-0005-0000-0000-0000BE110000}"/>
    <cellStyle name="Comma 2 4 5 3 3" xfId="4557" xr:uid="{00000000-0005-0000-0000-0000BF110000}"/>
    <cellStyle name="Comma 2 4 5 3 3 2" xfId="4558" xr:uid="{00000000-0005-0000-0000-0000C0110000}"/>
    <cellStyle name="Comma 2 4 5 3 3 3" xfId="4559" xr:uid="{00000000-0005-0000-0000-0000C1110000}"/>
    <cellStyle name="Comma 2 4 5 3 3 4" xfId="4560" xr:uid="{00000000-0005-0000-0000-0000C2110000}"/>
    <cellStyle name="Comma 2 4 5 3 4" xfId="4561" xr:uid="{00000000-0005-0000-0000-0000C3110000}"/>
    <cellStyle name="Comma 2 4 5 3 5" xfId="4562" xr:uid="{00000000-0005-0000-0000-0000C4110000}"/>
    <cellStyle name="Comma 2 4 5 3 6" xfId="4563" xr:uid="{00000000-0005-0000-0000-0000C5110000}"/>
    <cellStyle name="Comma 2 4 5 4" xfId="4564" xr:uid="{00000000-0005-0000-0000-0000C6110000}"/>
    <cellStyle name="Comma 2 4 5 4 2" xfId="4565" xr:uid="{00000000-0005-0000-0000-0000C7110000}"/>
    <cellStyle name="Comma 2 4 5 4 2 2" xfId="4566" xr:uid="{00000000-0005-0000-0000-0000C8110000}"/>
    <cellStyle name="Comma 2 4 5 4 2 2 2" xfId="4567" xr:uid="{00000000-0005-0000-0000-0000C9110000}"/>
    <cellStyle name="Comma 2 4 5 4 2 2 3" xfId="4568" xr:uid="{00000000-0005-0000-0000-0000CA110000}"/>
    <cellStyle name="Comma 2 4 5 4 2 2 4" xfId="4569" xr:uid="{00000000-0005-0000-0000-0000CB110000}"/>
    <cellStyle name="Comma 2 4 5 4 2 3" xfId="4570" xr:uid="{00000000-0005-0000-0000-0000CC110000}"/>
    <cellStyle name="Comma 2 4 5 4 2 4" xfId="4571" xr:uid="{00000000-0005-0000-0000-0000CD110000}"/>
    <cellStyle name="Comma 2 4 5 4 2 5" xfId="4572" xr:uid="{00000000-0005-0000-0000-0000CE110000}"/>
    <cellStyle name="Comma 2 4 5 4 3" xfId="4573" xr:uid="{00000000-0005-0000-0000-0000CF110000}"/>
    <cellStyle name="Comma 2 4 5 4 3 2" xfId="4574" xr:uid="{00000000-0005-0000-0000-0000D0110000}"/>
    <cellStyle name="Comma 2 4 5 4 3 3" xfId="4575" xr:uid="{00000000-0005-0000-0000-0000D1110000}"/>
    <cellStyle name="Comma 2 4 5 4 3 4" xfId="4576" xr:uid="{00000000-0005-0000-0000-0000D2110000}"/>
    <cellStyle name="Comma 2 4 5 4 4" xfId="4577" xr:uid="{00000000-0005-0000-0000-0000D3110000}"/>
    <cellStyle name="Comma 2 4 5 4 5" xfId="4578" xr:uid="{00000000-0005-0000-0000-0000D4110000}"/>
    <cellStyle name="Comma 2 4 5 4 6" xfId="4579" xr:uid="{00000000-0005-0000-0000-0000D5110000}"/>
    <cellStyle name="Comma 2 4 5 5" xfId="4580" xr:uid="{00000000-0005-0000-0000-0000D6110000}"/>
    <cellStyle name="Comma 2 4 5 5 2" xfId="4581" xr:uid="{00000000-0005-0000-0000-0000D7110000}"/>
    <cellStyle name="Comma 2 4 5 5 2 2" xfId="4582" xr:uid="{00000000-0005-0000-0000-0000D8110000}"/>
    <cellStyle name="Comma 2 4 5 5 2 3" xfId="4583" xr:uid="{00000000-0005-0000-0000-0000D9110000}"/>
    <cellStyle name="Comma 2 4 5 5 2 4" xfId="4584" xr:uid="{00000000-0005-0000-0000-0000DA110000}"/>
    <cellStyle name="Comma 2 4 5 5 3" xfId="4585" xr:uid="{00000000-0005-0000-0000-0000DB110000}"/>
    <cellStyle name="Comma 2 4 5 5 4" xfId="4586" xr:uid="{00000000-0005-0000-0000-0000DC110000}"/>
    <cellStyle name="Comma 2 4 5 5 5" xfId="4587" xr:uid="{00000000-0005-0000-0000-0000DD110000}"/>
    <cellStyle name="Comma 2 4 5 6" xfId="4588" xr:uid="{00000000-0005-0000-0000-0000DE110000}"/>
    <cellStyle name="Comma 2 4 5 6 2" xfId="4589" xr:uid="{00000000-0005-0000-0000-0000DF110000}"/>
    <cellStyle name="Comma 2 4 5 6 3" xfId="4590" xr:uid="{00000000-0005-0000-0000-0000E0110000}"/>
    <cellStyle name="Comma 2 4 5 6 4" xfId="4591" xr:uid="{00000000-0005-0000-0000-0000E1110000}"/>
    <cellStyle name="Comma 2 4 5 7" xfId="4592" xr:uid="{00000000-0005-0000-0000-0000E2110000}"/>
    <cellStyle name="Comma 2 4 5 8" xfId="4593" xr:uid="{00000000-0005-0000-0000-0000E3110000}"/>
    <cellStyle name="Comma 2 4 5 9" xfId="4594" xr:uid="{00000000-0005-0000-0000-0000E4110000}"/>
    <cellStyle name="Comma 2 4 6" xfId="4595" xr:uid="{00000000-0005-0000-0000-0000E5110000}"/>
    <cellStyle name="Comma 2 4 6 2" xfId="4596" xr:uid="{00000000-0005-0000-0000-0000E6110000}"/>
    <cellStyle name="Comma 2 4 6 2 2" xfId="4597" xr:uid="{00000000-0005-0000-0000-0000E7110000}"/>
    <cellStyle name="Comma 2 4 6 2 2 2" xfId="4598" xr:uid="{00000000-0005-0000-0000-0000E8110000}"/>
    <cellStyle name="Comma 2 4 6 2 2 2 2" xfId="4599" xr:uid="{00000000-0005-0000-0000-0000E9110000}"/>
    <cellStyle name="Comma 2 4 6 2 2 2 3" xfId="4600" xr:uid="{00000000-0005-0000-0000-0000EA110000}"/>
    <cellStyle name="Comma 2 4 6 2 2 2 4" xfId="4601" xr:uid="{00000000-0005-0000-0000-0000EB110000}"/>
    <cellStyle name="Comma 2 4 6 2 2 3" xfId="4602" xr:uid="{00000000-0005-0000-0000-0000EC110000}"/>
    <cellStyle name="Comma 2 4 6 2 2 4" xfId="4603" xr:uid="{00000000-0005-0000-0000-0000ED110000}"/>
    <cellStyle name="Comma 2 4 6 2 2 5" xfId="4604" xr:uid="{00000000-0005-0000-0000-0000EE110000}"/>
    <cellStyle name="Comma 2 4 6 2 3" xfId="4605" xr:uid="{00000000-0005-0000-0000-0000EF110000}"/>
    <cellStyle name="Comma 2 4 6 2 3 2" xfId="4606" xr:uid="{00000000-0005-0000-0000-0000F0110000}"/>
    <cellStyle name="Comma 2 4 6 2 3 3" xfId="4607" xr:uid="{00000000-0005-0000-0000-0000F1110000}"/>
    <cellStyle name="Comma 2 4 6 2 3 4" xfId="4608" xr:uid="{00000000-0005-0000-0000-0000F2110000}"/>
    <cellStyle name="Comma 2 4 6 2 4" xfId="4609" xr:uid="{00000000-0005-0000-0000-0000F3110000}"/>
    <cellStyle name="Comma 2 4 6 2 5" xfId="4610" xr:uid="{00000000-0005-0000-0000-0000F4110000}"/>
    <cellStyle name="Comma 2 4 6 2 6" xfId="4611" xr:uid="{00000000-0005-0000-0000-0000F5110000}"/>
    <cellStyle name="Comma 2 4 6 3" xfId="4612" xr:uid="{00000000-0005-0000-0000-0000F6110000}"/>
    <cellStyle name="Comma 2 4 6 3 2" xfId="4613" xr:uid="{00000000-0005-0000-0000-0000F7110000}"/>
    <cellStyle name="Comma 2 4 6 3 2 2" xfId="4614" xr:uid="{00000000-0005-0000-0000-0000F8110000}"/>
    <cellStyle name="Comma 2 4 6 3 2 2 2" xfId="4615" xr:uid="{00000000-0005-0000-0000-0000F9110000}"/>
    <cellStyle name="Comma 2 4 6 3 2 2 3" xfId="4616" xr:uid="{00000000-0005-0000-0000-0000FA110000}"/>
    <cellStyle name="Comma 2 4 6 3 2 2 4" xfId="4617" xr:uid="{00000000-0005-0000-0000-0000FB110000}"/>
    <cellStyle name="Comma 2 4 6 3 2 3" xfId="4618" xr:uid="{00000000-0005-0000-0000-0000FC110000}"/>
    <cellStyle name="Comma 2 4 6 3 2 4" xfId="4619" xr:uid="{00000000-0005-0000-0000-0000FD110000}"/>
    <cellStyle name="Comma 2 4 6 3 2 5" xfId="4620" xr:uid="{00000000-0005-0000-0000-0000FE110000}"/>
    <cellStyle name="Comma 2 4 6 3 3" xfId="4621" xr:uid="{00000000-0005-0000-0000-0000FF110000}"/>
    <cellStyle name="Comma 2 4 6 3 3 2" xfId="4622" xr:uid="{00000000-0005-0000-0000-000000120000}"/>
    <cellStyle name="Comma 2 4 6 3 3 3" xfId="4623" xr:uid="{00000000-0005-0000-0000-000001120000}"/>
    <cellStyle name="Comma 2 4 6 3 3 4" xfId="4624" xr:uid="{00000000-0005-0000-0000-000002120000}"/>
    <cellStyle name="Comma 2 4 6 3 4" xfId="4625" xr:uid="{00000000-0005-0000-0000-000003120000}"/>
    <cellStyle name="Comma 2 4 6 3 5" xfId="4626" xr:uid="{00000000-0005-0000-0000-000004120000}"/>
    <cellStyle name="Comma 2 4 6 3 6" xfId="4627" xr:uid="{00000000-0005-0000-0000-000005120000}"/>
    <cellStyle name="Comma 2 4 6 4" xfId="4628" xr:uid="{00000000-0005-0000-0000-000006120000}"/>
    <cellStyle name="Comma 2 4 6 4 2" xfId="4629" xr:uid="{00000000-0005-0000-0000-000007120000}"/>
    <cellStyle name="Comma 2 4 6 4 2 2" xfId="4630" xr:uid="{00000000-0005-0000-0000-000008120000}"/>
    <cellStyle name="Comma 2 4 6 4 2 3" xfId="4631" xr:uid="{00000000-0005-0000-0000-000009120000}"/>
    <cellStyle name="Comma 2 4 6 4 2 4" xfId="4632" xr:uid="{00000000-0005-0000-0000-00000A120000}"/>
    <cellStyle name="Comma 2 4 6 4 3" xfId="4633" xr:uid="{00000000-0005-0000-0000-00000B120000}"/>
    <cellStyle name="Comma 2 4 6 4 4" xfId="4634" xr:uid="{00000000-0005-0000-0000-00000C120000}"/>
    <cellStyle name="Comma 2 4 6 4 5" xfId="4635" xr:uid="{00000000-0005-0000-0000-00000D120000}"/>
    <cellStyle name="Comma 2 4 6 5" xfId="4636" xr:uid="{00000000-0005-0000-0000-00000E120000}"/>
    <cellStyle name="Comma 2 4 6 5 2" xfId="4637" xr:uid="{00000000-0005-0000-0000-00000F120000}"/>
    <cellStyle name="Comma 2 4 6 5 3" xfId="4638" xr:uid="{00000000-0005-0000-0000-000010120000}"/>
    <cellStyle name="Comma 2 4 6 5 4" xfId="4639" xr:uid="{00000000-0005-0000-0000-000011120000}"/>
    <cellStyle name="Comma 2 4 6 6" xfId="4640" xr:uid="{00000000-0005-0000-0000-000012120000}"/>
    <cellStyle name="Comma 2 4 6 7" xfId="4641" xr:uid="{00000000-0005-0000-0000-000013120000}"/>
    <cellStyle name="Comma 2 4 6 8" xfId="4642" xr:uid="{00000000-0005-0000-0000-000014120000}"/>
    <cellStyle name="Comma 2 4 7" xfId="4643" xr:uid="{00000000-0005-0000-0000-000015120000}"/>
    <cellStyle name="Comma 2 4 7 2" xfId="4644" xr:uid="{00000000-0005-0000-0000-000016120000}"/>
    <cellStyle name="Comma 2 4 7 2 2" xfId="4645" xr:uid="{00000000-0005-0000-0000-000017120000}"/>
    <cellStyle name="Comma 2 4 7 2 2 2" xfId="4646" xr:uid="{00000000-0005-0000-0000-000018120000}"/>
    <cellStyle name="Comma 2 4 7 2 2 2 2" xfId="4647" xr:uid="{00000000-0005-0000-0000-000019120000}"/>
    <cellStyle name="Comma 2 4 7 2 2 2 3" xfId="4648" xr:uid="{00000000-0005-0000-0000-00001A120000}"/>
    <cellStyle name="Comma 2 4 7 2 2 2 4" xfId="4649" xr:uid="{00000000-0005-0000-0000-00001B120000}"/>
    <cellStyle name="Comma 2 4 7 2 2 3" xfId="4650" xr:uid="{00000000-0005-0000-0000-00001C120000}"/>
    <cellStyle name="Comma 2 4 7 2 2 4" xfId="4651" xr:uid="{00000000-0005-0000-0000-00001D120000}"/>
    <cellStyle name="Comma 2 4 7 2 2 5" xfId="4652" xr:uid="{00000000-0005-0000-0000-00001E120000}"/>
    <cellStyle name="Comma 2 4 7 2 3" xfId="4653" xr:uid="{00000000-0005-0000-0000-00001F120000}"/>
    <cellStyle name="Comma 2 4 7 2 3 2" xfId="4654" xr:uid="{00000000-0005-0000-0000-000020120000}"/>
    <cellStyle name="Comma 2 4 7 2 3 3" xfId="4655" xr:uid="{00000000-0005-0000-0000-000021120000}"/>
    <cellStyle name="Comma 2 4 7 2 3 4" xfId="4656" xr:uid="{00000000-0005-0000-0000-000022120000}"/>
    <cellStyle name="Comma 2 4 7 2 4" xfId="4657" xr:uid="{00000000-0005-0000-0000-000023120000}"/>
    <cellStyle name="Comma 2 4 7 2 5" xfId="4658" xr:uid="{00000000-0005-0000-0000-000024120000}"/>
    <cellStyle name="Comma 2 4 7 2 6" xfId="4659" xr:uid="{00000000-0005-0000-0000-000025120000}"/>
    <cellStyle name="Comma 2 4 7 3" xfId="4660" xr:uid="{00000000-0005-0000-0000-000026120000}"/>
    <cellStyle name="Comma 2 4 7 3 2" xfId="4661" xr:uid="{00000000-0005-0000-0000-000027120000}"/>
    <cellStyle name="Comma 2 4 7 3 2 2" xfId="4662" xr:uid="{00000000-0005-0000-0000-000028120000}"/>
    <cellStyle name="Comma 2 4 7 3 2 2 2" xfId="4663" xr:uid="{00000000-0005-0000-0000-000029120000}"/>
    <cellStyle name="Comma 2 4 7 3 2 2 3" xfId="4664" xr:uid="{00000000-0005-0000-0000-00002A120000}"/>
    <cellStyle name="Comma 2 4 7 3 2 2 4" xfId="4665" xr:uid="{00000000-0005-0000-0000-00002B120000}"/>
    <cellStyle name="Comma 2 4 7 3 2 3" xfId="4666" xr:uid="{00000000-0005-0000-0000-00002C120000}"/>
    <cellStyle name="Comma 2 4 7 3 2 4" xfId="4667" xr:uid="{00000000-0005-0000-0000-00002D120000}"/>
    <cellStyle name="Comma 2 4 7 3 2 5" xfId="4668" xr:uid="{00000000-0005-0000-0000-00002E120000}"/>
    <cellStyle name="Comma 2 4 7 3 3" xfId="4669" xr:uid="{00000000-0005-0000-0000-00002F120000}"/>
    <cellStyle name="Comma 2 4 7 3 3 2" xfId="4670" xr:uid="{00000000-0005-0000-0000-000030120000}"/>
    <cellStyle name="Comma 2 4 7 3 3 3" xfId="4671" xr:uid="{00000000-0005-0000-0000-000031120000}"/>
    <cellStyle name="Comma 2 4 7 3 3 4" xfId="4672" xr:uid="{00000000-0005-0000-0000-000032120000}"/>
    <cellStyle name="Comma 2 4 7 3 4" xfId="4673" xr:uid="{00000000-0005-0000-0000-000033120000}"/>
    <cellStyle name="Comma 2 4 7 3 5" xfId="4674" xr:uid="{00000000-0005-0000-0000-000034120000}"/>
    <cellStyle name="Comma 2 4 7 3 6" xfId="4675" xr:uid="{00000000-0005-0000-0000-000035120000}"/>
    <cellStyle name="Comma 2 4 7 4" xfId="4676" xr:uid="{00000000-0005-0000-0000-000036120000}"/>
    <cellStyle name="Comma 2 4 7 4 2" xfId="4677" xr:uid="{00000000-0005-0000-0000-000037120000}"/>
    <cellStyle name="Comma 2 4 7 4 2 2" xfId="4678" xr:uid="{00000000-0005-0000-0000-000038120000}"/>
    <cellStyle name="Comma 2 4 7 4 2 3" xfId="4679" xr:uid="{00000000-0005-0000-0000-000039120000}"/>
    <cellStyle name="Comma 2 4 7 4 2 4" xfId="4680" xr:uid="{00000000-0005-0000-0000-00003A120000}"/>
    <cellStyle name="Comma 2 4 7 4 3" xfId="4681" xr:uid="{00000000-0005-0000-0000-00003B120000}"/>
    <cellStyle name="Comma 2 4 7 4 4" xfId="4682" xr:uid="{00000000-0005-0000-0000-00003C120000}"/>
    <cellStyle name="Comma 2 4 7 4 5" xfId="4683" xr:uid="{00000000-0005-0000-0000-00003D120000}"/>
    <cellStyle name="Comma 2 4 7 5" xfId="4684" xr:uid="{00000000-0005-0000-0000-00003E120000}"/>
    <cellStyle name="Comma 2 4 7 5 2" xfId="4685" xr:uid="{00000000-0005-0000-0000-00003F120000}"/>
    <cellStyle name="Comma 2 4 7 5 3" xfId="4686" xr:uid="{00000000-0005-0000-0000-000040120000}"/>
    <cellStyle name="Comma 2 4 7 5 4" xfId="4687" xr:uid="{00000000-0005-0000-0000-000041120000}"/>
    <cellStyle name="Comma 2 4 7 6" xfId="4688" xr:uid="{00000000-0005-0000-0000-000042120000}"/>
    <cellStyle name="Comma 2 4 7 7" xfId="4689" xr:uid="{00000000-0005-0000-0000-000043120000}"/>
    <cellStyle name="Comma 2 4 7 8" xfId="4690" xr:uid="{00000000-0005-0000-0000-000044120000}"/>
    <cellStyle name="Comma 2 4 8" xfId="4691" xr:uid="{00000000-0005-0000-0000-000045120000}"/>
    <cellStyle name="Comma 2 4 8 2" xfId="4692" xr:uid="{00000000-0005-0000-0000-000046120000}"/>
    <cellStyle name="Comma 2 4 8 2 2" xfId="4693" xr:uid="{00000000-0005-0000-0000-000047120000}"/>
    <cellStyle name="Comma 2 4 8 2 2 2" xfId="4694" xr:uid="{00000000-0005-0000-0000-000048120000}"/>
    <cellStyle name="Comma 2 4 8 2 2 3" xfId="4695" xr:uid="{00000000-0005-0000-0000-000049120000}"/>
    <cellStyle name="Comma 2 4 8 2 2 4" xfId="4696" xr:uid="{00000000-0005-0000-0000-00004A120000}"/>
    <cellStyle name="Comma 2 4 8 2 3" xfId="4697" xr:uid="{00000000-0005-0000-0000-00004B120000}"/>
    <cellStyle name="Comma 2 4 8 2 4" xfId="4698" xr:uid="{00000000-0005-0000-0000-00004C120000}"/>
    <cellStyle name="Comma 2 4 8 2 5" xfId="4699" xr:uid="{00000000-0005-0000-0000-00004D120000}"/>
    <cellStyle name="Comma 2 4 8 3" xfId="4700" xr:uid="{00000000-0005-0000-0000-00004E120000}"/>
    <cellStyle name="Comma 2 4 8 3 2" xfId="4701" xr:uid="{00000000-0005-0000-0000-00004F120000}"/>
    <cellStyle name="Comma 2 4 8 3 3" xfId="4702" xr:uid="{00000000-0005-0000-0000-000050120000}"/>
    <cellStyle name="Comma 2 4 8 3 4" xfId="4703" xr:uid="{00000000-0005-0000-0000-000051120000}"/>
    <cellStyle name="Comma 2 4 8 4" xfId="4704" xr:uid="{00000000-0005-0000-0000-000052120000}"/>
    <cellStyle name="Comma 2 4 8 5" xfId="4705" xr:uid="{00000000-0005-0000-0000-000053120000}"/>
    <cellStyle name="Comma 2 4 8 6" xfId="4706" xr:uid="{00000000-0005-0000-0000-000054120000}"/>
    <cellStyle name="Comma 2 4 9" xfId="4707" xr:uid="{00000000-0005-0000-0000-000055120000}"/>
    <cellStyle name="Comma 2 4 9 2" xfId="4708" xr:uid="{00000000-0005-0000-0000-000056120000}"/>
    <cellStyle name="Comma 2 4 9 2 2" xfId="4709" xr:uid="{00000000-0005-0000-0000-000057120000}"/>
    <cellStyle name="Comma 2 4 9 2 2 2" xfId="4710" xr:uid="{00000000-0005-0000-0000-000058120000}"/>
    <cellStyle name="Comma 2 4 9 2 2 3" xfId="4711" xr:uid="{00000000-0005-0000-0000-000059120000}"/>
    <cellStyle name="Comma 2 4 9 2 2 4" xfId="4712" xr:uid="{00000000-0005-0000-0000-00005A120000}"/>
    <cellStyle name="Comma 2 4 9 2 3" xfId="4713" xr:uid="{00000000-0005-0000-0000-00005B120000}"/>
    <cellStyle name="Comma 2 4 9 2 4" xfId="4714" xr:uid="{00000000-0005-0000-0000-00005C120000}"/>
    <cellStyle name="Comma 2 4 9 2 5" xfId="4715" xr:uid="{00000000-0005-0000-0000-00005D120000}"/>
    <cellStyle name="Comma 2 4 9 3" xfId="4716" xr:uid="{00000000-0005-0000-0000-00005E120000}"/>
    <cellStyle name="Comma 2 4 9 3 2" xfId="4717" xr:uid="{00000000-0005-0000-0000-00005F120000}"/>
    <cellStyle name="Comma 2 4 9 3 3" xfId="4718" xr:uid="{00000000-0005-0000-0000-000060120000}"/>
    <cellStyle name="Comma 2 4 9 3 4" xfId="4719" xr:uid="{00000000-0005-0000-0000-000061120000}"/>
    <cellStyle name="Comma 2 4 9 4" xfId="4720" xr:uid="{00000000-0005-0000-0000-000062120000}"/>
    <cellStyle name="Comma 2 4 9 5" xfId="4721" xr:uid="{00000000-0005-0000-0000-000063120000}"/>
    <cellStyle name="Comma 2 4 9 6" xfId="4722" xr:uid="{00000000-0005-0000-0000-000064120000}"/>
    <cellStyle name="Comma 2 40" xfId="4723" xr:uid="{00000000-0005-0000-0000-000065120000}"/>
    <cellStyle name="Comma 2 41" xfId="4724" xr:uid="{00000000-0005-0000-0000-000066120000}"/>
    <cellStyle name="Comma 2 42" xfId="4725" xr:uid="{00000000-0005-0000-0000-000067120000}"/>
    <cellStyle name="Comma 2 43" xfId="4726" xr:uid="{00000000-0005-0000-0000-000068120000}"/>
    <cellStyle name="Comma 2 44" xfId="4727" xr:uid="{00000000-0005-0000-0000-000069120000}"/>
    <cellStyle name="Comma 2 45" xfId="4728" xr:uid="{00000000-0005-0000-0000-00006A120000}"/>
    <cellStyle name="Comma 2 46" xfId="4729" xr:uid="{00000000-0005-0000-0000-00006B120000}"/>
    <cellStyle name="Comma 2 47" xfId="4730" xr:uid="{00000000-0005-0000-0000-00006C120000}"/>
    <cellStyle name="Comma 2 48" xfId="4731" xr:uid="{00000000-0005-0000-0000-00006D120000}"/>
    <cellStyle name="Comma 2 49" xfId="4732" xr:uid="{00000000-0005-0000-0000-00006E120000}"/>
    <cellStyle name="Comma 2 5" xfId="4733" xr:uid="{00000000-0005-0000-0000-00006F120000}"/>
    <cellStyle name="Comma 2 5 10" xfId="4734" xr:uid="{00000000-0005-0000-0000-000070120000}"/>
    <cellStyle name="Comma 2 5 11" xfId="4735" xr:uid="{00000000-0005-0000-0000-000071120000}"/>
    <cellStyle name="Comma 2 5 2" xfId="4736" xr:uid="{00000000-0005-0000-0000-000072120000}"/>
    <cellStyle name="Comma 2 5 2 2" xfId="4737" xr:uid="{00000000-0005-0000-0000-000073120000}"/>
    <cellStyle name="Comma 2 5 2 3" xfId="4738" xr:uid="{00000000-0005-0000-0000-000074120000}"/>
    <cellStyle name="Comma 2 5 3" xfId="4739" xr:uid="{00000000-0005-0000-0000-000075120000}"/>
    <cellStyle name="Comma 2 5 3 2" xfId="4740" xr:uid="{00000000-0005-0000-0000-000076120000}"/>
    <cellStyle name="Comma 2 5 3 2 2" xfId="4741" xr:uid="{00000000-0005-0000-0000-000077120000}"/>
    <cellStyle name="Comma 2 5 3 2 2 2" xfId="4742" xr:uid="{00000000-0005-0000-0000-000078120000}"/>
    <cellStyle name="Comma 2 5 3 2 2 2 2" xfId="4743" xr:uid="{00000000-0005-0000-0000-000079120000}"/>
    <cellStyle name="Comma 2 5 3 2 2 2 3" xfId="4744" xr:uid="{00000000-0005-0000-0000-00007A120000}"/>
    <cellStyle name="Comma 2 5 3 2 2 2 4" xfId="4745" xr:uid="{00000000-0005-0000-0000-00007B120000}"/>
    <cellStyle name="Comma 2 5 3 2 2 3" xfId="4746" xr:uid="{00000000-0005-0000-0000-00007C120000}"/>
    <cellStyle name="Comma 2 5 3 2 2 4" xfId="4747" xr:uid="{00000000-0005-0000-0000-00007D120000}"/>
    <cellStyle name="Comma 2 5 3 2 2 5" xfId="4748" xr:uid="{00000000-0005-0000-0000-00007E120000}"/>
    <cellStyle name="Comma 2 5 3 2 3" xfId="4749" xr:uid="{00000000-0005-0000-0000-00007F120000}"/>
    <cellStyle name="Comma 2 5 3 2 3 2" xfId="4750" xr:uid="{00000000-0005-0000-0000-000080120000}"/>
    <cellStyle name="Comma 2 5 3 2 3 3" xfId="4751" xr:uid="{00000000-0005-0000-0000-000081120000}"/>
    <cellStyle name="Comma 2 5 3 2 3 4" xfId="4752" xr:uid="{00000000-0005-0000-0000-000082120000}"/>
    <cellStyle name="Comma 2 5 3 2 4" xfId="4753" xr:uid="{00000000-0005-0000-0000-000083120000}"/>
    <cellStyle name="Comma 2 5 3 2 5" xfId="4754" xr:uid="{00000000-0005-0000-0000-000084120000}"/>
    <cellStyle name="Comma 2 5 3 2 6" xfId="4755" xr:uid="{00000000-0005-0000-0000-000085120000}"/>
    <cellStyle name="Comma 2 5 3 3" xfId="4756" xr:uid="{00000000-0005-0000-0000-000086120000}"/>
    <cellStyle name="Comma 2 5 3 3 2" xfId="4757" xr:uid="{00000000-0005-0000-0000-000087120000}"/>
    <cellStyle name="Comma 2 5 3 3 2 2" xfId="4758" xr:uid="{00000000-0005-0000-0000-000088120000}"/>
    <cellStyle name="Comma 2 5 3 3 2 2 2" xfId="4759" xr:uid="{00000000-0005-0000-0000-000089120000}"/>
    <cellStyle name="Comma 2 5 3 3 2 2 3" xfId="4760" xr:uid="{00000000-0005-0000-0000-00008A120000}"/>
    <cellStyle name="Comma 2 5 3 3 2 2 4" xfId="4761" xr:uid="{00000000-0005-0000-0000-00008B120000}"/>
    <cellStyle name="Comma 2 5 3 3 2 3" xfId="4762" xr:uid="{00000000-0005-0000-0000-00008C120000}"/>
    <cellStyle name="Comma 2 5 3 3 2 4" xfId="4763" xr:uid="{00000000-0005-0000-0000-00008D120000}"/>
    <cellStyle name="Comma 2 5 3 3 2 5" xfId="4764" xr:uid="{00000000-0005-0000-0000-00008E120000}"/>
    <cellStyle name="Comma 2 5 3 3 3" xfId="4765" xr:uid="{00000000-0005-0000-0000-00008F120000}"/>
    <cellStyle name="Comma 2 5 3 3 3 2" xfId="4766" xr:uid="{00000000-0005-0000-0000-000090120000}"/>
    <cellStyle name="Comma 2 5 3 3 3 3" xfId="4767" xr:uid="{00000000-0005-0000-0000-000091120000}"/>
    <cellStyle name="Comma 2 5 3 3 3 4" xfId="4768" xr:uid="{00000000-0005-0000-0000-000092120000}"/>
    <cellStyle name="Comma 2 5 3 3 4" xfId="4769" xr:uid="{00000000-0005-0000-0000-000093120000}"/>
    <cellStyle name="Comma 2 5 3 3 5" xfId="4770" xr:uid="{00000000-0005-0000-0000-000094120000}"/>
    <cellStyle name="Comma 2 5 3 3 6" xfId="4771" xr:uid="{00000000-0005-0000-0000-000095120000}"/>
    <cellStyle name="Comma 2 5 3 4" xfId="4772" xr:uid="{00000000-0005-0000-0000-000096120000}"/>
    <cellStyle name="Comma 2 5 3 4 2" xfId="4773" xr:uid="{00000000-0005-0000-0000-000097120000}"/>
    <cellStyle name="Comma 2 5 3 4 2 2" xfId="4774" xr:uid="{00000000-0005-0000-0000-000098120000}"/>
    <cellStyle name="Comma 2 5 3 4 2 3" xfId="4775" xr:uid="{00000000-0005-0000-0000-000099120000}"/>
    <cellStyle name="Comma 2 5 3 4 2 4" xfId="4776" xr:uid="{00000000-0005-0000-0000-00009A120000}"/>
    <cellStyle name="Comma 2 5 3 4 3" xfId="4777" xr:uid="{00000000-0005-0000-0000-00009B120000}"/>
    <cellStyle name="Comma 2 5 3 4 4" xfId="4778" xr:uid="{00000000-0005-0000-0000-00009C120000}"/>
    <cellStyle name="Comma 2 5 3 4 5" xfId="4779" xr:uid="{00000000-0005-0000-0000-00009D120000}"/>
    <cellStyle name="Comma 2 5 3 5" xfId="4780" xr:uid="{00000000-0005-0000-0000-00009E120000}"/>
    <cellStyle name="Comma 2 5 3 5 2" xfId="4781" xr:uid="{00000000-0005-0000-0000-00009F120000}"/>
    <cellStyle name="Comma 2 5 3 5 3" xfId="4782" xr:uid="{00000000-0005-0000-0000-0000A0120000}"/>
    <cellStyle name="Comma 2 5 3 5 4" xfId="4783" xr:uid="{00000000-0005-0000-0000-0000A1120000}"/>
    <cellStyle name="Comma 2 5 3 6" xfId="4784" xr:uid="{00000000-0005-0000-0000-0000A2120000}"/>
    <cellStyle name="Comma 2 5 3 7" xfId="4785" xr:uid="{00000000-0005-0000-0000-0000A3120000}"/>
    <cellStyle name="Comma 2 5 3 8" xfId="4786" xr:uid="{00000000-0005-0000-0000-0000A4120000}"/>
    <cellStyle name="Comma 2 5 4" xfId="4787" xr:uid="{00000000-0005-0000-0000-0000A5120000}"/>
    <cellStyle name="Comma 2 5 4 2" xfId="4788" xr:uid="{00000000-0005-0000-0000-0000A6120000}"/>
    <cellStyle name="Comma 2 5 4 2 2" xfId="4789" xr:uid="{00000000-0005-0000-0000-0000A7120000}"/>
    <cellStyle name="Comma 2 5 4 2 2 2" xfId="4790" xr:uid="{00000000-0005-0000-0000-0000A8120000}"/>
    <cellStyle name="Comma 2 5 4 2 2 3" xfId="4791" xr:uid="{00000000-0005-0000-0000-0000A9120000}"/>
    <cellStyle name="Comma 2 5 4 2 2 4" xfId="4792" xr:uid="{00000000-0005-0000-0000-0000AA120000}"/>
    <cellStyle name="Comma 2 5 4 2 3" xfId="4793" xr:uid="{00000000-0005-0000-0000-0000AB120000}"/>
    <cellStyle name="Comma 2 5 4 2 4" xfId="4794" xr:uid="{00000000-0005-0000-0000-0000AC120000}"/>
    <cellStyle name="Comma 2 5 4 2 5" xfId="4795" xr:uid="{00000000-0005-0000-0000-0000AD120000}"/>
    <cellStyle name="Comma 2 5 4 3" xfId="4796" xr:uid="{00000000-0005-0000-0000-0000AE120000}"/>
    <cellStyle name="Comma 2 5 4 3 2" xfId="4797" xr:uid="{00000000-0005-0000-0000-0000AF120000}"/>
    <cellStyle name="Comma 2 5 4 3 3" xfId="4798" xr:uid="{00000000-0005-0000-0000-0000B0120000}"/>
    <cellStyle name="Comma 2 5 4 3 4" xfId="4799" xr:uid="{00000000-0005-0000-0000-0000B1120000}"/>
    <cellStyle name="Comma 2 5 4 4" xfId="4800" xr:uid="{00000000-0005-0000-0000-0000B2120000}"/>
    <cellStyle name="Comma 2 5 4 5" xfId="4801" xr:uid="{00000000-0005-0000-0000-0000B3120000}"/>
    <cellStyle name="Comma 2 5 4 6" xfId="4802" xr:uid="{00000000-0005-0000-0000-0000B4120000}"/>
    <cellStyle name="Comma 2 5 5" xfId="4803" xr:uid="{00000000-0005-0000-0000-0000B5120000}"/>
    <cellStyle name="Comma 2 5 5 2" xfId="4804" xr:uid="{00000000-0005-0000-0000-0000B6120000}"/>
    <cellStyle name="Comma 2 5 5 2 2" xfId="4805" xr:uid="{00000000-0005-0000-0000-0000B7120000}"/>
    <cellStyle name="Comma 2 5 5 2 2 2" xfId="4806" xr:uid="{00000000-0005-0000-0000-0000B8120000}"/>
    <cellStyle name="Comma 2 5 5 2 2 3" xfId="4807" xr:uid="{00000000-0005-0000-0000-0000B9120000}"/>
    <cellStyle name="Comma 2 5 5 2 2 4" xfId="4808" xr:uid="{00000000-0005-0000-0000-0000BA120000}"/>
    <cellStyle name="Comma 2 5 5 2 3" xfId="4809" xr:uid="{00000000-0005-0000-0000-0000BB120000}"/>
    <cellStyle name="Comma 2 5 5 2 4" xfId="4810" xr:uid="{00000000-0005-0000-0000-0000BC120000}"/>
    <cellStyle name="Comma 2 5 5 2 5" xfId="4811" xr:uid="{00000000-0005-0000-0000-0000BD120000}"/>
    <cellStyle name="Comma 2 5 5 3" xfId="4812" xr:uid="{00000000-0005-0000-0000-0000BE120000}"/>
    <cellStyle name="Comma 2 5 5 3 2" xfId="4813" xr:uid="{00000000-0005-0000-0000-0000BF120000}"/>
    <cellStyle name="Comma 2 5 5 3 3" xfId="4814" xr:uid="{00000000-0005-0000-0000-0000C0120000}"/>
    <cellStyle name="Comma 2 5 5 3 4" xfId="4815" xr:uid="{00000000-0005-0000-0000-0000C1120000}"/>
    <cellStyle name="Comma 2 5 5 4" xfId="4816" xr:uid="{00000000-0005-0000-0000-0000C2120000}"/>
    <cellStyle name="Comma 2 5 5 5" xfId="4817" xr:uid="{00000000-0005-0000-0000-0000C3120000}"/>
    <cellStyle name="Comma 2 5 5 6" xfId="4818" xr:uid="{00000000-0005-0000-0000-0000C4120000}"/>
    <cellStyle name="Comma 2 5 6" xfId="4819" xr:uid="{00000000-0005-0000-0000-0000C5120000}"/>
    <cellStyle name="Comma 2 5 7" xfId="4820" xr:uid="{00000000-0005-0000-0000-0000C6120000}"/>
    <cellStyle name="Comma 2 5 7 2" xfId="4821" xr:uid="{00000000-0005-0000-0000-0000C7120000}"/>
    <cellStyle name="Comma 2 5 7 2 2" xfId="4822" xr:uid="{00000000-0005-0000-0000-0000C8120000}"/>
    <cellStyle name="Comma 2 5 7 2 3" xfId="4823" xr:uid="{00000000-0005-0000-0000-0000C9120000}"/>
    <cellStyle name="Comma 2 5 7 2 4" xfId="4824" xr:uid="{00000000-0005-0000-0000-0000CA120000}"/>
    <cellStyle name="Comma 2 5 7 3" xfId="4825" xr:uid="{00000000-0005-0000-0000-0000CB120000}"/>
    <cellStyle name="Comma 2 5 7 4" xfId="4826" xr:uid="{00000000-0005-0000-0000-0000CC120000}"/>
    <cellStyle name="Comma 2 5 7 5" xfId="4827" xr:uid="{00000000-0005-0000-0000-0000CD120000}"/>
    <cellStyle name="Comma 2 5 8" xfId="4828" xr:uid="{00000000-0005-0000-0000-0000CE120000}"/>
    <cellStyle name="Comma 2 5 8 2" xfId="4829" xr:uid="{00000000-0005-0000-0000-0000CF120000}"/>
    <cellStyle name="Comma 2 5 8 3" xfId="4830" xr:uid="{00000000-0005-0000-0000-0000D0120000}"/>
    <cellStyle name="Comma 2 5 8 4" xfId="4831" xr:uid="{00000000-0005-0000-0000-0000D1120000}"/>
    <cellStyle name="Comma 2 5 9" xfId="4832" xr:uid="{00000000-0005-0000-0000-0000D2120000}"/>
    <cellStyle name="Comma 2 50" xfId="4833" xr:uid="{00000000-0005-0000-0000-0000D3120000}"/>
    <cellStyle name="Comma 2 51" xfId="4834" xr:uid="{00000000-0005-0000-0000-0000D4120000}"/>
    <cellStyle name="Comma 2 52" xfId="4835" xr:uid="{00000000-0005-0000-0000-0000D5120000}"/>
    <cellStyle name="Comma 2 53" xfId="4836" xr:uid="{00000000-0005-0000-0000-0000D6120000}"/>
    <cellStyle name="Comma 2 54" xfId="4837" xr:uid="{00000000-0005-0000-0000-0000D7120000}"/>
    <cellStyle name="Comma 2 55" xfId="4838" xr:uid="{00000000-0005-0000-0000-0000D8120000}"/>
    <cellStyle name="Comma 2 56" xfId="4839" xr:uid="{00000000-0005-0000-0000-0000D9120000}"/>
    <cellStyle name="Comma 2 57" xfId="4840" xr:uid="{00000000-0005-0000-0000-0000DA120000}"/>
    <cellStyle name="Comma 2 58" xfId="4841" xr:uid="{00000000-0005-0000-0000-0000DB120000}"/>
    <cellStyle name="Comma 2 59" xfId="4842" xr:uid="{00000000-0005-0000-0000-0000DC120000}"/>
    <cellStyle name="Comma 2 6" xfId="4843" xr:uid="{00000000-0005-0000-0000-0000DD120000}"/>
    <cellStyle name="Comma 2 6 10" xfId="4844" xr:uid="{00000000-0005-0000-0000-0000DE120000}"/>
    <cellStyle name="Comma 2 6 11" xfId="4845" xr:uid="{00000000-0005-0000-0000-0000DF120000}"/>
    <cellStyle name="Comma 2 6 2" xfId="4846" xr:uid="{00000000-0005-0000-0000-0000E0120000}"/>
    <cellStyle name="Comma 2 6 2 2" xfId="4847" xr:uid="{00000000-0005-0000-0000-0000E1120000}"/>
    <cellStyle name="Comma 2 6 2 3" xfId="4848" xr:uid="{00000000-0005-0000-0000-0000E2120000}"/>
    <cellStyle name="Comma 2 6 3" xfId="4849" xr:uid="{00000000-0005-0000-0000-0000E3120000}"/>
    <cellStyle name="Comma 2 6 3 2" xfId="4850" xr:uid="{00000000-0005-0000-0000-0000E4120000}"/>
    <cellStyle name="Comma 2 6 3 2 2" xfId="4851" xr:uid="{00000000-0005-0000-0000-0000E5120000}"/>
    <cellStyle name="Comma 2 6 3 2 2 2" xfId="4852" xr:uid="{00000000-0005-0000-0000-0000E6120000}"/>
    <cellStyle name="Comma 2 6 3 2 2 2 2" xfId="4853" xr:uid="{00000000-0005-0000-0000-0000E7120000}"/>
    <cellStyle name="Comma 2 6 3 2 2 2 3" xfId="4854" xr:uid="{00000000-0005-0000-0000-0000E8120000}"/>
    <cellStyle name="Comma 2 6 3 2 2 2 4" xfId="4855" xr:uid="{00000000-0005-0000-0000-0000E9120000}"/>
    <cellStyle name="Comma 2 6 3 2 2 3" xfId="4856" xr:uid="{00000000-0005-0000-0000-0000EA120000}"/>
    <cellStyle name="Comma 2 6 3 2 2 4" xfId="4857" xr:uid="{00000000-0005-0000-0000-0000EB120000}"/>
    <cellStyle name="Comma 2 6 3 2 2 5" xfId="4858" xr:uid="{00000000-0005-0000-0000-0000EC120000}"/>
    <cellStyle name="Comma 2 6 3 2 3" xfId="4859" xr:uid="{00000000-0005-0000-0000-0000ED120000}"/>
    <cellStyle name="Comma 2 6 3 2 3 2" xfId="4860" xr:uid="{00000000-0005-0000-0000-0000EE120000}"/>
    <cellStyle name="Comma 2 6 3 2 3 3" xfId="4861" xr:uid="{00000000-0005-0000-0000-0000EF120000}"/>
    <cellStyle name="Comma 2 6 3 2 3 4" xfId="4862" xr:uid="{00000000-0005-0000-0000-0000F0120000}"/>
    <cellStyle name="Comma 2 6 3 2 4" xfId="4863" xr:uid="{00000000-0005-0000-0000-0000F1120000}"/>
    <cellStyle name="Comma 2 6 3 2 5" xfId="4864" xr:uid="{00000000-0005-0000-0000-0000F2120000}"/>
    <cellStyle name="Comma 2 6 3 2 6" xfId="4865" xr:uid="{00000000-0005-0000-0000-0000F3120000}"/>
    <cellStyle name="Comma 2 6 3 3" xfId="4866" xr:uid="{00000000-0005-0000-0000-0000F4120000}"/>
    <cellStyle name="Comma 2 6 3 3 2" xfId="4867" xr:uid="{00000000-0005-0000-0000-0000F5120000}"/>
    <cellStyle name="Comma 2 6 3 3 2 2" xfId="4868" xr:uid="{00000000-0005-0000-0000-0000F6120000}"/>
    <cellStyle name="Comma 2 6 3 3 2 2 2" xfId="4869" xr:uid="{00000000-0005-0000-0000-0000F7120000}"/>
    <cellStyle name="Comma 2 6 3 3 2 2 3" xfId="4870" xr:uid="{00000000-0005-0000-0000-0000F8120000}"/>
    <cellStyle name="Comma 2 6 3 3 2 2 4" xfId="4871" xr:uid="{00000000-0005-0000-0000-0000F9120000}"/>
    <cellStyle name="Comma 2 6 3 3 2 3" xfId="4872" xr:uid="{00000000-0005-0000-0000-0000FA120000}"/>
    <cellStyle name="Comma 2 6 3 3 2 4" xfId="4873" xr:uid="{00000000-0005-0000-0000-0000FB120000}"/>
    <cellStyle name="Comma 2 6 3 3 2 5" xfId="4874" xr:uid="{00000000-0005-0000-0000-0000FC120000}"/>
    <cellStyle name="Comma 2 6 3 3 3" xfId="4875" xr:uid="{00000000-0005-0000-0000-0000FD120000}"/>
    <cellStyle name="Comma 2 6 3 3 3 2" xfId="4876" xr:uid="{00000000-0005-0000-0000-0000FE120000}"/>
    <cellStyle name="Comma 2 6 3 3 3 3" xfId="4877" xr:uid="{00000000-0005-0000-0000-0000FF120000}"/>
    <cellStyle name="Comma 2 6 3 3 3 4" xfId="4878" xr:uid="{00000000-0005-0000-0000-000000130000}"/>
    <cellStyle name="Comma 2 6 3 3 4" xfId="4879" xr:uid="{00000000-0005-0000-0000-000001130000}"/>
    <cellStyle name="Comma 2 6 3 3 5" xfId="4880" xr:uid="{00000000-0005-0000-0000-000002130000}"/>
    <cellStyle name="Comma 2 6 3 3 6" xfId="4881" xr:uid="{00000000-0005-0000-0000-000003130000}"/>
    <cellStyle name="Comma 2 6 3 4" xfId="4882" xr:uid="{00000000-0005-0000-0000-000004130000}"/>
    <cellStyle name="Comma 2 6 3 4 2" xfId="4883" xr:uid="{00000000-0005-0000-0000-000005130000}"/>
    <cellStyle name="Comma 2 6 3 4 2 2" xfId="4884" xr:uid="{00000000-0005-0000-0000-000006130000}"/>
    <cellStyle name="Comma 2 6 3 4 2 3" xfId="4885" xr:uid="{00000000-0005-0000-0000-000007130000}"/>
    <cellStyle name="Comma 2 6 3 4 2 4" xfId="4886" xr:uid="{00000000-0005-0000-0000-000008130000}"/>
    <cellStyle name="Comma 2 6 3 4 3" xfId="4887" xr:uid="{00000000-0005-0000-0000-000009130000}"/>
    <cellStyle name="Comma 2 6 3 4 4" xfId="4888" xr:uid="{00000000-0005-0000-0000-00000A130000}"/>
    <cellStyle name="Comma 2 6 3 4 5" xfId="4889" xr:uid="{00000000-0005-0000-0000-00000B130000}"/>
    <cellStyle name="Comma 2 6 3 5" xfId="4890" xr:uid="{00000000-0005-0000-0000-00000C130000}"/>
    <cellStyle name="Comma 2 6 3 5 2" xfId="4891" xr:uid="{00000000-0005-0000-0000-00000D130000}"/>
    <cellStyle name="Comma 2 6 3 5 3" xfId="4892" xr:uid="{00000000-0005-0000-0000-00000E130000}"/>
    <cellStyle name="Comma 2 6 3 5 4" xfId="4893" xr:uid="{00000000-0005-0000-0000-00000F130000}"/>
    <cellStyle name="Comma 2 6 3 6" xfId="4894" xr:uid="{00000000-0005-0000-0000-000010130000}"/>
    <cellStyle name="Comma 2 6 3 7" xfId="4895" xr:uid="{00000000-0005-0000-0000-000011130000}"/>
    <cellStyle name="Comma 2 6 3 8" xfId="4896" xr:uid="{00000000-0005-0000-0000-000012130000}"/>
    <cellStyle name="Comma 2 6 4" xfId="4897" xr:uid="{00000000-0005-0000-0000-000013130000}"/>
    <cellStyle name="Comma 2 6 4 2" xfId="4898" xr:uid="{00000000-0005-0000-0000-000014130000}"/>
    <cellStyle name="Comma 2 6 4 2 2" xfId="4899" xr:uid="{00000000-0005-0000-0000-000015130000}"/>
    <cellStyle name="Comma 2 6 4 2 2 2" xfId="4900" xr:uid="{00000000-0005-0000-0000-000016130000}"/>
    <cellStyle name="Comma 2 6 4 2 2 3" xfId="4901" xr:uid="{00000000-0005-0000-0000-000017130000}"/>
    <cellStyle name="Comma 2 6 4 2 2 4" xfId="4902" xr:uid="{00000000-0005-0000-0000-000018130000}"/>
    <cellStyle name="Comma 2 6 4 2 3" xfId="4903" xr:uid="{00000000-0005-0000-0000-000019130000}"/>
    <cellStyle name="Comma 2 6 4 2 4" xfId="4904" xr:uid="{00000000-0005-0000-0000-00001A130000}"/>
    <cellStyle name="Comma 2 6 4 2 5" xfId="4905" xr:uid="{00000000-0005-0000-0000-00001B130000}"/>
    <cellStyle name="Comma 2 6 4 3" xfId="4906" xr:uid="{00000000-0005-0000-0000-00001C130000}"/>
    <cellStyle name="Comma 2 6 4 3 2" xfId="4907" xr:uid="{00000000-0005-0000-0000-00001D130000}"/>
    <cellStyle name="Comma 2 6 4 3 3" xfId="4908" xr:uid="{00000000-0005-0000-0000-00001E130000}"/>
    <cellStyle name="Comma 2 6 4 3 4" xfId="4909" xr:uid="{00000000-0005-0000-0000-00001F130000}"/>
    <cellStyle name="Comma 2 6 4 4" xfId="4910" xr:uid="{00000000-0005-0000-0000-000020130000}"/>
    <cellStyle name="Comma 2 6 4 5" xfId="4911" xr:uid="{00000000-0005-0000-0000-000021130000}"/>
    <cellStyle name="Comma 2 6 4 6" xfId="4912" xr:uid="{00000000-0005-0000-0000-000022130000}"/>
    <cellStyle name="Comma 2 6 5" xfId="4913" xr:uid="{00000000-0005-0000-0000-000023130000}"/>
    <cellStyle name="Comma 2 6 5 2" xfId="4914" xr:uid="{00000000-0005-0000-0000-000024130000}"/>
    <cellStyle name="Comma 2 6 5 2 2" xfId="4915" xr:uid="{00000000-0005-0000-0000-000025130000}"/>
    <cellStyle name="Comma 2 6 5 2 2 2" xfId="4916" xr:uid="{00000000-0005-0000-0000-000026130000}"/>
    <cellStyle name="Comma 2 6 5 2 2 3" xfId="4917" xr:uid="{00000000-0005-0000-0000-000027130000}"/>
    <cellStyle name="Comma 2 6 5 2 2 4" xfId="4918" xr:uid="{00000000-0005-0000-0000-000028130000}"/>
    <cellStyle name="Comma 2 6 5 2 3" xfId="4919" xr:uid="{00000000-0005-0000-0000-000029130000}"/>
    <cellStyle name="Comma 2 6 5 2 4" xfId="4920" xr:uid="{00000000-0005-0000-0000-00002A130000}"/>
    <cellStyle name="Comma 2 6 5 2 5" xfId="4921" xr:uid="{00000000-0005-0000-0000-00002B130000}"/>
    <cellStyle name="Comma 2 6 5 3" xfId="4922" xr:uid="{00000000-0005-0000-0000-00002C130000}"/>
    <cellStyle name="Comma 2 6 5 3 2" xfId="4923" xr:uid="{00000000-0005-0000-0000-00002D130000}"/>
    <cellStyle name="Comma 2 6 5 3 3" xfId="4924" xr:uid="{00000000-0005-0000-0000-00002E130000}"/>
    <cellStyle name="Comma 2 6 5 3 4" xfId="4925" xr:uid="{00000000-0005-0000-0000-00002F130000}"/>
    <cellStyle name="Comma 2 6 5 4" xfId="4926" xr:uid="{00000000-0005-0000-0000-000030130000}"/>
    <cellStyle name="Comma 2 6 5 5" xfId="4927" xr:uid="{00000000-0005-0000-0000-000031130000}"/>
    <cellStyle name="Comma 2 6 5 6" xfId="4928" xr:uid="{00000000-0005-0000-0000-000032130000}"/>
    <cellStyle name="Comma 2 6 6" xfId="4929" xr:uid="{00000000-0005-0000-0000-000033130000}"/>
    <cellStyle name="Comma 2 6 7" xfId="4930" xr:uid="{00000000-0005-0000-0000-000034130000}"/>
    <cellStyle name="Comma 2 6 7 2" xfId="4931" xr:uid="{00000000-0005-0000-0000-000035130000}"/>
    <cellStyle name="Comma 2 6 7 2 2" xfId="4932" xr:uid="{00000000-0005-0000-0000-000036130000}"/>
    <cellStyle name="Comma 2 6 7 2 3" xfId="4933" xr:uid="{00000000-0005-0000-0000-000037130000}"/>
    <cellStyle name="Comma 2 6 7 2 4" xfId="4934" xr:uid="{00000000-0005-0000-0000-000038130000}"/>
    <cellStyle name="Comma 2 6 7 3" xfId="4935" xr:uid="{00000000-0005-0000-0000-000039130000}"/>
    <cellStyle name="Comma 2 6 7 4" xfId="4936" xr:uid="{00000000-0005-0000-0000-00003A130000}"/>
    <cellStyle name="Comma 2 6 7 5" xfId="4937" xr:uid="{00000000-0005-0000-0000-00003B130000}"/>
    <cellStyle name="Comma 2 6 8" xfId="4938" xr:uid="{00000000-0005-0000-0000-00003C130000}"/>
    <cellStyle name="Comma 2 6 8 2" xfId="4939" xr:uid="{00000000-0005-0000-0000-00003D130000}"/>
    <cellStyle name="Comma 2 6 8 3" xfId="4940" xr:uid="{00000000-0005-0000-0000-00003E130000}"/>
    <cellStyle name="Comma 2 6 8 4" xfId="4941" xr:uid="{00000000-0005-0000-0000-00003F130000}"/>
    <cellStyle name="Comma 2 6 9" xfId="4942" xr:uid="{00000000-0005-0000-0000-000040130000}"/>
    <cellStyle name="Comma 2 60" xfId="4943" xr:uid="{00000000-0005-0000-0000-000041130000}"/>
    <cellStyle name="Comma 2 61" xfId="4944" xr:uid="{00000000-0005-0000-0000-000042130000}"/>
    <cellStyle name="Comma 2 62" xfId="4945" xr:uid="{00000000-0005-0000-0000-000043130000}"/>
    <cellStyle name="Comma 2 63" xfId="4946" xr:uid="{00000000-0005-0000-0000-000044130000}"/>
    <cellStyle name="Comma 2 64" xfId="4947" xr:uid="{00000000-0005-0000-0000-000045130000}"/>
    <cellStyle name="Comma 2 65" xfId="4948" xr:uid="{00000000-0005-0000-0000-000046130000}"/>
    <cellStyle name="Comma 2 66" xfId="4949" xr:uid="{00000000-0005-0000-0000-000047130000}"/>
    <cellStyle name="Comma 2 67" xfId="4950" xr:uid="{00000000-0005-0000-0000-000048130000}"/>
    <cellStyle name="Comma 2 68" xfId="4951" xr:uid="{00000000-0005-0000-0000-000049130000}"/>
    <cellStyle name="Comma 2 69" xfId="4952" xr:uid="{00000000-0005-0000-0000-00004A130000}"/>
    <cellStyle name="Comma 2 7" xfId="4953" xr:uid="{00000000-0005-0000-0000-00004B130000}"/>
    <cellStyle name="Comma 2 7 2" xfId="4954" xr:uid="{00000000-0005-0000-0000-00004C130000}"/>
    <cellStyle name="Comma 2 7 2 2" xfId="4955" xr:uid="{00000000-0005-0000-0000-00004D130000}"/>
    <cellStyle name="Comma 2 7 2 2 2" xfId="4956" xr:uid="{00000000-0005-0000-0000-00004E130000}"/>
    <cellStyle name="Comma 2 7 2 2 3" xfId="4957" xr:uid="{00000000-0005-0000-0000-00004F130000}"/>
    <cellStyle name="Comma 2 7 2 2 4" xfId="4958" xr:uid="{00000000-0005-0000-0000-000050130000}"/>
    <cellStyle name="Comma 2 7 2 3" xfId="4959" xr:uid="{00000000-0005-0000-0000-000051130000}"/>
    <cellStyle name="Comma 2 7 2 3 2" xfId="4960" xr:uid="{00000000-0005-0000-0000-000052130000}"/>
    <cellStyle name="Comma 2 7 2 3 3" xfId="4961" xr:uid="{00000000-0005-0000-0000-000053130000}"/>
    <cellStyle name="Comma 2 7 2 3 4" xfId="4962" xr:uid="{00000000-0005-0000-0000-000054130000}"/>
    <cellStyle name="Comma 2 7 2 4" xfId="4963" xr:uid="{00000000-0005-0000-0000-000055130000}"/>
    <cellStyle name="Comma 2 7 2 4 2" xfId="4964" xr:uid="{00000000-0005-0000-0000-000056130000}"/>
    <cellStyle name="Comma 2 7 2 4 3" xfId="4965" xr:uid="{00000000-0005-0000-0000-000057130000}"/>
    <cellStyle name="Comma 2 7 2 4 4" xfId="4966" xr:uid="{00000000-0005-0000-0000-000058130000}"/>
    <cellStyle name="Comma 2 7 2 5" xfId="4967" xr:uid="{00000000-0005-0000-0000-000059130000}"/>
    <cellStyle name="Comma 2 7 2 6" xfId="4968" xr:uid="{00000000-0005-0000-0000-00005A130000}"/>
    <cellStyle name="Comma 2 7 3" xfId="4969" xr:uid="{00000000-0005-0000-0000-00005B130000}"/>
    <cellStyle name="Comma 2 7 4" xfId="4970" xr:uid="{00000000-0005-0000-0000-00005C130000}"/>
    <cellStyle name="Comma 2 7 5" xfId="4971" xr:uid="{00000000-0005-0000-0000-00005D130000}"/>
    <cellStyle name="Comma 2 7 6" xfId="4972" xr:uid="{00000000-0005-0000-0000-00005E130000}"/>
    <cellStyle name="Comma 2 7 7" xfId="4973" xr:uid="{00000000-0005-0000-0000-00005F130000}"/>
    <cellStyle name="Comma 2 7 7 2" xfId="4974" xr:uid="{00000000-0005-0000-0000-000060130000}"/>
    <cellStyle name="Comma 2 7 7 3" xfId="4975" xr:uid="{00000000-0005-0000-0000-000061130000}"/>
    <cellStyle name="Comma 2 7 7 4" xfId="4976" xr:uid="{00000000-0005-0000-0000-000062130000}"/>
    <cellStyle name="Comma 2 70" xfId="4977" xr:uid="{00000000-0005-0000-0000-000063130000}"/>
    <cellStyle name="Comma 2 71" xfId="4978" xr:uid="{00000000-0005-0000-0000-000064130000}"/>
    <cellStyle name="Comma 2 72" xfId="4979" xr:uid="{00000000-0005-0000-0000-000065130000}"/>
    <cellStyle name="Comma 2 73" xfId="4980" xr:uid="{00000000-0005-0000-0000-000066130000}"/>
    <cellStyle name="Comma 2 74" xfId="4981" xr:uid="{00000000-0005-0000-0000-000067130000}"/>
    <cellStyle name="Comma 2 75" xfId="4982" xr:uid="{00000000-0005-0000-0000-000068130000}"/>
    <cellStyle name="Comma 2 76" xfId="4983" xr:uid="{00000000-0005-0000-0000-000069130000}"/>
    <cellStyle name="Comma 2 77" xfId="4984" xr:uid="{00000000-0005-0000-0000-00006A130000}"/>
    <cellStyle name="Comma 2 78" xfId="4985" xr:uid="{00000000-0005-0000-0000-00006B130000}"/>
    <cellStyle name="Comma 2 79" xfId="4986" xr:uid="{00000000-0005-0000-0000-00006C130000}"/>
    <cellStyle name="Comma 2 8" xfId="4987" xr:uid="{00000000-0005-0000-0000-00006D130000}"/>
    <cellStyle name="Comma 2 8 2" xfId="4988" xr:uid="{00000000-0005-0000-0000-00006E130000}"/>
    <cellStyle name="Comma 2 8 2 2" xfId="4989" xr:uid="{00000000-0005-0000-0000-00006F130000}"/>
    <cellStyle name="Comma 2 8 2 3" xfId="4990" xr:uid="{00000000-0005-0000-0000-000070130000}"/>
    <cellStyle name="Comma 2 8 3" xfId="4991" xr:uid="{00000000-0005-0000-0000-000071130000}"/>
    <cellStyle name="Comma 2 8 3 2" xfId="4992" xr:uid="{00000000-0005-0000-0000-000072130000}"/>
    <cellStyle name="Comma 2 8 4" xfId="4993" xr:uid="{00000000-0005-0000-0000-000073130000}"/>
    <cellStyle name="Comma 2 8 5" xfId="4994" xr:uid="{00000000-0005-0000-0000-000074130000}"/>
    <cellStyle name="Comma 2 8 6" xfId="4995" xr:uid="{00000000-0005-0000-0000-000075130000}"/>
    <cellStyle name="Comma 2 8 6 2" xfId="4996" xr:uid="{00000000-0005-0000-0000-000076130000}"/>
    <cellStyle name="Comma 2 8 6 3" xfId="4997" xr:uid="{00000000-0005-0000-0000-000077130000}"/>
    <cellStyle name="Comma 2 8 6 4" xfId="4998" xr:uid="{00000000-0005-0000-0000-000078130000}"/>
    <cellStyle name="Comma 2 80" xfId="4999" xr:uid="{00000000-0005-0000-0000-000079130000}"/>
    <cellStyle name="Comma 2 81" xfId="5000" xr:uid="{00000000-0005-0000-0000-00007A130000}"/>
    <cellStyle name="Comma 2 82" xfId="5001" xr:uid="{00000000-0005-0000-0000-00007B130000}"/>
    <cellStyle name="Comma 2 83" xfId="5002" xr:uid="{00000000-0005-0000-0000-00007C130000}"/>
    <cellStyle name="Comma 2 84" xfId="5003" xr:uid="{00000000-0005-0000-0000-00007D130000}"/>
    <cellStyle name="Comma 2 85" xfId="5004" xr:uid="{00000000-0005-0000-0000-00007E130000}"/>
    <cellStyle name="Comma 2 86" xfId="5005" xr:uid="{00000000-0005-0000-0000-00007F130000}"/>
    <cellStyle name="Comma 2 87" xfId="5006" xr:uid="{00000000-0005-0000-0000-000080130000}"/>
    <cellStyle name="Comma 2 88" xfId="5007" xr:uid="{00000000-0005-0000-0000-000081130000}"/>
    <cellStyle name="Comma 2 89" xfId="5008" xr:uid="{00000000-0005-0000-0000-000082130000}"/>
    <cellStyle name="Comma 2 9" xfId="5009" xr:uid="{00000000-0005-0000-0000-000083130000}"/>
    <cellStyle name="Comma 2 9 2" xfId="5010" xr:uid="{00000000-0005-0000-0000-000084130000}"/>
    <cellStyle name="Comma 2 9 2 2" xfId="5011" xr:uid="{00000000-0005-0000-0000-000085130000}"/>
    <cellStyle name="Comma 2 9 3" xfId="5012" xr:uid="{00000000-0005-0000-0000-000086130000}"/>
    <cellStyle name="Comma 2 9 4" xfId="5013" xr:uid="{00000000-0005-0000-0000-000087130000}"/>
    <cellStyle name="Comma 2 9 5" xfId="5014" xr:uid="{00000000-0005-0000-0000-000088130000}"/>
    <cellStyle name="Comma 2 9 5 2" xfId="5015" xr:uid="{00000000-0005-0000-0000-000089130000}"/>
    <cellStyle name="Comma 2 9 5 3" xfId="5016" xr:uid="{00000000-0005-0000-0000-00008A130000}"/>
    <cellStyle name="Comma 2 9 5 4" xfId="5017" xr:uid="{00000000-0005-0000-0000-00008B130000}"/>
    <cellStyle name="Comma 2 90" xfId="5018" xr:uid="{00000000-0005-0000-0000-00008C130000}"/>
    <cellStyle name="Comma 2 91" xfId="5019" xr:uid="{00000000-0005-0000-0000-00008D130000}"/>
    <cellStyle name="Comma 2 92" xfId="5020" xr:uid="{00000000-0005-0000-0000-00008E130000}"/>
    <cellStyle name="Comma 2 93" xfId="5021" xr:uid="{00000000-0005-0000-0000-00008F130000}"/>
    <cellStyle name="Comma 2 94" xfId="5022" xr:uid="{00000000-0005-0000-0000-000090130000}"/>
    <cellStyle name="Comma 2 95" xfId="5023" xr:uid="{00000000-0005-0000-0000-000091130000}"/>
    <cellStyle name="Comma 2 96" xfId="5024" xr:uid="{00000000-0005-0000-0000-000092130000}"/>
    <cellStyle name="Comma 2 97" xfId="5025" xr:uid="{00000000-0005-0000-0000-000093130000}"/>
    <cellStyle name="Comma 2 98" xfId="5026" xr:uid="{00000000-0005-0000-0000-000094130000}"/>
    <cellStyle name="Comma 2 99" xfId="5027" xr:uid="{00000000-0005-0000-0000-000095130000}"/>
    <cellStyle name="Comma 20" xfId="5028" xr:uid="{00000000-0005-0000-0000-000096130000}"/>
    <cellStyle name="Comma 20 10" xfId="5029" xr:uid="{00000000-0005-0000-0000-000097130000}"/>
    <cellStyle name="Comma 20 11" xfId="5030" xr:uid="{00000000-0005-0000-0000-000098130000}"/>
    <cellStyle name="Comma 20 12" xfId="5031" xr:uid="{00000000-0005-0000-0000-000099130000}"/>
    <cellStyle name="Comma 20 2" xfId="5032" xr:uid="{00000000-0005-0000-0000-00009A130000}"/>
    <cellStyle name="Comma 20 2 2" xfId="5033" xr:uid="{00000000-0005-0000-0000-00009B130000}"/>
    <cellStyle name="Comma 20 2 3" xfId="5034" xr:uid="{00000000-0005-0000-0000-00009C130000}"/>
    <cellStyle name="Comma 20 2 4" xfId="5035" xr:uid="{00000000-0005-0000-0000-00009D130000}"/>
    <cellStyle name="Comma 20 2 5" xfId="5036" xr:uid="{00000000-0005-0000-0000-00009E130000}"/>
    <cellStyle name="Comma 20 2 6" xfId="5037" xr:uid="{00000000-0005-0000-0000-00009F130000}"/>
    <cellStyle name="Comma 20 2 7" xfId="5038" xr:uid="{00000000-0005-0000-0000-0000A0130000}"/>
    <cellStyle name="Comma 20 3" xfId="5039" xr:uid="{00000000-0005-0000-0000-0000A1130000}"/>
    <cellStyle name="Comma 20 3 2" xfId="5040" xr:uid="{00000000-0005-0000-0000-0000A2130000}"/>
    <cellStyle name="Comma 20 3 3" xfId="5041" xr:uid="{00000000-0005-0000-0000-0000A3130000}"/>
    <cellStyle name="Comma 20 3 4" xfId="5042" xr:uid="{00000000-0005-0000-0000-0000A4130000}"/>
    <cellStyle name="Comma 20 3 5" xfId="5043" xr:uid="{00000000-0005-0000-0000-0000A5130000}"/>
    <cellStyle name="Comma 20 3 6" xfId="5044" xr:uid="{00000000-0005-0000-0000-0000A6130000}"/>
    <cellStyle name="Comma 20 4" xfId="5045" xr:uid="{00000000-0005-0000-0000-0000A7130000}"/>
    <cellStyle name="Comma 20 4 2" xfId="5046" xr:uid="{00000000-0005-0000-0000-0000A8130000}"/>
    <cellStyle name="Comma 20 4 3" xfId="5047" xr:uid="{00000000-0005-0000-0000-0000A9130000}"/>
    <cellStyle name="Comma 20 4 4" xfId="5048" xr:uid="{00000000-0005-0000-0000-0000AA130000}"/>
    <cellStyle name="Comma 20 4 5" xfId="5049" xr:uid="{00000000-0005-0000-0000-0000AB130000}"/>
    <cellStyle name="Comma 20 4 6" xfId="5050" xr:uid="{00000000-0005-0000-0000-0000AC130000}"/>
    <cellStyle name="Comma 20 5" xfId="5051" xr:uid="{00000000-0005-0000-0000-0000AD130000}"/>
    <cellStyle name="Comma 20 5 2" xfId="5052" xr:uid="{00000000-0005-0000-0000-0000AE130000}"/>
    <cellStyle name="Comma 20 5 3" xfId="5053" xr:uid="{00000000-0005-0000-0000-0000AF130000}"/>
    <cellStyle name="Comma 20 5 4" xfId="5054" xr:uid="{00000000-0005-0000-0000-0000B0130000}"/>
    <cellStyle name="Comma 20 5 5" xfId="5055" xr:uid="{00000000-0005-0000-0000-0000B1130000}"/>
    <cellStyle name="Comma 20 5 6" xfId="5056" xr:uid="{00000000-0005-0000-0000-0000B2130000}"/>
    <cellStyle name="Comma 20 6" xfId="5057" xr:uid="{00000000-0005-0000-0000-0000B3130000}"/>
    <cellStyle name="Comma 20 7" xfId="5058" xr:uid="{00000000-0005-0000-0000-0000B4130000}"/>
    <cellStyle name="Comma 20 8" xfId="5059" xr:uid="{00000000-0005-0000-0000-0000B5130000}"/>
    <cellStyle name="Comma 20 9" xfId="5060" xr:uid="{00000000-0005-0000-0000-0000B6130000}"/>
    <cellStyle name="Comma 21" xfId="5061" xr:uid="{00000000-0005-0000-0000-0000B7130000}"/>
    <cellStyle name="Comma 21 2" xfId="5062" xr:uid="{00000000-0005-0000-0000-0000B8130000}"/>
    <cellStyle name="Comma 21 2 2" xfId="5063" xr:uid="{00000000-0005-0000-0000-0000B9130000}"/>
    <cellStyle name="Comma 21 3" xfId="5064" xr:uid="{00000000-0005-0000-0000-0000BA130000}"/>
    <cellStyle name="Comma 22" xfId="5065" xr:uid="{00000000-0005-0000-0000-0000BB130000}"/>
    <cellStyle name="Comma 22 2" xfId="5066" xr:uid="{00000000-0005-0000-0000-0000BC130000}"/>
    <cellStyle name="Comma 22 2 2" xfId="5067" xr:uid="{00000000-0005-0000-0000-0000BD130000}"/>
    <cellStyle name="Comma 22 3" xfId="5068" xr:uid="{00000000-0005-0000-0000-0000BE130000}"/>
    <cellStyle name="Comma 23" xfId="5069" xr:uid="{00000000-0005-0000-0000-0000BF130000}"/>
    <cellStyle name="Comma 23 2" xfId="5070" xr:uid="{00000000-0005-0000-0000-0000C0130000}"/>
    <cellStyle name="Comma 24" xfId="5071" xr:uid="{00000000-0005-0000-0000-0000C1130000}"/>
    <cellStyle name="Comma 24 2" xfId="5072" xr:uid="{00000000-0005-0000-0000-0000C2130000}"/>
    <cellStyle name="Comma 25" xfId="5073" xr:uid="{00000000-0005-0000-0000-0000C3130000}"/>
    <cellStyle name="Comma 25 2" xfId="5074" xr:uid="{00000000-0005-0000-0000-0000C4130000}"/>
    <cellStyle name="Comma 26" xfId="5075" xr:uid="{00000000-0005-0000-0000-0000C5130000}"/>
    <cellStyle name="Comma 26 2" xfId="5076" xr:uid="{00000000-0005-0000-0000-0000C6130000}"/>
    <cellStyle name="Comma 26 2 2" xfId="5077" xr:uid="{00000000-0005-0000-0000-0000C7130000}"/>
    <cellStyle name="Comma 26 3" xfId="5078" xr:uid="{00000000-0005-0000-0000-0000C8130000}"/>
    <cellStyle name="Comma 26 4" xfId="5079" xr:uid="{00000000-0005-0000-0000-0000C9130000}"/>
    <cellStyle name="Comma 27" xfId="5080" xr:uid="{00000000-0005-0000-0000-0000CA130000}"/>
    <cellStyle name="Comma 27 2" xfId="5081" xr:uid="{00000000-0005-0000-0000-0000CB130000}"/>
    <cellStyle name="Comma 27 2 2" xfId="5082" xr:uid="{00000000-0005-0000-0000-0000CC130000}"/>
    <cellStyle name="Comma 27 3" xfId="5083" xr:uid="{00000000-0005-0000-0000-0000CD130000}"/>
    <cellStyle name="Comma 27 4" xfId="5084" xr:uid="{00000000-0005-0000-0000-0000CE130000}"/>
    <cellStyle name="Comma 28" xfId="5085" xr:uid="{00000000-0005-0000-0000-0000CF130000}"/>
    <cellStyle name="Comma 28 2" xfId="5086" xr:uid="{00000000-0005-0000-0000-0000D0130000}"/>
    <cellStyle name="Comma 28 2 2" xfId="5087" xr:uid="{00000000-0005-0000-0000-0000D1130000}"/>
    <cellStyle name="Comma 28 3" xfId="5088" xr:uid="{00000000-0005-0000-0000-0000D2130000}"/>
    <cellStyle name="Comma 28 4" xfId="5089" xr:uid="{00000000-0005-0000-0000-0000D3130000}"/>
    <cellStyle name="Comma 29" xfId="5090" xr:uid="{00000000-0005-0000-0000-0000D4130000}"/>
    <cellStyle name="Comma 29 2" xfId="5091" xr:uid="{00000000-0005-0000-0000-0000D5130000}"/>
    <cellStyle name="Comma 29 2 2" xfId="5092" xr:uid="{00000000-0005-0000-0000-0000D6130000}"/>
    <cellStyle name="Comma 29 3" xfId="5093" xr:uid="{00000000-0005-0000-0000-0000D7130000}"/>
    <cellStyle name="Comma 29 4" xfId="5094" xr:uid="{00000000-0005-0000-0000-0000D8130000}"/>
    <cellStyle name="Comma 3" xfId="2" xr:uid="{00000000-0005-0000-0000-0000D9130000}"/>
    <cellStyle name="Comma 3 10" xfId="5095" xr:uid="{00000000-0005-0000-0000-0000DA130000}"/>
    <cellStyle name="Comma 3 10 2" xfId="5096" xr:uid="{00000000-0005-0000-0000-0000DB130000}"/>
    <cellStyle name="Comma 3 10 3" xfId="5097" xr:uid="{00000000-0005-0000-0000-0000DC130000}"/>
    <cellStyle name="Comma 3 10 4" xfId="5098" xr:uid="{00000000-0005-0000-0000-0000DD130000}"/>
    <cellStyle name="Comma 3 11" xfId="5099" xr:uid="{00000000-0005-0000-0000-0000DE130000}"/>
    <cellStyle name="Comma 3 11 2" xfId="5100" xr:uid="{00000000-0005-0000-0000-0000DF130000}"/>
    <cellStyle name="Comma 3 12" xfId="5101" xr:uid="{00000000-0005-0000-0000-0000E0130000}"/>
    <cellStyle name="Comma 3 12 2" xfId="5102" xr:uid="{00000000-0005-0000-0000-0000E1130000}"/>
    <cellStyle name="Comma 3 13" xfId="5103" xr:uid="{00000000-0005-0000-0000-0000E2130000}"/>
    <cellStyle name="Comma 3 13 2" xfId="5104" xr:uid="{00000000-0005-0000-0000-0000E3130000}"/>
    <cellStyle name="Comma 3 14" xfId="5105" xr:uid="{00000000-0005-0000-0000-0000E4130000}"/>
    <cellStyle name="Comma 3 14 2" xfId="5106" xr:uid="{00000000-0005-0000-0000-0000E5130000}"/>
    <cellStyle name="Comma 3 15" xfId="5107" xr:uid="{00000000-0005-0000-0000-0000E6130000}"/>
    <cellStyle name="Comma 3 15 2" xfId="5108" xr:uid="{00000000-0005-0000-0000-0000E7130000}"/>
    <cellStyle name="Comma 3 16" xfId="5109" xr:uid="{00000000-0005-0000-0000-0000E8130000}"/>
    <cellStyle name="Comma 3 16 2" xfId="5110" xr:uid="{00000000-0005-0000-0000-0000E9130000}"/>
    <cellStyle name="Comma 3 17" xfId="5111" xr:uid="{00000000-0005-0000-0000-0000EA130000}"/>
    <cellStyle name="Comma 3 17 2" xfId="5112" xr:uid="{00000000-0005-0000-0000-0000EB130000}"/>
    <cellStyle name="Comma 3 18" xfId="5113" xr:uid="{00000000-0005-0000-0000-0000EC130000}"/>
    <cellStyle name="Comma 3 18 2" xfId="5114" xr:uid="{00000000-0005-0000-0000-0000ED130000}"/>
    <cellStyle name="Comma 3 19" xfId="5115" xr:uid="{00000000-0005-0000-0000-0000EE130000}"/>
    <cellStyle name="Comma 3 19 2" xfId="5116" xr:uid="{00000000-0005-0000-0000-0000EF130000}"/>
    <cellStyle name="Comma 3 2" xfId="5117" xr:uid="{00000000-0005-0000-0000-0000F0130000}"/>
    <cellStyle name="Comma 3 2 2" xfId="5118" xr:uid="{00000000-0005-0000-0000-0000F1130000}"/>
    <cellStyle name="Comma 3 2 2 2" xfId="5119" xr:uid="{00000000-0005-0000-0000-0000F2130000}"/>
    <cellStyle name="Comma 3 2 2 2 2" xfId="5120" xr:uid="{00000000-0005-0000-0000-0000F3130000}"/>
    <cellStyle name="Comma 3 2 2 3" xfId="5121" xr:uid="{00000000-0005-0000-0000-0000F4130000}"/>
    <cellStyle name="Comma 3 2 2 3 2" xfId="5122" xr:uid="{00000000-0005-0000-0000-0000F5130000}"/>
    <cellStyle name="Comma 3 2 3" xfId="5123" xr:uid="{00000000-0005-0000-0000-0000F6130000}"/>
    <cellStyle name="Comma 3 2 3 2" xfId="5124" xr:uid="{00000000-0005-0000-0000-0000F7130000}"/>
    <cellStyle name="Comma 3 2 4" xfId="5125" xr:uid="{00000000-0005-0000-0000-0000F8130000}"/>
    <cellStyle name="Comma 3 2 5" xfId="5126" xr:uid="{00000000-0005-0000-0000-0000F9130000}"/>
    <cellStyle name="Comma 3 2 5 2" xfId="5127" xr:uid="{00000000-0005-0000-0000-0000FA130000}"/>
    <cellStyle name="Comma 3 2 5 2 2" xfId="5128" xr:uid="{00000000-0005-0000-0000-0000FB130000}"/>
    <cellStyle name="Comma 3 2 5 2 2 2" xfId="5129" xr:uid="{00000000-0005-0000-0000-0000FC130000}"/>
    <cellStyle name="Comma 3 2 5 2 2 3" xfId="5130" xr:uid="{00000000-0005-0000-0000-0000FD130000}"/>
    <cellStyle name="Comma 3 2 5 2 2 4" xfId="5131" xr:uid="{00000000-0005-0000-0000-0000FE130000}"/>
    <cellStyle name="Comma 3 2 5 2 3" xfId="5132" xr:uid="{00000000-0005-0000-0000-0000FF130000}"/>
    <cellStyle name="Comma 3 2 5 2 4" xfId="5133" xr:uid="{00000000-0005-0000-0000-000000140000}"/>
    <cellStyle name="Comma 3 2 5 2 5" xfId="5134" xr:uid="{00000000-0005-0000-0000-000001140000}"/>
    <cellStyle name="Comma 3 2 5 3" xfId="5135" xr:uid="{00000000-0005-0000-0000-000002140000}"/>
    <cellStyle name="Comma 3 2 5 3 2" xfId="5136" xr:uid="{00000000-0005-0000-0000-000003140000}"/>
    <cellStyle name="Comma 3 2 5 3 3" xfId="5137" xr:uid="{00000000-0005-0000-0000-000004140000}"/>
    <cellStyle name="Comma 3 2 5 3 4" xfId="5138" xr:uid="{00000000-0005-0000-0000-000005140000}"/>
    <cellStyle name="Comma 3 2 5 4" xfId="5139" xr:uid="{00000000-0005-0000-0000-000006140000}"/>
    <cellStyle name="Comma 3 2 5 5" xfId="5140" xr:uid="{00000000-0005-0000-0000-000007140000}"/>
    <cellStyle name="Comma 3 2 5 6" xfId="5141" xr:uid="{00000000-0005-0000-0000-000008140000}"/>
    <cellStyle name="Comma 3 2 6" xfId="5142" xr:uid="{00000000-0005-0000-0000-000009140000}"/>
    <cellStyle name="Comma 3 20" xfId="5143" xr:uid="{00000000-0005-0000-0000-00000A140000}"/>
    <cellStyle name="Comma 3 20 2" xfId="5144" xr:uid="{00000000-0005-0000-0000-00000B140000}"/>
    <cellStyle name="Comma 3 21" xfId="5145" xr:uid="{00000000-0005-0000-0000-00000C140000}"/>
    <cellStyle name="Comma 3 21 2" xfId="5146" xr:uid="{00000000-0005-0000-0000-00000D140000}"/>
    <cellStyle name="Comma 3 22" xfId="5147" xr:uid="{00000000-0005-0000-0000-00000E140000}"/>
    <cellStyle name="Comma 3 22 2" xfId="5148" xr:uid="{00000000-0005-0000-0000-00000F140000}"/>
    <cellStyle name="Comma 3 23" xfId="5149" xr:uid="{00000000-0005-0000-0000-000010140000}"/>
    <cellStyle name="Comma 3 23 2" xfId="5150" xr:uid="{00000000-0005-0000-0000-000011140000}"/>
    <cellStyle name="Comma 3 24" xfId="5151" xr:uid="{00000000-0005-0000-0000-000012140000}"/>
    <cellStyle name="Comma 3 24 2" xfId="5152" xr:uid="{00000000-0005-0000-0000-000013140000}"/>
    <cellStyle name="Comma 3 25" xfId="5153" xr:uid="{00000000-0005-0000-0000-000014140000}"/>
    <cellStyle name="Comma 3 25 2" xfId="5154" xr:uid="{00000000-0005-0000-0000-000015140000}"/>
    <cellStyle name="Comma 3 26" xfId="5155" xr:uid="{00000000-0005-0000-0000-000016140000}"/>
    <cellStyle name="Comma 3 26 2" xfId="5156" xr:uid="{00000000-0005-0000-0000-000017140000}"/>
    <cellStyle name="Comma 3 27" xfId="5157" xr:uid="{00000000-0005-0000-0000-000018140000}"/>
    <cellStyle name="Comma 3 27 2" xfId="5158" xr:uid="{00000000-0005-0000-0000-000019140000}"/>
    <cellStyle name="Comma 3 28" xfId="5159" xr:uid="{00000000-0005-0000-0000-00001A140000}"/>
    <cellStyle name="Comma 3 28 2" xfId="5160" xr:uid="{00000000-0005-0000-0000-00001B140000}"/>
    <cellStyle name="Comma 3 29" xfId="5161" xr:uid="{00000000-0005-0000-0000-00001C140000}"/>
    <cellStyle name="Comma 3 29 2" xfId="5162" xr:uid="{00000000-0005-0000-0000-00001D140000}"/>
    <cellStyle name="Comma 3 3" xfId="5163" xr:uid="{00000000-0005-0000-0000-00001E140000}"/>
    <cellStyle name="Comma 3 3 2" xfId="5164" xr:uid="{00000000-0005-0000-0000-00001F140000}"/>
    <cellStyle name="Comma 3 3 3" xfId="5165" xr:uid="{00000000-0005-0000-0000-000020140000}"/>
    <cellStyle name="Comma 3 3 4" xfId="5166" xr:uid="{00000000-0005-0000-0000-000021140000}"/>
    <cellStyle name="Comma 3 30" xfId="5167" xr:uid="{00000000-0005-0000-0000-000022140000}"/>
    <cellStyle name="Comma 3 30 2" xfId="5168" xr:uid="{00000000-0005-0000-0000-000023140000}"/>
    <cellStyle name="Comma 3 31" xfId="5169" xr:uid="{00000000-0005-0000-0000-000024140000}"/>
    <cellStyle name="Comma 3 31 2" xfId="5170" xr:uid="{00000000-0005-0000-0000-000025140000}"/>
    <cellStyle name="Comma 3 32" xfId="5171" xr:uid="{00000000-0005-0000-0000-000026140000}"/>
    <cellStyle name="Comma 3 32 2" xfId="5172" xr:uid="{00000000-0005-0000-0000-000027140000}"/>
    <cellStyle name="Comma 3 33" xfId="5173" xr:uid="{00000000-0005-0000-0000-000028140000}"/>
    <cellStyle name="Comma 3 33 2" xfId="5174" xr:uid="{00000000-0005-0000-0000-000029140000}"/>
    <cellStyle name="Comma 3 34" xfId="5175" xr:uid="{00000000-0005-0000-0000-00002A140000}"/>
    <cellStyle name="Comma 3 34 2" xfId="5176" xr:uid="{00000000-0005-0000-0000-00002B140000}"/>
    <cellStyle name="Comma 3 35" xfId="5177" xr:uid="{00000000-0005-0000-0000-00002C140000}"/>
    <cellStyle name="Comma 3 35 2" xfId="5178" xr:uid="{00000000-0005-0000-0000-00002D140000}"/>
    <cellStyle name="Comma 3 36" xfId="5179" xr:uid="{00000000-0005-0000-0000-00002E140000}"/>
    <cellStyle name="Comma 3 36 2" xfId="5180" xr:uid="{00000000-0005-0000-0000-00002F140000}"/>
    <cellStyle name="Comma 3 37" xfId="5181" xr:uid="{00000000-0005-0000-0000-000030140000}"/>
    <cellStyle name="Comma 3 37 2" xfId="5182" xr:uid="{00000000-0005-0000-0000-000031140000}"/>
    <cellStyle name="Comma 3 38" xfId="5183" xr:uid="{00000000-0005-0000-0000-000032140000}"/>
    <cellStyle name="Comma 3 38 2" xfId="5184" xr:uid="{00000000-0005-0000-0000-000033140000}"/>
    <cellStyle name="Comma 3 39" xfId="5185" xr:uid="{00000000-0005-0000-0000-000034140000}"/>
    <cellStyle name="Comma 3 39 2" xfId="5186" xr:uid="{00000000-0005-0000-0000-000035140000}"/>
    <cellStyle name="Comma 3 4" xfId="5187" xr:uid="{00000000-0005-0000-0000-000036140000}"/>
    <cellStyle name="Comma 3 4 2" xfId="5188" xr:uid="{00000000-0005-0000-0000-000037140000}"/>
    <cellStyle name="Comma 3 4 3" xfId="5189" xr:uid="{00000000-0005-0000-0000-000038140000}"/>
    <cellStyle name="Comma 3 40" xfId="5190" xr:uid="{00000000-0005-0000-0000-000039140000}"/>
    <cellStyle name="Comma 3 40 2" xfId="5191" xr:uid="{00000000-0005-0000-0000-00003A140000}"/>
    <cellStyle name="Comma 3 41" xfId="5192" xr:uid="{00000000-0005-0000-0000-00003B140000}"/>
    <cellStyle name="Comma 3 41 2" xfId="5193" xr:uid="{00000000-0005-0000-0000-00003C140000}"/>
    <cellStyle name="Comma 3 42" xfId="5194" xr:uid="{00000000-0005-0000-0000-00003D140000}"/>
    <cellStyle name="Comma 3 42 2" xfId="5195" xr:uid="{00000000-0005-0000-0000-00003E140000}"/>
    <cellStyle name="Comma 3 43" xfId="5196" xr:uid="{00000000-0005-0000-0000-00003F140000}"/>
    <cellStyle name="Comma 3 43 2" xfId="5197" xr:uid="{00000000-0005-0000-0000-000040140000}"/>
    <cellStyle name="Comma 3 44" xfId="5198" xr:uid="{00000000-0005-0000-0000-000041140000}"/>
    <cellStyle name="Comma 3 44 2" xfId="5199" xr:uid="{00000000-0005-0000-0000-000042140000}"/>
    <cellStyle name="Comma 3 45" xfId="5200" xr:uid="{00000000-0005-0000-0000-000043140000}"/>
    <cellStyle name="Comma 3 45 2" xfId="5201" xr:uid="{00000000-0005-0000-0000-000044140000}"/>
    <cellStyle name="Comma 3 46" xfId="5202" xr:uid="{00000000-0005-0000-0000-000045140000}"/>
    <cellStyle name="Comma 3 46 2" xfId="5203" xr:uid="{00000000-0005-0000-0000-000046140000}"/>
    <cellStyle name="Comma 3 47" xfId="5204" xr:uid="{00000000-0005-0000-0000-000047140000}"/>
    <cellStyle name="Comma 3 47 2" xfId="5205" xr:uid="{00000000-0005-0000-0000-000048140000}"/>
    <cellStyle name="Comma 3 48" xfId="5206" xr:uid="{00000000-0005-0000-0000-000049140000}"/>
    <cellStyle name="Comma 3 48 2" xfId="5207" xr:uid="{00000000-0005-0000-0000-00004A140000}"/>
    <cellStyle name="Comma 3 49" xfId="5208" xr:uid="{00000000-0005-0000-0000-00004B140000}"/>
    <cellStyle name="Comma 3 49 2" xfId="5209" xr:uid="{00000000-0005-0000-0000-00004C140000}"/>
    <cellStyle name="Comma 3 5" xfId="5210" xr:uid="{00000000-0005-0000-0000-00004D140000}"/>
    <cellStyle name="Comma 3 5 2" xfId="5211" xr:uid="{00000000-0005-0000-0000-00004E140000}"/>
    <cellStyle name="Comma 3 5 3" xfId="5212" xr:uid="{00000000-0005-0000-0000-00004F140000}"/>
    <cellStyle name="Comma 3 50" xfId="5213" xr:uid="{00000000-0005-0000-0000-000050140000}"/>
    <cellStyle name="Comma 3 50 2" xfId="5214" xr:uid="{00000000-0005-0000-0000-000051140000}"/>
    <cellStyle name="Comma 3 51" xfId="5215" xr:uid="{00000000-0005-0000-0000-000052140000}"/>
    <cellStyle name="Comma 3 51 2" xfId="5216" xr:uid="{00000000-0005-0000-0000-000053140000}"/>
    <cellStyle name="Comma 3 51 2 2" xfId="5217" xr:uid="{00000000-0005-0000-0000-000054140000}"/>
    <cellStyle name="Comma 3 52" xfId="5218" xr:uid="{00000000-0005-0000-0000-000055140000}"/>
    <cellStyle name="Comma 3 52 2" xfId="5219" xr:uid="{00000000-0005-0000-0000-000056140000}"/>
    <cellStyle name="Comma 3 52 2 2" xfId="5220" xr:uid="{00000000-0005-0000-0000-000057140000}"/>
    <cellStyle name="Comma 3 52 2 2 2" xfId="5221" xr:uid="{00000000-0005-0000-0000-000058140000}"/>
    <cellStyle name="Comma 3 52 2 2 2 2" xfId="5222" xr:uid="{00000000-0005-0000-0000-000059140000}"/>
    <cellStyle name="Comma 3 52 2 2 2 3" xfId="5223" xr:uid="{00000000-0005-0000-0000-00005A140000}"/>
    <cellStyle name="Comma 3 52 2 2 2 4" xfId="5224" xr:uid="{00000000-0005-0000-0000-00005B140000}"/>
    <cellStyle name="Comma 3 52 2 2 3" xfId="5225" xr:uid="{00000000-0005-0000-0000-00005C140000}"/>
    <cellStyle name="Comma 3 52 2 2 4" xfId="5226" xr:uid="{00000000-0005-0000-0000-00005D140000}"/>
    <cellStyle name="Comma 3 52 2 2 5" xfId="5227" xr:uid="{00000000-0005-0000-0000-00005E140000}"/>
    <cellStyle name="Comma 3 52 2 3" xfId="5228" xr:uid="{00000000-0005-0000-0000-00005F140000}"/>
    <cellStyle name="Comma 3 52 2 4" xfId="5229" xr:uid="{00000000-0005-0000-0000-000060140000}"/>
    <cellStyle name="Comma 3 52 2 4 2" xfId="5230" xr:uid="{00000000-0005-0000-0000-000061140000}"/>
    <cellStyle name="Comma 3 52 2 4 3" xfId="5231" xr:uid="{00000000-0005-0000-0000-000062140000}"/>
    <cellStyle name="Comma 3 52 2 4 4" xfId="5232" xr:uid="{00000000-0005-0000-0000-000063140000}"/>
    <cellStyle name="Comma 3 52 2 5" xfId="5233" xr:uid="{00000000-0005-0000-0000-000064140000}"/>
    <cellStyle name="Comma 3 52 2 6" xfId="5234" xr:uid="{00000000-0005-0000-0000-000065140000}"/>
    <cellStyle name="Comma 3 52 2 7" xfId="5235" xr:uid="{00000000-0005-0000-0000-000066140000}"/>
    <cellStyle name="Comma 3 53" xfId="5236" xr:uid="{00000000-0005-0000-0000-000067140000}"/>
    <cellStyle name="Comma 3 53 2" xfId="5237" xr:uid="{00000000-0005-0000-0000-000068140000}"/>
    <cellStyle name="Comma 3 54" xfId="5238" xr:uid="{00000000-0005-0000-0000-000069140000}"/>
    <cellStyle name="Comma 3 54 2" xfId="5239" xr:uid="{00000000-0005-0000-0000-00006A140000}"/>
    <cellStyle name="Comma 3 55" xfId="5240" xr:uid="{00000000-0005-0000-0000-00006B140000}"/>
    <cellStyle name="Comma 3 55 2" xfId="5241" xr:uid="{00000000-0005-0000-0000-00006C140000}"/>
    <cellStyle name="Comma 3 56" xfId="5242" xr:uid="{00000000-0005-0000-0000-00006D140000}"/>
    <cellStyle name="Comma 3 56 2" xfId="5243" xr:uid="{00000000-0005-0000-0000-00006E140000}"/>
    <cellStyle name="Comma 3 57" xfId="5244" xr:uid="{00000000-0005-0000-0000-00006F140000}"/>
    <cellStyle name="Comma 3 57 2" xfId="5245" xr:uid="{00000000-0005-0000-0000-000070140000}"/>
    <cellStyle name="Comma 3 58" xfId="5246" xr:uid="{00000000-0005-0000-0000-000071140000}"/>
    <cellStyle name="Comma 3 58 2" xfId="5247" xr:uid="{00000000-0005-0000-0000-000072140000}"/>
    <cellStyle name="Comma 3 59" xfId="5248" xr:uid="{00000000-0005-0000-0000-000073140000}"/>
    <cellStyle name="Comma 3 59 2" xfId="5249" xr:uid="{00000000-0005-0000-0000-000074140000}"/>
    <cellStyle name="Comma 3 6" xfId="5250" xr:uid="{00000000-0005-0000-0000-000075140000}"/>
    <cellStyle name="Comma 3 6 2" xfId="5251" xr:uid="{00000000-0005-0000-0000-000076140000}"/>
    <cellStyle name="Comma 3 6 3" xfId="5252" xr:uid="{00000000-0005-0000-0000-000077140000}"/>
    <cellStyle name="Comma 3 60" xfId="5253" xr:uid="{00000000-0005-0000-0000-000078140000}"/>
    <cellStyle name="Comma 3 60 2" xfId="5254" xr:uid="{00000000-0005-0000-0000-000079140000}"/>
    <cellStyle name="Comma 3 61" xfId="5255" xr:uid="{00000000-0005-0000-0000-00007A140000}"/>
    <cellStyle name="Comma 3 61 2" xfId="5256" xr:uid="{00000000-0005-0000-0000-00007B140000}"/>
    <cellStyle name="Comma 3 62" xfId="5257" xr:uid="{00000000-0005-0000-0000-00007C140000}"/>
    <cellStyle name="Comma 3 62 2" xfId="5258" xr:uid="{00000000-0005-0000-0000-00007D140000}"/>
    <cellStyle name="Comma 3 63" xfId="5259" xr:uid="{00000000-0005-0000-0000-00007E140000}"/>
    <cellStyle name="Comma 3 63 2" xfId="5260" xr:uid="{00000000-0005-0000-0000-00007F140000}"/>
    <cellStyle name="Comma 3 64" xfId="5261" xr:uid="{00000000-0005-0000-0000-000080140000}"/>
    <cellStyle name="Comma 3 64 2" xfId="5262" xr:uid="{00000000-0005-0000-0000-000081140000}"/>
    <cellStyle name="Comma 3 65" xfId="5263" xr:uid="{00000000-0005-0000-0000-000082140000}"/>
    <cellStyle name="Comma 3 65 2" xfId="5264" xr:uid="{00000000-0005-0000-0000-000083140000}"/>
    <cellStyle name="Comma 3 66" xfId="5265" xr:uid="{00000000-0005-0000-0000-000084140000}"/>
    <cellStyle name="Comma 3 66 2" xfId="5266" xr:uid="{00000000-0005-0000-0000-000085140000}"/>
    <cellStyle name="Comma 3 67" xfId="5267" xr:uid="{00000000-0005-0000-0000-000086140000}"/>
    <cellStyle name="Comma 3 67 2" xfId="5268" xr:uid="{00000000-0005-0000-0000-000087140000}"/>
    <cellStyle name="Comma 3 68" xfId="5269" xr:uid="{00000000-0005-0000-0000-000088140000}"/>
    <cellStyle name="Comma 3 68 2" xfId="5270" xr:uid="{00000000-0005-0000-0000-000089140000}"/>
    <cellStyle name="Comma 3 69" xfId="5271" xr:uid="{00000000-0005-0000-0000-00008A140000}"/>
    <cellStyle name="Comma 3 69 2" xfId="5272" xr:uid="{00000000-0005-0000-0000-00008B140000}"/>
    <cellStyle name="Comma 3 7" xfId="5273" xr:uid="{00000000-0005-0000-0000-00008C140000}"/>
    <cellStyle name="Comma 3 7 2" xfId="5274" xr:uid="{00000000-0005-0000-0000-00008D140000}"/>
    <cellStyle name="Comma 3 7 3" xfId="5275" xr:uid="{00000000-0005-0000-0000-00008E140000}"/>
    <cellStyle name="Comma 3 7 4" xfId="5276" xr:uid="{00000000-0005-0000-0000-00008F140000}"/>
    <cellStyle name="Comma 3 70" xfId="5277" xr:uid="{00000000-0005-0000-0000-000090140000}"/>
    <cellStyle name="Comma 3 70 2" xfId="5278" xr:uid="{00000000-0005-0000-0000-000091140000}"/>
    <cellStyle name="Comma 3 71" xfId="5279" xr:uid="{00000000-0005-0000-0000-000092140000}"/>
    <cellStyle name="Comma 3 71 2" xfId="5280" xr:uid="{00000000-0005-0000-0000-000093140000}"/>
    <cellStyle name="Comma 3 72" xfId="5281" xr:uid="{00000000-0005-0000-0000-000094140000}"/>
    <cellStyle name="Comma 3 72 2" xfId="5282" xr:uid="{00000000-0005-0000-0000-000095140000}"/>
    <cellStyle name="Comma 3 73" xfId="5283" xr:uid="{00000000-0005-0000-0000-000096140000}"/>
    <cellStyle name="Comma 3 73 2" xfId="5284" xr:uid="{00000000-0005-0000-0000-000097140000}"/>
    <cellStyle name="Comma 3 74" xfId="5285" xr:uid="{00000000-0005-0000-0000-000098140000}"/>
    <cellStyle name="Comma 3 74 2" xfId="5286" xr:uid="{00000000-0005-0000-0000-000099140000}"/>
    <cellStyle name="Comma 3 75" xfId="5287" xr:uid="{00000000-0005-0000-0000-00009A140000}"/>
    <cellStyle name="Comma 3 75 2" xfId="5288" xr:uid="{00000000-0005-0000-0000-00009B140000}"/>
    <cellStyle name="Comma 3 76" xfId="5289" xr:uid="{00000000-0005-0000-0000-00009C140000}"/>
    <cellStyle name="Comma 3 76 2" xfId="5290" xr:uid="{00000000-0005-0000-0000-00009D140000}"/>
    <cellStyle name="Comma 3 77" xfId="5291" xr:uid="{00000000-0005-0000-0000-00009E140000}"/>
    <cellStyle name="Comma 3 77 2" xfId="5292" xr:uid="{00000000-0005-0000-0000-00009F140000}"/>
    <cellStyle name="Comma 3 78" xfId="5293" xr:uid="{00000000-0005-0000-0000-0000A0140000}"/>
    <cellStyle name="Comma 3 78 2" xfId="5294" xr:uid="{00000000-0005-0000-0000-0000A1140000}"/>
    <cellStyle name="Comma 3 79" xfId="5295" xr:uid="{00000000-0005-0000-0000-0000A2140000}"/>
    <cellStyle name="Comma 3 79 2" xfId="5296" xr:uid="{00000000-0005-0000-0000-0000A3140000}"/>
    <cellStyle name="Comma 3 8" xfId="5297" xr:uid="{00000000-0005-0000-0000-0000A4140000}"/>
    <cellStyle name="Comma 3 8 2" xfId="5298" xr:uid="{00000000-0005-0000-0000-0000A5140000}"/>
    <cellStyle name="Comma 3 8 3" xfId="5299" xr:uid="{00000000-0005-0000-0000-0000A6140000}"/>
    <cellStyle name="Comma 3 8 4" xfId="5300" xr:uid="{00000000-0005-0000-0000-0000A7140000}"/>
    <cellStyle name="Comma 3 80" xfId="5301" xr:uid="{00000000-0005-0000-0000-0000A8140000}"/>
    <cellStyle name="Comma 3 80 2" xfId="5302" xr:uid="{00000000-0005-0000-0000-0000A9140000}"/>
    <cellStyle name="Comma 3 81" xfId="5303" xr:uid="{00000000-0005-0000-0000-0000AA140000}"/>
    <cellStyle name="Comma 3 81 2" xfId="5304" xr:uid="{00000000-0005-0000-0000-0000AB140000}"/>
    <cellStyle name="Comma 3 82" xfId="5305" xr:uid="{00000000-0005-0000-0000-0000AC140000}"/>
    <cellStyle name="Comma 3 82 2" xfId="5306" xr:uid="{00000000-0005-0000-0000-0000AD140000}"/>
    <cellStyle name="Comma 3 83" xfId="5307" xr:uid="{00000000-0005-0000-0000-0000AE140000}"/>
    <cellStyle name="Comma 3 84" xfId="5308" xr:uid="{00000000-0005-0000-0000-0000AF140000}"/>
    <cellStyle name="Comma 3 9" xfId="5309" xr:uid="{00000000-0005-0000-0000-0000B0140000}"/>
    <cellStyle name="Comma 3 9 2" xfId="5310" xr:uid="{00000000-0005-0000-0000-0000B1140000}"/>
    <cellStyle name="Comma 3 9 2 2" xfId="5311" xr:uid="{00000000-0005-0000-0000-0000B2140000}"/>
    <cellStyle name="Comma 30" xfId="5312" xr:uid="{00000000-0005-0000-0000-0000B3140000}"/>
    <cellStyle name="Comma 30 2" xfId="5313" xr:uid="{00000000-0005-0000-0000-0000B4140000}"/>
    <cellStyle name="Comma 31" xfId="5314" xr:uid="{00000000-0005-0000-0000-0000B5140000}"/>
    <cellStyle name="Comma 31 2" xfId="5315" xr:uid="{00000000-0005-0000-0000-0000B6140000}"/>
    <cellStyle name="Comma 31 2 2" xfId="5316" xr:uid="{00000000-0005-0000-0000-0000B7140000}"/>
    <cellStyle name="Comma 31 3" xfId="5317" xr:uid="{00000000-0005-0000-0000-0000B8140000}"/>
    <cellStyle name="Comma 32" xfId="5318" xr:uid="{00000000-0005-0000-0000-0000B9140000}"/>
    <cellStyle name="Comma 32 2" xfId="5319" xr:uid="{00000000-0005-0000-0000-0000BA140000}"/>
    <cellStyle name="Comma 33" xfId="5320" xr:uid="{00000000-0005-0000-0000-0000BB140000}"/>
    <cellStyle name="Comma 33 2" xfId="5321" xr:uid="{00000000-0005-0000-0000-0000BC140000}"/>
    <cellStyle name="Comma 34" xfId="5322" xr:uid="{00000000-0005-0000-0000-0000BD140000}"/>
    <cellStyle name="Comma 34 10" xfId="5323" xr:uid="{00000000-0005-0000-0000-0000BE140000}"/>
    <cellStyle name="Comma 34 2" xfId="5324" xr:uid="{00000000-0005-0000-0000-0000BF140000}"/>
    <cellStyle name="Comma 34 2 2" xfId="5325" xr:uid="{00000000-0005-0000-0000-0000C0140000}"/>
    <cellStyle name="Comma 34 2 2 2" xfId="5326" xr:uid="{00000000-0005-0000-0000-0000C1140000}"/>
    <cellStyle name="Comma 34 2 2 2 2" xfId="5327" xr:uid="{00000000-0005-0000-0000-0000C2140000}"/>
    <cellStyle name="Comma 34 2 2 2 2 2" xfId="5328" xr:uid="{00000000-0005-0000-0000-0000C3140000}"/>
    <cellStyle name="Comma 34 2 2 2 2 3" xfId="5329" xr:uid="{00000000-0005-0000-0000-0000C4140000}"/>
    <cellStyle name="Comma 34 2 2 2 2 4" xfId="5330" xr:uid="{00000000-0005-0000-0000-0000C5140000}"/>
    <cellStyle name="Comma 34 2 2 2 3" xfId="5331" xr:uid="{00000000-0005-0000-0000-0000C6140000}"/>
    <cellStyle name="Comma 34 2 2 2 4" xfId="5332" xr:uid="{00000000-0005-0000-0000-0000C7140000}"/>
    <cellStyle name="Comma 34 2 2 2 5" xfId="5333" xr:uid="{00000000-0005-0000-0000-0000C8140000}"/>
    <cellStyle name="Comma 34 2 2 3" xfId="5334" xr:uid="{00000000-0005-0000-0000-0000C9140000}"/>
    <cellStyle name="Comma 34 2 2 4" xfId="5335" xr:uid="{00000000-0005-0000-0000-0000CA140000}"/>
    <cellStyle name="Comma 34 2 2 4 2" xfId="5336" xr:uid="{00000000-0005-0000-0000-0000CB140000}"/>
    <cellStyle name="Comma 34 2 2 4 3" xfId="5337" xr:uid="{00000000-0005-0000-0000-0000CC140000}"/>
    <cellStyle name="Comma 34 2 2 4 4" xfId="5338" xr:uid="{00000000-0005-0000-0000-0000CD140000}"/>
    <cellStyle name="Comma 34 2 2 5" xfId="5339" xr:uid="{00000000-0005-0000-0000-0000CE140000}"/>
    <cellStyle name="Comma 34 2 2 6" xfId="5340" xr:uid="{00000000-0005-0000-0000-0000CF140000}"/>
    <cellStyle name="Comma 34 2 2 7" xfId="5341" xr:uid="{00000000-0005-0000-0000-0000D0140000}"/>
    <cellStyle name="Comma 34 2 3" xfId="5342" xr:uid="{00000000-0005-0000-0000-0000D1140000}"/>
    <cellStyle name="Comma 34 2 3 2" xfId="5343" xr:uid="{00000000-0005-0000-0000-0000D2140000}"/>
    <cellStyle name="Comma 34 2 3 2 2" xfId="5344" xr:uid="{00000000-0005-0000-0000-0000D3140000}"/>
    <cellStyle name="Comma 34 2 3 2 2 2" xfId="5345" xr:uid="{00000000-0005-0000-0000-0000D4140000}"/>
    <cellStyle name="Comma 34 2 3 2 2 3" xfId="5346" xr:uid="{00000000-0005-0000-0000-0000D5140000}"/>
    <cellStyle name="Comma 34 2 3 2 2 4" xfId="5347" xr:uid="{00000000-0005-0000-0000-0000D6140000}"/>
    <cellStyle name="Comma 34 2 3 2 3" xfId="5348" xr:uid="{00000000-0005-0000-0000-0000D7140000}"/>
    <cellStyle name="Comma 34 2 3 2 4" xfId="5349" xr:uid="{00000000-0005-0000-0000-0000D8140000}"/>
    <cellStyle name="Comma 34 2 3 2 5" xfId="5350" xr:uid="{00000000-0005-0000-0000-0000D9140000}"/>
    <cellStyle name="Comma 34 2 3 3" xfId="5351" xr:uid="{00000000-0005-0000-0000-0000DA140000}"/>
    <cellStyle name="Comma 34 2 3 3 2" xfId="5352" xr:uid="{00000000-0005-0000-0000-0000DB140000}"/>
    <cellStyle name="Comma 34 2 3 3 3" xfId="5353" xr:uid="{00000000-0005-0000-0000-0000DC140000}"/>
    <cellStyle name="Comma 34 2 3 3 4" xfId="5354" xr:uid="{00000000-0005-0000-0000-0000DD140000}"/>
    <cellStyle name="Comma 34 2 3 4" xfId="5355" xr:uid="{00000000-0005-0000-0000-0000DE140000}"/>
    <cellStyle name="Comma 34 2 3 5" xfId="5356" xr:uid="{00000000-0005-0000-0000-0000DF140000}"/>
    <cellStyle name="Comma 34 2 3 6" xfId="5357" xr:uid="{00000000-0005-0000-0000-0000E0140000}"/>
    <cellStyle name="Comma 34 2 4" xfId="5358" xr:uid="{00000000-0005-0000-0000-0000E1140000}"/>
    <cellStyle name="Comma 34 2 4 2" xfId="5359" xr:uid="{00000000-0005-0000-0000-0000E2140000}"/>
    <cellStyle name="Comma 34 2 4 2 2" xfId="5360" xr:uid="{00000000-0005-0000-0000-0000E3140000}"/>
    <cellStyle name="Comma 34 2 4 2 3" xfId="5361" xr:uid="{00000000-0005-0000-0000-0000E4140000}"/>
    <cellStyle name="Comma 34 2 4 2 4" xfId="5362" xr:uid="{00000000-0005-0000-0000-0000E5140000}"/>
    <cellStyle name="Comma 34 2 4 3" xfId="5363" xr:uid="{00000000-0005-0000-0000-0000E6140000}"/>
    <cellStyle name="Comma 34 2 4 4" xfId="5364" xr:uid="{00000000-0005-0000-0000-0000E7140000}"/>
    <cellStyle name="Comma 34 2 4 5" xfId="5365" xr:uid="{00000000-0005-0000-0000-0000E8140000}"/>
    <cellStyle name="Comma 34 2 5" xfId="5366" xr:uid="{00000000-0005-0000-0000-0000E9140000}"/>
    <cellStyle name="Comma 34 2 6" xfId="5367" xr:uid="{00000000-0005-0000-0000-0000EA140000}"/>
    <cellStyle name="Comma 34 2 6 2" xfId="5368" xr:uid="{00000000-0005-0000-0000-0000EB140000}"/>
    <cellStyle name="Comma 34 2 6 3" xfId="5369" xr:uid="{00000000-0005-0000-0000-0000EC140000}"/>
    <cellStyle name="Comma 34 2 6 4" xfId="5370" xr:uid="{00000000-0005-0000-0000-0000ED140000}"/>
    <cellStyle name="Comma 34 2 7" xfId="5371" xr:uid="{00000000-0005-0000-0000-0000EE140000}"/>
    <cellStyle name="Comma 34 2 8" xfId="5372" xr:uid="{00000000-0005-0000-0000-0000EF140000}"/>
    <cellStyle name="Comma 34 2 9" xfId="5373" xr:uid="{00000000-0005-0000-0000-0000F0140000}"/>
    <cellStyle name="Comma 34 3" xfId="5374" xr:uid="{00000000-0005-0000-0000-0000F1140000}"/>
    <cellStyle name="Comma 34 3 2" xfId="5375" xr:uid="{00000000-0005-0000-0000-0000F2140000}"/>
    <cellStyle name="Comma 34 3 2 2" xfId="5376" xr:uid="{00000000-0005-0000-0000-0000F3140000}"/>
    <cellStyle name="Comma 34 3 2 2 2" xfId="5377" xr:uid="{00000000-0005-0000-0000-0000F4140000}"/>
    <cellStyle name="Comma 34 3 2 2 3" xfId="5378" xr:uid="{00000000-0005-0000-0000-0000F5140000}"/>
    <cellStyle name="Comma 34 3 2 2 4" xfId="5379" xr:uid="{00000000-0005-0000-0000-0000F6140000}"/>
    <cellStyle name="Comma 34 3 2 3" xfId="5380" xr:uid="{00000000-0005-0000-0000-0000F7140000}"/>
    <cellStyle name="Comma 34 3 2 4" xfId="5381" xr:uid="{00000000-0005-0000-0000-0000F8140000}"/>
    <cellStyle name="Comma 34 3 2 5" xfId="5382" xr:uid="{00000000-0005-0000-0000-0000F9140000}"/>
    <cellStyle name="Comma 34 3 3" xfId="5383" xr:uid="{00000000-0005-0000-0000-0000FA140000}"/>
    <cellStyle name="Comma 34 3 4" xfId="5384" xr:uid="{00000000-0005-0000-0000-0000FB140000}"/>
    <cellStyle name="Comma 34 3 4 2" xfId="5385" xr:uid="{00000000-0005-0000-0000-0000FC140000}"/>
    <cellStyle name="Comma 34 3 4 3" xfId="5386" xr:uid="{00000000-0005-0000-0000-0000FD140000}"/>
    <cellStyle name="Comma 34 3 4 4" xfId="5387" xr:uid="{00000000-0005-0000-0000-0000FE140000}"/>
    <cellStyle name="Comma 34 3 5" xfId="5388" xr:uid="{00000000-0005-0000-0000-0000FF140000}"/>
    <cellStyle name="Comma 34 3 6" xfId="5389" xr:uid="{00000000-0005-0000-0000-000000150000}"/>
    <cellStyle name="Comma 34 3 7" xfId="5390" xr:uid="{00000000-0005-0000-0000-000001150000}"/>
    <cellStyle name="Comma 34 4" xfId="5391" xr:uid="{00000000-0005-0000-0000-000002150000}"/>
    <cellStyle name="Comma 34 4 2" xfId="5392" xr:uid="{00000000-0005-0000-0000-000003150000}"/>
    <cellStyle name="Comma 34 4 2 2" xfId="5393" xr:uid="{00000000-0005-0000-0000-000004150000}"/>
    <cellStyle name="Comma 34 4 2 2 2" xfId="5394" xr:uid="{00000000-0005-0000-0000-000005150000}"/>
    <cellStyle name="Comma 34 4 2 2 3" xfId="5395" xr:uid="{00000000-0005-0000-0000-000006150000}"/>
    <cellStyle name="Comma 34 4 2 2 4" xfId="5396" xr:uid="{00000000-0005-0000-0000-000007150000}"/>
    <cellStyle name="Comma 34 4 2 3" xfId="5397" xr:uid="{00000000-0005-0000-0000-000008150000}"/>
    <cellStyle name="Comma 34 4 2 4" xfId="5398" xr:uid="{00000000-0005-0000-0000-000009150000}"/>
    <cellStyle name="Comma 34 4 2 5" xfId="5399" xr:uid="{00000000-0005-0000-0000-00000A150000}"/>
    <cellStyle name="Comma 34 4 3" xfId="5400" xr:uid="{00000000-0005-0000-0000-00000B150000}"/>
    <cellStyle name="Comma 34 4 3 2" xfId="5401" xr:uid="{00000000-0005-0000-0000-00000C150000}"/>
    <cellStyle name="Comma 34 4 3 3" xfId="5402" xr:uid="{00000000-0005-0000-0000-00000D150000}"/>
    <cellStyle name="Comma 34 4 3 4" xfId="5403" xr:uid="{00000000-0005-0000-0000-00000E150000}"/>
    <cellStyle name="Comma 34 4 4" xfId="5404" xr:uid="{00000000-0005-0000-0000-00000F150000}"/>
    <cellStyle name="Comma 34 4 5" xfId="5405" xr:uid="{00000000-0005-0000-0000-000010150000}"/>
    <cellStyle name="Comma 34 4 6" xfId="5406" xr:uid="{00000000-0005-0000-0000-000011150000}"/>
    <cellStyle name="Comma 34 5" xfId="5407" xr:uid="{00000000-0005-0000-0000-000012150000}"/>
    <cellStyle name="Comma 34 6" xfId="5408" xr:uid="{00000000-0005-0000-0000-000013150000}"/>
    <cellStyle name="Comma 34 6 2" xfId="5409" xr:uid="{00000000-0005-0000-0000-000014150000}"/>
    <cellStyle name="Comma 34 6 2 2" xfId="5410" xr:uid="{00000000-0005-0000-0000-000015150000}"/>
    <cellStyle name="Comma 34 6 2 3" xfId="5411" xr:uid="{00000000-0005-0000-0000-000016150000}"/>
    <cellStyle name="Comma 34 6 2 4" xfId="5412" xr:uid="{00000000-0005-0000-0000-000017150000}"/>
    <cellStyle name="Comma 34 6 3" xfId="5413" xr:uid="{00000000-0005-0000-0000-000018150000}"/>
    <cellStyle name="Comma 34 6 4" xfId="5414" xr:uid="{00000000-0005-0000-0000-000019150000}"/>
    <cellStyle name="Comma 34 6 5" xfId="5415" xr:uid="{00000000-0005-0000-0000-00001A150000}"/>
    <cellStyle name="Comma 34 7" xfId="5416" xr:uid="{00000000-0005-0000-0000-00001B150000}"/>
    <cellStyle name="Comma 34 7 2" xfId="5417" xr:uid="{00000000-0005-0000-0000-00001C150000}"/>
    <cellStyle name="Comma 34 7 3" xfId="5418" xr:uid="{00000000-0005-0000-0000-00001D150000}"/>
    <cellStyle name="Comma 34 7 4" xfId="5419" xr:uid="{00000000-0005-0000-0000-00001E150000}"/>
    <cellStyle name="Comma 34 8" xfId="5420" xr:uid="{00000000-0005-0000-0000-00001F150000}"/>
    <cellStyle name="Comma 34 9" xfId="5421" xr:uid="{00000000-0005-0000-0000-000020150000}"/>
    <cellStyle name="Comma 35" xfId="5422" xr:uid="{00000000-0005-0000-0000-000021150000}"/>
    <cellStyle name="Comma 35 2" xfId="5423" xr:uid="{00000000-0005-0000-0000-000022150000}"/>
    <cellStyle name="Comma 35 2 2" xfId="5424" xr:uid="{00000000-0005-0000-0000-000023150000}"/>
    <cellStyle name="Comma 35 2 2 2" xfId="5425" xr:uid="{00000000-0005-0000-0000-000024150000}"/>
    <cellStyle name="Comma 35 2 2 3" xfId="5426" xr:uid="{00000000-0005-0000-0000-000025150000}"/>
    <cellStyle name="Comma 35 2 2 3 2" xfId="5427" xr:uid="{00000000-0005-0000-0000-000026150000}"/>
    <cellStyle name="Comma 35 2 2 3 3" xfId="5428" xr:uid="{00000000-0005-0000-0000-000027150000}"/>
    <cellStyle name="Comma 35 2 2 3 4" xfId="5429" xr:uid="{00000000-0005-0000-0000-000028150000}"/>
    <cellStyle name="Comma 35 2 2 4" xfId="5430" xr:uid="{00000000-0005-0000-0000-000029150000}"/>
    <cellStyle name="Comma 35 2 2 5" xfId="5431" xr:uid="{00000000-0005-0000-0000-00002A150000}"/>
    <cellStyle name="Comma 35 2 2 6" xfId="5432" xr:uid="{00000000-0005-0000-0000-00002B150000}"/>
    <cellStyle name="Comma 35 2 3" xfId="5433" xr:uid="{00000000-0005-0000-0000-00002C150000}"/>
    <cellStyle name="Comma 35 2 4" xfId="5434" xr:uid="{00000000-0005-0000-0000-00002D150000}"/>
    <cellStyle name="Comma 35 2 4 2" xfId="5435" xr:uid="{00000000-0005-0000-0000-00002E150000}"/>
    <cellStyle name="Comma 35 2 4 3" xfId="5436" xr:uid="{00000000-0005-0000-0000-00002F150000}"/>
    <cellStyle name="Comma 35 2 4 4" xfId="5437" xr:uid="{00000000-0005-0000-0000-000030150000}"/>
    <cellStyle name="Comma 35 2 5" xfId="5438" xr:uid="{00000000-0005-0000-0000-000031150000}"/>
    <cellStyle name="Comma 35 2 6" xfId="5439" xr:uid="{00000000-0005-0000-0000-000032150000}"/>
    <cellStyle name="Comma 35 2 7" xfId="5440" xr:uid="{00000000-0005-0000-0000-000033150000}"/>
    <cellStyle name="Comma 35 3" xfId="5441" xr:uid="{00000000-0005-0000-0000-000034150000}"/>
    <cellStyle name="Comma 35 4" xfId="5442" xr:uid="{00000000-0005-0000-0000-000035150000}"/>
    <cellStyle name="Comma 35 4 2" xfId="5443" xr:uid="{00000000-0005-0000-0000-000036150000}"/>
    <cellStyle name="Comma 35 4 2 2" xfId="5444" xr:uid="{00000000-0005-0000-0000-000037150000}"/>
    <cellStyle name="Comma 35 4 2 3" xfId="5445" xr:uid="{00000000-0005-0000-0000-000038150000}"/>
    <cellStyle name="Comma 35 4 2 4" xfId="5446" xr:uid="{00000000-0005-0000-0000-000039150000}"/>
    <cellStyle name="Comma 35 4 3" xfId="5447" xr:uid="{00000000-0005-0000-0000-00003A150000}"/>
    <cellStyle name="Comma 35 4 4" xfId="5448" xr:uid="{00000000-0005-0000-0000-00003B150000}"/>
    <cellStyle name="Comma 35 4 5" xfId="5449" xr:uid="{00000000-0005-0000-0000-00003C150000}"/>
    <cellStyle name="Comma 35 5" xfId="5450" xr:uid="{00000000-0005-0000-0000-00003D150000}"/>
    <cellStyle name="Comma 35 5 2" xfId="5451" xr:uid="{00000000-0005-0000-0000-00003E150000}"/>
    <cellStyle name="Comma 35 5 3" xfId="5452" xr:uid="{00000000-0005-0000-0000-00003F150000}"/>
    <cellStyle name="Comma 35 5 4" xfId="5453" xr:uid="{00000000-0005-0000-0000-000040150000}"/>
    <cellStyle name="Comma 35 6" xfId="5454" xr:uid="{00000000-0005-0000-0000-000041150000}"/>
    <cellStyle name="Comma 35 7" xfId="5455" xr:uid="{00000000-0005-0000-0000-000042150000}"/>
    <cellStyle name="Comma 35 8" xfId="5456" xr:uid="{00000000-0005-0000-0000-000043150000}"/>
    <cellStyle name="Comma 36" xfId="5457" xr:uid="{00000000-0005-0000-0000-000044150000}"/>
    <cellStyle name="Comma 36 2" xfId="5458" xr:uid="{00000000-0005-0000-0000-000045150000}"/>
    <cellStyle name="Comma 36 2 2" xfId="5459" xr:uid="{00000000-0005-0000-0000-000046150000}"/>
    <cellStyle name="Comma 36 3" xfId="5460" xr:uid="{00000000-0005-0000-0000-000047150000}"/>
    <cellStyle name="Comma 37" xfId="5461" xr:uid="{00000000-0005-0000-0000-000048150000}"/>
    <cellStyle name="Comma 37 2" xfId="5462" xr:uid="{00000000-0005-0000-0000-000049150000}"/>
    <cellStyle name="Comma 37 2 2" xfId="5463" xr:uid="{00000000-0005-0000-0000-00004A150000}"/>
    <cellStyle name="Comma 37 3" xfId="5464" xr:uid="{00000000-0005-0000-0000-00004B150000}"/>
    <cellStyle name="Comma 38" xfId="5465" xr:uid="{00000000-0005-0000-0000-00004C150000}"/>
    <cellStyle name="Comma 38 2" xfId="5466" xr:uid="{00000000-0005-0000-0000-00004D150000}"/>
    <cellStyle name="Comma 38 2 2" xfId="5467" xr:uid="{00000000-0005-0000-0000-00004E150000}"/>
    <cellStyle name="Comma 38 3" xfId="5468" xr:uid="{00000000-0005-0000-0000-00004F150000}"/>
    <cellStyle name="Comma 39" xfId="5469" xr:uid="{00000000-0005-0000-0000-000050150000}"/>
    <cellStyle name="Comma 39 2" xfId="5470" xr:uid="{00000000-0005-0000-0000-000051150000}"/>
    <cellStyle name="Comma 39 2 2" xfId="5471" xr:uid="{00000000-0005-0000-0000-000052150000}"/>
    <cellStyle name="Comma 39 3" xfId="5472" xr:uid="{00000000-0005-0000-0000-000053150000}"/>
    <cellStyle name="Comma 4" xfId="10" xr:uid="{00000000-0005-0000-0000-000054150000}"/>
    <cellStyle name="Comma 4 2" xfId="5473" xr:uid="{00000000-0005-0000-0000-000055150000}"/>
    <cellStyle name="Comma 4 2 2" xfId="5474" xr:uid="{00000000-0005-0000-0000-000056150000}"/>
    <cellStyle name="Comma 4 2 2 2" xfId="5475" xr:uid="{00000000-0005-0000-0000-000057150000}"/>
    <cellStyle name="Comma 4 3" xfId="5476" xr:uid="{00000000-0005-0000-0000-000058150000}"/>
    <cellStyle name="Comma 4 3 2" xfId="5477" xr:uid="{00000000-0005-0000-0000-000059150000}"/>
    <cellStyle name="Comma 4 4" xfId="5478" xr:uid="{00000000-0005-0000-0000-00005A150000}"/>
    <cellStyle name="Comma 40" xfId="5479" xr:uid="{00000000-0005-0000-0000-00005B150000}"/>
    <cellStyle name="Comma 40 2" xfId="5480" xr:uid="{00000000-0005-0000-0000-00005C150000}"/>
    <cellStyle name="Comma 40 2 2" xfId="5481" xr:uid="{00000000-0005-0000-0000-00005D150000}"/>
    <cellStyle name="Comma 40 3" xfId="5482" xr:uid="{00000000-0005-0000-0000-00005E150000}"/>
    <cellStyle name="Comma 41" xfId="5483" xr:uid="{00000000-0005-0000-0000-00005F150000}"/>
    <cellStyle name="Comma 41 2" xfId="5484" xr:uid="{00000000-0005-0000-0000-000060150000}"/>
    <cellStyle name="Comma 41 2 2" xfId="5485" xr:uid="{00000000-0005-0000-0000-000061150000}"/>
    <cellStyle name="Comma 41 3" xfId="5486" xr:uid="{00000000-0005-0000-0000-000062150000}"/>
    <cellStyle name="Comma 42" xfId="5487" xr:uid="{00000000-0005-0000-0000-000063150000}"/>
    <cellStyle name="Comma 42 2" xfId="5488" xr:uid="{00000000-0005-0000-0000-000064150000}"/>
    <cellStyle name="Comma 42 2 2" xfId="5489" xr:uid="{00000000-0005-0000-0000-000065150000}"/>
    <cellStyle name="Comma 42 3" xfId="5490" xr:uid="{00000000-0005-0000-0000-000066150000}"/>
    <cellStyle name="Comma 43" xfId="5491" xr:uid="{00000000-0005-0000-0000-000067150000}"/>
    <cellStyle name="Comma 43 2" xfId="5492" xr:uid="{00000000-0005-0000-0000-000068150000}"/>
    <cellStyle name="Comma 43 2 2" xfId="5493" xr:uid="{00000000-0005-0000-0000-000069150000}"/>
    <cellStyle name="Comma 43 3" xfId="5494" xr:uid="{00000000-0005-0000-0000-00006A150000}"/>
    <cellStyle name="Comma 44" xfId="5495" xr:uid="{00000000-0005-0000-0000-00006B150000}"/>
    <cellStyle name="Comma 44 2" xfId="5496" xr:uid="{00000000-0005-0000-0000-00006C150000}"/>
    <cellStyle name="Comma 44 2 2" xfId="5497" xr:uid="{00000000-0005-0000-0000-00006D150000}"/>
    <cellStyle name="Comma 44 3" xfId="5498" xr:uid="{00000000-0005-0000-0000-00006E150000}"/>
    <cellStyle name="Comma 45" xfId="5499" xr:uid="{00000000-0005-0000-0000-00006F150000}"/>
    <cellStyle name="Comma 45 2" xfId="5500" xr:uid="{00000000-0005-0000-0000-000070150000}"/>
    <cellStyle name="Comma 45 2 2" xfId="5501" xr:uid="{00000000-0005-0000-0000-000071150000}"/>
    <cellStyle name="Comma 45 3" xfId="5502" xr:uid="{00000000-0005-0000-0000-000072150000}"/>
    <cellStyle name="Comma 46" xfId="5503" xr:uid="{00000000-0005-0000-0000-000073150000}"/>
    <cellStyle name="Comma 46 2" xfId="5504" xr:uid="{00000000-0005-0000-0000-000074150000}"/>
    <cellStyle name="Comma 46 2 2" xfId="5505" xr:uid="{00000000-0005-0000-0000-000075150000}"/>
    <cellStyle name="Comma 46 3" xfId="5506" xr:uid="{00000000-0005-0000-0000-000076150000}"/>
    <cellStyle name="Comma 47" xfId="5507" xr:uid="{00000000-0005-0000-0000-000077150000}"/>
    <cellStyle name="Comma 47 2" xfId="5508" xr:uid="{00000000-0005-0000-0000-000078150000}"/>
    <cellStyle name="Comma 47 2 2" xfId="5509" xr:uid="{00000000-0005-0000-0000-000079150000}"/>
    <cellStyle name="Comma 47 3" xfId="5510" xr:uid="{00000000-0005-0000-0000-00007A150000}"/>
    <cellStyle name="Comma 48" xfId="5511" xr:uid="{00000000-0005-0000-0000-00007B150000}"/>
    <cellStyle name="Comma 48 2" xfId="5512" xr:uid="{00000000-0005-0000-0000-00007C150000}"/>
    <cellStyle name="Comma 48 2 2" xfId="5513" xr:uid="{00000000-0005-0000-0000-00007D150000}"/>
    <cellStyle name="Comma 48 3" xfId="5514" xr:uid="{00000000-0005-0000-0000-00007E150000}"/>
    <cellStyle name="Comma 49" xfId="5515" xr:uid="{00000000-0005-0000-0000-00007F150000}"/>
    <cellStyle name="Comma 49 10" xfId="5516" xr:uid="{00000000-0005-0000-0000-000080150000}"/>
    <cellStyle name="Comma 49 11" xfId="5517" xr:uid="{00000000-0005-0000-0000-000081150000}"/>
    <cellStyle name="Comma 49 12" xfId="5518" xr:uid="{00000000-0005-0000-0000-000082150000}"/>
    <cellStyle name="Comma 49 2" xfId="5519" xr:uid="{00000000-0005-0000-0000-000083150000}"/>
    <cellStyle name="Comma 49 2 10" xfId="5520" xr:uid="{00000000-0005-0000-0000-000084150000}"/>
    <cellStyle name="Comma 49 2 2" xfId="5521" xr:uid="{00000000-0005-0000-0000-000085150000}"/>
    <cellStyle name="Comma 49 2 2 2" xfId="5522" xr:uid="{00000000-0005-0000-0000-000086150000}"/>
    <cellStyle name="Comma 49 2 2 2 2" xfId="5523" xr:uid="{00000000-0005-0000-0000-000087150000}"/>
    <cellStyle name="Comma 49 2 2 2 2 2" xfId="5524" xr:uid="{00000000-0005-0000-0000-000088150000}"/>
    <cellStyle name="Comma 49 2 2 2 2 2 2" xfId="5525" xr:uid="{00000000-0005-0000-0000-000089150000}"/>
    <cellStyle name="Comma 49 2 2 2 2 2 3" xfId="5526" xr:uid="{00000000-0005-0000-0000-00008A150000}"/>
    <cellStyle name="Comma 49 2 2 2 2 2 4" xfId="5527" xr:uid="{00000000-0005-0000-0000-00008B150000}"/>
    <cellStyle name="Comma 49 2 2 2 2 3" xfId="5528" xr:uid="{00000000-0005-0000-0000-00008C150000}"/>
    <cellStyle name="Comma 49 2 2 2 2 4" xfId="5529" xr:uid="{00000000-0005-0000-0000-00008D150000}"/>
    <cellStyle name="Comma 49 2 2 2 2 5" xfId="5530" xr:uid="{00000000-0005-0000-0000-00008E150000}"/>
    <cellStyle name="Comma 49 2 2 2 3" xfId="5531" xr:uid="{00000000-0005-0000-0000-00008F150000}"/>
    <cellStyle name="Comma 49 2 2 2 3 2" xfId="5532" xr:uid="{00000000-0005-0000-0000-000090150000}"/>
    <cellStyle name="Comma 49 2 2 2 3 3" xfId="5533" xr:uid="{00000000-0005-0000-0000-000091150000}"/>
    <cellStyle name="Comma 49 2 2 2 3 4" xfId="5534" xr:uid="{00000000-0005-0000-0000-000092150000}"/>
    <cellStyle name="Comma 49 2 2 2 4" xfId="5535" xr:uid="{00000000-0005-0000-0000-000093150000}"/>
    <cellStyle name="Comma 49 2 2 2 5" xfId="5536" xr:uid="{00000000-0005-0000-0000-000094150000}"/>
    <cellStyle name="Comma 49 2 2 2 6" xfId="5537" xr:uid="{00000000-0005-0000-0000-000095150000}"/>
    <cellStyle name="Comma 49 2 2 3" xfId="5538" xr:uid="{00000000-0005-0000-0000-000096150000}"/>
    <cellStyle name="Comma 49 2 2 3 2" xfId="5539" xr:uid="{00000000-0005-0000-0000-000097150000}"/>
    <cellStyle name="Comma 49 2 2 3 2 2" xfId="5540" xr:uid="{00000000-0005-0000-0000-000098150000}"/>
    <cellStyle name="Comma 49 2 2 3 2 2 2" xfId="5541" xr:uid="{00000000-0005-0000-0000-000099150000}"/>
    <cellStyle name="Comma 49 2 2 3 2 2 3" xfId="5542" xr:uid="{00000000-0005-0000-0000-00009A150000}"/>
    <cellStyle name="Comma 49 2 2 3 2 2 4" xfId="5543" xr:uid="{00000000-0005-0000-0000-00009B150000}"/>
    <cellStyle name="Comma 49 2 2 3 2 3" xfId="5544" xr:uid="{00000000-0005-0000-0000-00009C150000}"/>
    <cellStyle name="Comma 49 2 2 3 2 4" xfId="5545" xr:uid="{00000000-0005-0000-0000-00009D150000}"/>
    <cellStyle name="Comma 49 2 2 3 2 5" xfId="5546" xr:uid="{00000000-0005-0000-0000-00009E150000}"/>
    <cellStyle name="Comma 49 2 2 3 3" xfId="5547" xr:uid="{00000000-0005-0000-0000-00009F150000}"/>
    <cellStyle name="Comma 49 2 2 3 3 2" xfId="5548" xr:uid="{00000000-0005-0000-0000-0000A0150000}"/>
    <cellStyle name="Comma 49 2 2 3 3 3" xfId="5549" xr:uid="{00000000-0005-0000-0000-0000A1150000}"/>
    <cellStyle name="Comma 49 2 2 3 3 4" xfId="5550" xr:uid="{00000000-0005-0000-0000-0000A2150000}"/>
    <cellStyle name="Comma 49 2 2 3 4" xfId="5551" xr:uid="{00000000-0005-0000-0000-0000A3150000}"/>
    <cellStyle name="Comma 49 2 2 3 5" xfId="5552" xr:uid="{00000000-0005-0000-0000-0000A4150000}"/>
    <cellStyle name="Comma 49 2 2 3 6" xfId="5553" xr:uid="{00000000-0005-0000-0000-0000A5150000}"/>
    <cellStyle name="Comma 49 2 2 4" xfId="5554" xr:uid="{00000000-0005-0000-0000-0000A6150000}"/>
    <cellStyle name="Comma 49 2 2 4 2" xfId="5555" xr:uid="{00000000-0005-0000-0000-0000A7150000}"/>
    <cellStyle name="Comma 49 2 2 4 2 2" xfId="5556" xr:uid="{00000000-0005-0000-0000-0000A8150000}"/>
    <cellStyle name="Comma 49 2 2 4 2 3" xfId="5557" xr:uid="{00000000-0005-0000-0000-0000A9150000}"/>
    <cellStyle name="Comma 49 2 2 4 2 4" xfId="5558" xr:uid="{00000000-0005-0000-0000-0000AA150000}"/>
    <cellStyle name="Comma 49 2 2 4 3" xfId="5559" xr:uid="{00000000-0005-0000-0000-0000AB150000}"/>
    <cellStyle name="Comma 49 2 2 4 4" xfId="5560" xr:uid="{00000000-0005-0000-0000-0000AC150000}"/>
    <cellStyle name="Comma 49 2 2 4 5" xfId="5561" xr:uid="{00000000-0005-0000-0000-0000AD150000}"/>
    <cellStyle name="Comma 49 2 2 5" xfId="5562" xr:uid="{00000000-0005-0000-0000-0000AE150000}"/>
    <cellStyle name="Comma 49 2 2 5 2" xfId="5563" xr:uid="{00000000-0005-0000-0000-0000AF150000}"/>
    <cellStyle name="Comma 49 2 2 5 3" xfId="5564" xr:uid="{00000000-0005-0000-0000-0000B0150000}"/>
    <cellStyle name="Comma 49 2 2 5 4" xfId="5565" xr:uid="{00000000-0005-0000-0000-0000B1150000}"/>
    <cellStyle name="Comma 49 2 2 6" xfId="5566" xr:uid="{00000000-0005-0000-0000-0000B2150000}"/>
    <cellStyle name="Comma 49 2 2 7" xfId="5567" xr:uid="{00000000-0005-0000-0000-0000B3150000}"/>
    <cellStyle name="Comma 49 2 2 8" xfId="5568" xr:uid="{00000000-0005-0000-0000-0000B4150000}"/>
    <cellStyle name="Comma 49 2 3" xfId="5569" xr:uid="{00000000-0005-0000-0000-0000B5150000}"/>
    <cellStyle name="Comma 49 2 3 2" xfId="5570" xr:uid="{00000000-0005-0000-0000-0000B6150000}"/>
    <cellStyle name="Comma 49 2 3 2 2" xfId="5571" xr:uid="{00000000-0005-0000-0000-0000B7150000}"/>
    <cellStyle name="Comma 49 2 3 2 2 2" xfId="5572" xr:uid="{00000000-0005-0000-0000-0000B8150000}"/>
    <cellStyle name="Comma 49 2 3 2 2 2 2" xfId="5573" xr:uid="{00000000-0005-0000-0000-0000B9150000}"/>
    <cellStyle name="Comma 49 2 3 2 2 2 3" xfId="5574" xr:uid="{00000000-0005-0000-0000-0000BA150000}"/>
    <cellStyle name="Comma 49 2 3 2 2 2 4" xfId="5575" xr:uid="{00000000-0005-0000-0000-0000BB150000}"/>
    <cellStyle name="Comma 49 2 3 2 2 3" xfId="5576" xr:uid="{00000000-0005-0000-0000-0000BC150000}"/>
    <cellStyle name="Comma 49 2 3 2 2 4" xfId="5577" xr:uid="{00000000-0005-0000-0000-0000BD150000}"/>
    <cellStyle name="Comma 49 2 3 2 2 5" xfId="5578" xr:uid="{00000000-0005-0000-0000-0000BE150000}"/>
    <cellStyle name="Comma 49 2 3 2 3" xfId="5579" xr:uid="{00000000-0005-0000-0000-0000BF150000}"/>
    <cellStyle name="Comma 49 2 3 2 3 2" xfId="5580" xr:uid="{00000000-0005-0000-0000-0000C0150000}"/>
    <cellStyle name="Comma 49 2 3 2 3 3" xfId="5581" xr:uid="{00000000-0005-0000-0000-0000C1150000}"/>
    <cellStyle name="Comma 49 2 3 2 3 4" xfId="5582" xr:uid="{00000000-0005-0000-0000-0000C2150000}"/>
    <cellStyle name="Comma 49 2 3 2 4" xfId="5583" xr:uid="{00000000-0005-0000-0000-0000C3150000}"/>
    <cellStyle name="Comma 49 2 3 2 5" xfId="5584" xr:uid="{00000000-0005-0000-0000-0000C4150000}"/>
    <cellStyle name="Comma 49 2 3 2 6" xfId="5585" xr:uid="{00000000-0005-0000-0000-0000C5150000}"/>
    <cellStyle name="Comma 49 2 3 3" xfId="5586" xr:uid="{00000000-0005-0000-0000-0000C6150000}"/>
    <cellStyle name="Comma 49 2 3 3 2" xfId="5587" xr:uid="{00000000-0005-0000-0000-0000C7150000}"/>
    <cellStyle name="Comma 49 2 3 3 2 2" xfId="5588" xr:uid="{00000000-0005-0000-0000-0000C8150000}"/>
    <cellStyle name="Comma 49 2 3 3 2 2 2" xfId="5589" xr:uid="{00000000-0005-0000-0000-0000C9150000}"/>
    <cellStyle name="Comma 49 2 3 3 2 2 3" xfId="5590" xr:uid="{00000000-0005-0000-0000-0000CA150000}"/>
    <cellStyle name="Comma 49 2 3 3 2 2 4" xfId="5591" xr:uid="{00000000-0005-0000-0000-0000CB150000}"/>
    <cellStyle name="Comma 49 2 3 3 2 3" xfId="5592" xr:uid="{00000000-0005-0000-0000-0000CC150000}"/>
    <cellStyle name="Comma 49 2 3 3 2 4" xfId="5593" xr:uid="{00000000-0005-0000-0000-0000CD150000}"/>
    <cellStyle name="Comma 49 2 3 3 2 5" xfId="5594" xr:uid="{00000000-0005-0000-0000-0000CE150000}"/>
    <cellStyle name="Comma 49 2 3 3 3" xfId="5595" xr:uid="{00000000-0005-0000-0000-0000CF150000}"/>
    <cellStyle name="Comma 49 2 3 3 3 2" xfId="5596" xr:uid="{00000000-0005-0000-0000-0000D0150000}"/>
    <cellStyle name="Comma 49 2 3 3 3 3" xfId="5597" xr:uid="{00000000-0005-0000-0000-0000D1150000}"/>
    <cellStyle name="Comma 49 2 3 3 3 4" xfId="5598" xr:uid="{00000000-0005-0000-0000-0000D2150000}"/>
    <cellStyle name="Comma 49 2 3 3 4" xfId="5599" xr:uid="{00000000-0005-0000-0000-0000D3150000}"/>
    <cellStyle name="Comma 49 2 3 3 5" xfId="5600" xr:uid="{00000000-0005-0000-0000-0000D4150000}"/>
    <cellStyle name="Comma 49 2 3 3 6" xfId="5601" xr:uid="{00000000-0005-0000-0000-0000D5150000}"/>
    <cellStyle name="Comma 49 2 3 4" xfId="5602" xr:uid="{00000000-0005-0000-0000-0000D6150000}"/>
    <cellStyle name="Comma 49 2 3 4 2" xfId="5603" xr:uid="{00000000-0005-0000-0000-0000D7150000}"/>
    <cellStyle name="Comma 49 2 3 4 2 2" xfId="5604" xr:uid="{00000000-0005-0000-0000-0000D8150000}"/>
    <cellStyle name="Comma 49 2 3 4 2 3" xfId="5605" xr:uid="{00000000-0005-0000-0000-0000D9150000}"/>
    <cellStyle name="Comma 49 2 3 4 2 4" xfId="5606" xr:uid="{00000000-0005-0000-0000-0000DA150000}"/>
    <cellStyle name="Comma 49 2 3 4 3" xfId="5607" xr:uid="{00000000-0005-0000-0000-0000DB150000}"/>
    <cellStyle name="Comma 49 2 3 4 4" xfId="5608" xr:uid="{00000000-0005-0000-0000-0000DC150000}"/>
    <cellStyle name="Comma 49 2 3 4 5" xfId="5609" xr:uid="{00000000-0005-0000-0000-0000DD150000}"/>
    <cellStyle name="Comma 49 2 3 5" xfId="5610" xr:uid="{00000000-0005-0000-0000-0000DE150000}"/>
    <cellStyle name="Comma 49 2 3 5 2" xfId="5611" xr:uid="{00000000-0005-0000-0000-0000DF150000}"/>
    <cellStyle name="Comma 49 2 3 5 3" xfId="5612" xr:uid="{00000000-0005-0000-0000-0000E0150000}"/>
    <cellStyle name="Comma 49 2 3 5 4" xfId="5613" xr:uid="{00000000-0005-0000-0000-0000E1150000}"/>
    <cellStyle name="Comma 49 2 3 6" xfId="5614" xr:uid="{00000000-0005-0000-0000-0000E2150000}"/>
    <cellStyle name="Comma 49 2 3 7" xfId="5615" xr:uid="{00000000-0005-0000-0000-0000E3150000}"/>
    <cellStyle name="Comma 49 2 3 8" xfId="5616" xr:uid="{00000000-0005-0000-0000-0000E4150000}"/>
    <cellStyle name="Comma 49 2 4" xfId="5617" xr:uid="{00000000-0005-0000-0000-0000E5150000}"/>
    <cellStyle name="Comma 49 2 4 2" xfId="5618" xr:uid="{00000000-0005-0000-0000-0000E6150000}"/>
    <cellStyle name="Comma 49 2 4 2 2" xfId="5619" xr:uid="{00000000-0005-0000-0000-0000E7150000}"/>
    <cellStyle name="Comma 49 2 4 2 2 2" xfId="5620" xr:uid="{00000000-0005-0000-0000-0000E8150000}"/>
    <cellStyle name="Comma 49 2 4 2 2 3" xfId="5621" xr:uid="{00000000-0005-0000-0000-0000E9150000}"/>
    <cellStyle name="Comma 49 2 4 2 2 4" xfId="5622" xr:uid="{00000000-0005-0000-0000-0000EA150000}"/>
    <cellStyle name="Comma 49 2 4 2 3" xfId="5623" xr:uid="{00000000-0005-0000-0000-0000EB150000}"/>
    <cellStyle name="Comma 49 2 4 2 4" xfId="5624" xr:uid="{00000000-0005-0000-0000-0000EC150000}"/>
    <cellStyle name="Comma 49 2 4 2 5" xfId="5625" xr:uid="{00000000-0005-0000-0000-0000ED150000}"/>
    <cellStyle name="Comma 49 2 4 3" xfId="5626" xr:uid="{00000000-0005-0000-0000-0000EE150000}"/>
    <cellStyle name="Comma 49 2 4 3 2" xfId="5627" xr:uid="{00000000-0005-0000-0000-0000EF150000}"/>
    <cellStyle name="Comma 49 2 4 3 3" xfId="5628" xr:uid="{00000000-0005-0000-0000-0000F0150000}"/>
    <cellStyle name="Comma 49 2 4 3 4" xfId="5629" xr:uid="{00000000-0005-0000-0000-0000F1150000}"/>
    <cellStyle name="Comma 49 2 4 4" xfId="5630" xr:uid="{00000000-0005-0000-0000-0000F2150000}"/>
    <cellStyle name="Comma 49 2 4 5" xfId="5631" xr:uid="{00000000-0005-0000-0000-0000F3150000}"/>
    <cellStyle name="Comma 49 2 4 6" xfId="5632" xr:uid="{00000000-0005-0000-0000-0000F4150000}"/>
    <cellStyle name="Comma 49 2 5" xfId="5633" xr:uid="{00000000-0005-0000-0000-0000F5150000}"/>
    <cellStyle name="Comma 49 2 5 2" xfId="5634" xr:uid="{00000000-0005-0000-0000-0000F6150000}"/>
    <cellStyle name="Comma 49 2 5 2 2" xfId="5635" xr:uid="{00000000-0005-0000-0000-0000F7150000}"/>
    <cellStyle name="Comma 49 2 5 2 2 2" xfId="5636" xr:uid="{00000000-0005-0000-0000-0000F8150000}"/>
    <cellStyle name="Comma 49 2 5 2 2 3" xfId="5637" xr:uid="{00000000-0005-0000-0000-0000F9150000}"/>
    <cellStyle name="Comma 49 2 5 2 2 4" xfId="5638" xr:uid="{00000000-0005-0000-0000-0000FA150000}"/>
    <cellStyle name="Comma 49 2 5 2 3" xfId="5639" xr:uid="{00000000-0005-0000-0000-0000FB150000}"/>
    <cellStyle name="Comma 49 2 5 2 4" xfId="5640" xr:uid="{00000000-0005-0000-0000-0000FC150000}"/>
    <cellStyle name="Comma 49 2 5 2 5" xfId="5641" xr:uid="{00000000-0005-0000-0000-0000FD150000}"/>
    <cellStyle name="Comma 49 2 5 3" xfId="5642" xr:uid="{00000000-0005-0000-0000-0000FE150000}"/>
    <cellStyle name="Comma 49 2 5 3 2" xfId="5643" xr:uid="{00000000-0005-0000-0000-0000FF150000}"/>
    <cellStyle name="Comma 49 2 5 3 3" xfId="5644" xr:uid="{00000000-0005-0000-0000-000000160000}"/>
    <cellStyle name="Comma 49 2 5 3 4" xfId="5645" xr:uid="{00000000-0005-0000-0000-000001160000}"/>
    <cellStyle name="Comma 49 2 5 4" xfId="5646" xr:uid="{00000000-0005-0000-0000-000002160000}"/>
    <cellStyle name="Comma 49 2 5 5" xfId="5647" xr:uid="{00000000-0005-0000-0000-000003160000}"/>
    <cellStyle name="Comma 49 2 5 6" xfId="5648" xr:uid="{00000000-0005-0000-0000-000004160000}"/>
    <cellStyle name="Comma 49 2 6" xfId="5649" xr:uid="{00000000-0005-0000-0000-000005160000}"/>
    <cellStyle name="Comma 49 2 6 2" xfId="5650" xr:uid="{00000000-0005-0000-0000-000006160000}"/>
    <cellStyle name="Comma 49 2 6 2 2" xfId="5651" xr:uid="{00000000-0005-0000-0000-000007160000}"/>
    <cellStyle name="Comma 49 2 6 2 3" xfId="5652" xr:uid="{00000000-0005-0000-0000-000008160000}"/>
    <cellStyle name="Comma 49 2 6 2 4" xfId="5653" xr:uid="{00000000-0005-0000-0000-000009160000}"/>
    <cellStyle name="Comma 49 2 6 3" xfId="5654" xr:uid="{00000000-0005-0000-0000-00000A160000}"/>
    <cellStyle name="Comma 49 2 6 4" xfId="5655" xr:uid="{00000000-0005-0000-0000-00000B160000}"/>
    <cellStyle name="Comma 49 2 6 5" xfId="5656" xr:uid="{00000000-0005-0000-0000-00000C160000}"/>
    <cellStyle name="Comma 49 2 7" xfId="5657" xr:uid="{00000000-0005-0000-0000-00000D160000}"/>
    <cellStyle name="Comma 49 2 7 2" xfId="5658" xr:uid="{00000000-0005-0000-0000-00000E160000}"/>
    <cellStyle name="Comma 49 2 7 3" xfId="5659" xr:uid="{00000000-0005-0000-0000-00000F160000}"/>
    <cellStyle name="Comma 49 2 7 4" xfId="5660" xr:uid="{00000000-0005-0000-0000-000010160000}"/>
    <cellStyle name="Comma 49 2 8" xfId="5661" xr:uid="{00000000-0005-0000-0000-000011160000}"/>
    <cellStyle name="Comma 49 2 9" xfId="5662" xr:uid="{00000000-0005-0000-0000-000012160000}"/>
    <cellStyle name="Comma 49 3" xfId="5663" xr:uid="{00000000-0005-0000-0000-000013160000}"/>
    <cellStyle name="Comma 49 3 10" xfId="5664" xr:uid="{00000000-0005-0000-0000-000014160000}"/>
    <cellStyle name="Comma 49 3 2" xfId="5665" xr:uid="{00000000-0005-0000-0000-000015160000}"/>
    <cellStyle name="Comma 49 3 2 2" xfId="5666" xr:uid="{00000000-0005-0000-0000-000016160000}"/>
    <cellStyle name="Comma 49 3 2 2 2" xfId="5667" xr:uid="{00000000-0005-0000-0000-000017160000}"/>
    <cellStyle name="Comma 49 3 2 2 2 2" xfId="5668" xr:uid="{00000000-0005-0000-0000-000018160000}"/>
    <cellStyle name="Comma 49 3 2 2 2 2 2" xfId="5669" xr:uid="{00000000-0005-0000-0000-000019160000}"/>
    <cellStyle name="Comma 49 3 2 2 2 2 3" xfId="5670" xr:uid="{00000000-0005-0000-0000-00001A160000}"/>
    <cellStyle name="Comma 49 3 2 2 2 2 4" xfId="5671" xr:uid="{00000000-0005-0000-0000-00001B160000}"/>
    <cellStyle name="Comma 49 3 2 2 2 3" xfId="5672" xr:uid="{00000000-0005-0000-0000-00001C160000}"/>
    <cellStyle name="Comma 49 3 2 2 2 4" xfId="5673" xr:uid="{00000000-0005-0000-0000-00001D160000}"/>
    <cellStyle name="Comma 49 3 2 2 2 5" xfId="5674" xr:uid="{00000000-0005-0000-0000-00001E160000}"/>
    <cellStyle name="Comma 49 3 2 2 3" xfId="5675" xr:uid="{00000000-0005-0000-0000-00001F160000}"/>
    <cellStyle name="Comma 49 3 2 2 3 2" xfId="5676" xr:uid="{00000000-0005-0000-0000-000020160000}"/>
    <cellStyle name="Comma 49 3 2 2 3 3" xfId="5677" xr:uid="{00000000-0005-0000-0000-000021160000}"/>
    <cellStyle name="Comma 49 3 2 2 3 4" xfId="5678" xr:uid="{00000000-0005-0000-0000-000022160000}"/>
    <cellStyle name="Comma 49 3 2 2 4" xfId="5679" xr:uid="{00000000-0005-0000-0000-000023160000}"/>
    <cellStyle name="Comma 49 3 2 2 5" xfId="5680" xr:uid="{00000000-0005-0000-0000-000024160000}"/>
    <cellStyle name="Comma 49 3 2 2 6" xfId="5681" xr:uid="{00000000-0005-0000-0000-000025160000}"/>
    <cellStyle name="Comma 49 3 2 3" xfId="5682" xr:uid="{00000000-0005-0000-0000-000026160000}"/>
    <cellStyle name="Comma 49 3 2 3 2" xfId="5683" xr:uid="{00000000-0005-0000-0000-000027160000}"/>
    <cellStyle name="Comma 49 3 2 3 2 2" xfId="5684" xr:uid="{00000000-0005-0000-0000-000028160000}"/>
    <cellStyle name="Comma 49 3 2 3 2 2 2" xfId="5685" xr:uid="{00000000-0005-0000-0000-000029160000}"/>
    <cellStyle name="Comma 49 3 2 3 2 2 3" xfId="5686" xr:uid="{00000000-0005-0000-0000-00002A160000}"/>
    <cellStyle name="Comma 49 3 2 3 2 2 4" xfId="5687" xr:uid="{00000000-0005-0000-0000-00002B160000}"/>
    <cellStyle name="Comma 49 3 2 3 2 3" xfId="5688" xr:uid="{00000000-0005-0000-0000-00002C160000}"/>
    <cellStyle name="Comma 49 3 2 3 2 4" xfId="5689" xr:uid="{00000000-0005-0000-0000-00002D160000}"/>
    <cellStyle name="Comma 49 3 2 3 2 5" xfId="5690" xr:uid="{00000000-0005-0000-0000-00002E160000}"/>
    <cellStyle name="Comma 49 3 2 3 3" xfId="5691" xr:uid="{00000000-0005-0000-0000-00002F160000}"/>
    <cellStyle name="Comma 49 3 2 3 3 2" xfId="5692" xr:uid="{00000000-0005-0000-0000-000030160000}"/>
    <cellStyle name="Comma 49 3 2 3 3 3" xfId="5693" xr:uid="{00000000-0005-0000-0000-000031160000}"/>
    <cellStyle name="Comma 49 3 2 3 3 4" xfId="5694" xr:uid="{00000000-0005-0000-0000-000032160000}"/>
    <cellStyle name="Comma 49 3 2 3 4" xfId="5695" xr:uid="{00000000-0005-0000-0000-000033160000}"/>
    <cellStyle name="Comma 49 3 2 3 5" xfId="5696" xr:uid="{00000000-0005-0000-0000-000034160000}"/>
    <cellStyle name="Comma 49 3 2 3 6" xfId="5697" xr:uid="{00000000-0005-0000-0000-000035160000}"/>
    <cellStyle name="Comma 49 3 2 4" xfId="5698" xr:uid="{00000000-0005-0000-0000-000036160000}"/>
    <cellStyle name="Comma 49 3 2 4 2" xfId="5699" xr:uid="{00000000-0005-0000-0000-000037160000}"/>
    <cellStyle name="Comma 49 3 2 4 2 2" xfId="5700" xr:uid="{00000000-0005-0000-0000-000038160000}"/>
    <cellStyle name="Comma 49 3 2 4 2 3" xfId="5701" xr:uid="{00000000-0005-0000-0000-000039160000}"/>
    <cellStyle name="Comma 49 3 2 4 2 4" xfId="5702" xr:uid="{00000000-0005-0000-0000-00003A160000}"/>
    <cellStyle name="Comma 49 3 2 4 3" xfId="5703" xr:uid="{00000000-0005-0000-0000-00003B160000}"/>
    <cellStyle name="Comma 49 3 2 4 4" xfId="5704" xr:uid="{00000000-0005-0000-0000-00003C160000}"/>
    <cellStyle name="Comma 49 3 2 4 5" xfId="5705" xr:uid="{00000000-0005-0000-0000-00003D160000}"/>
    <cellStyle name="Comma 49 3 2 5" xfId="5706" xr:uid="{00000000-0005-0000-0000-00003E160000}"/>
    <cellStyle name="Comma 49 3 2 5 2" xfId="5707" xr:uid="{00000000-0005-0000-0000-00003F160000}"/>
    <cellStyle name="Comma 49 3 2 5 3" xfId="5708" xr:uid="{00000000-0005-0000-0000-000040160000}"/>
    <cellStyle name="Comma 49 3 2 5 4" xfId="5709" xr:uid="{00000000-0005-0000-0000-000041160000}"/>
    <cellStyle name="Comma 49 3 2 6" xfId="5710" xr:uid="{00000000-0005-0000-0000-000042160000}"/>
    <cellStyle name="Comma 49 3 2 7" xfId="5711" xr:uid="{00000000-0005-0000-0000-000043160000}"/>
    <cellStyle name="Comma 49 3 2 8" xfId="5712" xr:uid="{00000000-0005-0000-0000-000044160000}"/>
    <cellStyle name="Comma 49 3 3" xfId="5713" xr:uid="{00000000-0005-0000-0000-000045160000}"/>
    <cellStyle name="Comma 49 3 3 2" xfId="5714" xr:uid="{00000000-0005-0000-0000-000046160000}"/>
    <cellStyle name="Comma 49 3 3 2 2" xfId="5715" xr:uid="{00000000-0005-0000-0000-000047160000}"/>
    <cellStyle name="Comma 49 3 3 2 2 2" xfId="5716" xr:uid="{00000000-0005-0000-0000-000048160000}"/>
    <cellStyle name="Comma 49 3 3 2 2 2 2" xfId="5717" xr:uid="{00000000-0005-0000-0000-000049160000}"/>
    <cellStyle name="Comma 49 3 3 2 2 2 3" xfId="5718" xr:uid="{00000000-0005-0000-0000-00004A160000}"/>
    <cellStyle name="Comma 49 3 3 2 2 2 4" xfId="5719" xr:uid="{00000000-0005-0000-0000-00004B160000}"/>
    <cellStyle name="Comma 49 3 3 2 2 3" xfId="5720" xr:uid="{00000000-0005-0000-0000-00004C160000}"/>
    <cellStyle name="Comma 49 3 3 2 2 4" xfId="5721" xr:uid="{00000000-0005-0000-0000-00004D160000}"/>
    <cellStyle name="Comma 49 3 3 2 2 5" xfId="5722" xr:uid="{00000000-0005-0000-0000-00004E160000}"/>
    <cellStyle name="Comma 49 3 3 2 3" xfId="5723" xr:uid="{00000000-0005-0000-0000-00004F160000}"/>
    <cellStyle name="Comma 49 3 3 2 3 2" xfId="5724" xr:uid="{00000000-0005-0000-0000-000050160000}"/>
    <cellStyle name="Comma 49 3 3 2 3 3" xfId="5725" xr:uid="{00000000-0005-0000-0000-000051160000}"/>
    <cellStyle name="Comma 49 3 3 2 3 4" xfId="5726" xr:uid="{00000000-0005-0000-0000-000052160000}"/>
    <cellStyle name="Comma 49 3 3 2 4" xfId="5727" xr:uid="{00000000-0005-0000-0000-000053160000}"/>
    <cellStyle name="Comma 49 3 3 2 5" xfId="5728" xr:uid="{00000000-0005-0000-0000-000054160000}"/>
    <cellStyle name="Comma 49 3 3 2 6" xfId="5729" xr:uid="{00000000-0005-0000-0000-000055160000}"/>
    <cellStyle name="Comma 49 3 3 3" xfId="5730" xr:uid="{00000000-0005-0000-0000-000056160000}"/>
    <cellStyle name="Comma 49 3 3 3 2" xfId="5731" xr:uid="{00000000-0005-0000-0000-000057160000}"/>
    <cellStyle name="Comma 49 3 3 3 2 2" xfId="5732" xr:uid="{00000000-0005-0000-0000-000058160000}"/>
    <cellStyle name="Comma 49 3 3 3 2 2 2" xfId="5733" xr:uid="{00000000-0005-0000-0000-000059160000}"/>
    <cellStyle name="Comma 49 3 3 3 2 2 3" xfId="5734" xr:uid="{00000000-0005-0000-0000-00005A160000}"/>
    <cellStyle name="Comma 49 3 3 3 2 2 4" xfId="5735" xr:uid="{00000000-0005-0000-0000-00005B160000}"/>
    <cellStyle name="Comma 49 3 3 3 2 3" xfId="5736" xr:uid="{00000000-0005-0000-0000-00005C160000}"/>
    <cellStyle name="Comma 49 3 3 3 2 4" xfId="5737" xr:uid="{00000000-0005-0000-0000-00005D160000}"/>
    <cellStyle name="Comma 49 3 3 3 2 5" xfId="5738" xr:uid="{00000000-0005-0000-0000-00005E160000}"/>
    <cellStyle name="Comma 49 3 3 3 3" xfId="5739" xr:uid="{00000000-0005-0000-0000-00005F160000}"/>
    <cellStyle name="Comma 49 3 3 3 3 2" xfId="5740" xr:uid="{00000000-0005-0000-0000-000060160000}"/>
    <cellStyle name="Comma 49 3 3 3 3 3" xfId="5741" xr:uid="{00000000-0005-0000-0000-000061160000}"/>
    <cellStyle name="Comma 49 3 3 3 3 4" xfId="5742" xr:uid="{00000000-0005-0000-0000-000062160000}"/>
    <cellStyle name="Comma 49 3 3 3 4" xfId="5743" xr:uid="{00000000-0005-0000-0000-000063160000}"/>
    <cellStyle name="Comma 49 3 3 3 5" xfId="5744" xr:uid="{00000000-0005-0000-0000-000064160000}"/>
    <cellStyle name="Comma 49 3 3 3 6" xfId="5745" xr:uid="{00000000-0005-0000-0000-000065160000}"/>
    <cellStyle name="Comma 49 3 3 4" xfId="5746" xr:uid="{00000000-0005-0000-0000-000066160000}"/>
    <cellStyle name="Comma 49 3 3 4 2" xfId="5747" xr:uid="{00000000-0005-0000-0000-000067160000}"/>
    <cellStyle name="Comma 49 3 3 4 2 2" xfId="5748" xr:uid="{00000000-0005-0000-0000-000068160000}"/>
    <cellStyle name="Comma 49 3 3 4 2 3" xfId="5749" xr:uid="{00000000-0005-0000-0000-000069160000}"/>
    <cellStyle name="Comma 49 3 3 4 2 4" xfId="5750" xr:uid="{00000000-0005-0000-0000-00006A160000}"/>
    <cellStyle name="Comma 49 3 3 4 3" xfId="5751" xr:uid="{00000000-0005-0000-0000-00006B160000}"/>
    <cellStyle name="Comma 49 3 3 4 4" xfId="5752" xr:uid="{00000000-0005-0000-0000-00006C160000}"/>
    <cellStyle name="Comma 49 3 3 4 5" xfId="5753" xr:uid="{00000000-0005-0000-0000-00006D160000}"/>
    <cellStyle name="Comma 49 3 3 5" xfId="5754" xr:uid="{00000000-0005-0000-0000-00006E160000}"/>
    <cellStyle name="Comma 49 3 3 5 2" xfId="5755" xr:uid="{00000000-0005-0000-0000-00006F160000}"/>
    <cellStyle name="Comma 49 3 3 5 3" xfId="5756" xr:uid="{00000000-0005-0000-0000-000070160000}"/>
    <cellStyle name="Comma 49 3 3 5 4" xfId="5757" xr:uid="{00000000-0005-0000-0000-000071160000}"/>
    <cellStyle name="Comma 49 3 3 6" xfId="5758" xr:uid="{00000000-0005-0000-0000-000072160000}"/>
    <cellStyle name="Comma 49 3 3 7" xfId="5759" xr:uid="{00000000-0005-0000-0000-000073160000}"/>
    <cellStyle name="Comma 49 3 3 8" xfId="5760" xr:uid="{00000000-0005-0000-0000-000074160000}"/>
    <cellStyle name="Comma 49 3 4" xfId="5761" xr:uid="{00000000-0005-0000-0000-000075160000}"/>
    <cellStyle name="Comma 49 3 4 2" xfId="5762" xr:uid="{00000000-0005-0000-0000-000076160000}"/>
    <cellStyle name="Comma 49 3 4 2 2" xfId="5763" xr:uid="{00000000-0005-0000-0000-000077160000}"/>
    <cellStyle name="Comma 49 3 4 2 2 2" xfId="5764" xr:uid="{00000000-0005-0000-0000-000078160000}"/>
    <cellStyle name="Comma 49 3 4 2 2 3" xfId="5765" xr:uid="{00000000-0005-0000-0000-000079160000}"/>
    <cellStyle name="Comma 49 3 4 2 2 4" xfId="5766" xr:uid="{00000000-0005-0000-0000-00007A160000}"/>
    <cellStyle name="Comma 49 3 4 2 3" xfId="5767" xr:uid="{00000000-0005-0000-0000-00007B160000}"/>
    <cellStyle name="Comma 49 3 4 2 4" xfId="5768" xr:uid="{00000000-0005-0000-0000-00007C160000}"/>
    <cellStyle name="Comma 49 3 4 2 5" xfId="5769" xr:uid="{00000000-0005-0000-0000-00007D160000}"/>
    <cellStyle name="Comma 49 3 4 3" xfId="5770" xr:uid="{00000000-0005-0000-0000-00007E160000}"/>
    <cellStyle name="Comma 49 3 4 3 2" xfId="5771" xr:uid="{00000000-0005-0000-0000-00007F160000}"/>
    <cellStyle name="Comma 49 3 4 3 3" xfId="5772" xr:uid="{00000000-0005-0000-0000-000080160000}"/>
    <cellStyle name="Comma 49 3 4 3 4" xfId="5773" xr:uid="{00000000-0005-0000-0000-000081160000}"/>
    <cellStyle name="Comma 49 3 4 4" xfId="5774" xr:uid="{00000000-0005-0000-0000-000082160000}"/>
    <cellStyle name="Comma 49 3 4 5" xfId="5775" xr:uid="{00000000-0005-0000-0000-000083160000}"/>
    <cellStyle name="Comma 49 3 4 6" xfId="5776" xr:uid="{00000000-0005-0000-0000-000084160000}"/>
    <cellStyle name="Comma 49 3 5" xfId="5777" xr:uid="{00000000-0005-0000-0000-000085160000}"/>
    <cellStyle name="Comma 49 3 5 2" xfId="5778" xr:uid="{00000000-0005-0000-0000-000086160000}"/>
    <cellStyle name="Comma 49 3 5 2 2" xfId="5779" xr:uid="{00000000-0005-0000-0000-000087160000}"/>
    <cellStyle name="Comma 49 3 5 2 2 2" xfId="5780" xr:uid="{00000000-0005-0000-0000-000088160000}"/>
    <cellStyle name="Comma 49 3 5 2 2 3" xfId="5781" xr:uid="{00000000-0005-0000-0000-000089160000}"/>
    <cellStyle name="Comma 49 3 5 2 2 4" xfId="5782" xr:uid="{00000000-0005-0000-0000-00008A160000}"/>
    <cellStyle name="Comma 49 3 5 2 3" xfId="5783" xr:uid="{00000000-0005-0000-0000-00008B160000}"/>
    <cellStyle name="Comma 49 3 5 2 4" xfId="5784" xr:uid="{00000000-0005-0000-0000-00008C160000}"/>
    <cellStyle name="Comma 49 3 5 2 5" xfId="5785" xr:uid="{00000000-0005-0000-0000-00008D160000}"/>
    <cellStyle name="Comma 49 3 5 3" xfId="5786" xr:uid="{00000000-0005-0000-0000-00008E160000}"/>
    <cellStyle name="Comma 49 3 5 3 2" xfId="5787" xr:uid="{00000000-0005-0000-0000-00008F160000}"/>
    <cellStyle name="Comma 49 3 5 3 3" xfId="5788" xr:uid="{00000000-0005-0000-0000-000090160000}"/>
    <cellStyle name="Comma 49 3 5 3 4" xfId="5789" xr:uid="{00000000-0005-0000-0000-000091160000}"/>
    <cellStyle name="Comma 49 3 5 4" xfId="5790" xr:uid="{00000000-0005-0000-0000-000092160000}"/>
    <cellStyle name="Comma 49 3 5 5" xfId="5791" xr:uid="{00000000-0005-0000-0000-000093160000}"/>
    <cellStyle name="Comma 49 3 5 6" xfId="5792" xr:uid="{00000000-0005-0000-0000-000094160000}"/>
    <cellStyle name="Comma 49 3 6" xfId="5793" xr:uid="{00000000-0005-0000-0000-000095160000}"/>
    <cellStyle name="Comma 49 3 6 2" xfId="5794" xr:uid="{00000000-0005-0000-0000-000096160000}"/>
    <cellStyle name="Comma 49 3 6 2 2" xfId="5795" xr:uid="{00000000-0005-0000-0000-000097160000}"/>
    <cellStyle name="Comma 49 3 6 2 3" xfId="5796" xr:uid="{00000000-0005-0000-0000-000098160000}"/>
    <cellStyle name="Comma 49 3 6 2 4" xfId="5797" xr:uid="{00000000-0005-0000-0000-000099160000}"/>
    <cellStyle name="Comma 49 3 6 3" xfId="5798" xr:uid="{00000000-0005-0000-0000-00009A160000}"/>
    <cellStyle name="Comma 49 3 6 4" xfId="5799" xr:uid="{00000000-0005-0000-0000-00009B160000}"/>
    <cellStyle name="Comma 49 3 6 5" xfId="5800" xr:uid="{00000000-0005-0000-0000-00009C160000}"/>
    <cellStyle name="Comma 49 3 7" xfId="5801" xr:uid="{00000000-0005-0000-0000-00009D160000}"/>
    <cellStyle name="Comma 49 3 7 2" xfId="5802" xr:uid="{00000000-0005-0000-0000-00009E160000}"/>
    <cellStyle name="Comma 49 3 7 3" xfId="5803" xr:uid="{00000000-0005-0000-0000-00009F160000}"/>
    <cellStyle name="Comma 49 3 7 4" xfId="5804" xr:uid="{00000000-0005-0000-0000-0000A0160000}"/>
    <cellStyle name="Comma 49 3 8" xfId="5805" xr:uid="{00000000-0005-0000-0000-0000A1160000}"/>
    <cellStyle name="Comma 49 3 9" xfId="5806" xr:uid="{00000000-0005-0000-0000-0000A2160000}"/>
    <cellStyle name="Comma 49 4" xfId="5807" xr:uid="{00000000-0005-0000-0000-0000A3160000}"/>
    <cellStyle name="Comma 49 4 2" xfId="5808" xr:uid="{00000000-0005-0000-0000-0000A4160000}"/>
    <cellStyle name="Comma 49 4 2 2" xfId="5809" xr:uid="{00000000-0005-0000-0000-0000A5160000}"/>
    <cellStyle name="Comma 49 4 2 2 2" xfId="5810" xr:uid="{00000000-0005-0000-0000-0000A6160000}"/>
    <cellStyle name="Comma 49 4 2 2 2 2" xfId="5811" xr:uid="{00000000-0005-0000-0000-0000A7160000}"/>
    <cellStyle name="Comma 49 4 2 2 2 3" xfId="5812" xr:uid="{00000000-0005-0000-0000-0000A8160000}"/>
    <cellStyle name="Comma 49 4 2 2 2 4" xfId="5813" xr:uid="{00000000-0005-0000-0000-0000A9160000}"/>
    <cellStyle name="Comma 49 4 2 2 3" xfId="5814" xr:uid="{00000000-0005-0000-0000-0000AA160000}"/>
    <cellStyle name="Comma 49 4 2 2 4" xfId="5815" xr:uid="{00000000-0005-0000-0000-0000AB160000}"/>
    <cellStyle name="Comma 49 4 2 2 5" xfId="5816" xr:uid="{00000000-0005-0000-0000-0000AC160000}"/>
    <cellStyle name="Comma 49 4 2 3" xfId="5817" xr:uid="{00000000-0005-0000-0000-0000AD160000}"/>
    <cellStyle name="Comma 49 4 2 3 2" xfId="5818" xr:uid="{00000000-0005-0000-0000-0000AE160000}"/>
    <cellStyle name="Comma 49 4 2 3 3" xfId="5819" xr:uid="{00000000-0005-0000-0000-0000AF160000}"/>
    <cellStyle name="Comma 49 4 2 3 4" xfId="5820" xr:uid="{00000000-0005-0000-0000-0000B0160000}"/>
    <cellStyle name="Comma 49 4 2 4" xfId="5821" xr:uid="{00000000-0005-0000-0000-0000B1160000}"/>
    <cellStyle name="Comma 49 4 2 5" xfId="5822" xr:uid="{00000000-0005-0000-0000-0000B2160000}"/>
    <cellStyle name="Comma 49 4 2 6" xfId="5823" xr:uid="{00000000-0005-0000-0000-0000B3160000}"/>
    <cellStyle name="Comma 49 4 3" xfId="5824" xr:uid="{00000000-0005-0000-0000-0000B4160000}"/>
    <cellStyle name="Comma 49 4 3 2" xfId="5825" xr:uid="{00000000-0005-0000-0000-0000B5160000}"/>
    <cellStyle name="Comma 49 4 3 2 2" xfId="5826" xr:uid="{00000000-0005-0000-0000-0000B6160000}"/>
    <cellStyle name="Comma 49 4 3 2 2 2" xfId="5827" xr:uid="{00000000-0005-0000-0000-0000B7160000}"/>
    <cellStyle name="Comma 49 4 3 2 2 3" xfId="5828" xr:uid="{00000000-0005-0000-0000-0000B8160000}"/>
    <cellStyle name="Comma 49 4 3 2 2 4" xfId="5829" xr:uid="{00000000-0005-0000-0000-0000B9160000}"/>
    <cellStyle name="Comma 49 4 3 2 3" xfId="5830" xr:uid="{00000000-0005-0000-0000-0000BA160000}"/>
    <cellStyle name="Comma 49 4 3 2 4" xfId="5831" xr:uid="{00000000-0005-0000-0000-0000BB160000}"/>
    <cellStyle name="Comma 49 4 3 2 5" xfId="5832" xr:uid="{00000000-0005-0000-0000-0000BC160000}"/>
    <cellStyle name="Comma 49 4 3 3" xfId="5833" xr:uid="{00000000-0005-0000-0000-0000BD160000}"/>
    <cellStyle name="Comma 49 4 3 3 2" xfId="5834" xr:uid="{00000000-0005-0000-0000-0000BE160000}"/>
    <cellStyle name="Comma 49 4 3 3 3" xfId="5835" xr:uid="{00000000-0005-0000-0000-0000BF160000}"/>
    <cellStyle name="Comma 49 4 3 3 4" xfId="5836" xr:uid="{00000000-0005-0000-0000-0000C0160000}"/>
    <cellStyle name="Comma 49 4 3 4" xfId="5837" xr:uid="{00000000-0005-0000-0000-0000C1160000}"/>
    <cellStyle name="Comma 49 4 3 5" xfId="5838" xr:uid="{00000000-0005-0000-0000-0000C2160000}"/>
    <cellStyle name="Comma 49 4 3 6" xfId="5839" xr:uid="{00000000-0005-0000-0000-0000C3160000}"/>
    <cellStyle name="Comma 49 4 4" xfId="5840" xr:uid="{00000000-0005-0000-0000-0000C4160000}"/>
    <cellStyle name="Comma 49 4 4 2" xfId="5841" xr:uid="{00000000-0005-0000-0000-0000C5160000}"/>
    <cellStyle name="Comma 49 4 4 2 2" xfId="5842" xr:uid="{00000000-0005-0000-0000-0000C6160000}"/>
    <cellStyle name="Comma 49 4 4 2 3" xfId="5843" xr:uid="{00000000-0005-0000-0000-0000C7160000}"/>
    <cellStyle name="Comma 49 4 4 2 4" xfId="5844" xr:uid="{00000000-0005-0000-0000-0000C8160000}"/>
    <cellStyle name="Comma 49 4 4 3" xfId="5845" xr:uid="{00000000-0005-0000-0000-0000C9160000}"/>
    <cellStyle name="Comma 49 4 4 4" xfId="5846" xr:uid="{00000000-0005-0000-0000-0000CA160000}"/>
    <cellStyle name="Comma 49 4 4 5" xfId="5847" xr:uid="{00000000-0005-0000-0000-0000CB160000}"/>
    <cellStyle name="Comma 49 4 5" xfId="5848" xr:uid="{00000000-0005-0000-0000-0000CC160000}"/>
    <cellStyle name="Comma 49 4 5 2" xfId="5849" xr:uid="{00000000-0005-0000-0000-0000CD160000}"/>
    <cellStyle name="Comma 49 4 5 3" xfId="5850" xr:uid="{00000000-0005-0000-0000-0000CE160000}"/>
    <cellStyle name="Comma 49 4 5 4" xfId="5851" xr:uid="{00000000-0005-0000-0000-0000CF160000}"/>
    <cellStyle name="Comma 49 4 6" xfId="5852" xr:uid="{00000000-0005-0000-0000-0000D0160000}"/>
    <cellStyle name="Comma 49 4 7" xfId="5853" xr:uid="{00000000-0005-0000-0000-0000D1160000}"/>
    <cellStyle name="Comma 49 4 8" xfId="5854" xr:uid="{00000000-0005-0000-0000-0000D2160000}"/>
    <cellStyle name="Comma 49 5" xfId="5855" xr:uid="{00000000-0005-0000-0000-0000D3160000}"/>
    <cellStyle name="Comma 49 5 2" xfId="5856" xr:uid="{00000000-0005-0000-0000-0000D4160000}"/>
    <cellStyle name="Comma 49 5 2 2" xfId="5857" xr:uid="{00000000-0005-0000-0000-0000D5160000}"/>
    <cellStyle name="Comma 49 5 2 2 2" xfId="5858" xr:uid="{00000000-0005-0000-0000-0000D6160000}"/>
    <cellStyle name="Comma 49 5 2 2 2 2" xfId="5859" xr:uid="{00000000-0005-0000-0000-0000D7160000}"/>
    <cellStyle name="Comma 49 5 2 2 2 3" xfId="5860" xr:uid="{00000000-0005-0000-0000-0000D8160000}"/>
    <cellStyle name="Comma 49 5 2 2 2 4" xfId="5861" xr:uid="{00000000-0005-0000-0000-0000D9160000}"/>
    <cellStyle name="Comma 49 5 2 2 3" xfId="5862" xr:uid="{00000000-0005-0000-0000-0000DA160000}"/>
    <cellStyle name="Comma 49 5 2 2 4" xfId="5863" xr:uid="{00000000-0005-0000-0000-0000DB160000}"/>
    <cellStyle name="Comma 49 5 2 2 5" xfId="5864" xr:uid="{00000000-0005-0000-0000-0000DC160000}"/>
    <cellStyle name="Comma 49 5 2 3" xfId="5865" xr:uid="{00000000-0005-0000-0000-0000DD160000}"/>
    <cellStyle name="Comma 49 5 2 3 2" xfId="5866" xr:uid="{00000000-0005-0000-0000-0000DE160000}"/>
    <cellStyle name="Comma 49 5 2 3 3" xfId="5867" xr:uid="{00000000-0005-0000-0000-0000DF160000}"/>
    <cellStyle name="Comma 49 5 2 3 4" xfId="5868" xr:uid="{00000000-0005-0000-0000-0000E0160000}"/>
    <cellStyle name="Comma 49 5 2 4" xfId="5869" xr:uid="{00000000-0005-0000-0000-0000E1160000}"/>
    <cellStyle name="Comma 49 5 2 5" xfId="5870" xr:uid="{00000000-0005-0000-0000-0000E2160000}"/>
    <cellStyle name="Comma 49 5 2 6" xfId="5871" xr:uid="{00000000-0005-0000-0000-0000E3160000}"/>
    <cellStyle name="Comma 49 5 3" xfId="5872" xr:uid="{00000000-0005-0000-0000-0000E4160000}"/>
    <cellStyle name="Comma 49 5 3 2" xfId="5873" xr:uid="{00000000-0005-0000-0000-0000E5160000}"/>
    <cellStyle name="Comma 49 5 3 2 2" xfId="5874" xr:uid="{00000000-0005-0000-0000-0000E6160000}"/>
    <cellStyle name="Comma 49 5 3 2 2 2" xfId="5875" xr:uid="{00000000-0005-0000-0000-0000E7160000}"/>
    <cellStyle name="Comma 49 5 3 2 2 3" xfId="5876" xr:uid="{00000000-0005-0000-0000-0000E8160000}"/>
    <cellStyle name="Comma 49 5 3 2 2 4" xfId="5877" xr:uid="{00000000-0005-0000-0000-0000E9160000}"/>
    <cellStyle name="Comma 49 5 3 2 3" xfId="5878" xr:uid="{00000000-0005-0000-0000-0000EA160000}"/>
    <cellStyle name="Comma 49 5 3 2 4" xfId="5879" xr:uid="{00000000-0005-0000-0000-0000EB160000}"/>
    <cellStyle name="Comma 49 5 3 2 5" xfId="5880" xr:uid="{00000000-0005-0000-0000-0000EC160000}"/>
    <cellStyle name="Comma 49 5 3 3" xfId="5881" xr:uid="{00000000-0005-0000-0000-0000ED160000}"/>
    <cellStyle name="Comma 49 5 3 3 2" xfId="5882" xr:uid="{00000000-0005-0000-0000-0000EE160000}"/>
    <cellStyle name="Comma 49 5 3 3 3" xfId="5883" xr:uid="{00000000-0005-0000-0000-0000EF160000}"/>
    <cellStyle name="Comma 49 5 3 3 4" xfId="5884" xr:uid="{00000000-0005-0000-0000-0000F0160000}"/>
    <cellStyle name="Comma 49 5 3 4" xfId="5885" xr:uid="{00000000-0005-0000-0000-0000F1160000}"/>
    <cellStyle name="Comma 49 5 3 5" xfId="5886" xr:uid="{00000000-0005-0000-0000-0000F2160000}"/>
    <cellStyle name="Comma 49 5 3 6" xfId="5887" xr:uid="{00000000-0005-0000-0000-0000F3160000}"/>
    <cellStyle name="Comma 49 5 4" xfId="5888" xr:uid="{00000000-0005-0000-0000-0000F4160000}"/>
    <cellStyle name="Comma 49 5 4 2" xfId="5889" xr:uid="{00000000-0005-0000-0000-0000F5160000}"/>
    <cellStyle name="Comma 49 5 4 2 2" xfId="5890" xr:uid="{00000000-0005-0000-0000-0000F6160000}"/>
    <cellStyle name="Comma 49 5 4 2 3" xfId="5891" xr:uid="{00000000-0005-0000-0000-0000F7160000}"/>
    <cellStyle name="Comma 49 5 4 2 4" xfId="5892" xr:uid="{00000000-0005-0000-0000-0000F8160000}"/>
    <cellStyle name="Comma 49 5 4 3" xfId="5893" xr:uid="{00000000-0005-0000-0000-0000F9160000}"/>
    <cellStyle name="Comma 49 5 4 4" xfId="5894" xr:uid="{00000000-0005-0000-0000-0000FA160000}"/>
    <cellStyle name="Comma 49 5 4 5" xfId="5895" xr:uid="{00000000-0005-0000-0000-0000FB160000}"/>
    <cellStyle name="Comma 49 5 5" xfId="5896" xr:uid="{00000000-0005-0000-0000-0000FC160000}"/>
    <cellStyle name="Comma 49 5 5 2" xfId="5897" xr:uid="{00000000-0005-0000-0000-0000FD160000}"/>
    <cellStyle name="Comma 49 5 5 3" xfId="5898" xr:uid="{00000000-0005-0000-0000-0000FE160000}"/>
    <cellStyle name="Comma 49 5 5 4" xfId="5899" xr:uid="{00000000-0005-0000-0000-0000FF160000}"/>
    <cellStyle name="Comma 49 5 6" xfId="5900" xr:uid="{00000000-0005-0000-0000-000000170000}"/>
    <cellStyle name="Comma 49 5 7" xfId="5901" xr:uid="{00000000-0005-0000-0000-000001170000}"/>
    <cellStyle name="Comma 49 5 8" xfId="5902" xr:uid="{00000000-0005-0000-0000-000002170000}"/>
    <cellStyle name="Comma 49 6" xfId="5903" xr:uid="{00000000-0005-0000-0000-000003170000}"/>
    <cellStyle name="Comma 49 6 2" xfId="5904" xr:uid="{00000000-0005-0000-0000-000004170000}"/>
    <cellStyle name="Comma 49 6 2 2" xfId="5905" xr:uid="{00000000-0005-0000-0000-000005170000}"/>
    <cellStyle name="Comma 49 6 2 2 2" xfId="5906" xr:uid="{00000000-0005-0000-0000-000006170000}"/>
    <cellStyle name="Comma 49 6 2 2 3" xfId="5907" xr:uid="{00000000-0005-0000-0000-000007170000}"/>
    <cellStyle name="Comma 49 6 2 2 4" xfId="5908" xr:uid="{00000000-0005-0000-0000-000008170000}"/>
    <cellStyle name="Comma 49 6 2 3" xfId="5909" xr:uid="{00000000-0005-0000-0000-000009170000}"/>
    <cellStyle name="Comma 49 6 2 4" xfId="5910" xr:uid="{00000000-0005-0000-0000-00000A170000}"/>
    <cellStyle name="Comma 49 6 2 5" xfId="5911" xr:uid="{00000000-0005-0000-0000-00000B170000}"/>
    <cellStyle name="Comma 49 6 3" xfId="5912" xr:uid="{00000000-0005-0000-0000-00000C170000}"/>
    <cellStyle name="Comma 49 6 3 2" xfId="5913" xr:uid="{00000000-0005-0000-0000-00000D170000}"/>
    <cellStyle name="Comma 49 6 3 3" xfId="5914" xr:uid="{00000000-0005-0000-0000-00000E170000}"/>
    <cellStyle name="Comma 49 6 3 4" xfId="5915" xr:uid="{00000000-0005-0000-0000-00000F170000}"/>
    <cellStyle name="Comma 49 6 4" xfId="5916" xr:uid="{00000000-0005-0000-0000-000010170000}"/>
    <cellStyle name="Comma 49 6 5" xfId="5917" xr:uid="{00000000-0005-0000-0000-000011170000}"/>
    <cellStyle name="Comma 49 6 6" xfId="5918" xr:uid="{00000000-0005-0000-0000-000012170000}"/>
    <cellStyle name="Comma 49 7" xfId="5919" xr:uid="{00000000-0005-0000-0000-000013170000}"/>
    <cellStyle name="Comma 49 7 2" xfId="5920" xr:uid="{00000000-0005-0000-0000-000014170000}"/>
    <cellStyle name="Comma 49 7 2 2" xfId="5921" xr:uid="{00000000-0005-0000-0000-000015170000}"/>
    <cellStyle name="Comma 49 7 2 2 2" xfId="5922" xr:uid="{00000000-0005-0000-0000-000016170000}"/>
    <cellStyle name="Comma 49 7 2 2 3" xfId="5923" xr:uid="{00000000-0005-0000-0000-000017170000}"/>
    <cellStyle name="Comma 49 7 2 2 4" xfId="5924" xr:uid="{00000000-0005-0000-0000-000018170000}"/>
    <cellStyle name="Comma 49 7 2 3" xfId="5925" xr:uid="{00000000-0005-0000-0000-000019170000}"/>
    <cellStyle name="Comma 49 7 2 4" xfId="5926" xr:uid="{00000000-0005-0000-0000-00001A170000}"/>
    <cellStyle name="Comma 49 7 2 5" xfId="5927" xr:uid="{00000000-0005-0000-0000-00001B170000}"/>
    <cellStyle name="Comma 49 7 3" xfId="5928" xr:uid="{00000000-0005-0000-0000-00001C170000}"/>
    <cellStyle name="Comma 49 7 3 2" xfId="5929" xr:uid="{00000000-0005-0000-0000-00001D170000}"/>
    <cellStyle name="Comma 49 7 3 3" xfId="5930" xr:uid="{00000000-0005-0000-0000-00001E170000}"/>
    <cellStyle name="Comma 49 7 3 4" xfId="5931" xr:uid="{00000000-0005-0000-0000-00001F170000}"/>
    <cellStyle name="Comma 49 7 4" xfId="5932" xr:uid="{00000000-0005-0000-0000-000020170000}"/>
    <cellStyle name="Comma 49 7 5" xfId="5933" xr:uid="{00000000-0005-0000-0000-000021170000}"/>
    <cellStyle name="Comma 49 7 6" xfId="5934" xr:uid="{00000000-0005-0000-0000-000022170000}"/>
    <cellStyle name="Comma 49 8" xfId="5935" xr:uid="{00000000-0005-0000-0000-000023170000}"/>
    <cellStyle name="Comma 49 8 2" xfId="5936" xr:uid="{00000000-0005-0000-0000-000024170000}"/>
    <cellStyle name="Comma 49 8 2 2" xfId="5937" xr:uid="{00000000-0005-0000-0000-000025170000}"/>
    <cellStyle name="Comma 49 8 2 3" xfId="5938" xr:uid="{00000000-0005-0000-0000-000026170000}"/>
    <cellStyle name="Comma 49 8 2 4" xfId="5939" xr:uid="{00000000-0005-0000-0000-000027170000}"/>
    <cellStyle name="Comma 49 8 3" xfId="5940" xr:uid="{00000000-0005-0000-0000-000028170000}"/>
    <cellStyle name="Comma 49 8 4" xfId="5941" xr:uid="{00000000-0005-0000-0000-000029170000}"/>
    <cellStyle name="Comma 49 8 5" xfId="5942" xr:uid="{00000000-0005-0000-0000-00002A170000}"/>
    <cellStyle name="Comma 49 9" xfId="5943" xr:uid="{00000000-0005-0000-0000-00002B170000}"/>
    <cellStyle name="Comma 49 9 2" xfId="5944" xr:uid="{00000000-0005-0000-0000-00002C170000}"/>
    <cellStyle name="Comma 49 9 3" xfId="5945" xr:uid="{00000000-0005-0000-0000-00002D170000}"/>
    <cellStyle name="Comma 49 9 4" xfId="5946" xr:uid="{00000000-0005-0000-0000-00002E170000}"/>
    <cellStyle name="Comma 5" xfId="5947" xr:uid="{00000000-0005-0000-0000-00002F170000}"/>
    <cellStyle name="Comma 5 2" xfId="5948" xr:uid="{00000000-0005-0000-0000-000030170000}"/>
    <cellStyle name="Comma 5 2 2" xfId="5949" xr:uid="{00000000-0005-0000-0000-000031170000}"/>
    <cellStyle name="Comma 5 2 2 2" xfId="5950" xr:uid="{00000000-0005-0000-0000-000032170000}"/>
    <cellStyle name="Comma 5 2 3" xfId="5951" xr:uid="{00000000-0005-0000-0000-000033170000}"/>
    <cellStyle name="Comma 5 2 3 2" xfId="5952" xr:uid="{00000000-0005-0000-0000-000034170000}"/>
    <cellStyle name="Comma 5 3" xfId="5953" xr:uid="{00000000-0005-0000-0000-000035170000}"/>
    <cellStyle name="Comma 5 3 2" xfId="5954" xr:uid="{00000000-0005-0000-0000-000036170000}"/>
    <cellStyle name="Comma 5 4" xfId="5955" xr:uid="{00000000-0005-0000-0000-000037170000}"/>
    <cellStyle name="Comma 50" xfId="5956" xr:uid="{00000000-0005-0000-0000-000038170000}"/>
    <cellStyle name="Comma 50 2" xfId="5957" xr:uid="{00000000-0005-0000-0000-000039170000}"/>
    <cellStyle name="Comma 51" xfId="5958" xr:uid="{00000000-0005-0000-0000-00003A170000}"/>
    <cellStyle name="Comma 51 2" xfId="5959" xr:uid="{00000000-0005-0000-0000-00003B170000}"/>
    <cellStyle name="Comma 51 2 2" xfId="5960" xr:uid="{00000000-0005-0000-0000-00003C170000}"/>
    <cellStyle name="Comma 52" xfId="5961" xr:uid="{00000000-0005-0000-0000-00003D170000}"/>
    <cellStyle name="Comma 52 2" xfId="5962" xr:uid="{00000000-0005-0000-0000-00003E170000}"/>
    <cellStyle name="Comma 53" xfId="5963" xr:uid="{00000000-0005-0000-0000-00003F170000}"/>
    <cellStyle name="Comma 53 10" xfId="5964" xr:uid="{00000000-0005-0000-0000-000040170000}"/>
    <cellStyle name="Comma 53 11" xfId="5965" xr:uid="{00000000-0005-0000-0000-000041170000}"/>
    <cellStyle name="Comma 53 12" xfId="5966" xr:uid="{00000000-0005-0000-0000-000042170000}"/>
    <cellStyle name="Comma 53 2" xfId="5967" xr:uid="{00000000-0005-0000-0000-000043170000}"/>
    <cellStyle name="Comma 53 2 10" xfId="5968" xr:uid="{00000000-0005-0000-0000-000044170000}"/>
    <cellStyle name="Comma 53 2 2" xfId="5969" xr:uid="{00000000-0005-0000-0000-000045170000}"/>
    <cellStyle name="Comma 53 2 2 2" xfId="5970" xr:uid="{00000000-0005-0000-0000-000046170000}"/>
    <cellStyle name="Comma 53 2 2 2 2" xfId="5971" xr:uid="{00000000-0005-0000-0000-000047170000}"/>
    <cellStyle name="Comma 53 2 2 2 2 2" xfId="5972" xr:uid="{00000000-0005-0000-0000-000048170000}"/>
    <cellStyle name="Comma 53 2 2 2 2 2 2" xfId="5973" xr:uid="{00000000-0005-0000-0000-000049170000}"/>
    <cellStyle name="Comma 53 2 2 2 2 2 3" xfId="5974" xr:uid="{00000000-0005-0000-0000-00004A170000}"/>
    <cellStyle name="Comma 53 2 2 2 2 2 4" xfId="5975" xr:uid="{00000000-0005-0000-0000-00004B170000}"/>
    <cellStyle name="Comma 53 2 2 2 2 3" xfId="5976" xr:uid="{00000000-0005-0000-0000-00004C170000}"/>
    <cellStyle name="Comma 53 2 2 2 2 4" xfId="5977" xr:uid="{00000000-0005-0000-0000-00004D170000}"/>
    <cellStyle name="Comma 53 2 2 2 2 5" xfId="5978" xr:uid="{00000000-0005-0000-0000-00004E170000}"/>
    <cellStyle name="Comma 53 2 2 2 3" xfId="5979" xr:uid="{00000000-0005-0000-0000-00004F170000}"/>
    <cellStyle name="Comma 53 2 2 2 3 2" xfId="5980" xr:uid="{00000000-0005-0000-0000-000050170000}"/>
    <cellStyle name="Comma 53 2 2 2 3 3" xfId="5981" xr:uid="{00000000-0005-0000-0000-000051170000}"/>
    <cellStyle name="Comma 53 2 2 2 3 4" xfId="5982" xr:uid="{00000000-0005-0000-0000-000052170000}"/>
    <cellStyle name="Comma 53 2 2 2 4" xfId="5983" xr:uid="{00000000-0005-0000-0000-000053170000}"/>
    <cellStyle name="Comma 53 2 2 2 5" xfId="5984" xr:uid="{00000000-0005-0000-0000-000054170000}"/>
    <cellStyle name="Comma 53 2 2 2 6" xfId="5985" xr:uid="{00000000-0005-0000-0000-000055170000}"/>
    <cellStyle name="Comma 53 2 2 3" xfId="5986" xr:uid="{00000000-0005-0000-0000-000056170000}"/>
    <cellStyle name="Comma 53 2 2 3 2" xfId="5987" xr:uid="{00000000-0005-0000-0000-000057170000}"/>
    <cellStyle name="Comma 53 2 2 3 2 2" xfId="5988" xr:uid="{00000000-0005-0000-0000-000058170000}"/>
    <cellStyle name="Comma 53 2 2 3 2 2 2" xfId="5989" xr:uid="{00000000-0005-0000-0000-000059170000}"/>
    <cellStyle name="Comma 53 2 2 3 2 2 3" xfId="5990" xr:uid="{00000000-0005-0000-0000-00005A170000}"/>
    <cellStyle name="Comma 53 2 2 3 2 2 4" xfId="5991" xr:uid="{00000000-0005-0000-0000-00005B170000}"/>
    <cellStyle name="Comma 53 2 2 3 2 3" xfId="5992" xr:uid="{00000000-0005-0000-0000-00005C170000}"/>
    <cellStyle name="Comma 53 2 2 3 2 4" xfId="5993" xr:uid="{00000000-0005-0000-0000-00005D170000}"/>
    <cellStyle name="Comma 53 2 2 3 2 5" xfId="5994" xr:uid="{00000000-0005-0000-0000-00005E170000}"/>
    <cellStyle name="Comma 53 2 2 3 3" xfId="5995" xr:uid="{00000000-0005-0000-0000-00005F170000}"/>
    <cellStyle name="Comma 53 2 2 3 3 2" xfId="5996" xr:uid="{00000000-0005-0000-0000-000060170000}"/>
    <cellStyle name="Comma 53 2 2 3 3 3" xfId="5997" xr:uid="{00000000-0005-0000-0000-000061170000}"/>
    <cellStyle name="Comma 53 2 2 3 3 4" xfId="5998" xr:uid="{00000000-0005-0000-0000-000062170000}"/>
    <cellStyle name="Comma 53 2 2 3 4" xfId="5999" xr:uid="{00000000-0005-0000-0000-000063170000}"/>
    <cellStyle name="Comma 53 2 2 3 5" xfId="6000" xr:uid="{00000000-0005-0000-0000-000064170000}"/>
    <cellStyle name="Comma 53 2 2 3 6" xfId="6001" xr:uid="{00000000-0005-0000-0000-000065170000}"/>
    <cellStyle name="Comma 53 2 2 4" xfId="6002" xr:uid="{00000000-0005-0000-0000-000066170000}"/>
    <cellStyle name="Comma 53 2 2 4 2" xfId="6003" xr:uid="{00000000-0005-0000-0000-000067170000}"/>
    <cellStyle name="Comma 53 2 2 4 2 2" xfId="6004" xr:uid="{00000000-0005-0000-0000-000068170000}"/>
    <cellStyle name="Comma 53 2 2 4 2 3" xfId="6005" xr:uid="{00000000-0005-0000-0000-000069170000}"/>
    <cellStyle name="Comma 53 2 2 4 2 4" xfId="6006" xr:uid="{00000000-0005-0000-0000-00006A170000}"/>
    <cellStyle name="Comma 53 2 2 4 3" xfId="6007" xr:uid="{00000000-0005-0000-0000-00006B170000}"/>
    <cellStyle name="Comma 53 2 2 4 4" xfId="6008" xr:uid="{00000000-0005-0000-0000-00006C170000}"/>
    <cellStyle name="Comma 53 2 2 4 5" xfId="6009" xr:uid="{00000000-0005-0000-0000-00006D170000}"/>
    <cellStyle name="Comma 53 2 2 5" xfId="6010" xr:uid="{00000000-0005-0000-0000-00006E170000}"/>
    <cellStyle name="Comma 53 2 2 5 2" xfId="6011" xr:uid="{00000000-0005-0000-0000-00006F170000}"/>
    <cellStyle name="Comma 53 2 2 5 3" xfId="6012" xr:uid="{00000000-0005-0000-0000-000070170000}"/>
    <cellStyle name="Comma 53 2 2 5 4" xfId="6013" xr:uid="{00000000-0005-0000-0000-000071170000}"/>
    <cellStyle name="Comma 53 2 2 6" xfId="6014" xr:uid="{00000000-0005-0000-0000-000072170000}"/>
    <cellStyle name="Comma 53 2 2 7" xfId="6015" xr:uid="{00000000-0005-0000-0000-000073170000}"/>
    <cellStyle name="Comma 53 2 2 8" xfId="6016" xr:uid="{00000000-0005-0000-0000-000074170000}"/>
    <cellStyle name="Comma 53 2 3" xfId="6017" xr:uid="{00000000-0005-0000-0000-000075170000}"/>
    <cellStyle name="Comma 53 2 3 2" xfId="6018" xr:uid="{00000000-0005-0000-0000-000076170000}"/>
    <cellStyle name="Comma 53 2 3 2 2" xfId="6019" xr:uid="{00000000-0005-0000-0000-000077170000}"/>
    <cellStyle name="Comma 53 2 3 2 2 2" xfId="6020" xr:uid="{00000000-0005-0000-0000-000078170000}"/>
    <cellStyle name="Comma 53 2 3 2 2 2 2" xfId="6021" xr:uid="{00000000-0005-0000-0000-000079170000}"/>
    <cellStyle name="Comma 53 2 3 2 2 2 3" xfId="6022" xr:uid="{00000000-0005-0000-0000-00007A170000}"/>
    <cellStyle name="Comma 53 2 3 2 2 2 4" xfId="6023" xr:uid="{00000000-0005-0000-0000-00007B170000}"/>
    <cellStyle name="Comma 53 2 3 2 2 3" xfId="6024" xr:uid="{00000000-0005-0000-0000-00007C170000}"/>
    <cellStyle name="Comma 53 2 3 2 2 4" xfId="6025" xr:uid="{00000000-0005-0000-0000-00007D170000}"/>
    <cellStyle name="Comma 53 2 3 2 2 5" xfId="6026" xr:uid="{00000000-0005-0000-0000-00007E170000}"/>
    <cellStyle name="Comma 53 2 3 2 3" xfId="6027" xr:uid="{00000000-0005-0000-0000-00007F170000}"/>
    <cellStyle name="Comma 53 2 3 2 3 2" xfId="6028" xr:uid="{00000000-0005-0000-0000-000080170000}"/>
    <cellStyle name="Comma 53 2 3 2 3 3" xfId="6029" xr:uid="{00000000-0005-0000-0000-000081170000}"/>
    <cellStyle name="Comma 53 2 3 2 3 4" xfId="6030" xr:uid="{00000000-0005-0000-0000-000082170000}"/>
    <cellStyle name="Comma 53 2 3 2 4" xfId="6031" xr:uid="{00000000-0005-0000-0000-000083170000}"/>
    <cellStyle name="Comma 53 2 3 2 5" xfId="6032" xr:uid="{00000000-0005-0000-0000-000084170000}"/>
    <cellStyle name="Comma 53 2 3 2 6" xfId="6033" xr:uid="{00000000-0005-0000-0000-000085170000}"/>
    <cellStyle name="Comma 53 2 3 3" xfId="6034" xr:uid="{00000000-0005-0000-0000-000086170000}"/>
    <cellStyle name="Comma 53 2 3 3 2" xfId="6035" xr:uid="{00000000-0005-0000-0000-000087170000}"/>
    <cellStyle name="Comma 53 2 3 3 2 2" xfId="6036" xr:uid="{00000000-0005-0000-0000-000088170000}"/>
    <cellStyle name="Comma 53 2 3 3 2 2 2" xfId="6037" xr:uid="{00000000-0005-0000-0000-000089170000}"/>
    <cellStyle name="Comma 53 2 3 3 2 2 3" xfId="6038" xr:uid="{00000000-0005-0000-0000-00008A170000}"/>
    <cellStyle name="Comma 53 2 3 3 2 2 4" xfId="6039" xr:uid="{00000000-0005-0000-0000-00008B170000}"/>
    <cellStyle name="Comma 53 2 3 3 2 3" xfId="6040" xr:uid="{00000000-0005-0000-0000-00008C170000}"/>
    <cellStyle name="Comma 53 2 3 3 2 4" xfId="6041" xr:uid="{00000000-0005-0000-0000-00008D170000}"/>
    <cellStyle name="Comma 53 2 3 3 2 5" xfId="6042" xr:uid="{00000000-0005-0000-0000-00008E170000}"/>
    <cellStyle name="Comma 53 2 3 3 3" xfId="6043" xr:uid="{00000000-0005-0000-0000-00008F170000}"/>
    <cellStyle name="Comma 53 2 3 3 3 2" xfId="6044" xr:uid="{00000000-0005-0000-0000-000090170000}"/>
    <cellStyle name="Comma 53 2 3 3 3 3" xfId="6045" xr:uid="{00000000-0005-0000-0000-000091170000}"/>
    <cellStyle name="Comma 53 2 3 3 3 4" xfId="6046" xr:uid="{00000000-0005-0000-0000-000092170000}"/>
    <cellStyle name="Comma 53 2 3 3 4" xfId="6047" xr:uid="{00000000-0005-0000-0000-000093170000}"/>
    <cellStyle name="Comma 53 2 3 3 5" xfId="6048" xr:uid="{00000000-0005-0000-0000-000094170000}"/>
    <cellStyle name="Comma 53 2 3 3 6" xfId="6049" xr:uid="{00000000-0005-0000-0000-000095170000}"/>
    <cellStyle name="Comma 53 2 3 4" xfId="6050" xr:uid="{00000000-0005-0000-0000-000096170000}"/>
    <cellStyle name="Comma 53 2 3 4 2" xfId="6051" xr:uid="{00000000-0005-0000-0000-000097170000}"/>
    <cellStyle name="Comma 53 2 3 4 2 2" xfId="6052" xr:uid="{00000000-0005-0000-0000-000098170000}"/>
    <cellStyle name="Comma 53 2 3 4 2 3" xfId="6053" xr:uid="{00000000-0005-0000-0000-000099170000}"/>
    <cellStyle name="Comma 53 2 3 4 2 4" xfId="6054" xr:uid="{00000000-0005-0000-0000-00009A170000}"/>
    <cellStyle name="Comma 53 2 3 4 3" xfId="6055" xr:uid="{00000000-0005-0000-0000-00009B170000}"/>
    <cellStyle name="Comma 53 2 3 4 4" xfId="6056" xr:uid="{00000000-0005-0000-0000-00009C170000}"/>
    <cellStyle name="Comma 53 2 3 4 5" xfId="6057" xr:uid="{00000000-0005-0000-0000-00009D170000}"/>
    <cellStyle name="Comma 53 2 3 5" xfId="6058" xr:uid="{00000000-0005-0000-0000-00009E170000}"/>
    <cellStyle name="Comma 53 2 3 5 2" xfId="6059" xr:uid="{00000000-0005-0000-0000-00009F170000}"/>
    <cellStyle name="Comma 53 2 3 5 3" xfId="6060" xr:uid="{00000000-0005-0000-0000-0000A0170000}"/>
    <cellStyle name="Comma 53 2 3 5 4" xfId="6061" xr:uid="{00000000-0005-0000-0000-0000A1170000}"/>
    <cellStyle name="Comma 53 2 3 6" xfId="6062" xr:uid="{00000000-0005-0000-0000-0000A2170000}"/>
    <cellStyle name="Comma 53 2 3 7" xfId="6063" xr:uid="{00000000-0005-0000-0000-0000A3170000}"/>
    <cellStyle name="Comma 53 2 3 8" xfId="6064" xr:uid="{00000000-0005-0000-0000-0000A4170000}"/>
    <cellStyle name="Comma 53 2 4" xfId="6065" xr:uid="{00000000-0005-0000-0000-0000A5170000}"/>
    <cellStyle name="Comma 53 2 4 2" xfId="6066" xr:uid="{00000000-0005-0000-0000-0000A6170000}"/>
    <cellStyle name="Comma 53 2 4 2 2" xfId="6067" xr:uid="{00000000-0005-0000-0000-0000A7170000}"/>
    <cellStyle name="Comma 53 2 4 2 2 2" xfId="6068" xr:uid="{00000000-0005-0000-0000-0000A8170000}"/>
    <cellStyle name="Comma 53 2 4 2 2 3" xfId="6069" xr:uid="{00000000-0005-0000-0000-0000A9170000}"/>
    <cellStyle name="Comma 53 2 4 2 2 4" xfId="6070" xr:uid="{00000000-0005-0000-0000-0000AA170000}"/>
    <cellStyle name="Comma 53 2 4 2 3" xfId="6071" xr:uid="{00000000-0005-0000-0000-0000AB170000}"/>
    <cellStyle name="Comma 53 2 4 2 4" xfId="6072" xr:uid="{00000000-0005-0000-0000-0000AC170000}"/>
    <cellStyle name="Comma 53 2 4 2 5" xfId="6073" xr:uid="{00000000-0005-0000-0000-0000AD170000}"/>
    <cellStyle name="Comma 53 2 4 3" xfId="6074" xr:uid="{00000000-0005-0000-0000-0000AE170000}"/>
    <cellStyle name="Comma 53 2 4 3 2" xfId="6075" xr:uid="{00000000-0005-0000-0000-0000AF170000}"/>
    <cellStyle name="Comma 53 2 4 3 3" xfId="6076" xr:uid="{00000000-0005-0000-0000-0000B0170000}"/>
    <cellStyle name="Comma 53 2 4 3 4" xfId="6077" xr:uid="{00000000-0005-0000-0000-0000B1170000}"/>
    <cellStyle name="Comma 53 2 4 4" xfId="6078" xr:uid="{00000000-0005-0000-0000-0000B2170000}"/>
    <cellStyle name="Comma 53 2 4 5" xfId="6079" xr:uid="{00000000-0005-0000-0000-0000B3170000}"/>
    <cellStyle name="Comma 53 2 4 6" xfId="6080" xr:uid="{00000000-0005-0000-0000-0000B4170000}"/>
    <cellStyle name="Comma 53 2 5" xfId="6081" xr:uid="{00000000-0005-0000-0000-0000B5170000}"/>
    <cellStyle name="Comma 53 2 5 2" xfId="6082" xr:uid="{00000000-0005-0000-0000-0000B6170000}"/>
    <cellStyle name="Comma 53 2 5 2 2" xfId="6083" xr:uid="{00000000-0005-0000-0000-0000B7170000}"/>
    <cellStyle name="Comma 53 2 5 2 2 2" xfId="6084" xr:uid="{00000000-0005-0000-0000-0000B8170000}"/>
    <cellStyle name="Comma 53 2 5 2 2 3" xfId="6085" xr:uid="{00000000-0005-0000-0000-0000B9170000}"/>
    <cellStyle name="Comma 53 2 5 2 2 4" xfId="6086" xr:uid="{00000000-0005-0000-0000-0000BA170000}"/>
    <cellStyle name="Comma 53 2 5 2 3" xfId="6087" xr:uid="{00000000-0005-0000-0000-0000BB170000}"/>
    <cellStyle name="Comma 53 2 5 2 4" xfId="6088" xr:uid="{00000000-0005-0000-0000-0000BC170000}"/>
    <cellStyle name="Comma 53 2 5 2 5" xfId="6089" xr:uid="{00000000-0005-0000-0000-0000BD170000}"/>
    <cellStyle name="Comma 53 2 5 3" xfId="6090" xr:uid="{00000000-0005-0000-0000-0000BE170000}"/>
    <cellStyle name="Comma 53 2 5 3 2" xfId="6091" xr:uid="{00000000-0005-0000-0000-0000BF170000}"/>
    <cellStyle name="Comma 53 2 5 3 3" xfId="6092" xr:uid="{00000000-0005-0000-0000-0000C0170000}"/>
    <cellStyle name="Comma 53 2 5 3 4" xfId="6093" xr:uid="{00000000-0005-0000-0000-0000C1170000}"/>
    <cellStyle name="Comma 53 2 5 4" xfId="6094" xr:uid="{00000000-0005-0000-0000-0000C2170000}"/>
    <cellStyle name="Comma 53 2 5 5" xfId="6095" xr:uid="{00000000-0005-0000-0000-0000C3170000}"/>
    <cellStyle name="Comma 53 2 5 6" xfId="6096" xr:uid="{00000000-0005-0000-0000-0000C4170000}"/>
    <cellStyle name="Comma 53 2 6" xfId="6097" xr:uid="{00000000-0005-0000-0000-0000C5170000}"/>
    <cellStyle name="Comma 53 2 6 2" xfId="6098" xr:uid="{00000000-0005-0000-0000-0000C6170000}"/>
    <cellStyle name="Comma 53 2 6 2 2" xfId="6099" xr:uid="{00000000-0005-0000-0000-0000C7170000}"/>
    <cellStyle name="Comma 53 2 6 2 3" xfId="6100" xr:uid="{00000000-0005-0000-0000-0000C8170000}"/>
    <cellStyle name="Comma 53 2 6 2 4" xfId="6101" xr:uid="{00000000-0005-0000-0000-0000C9170000}"/>
    <cellStyle name="Comma 53 2 6 3" xfId="6102" xr:uid="{00000000-0005-0000-0000-0000CA170000}"/>
    <cellStyle name="Comma 53 2 6 4" xfId="6103" xr:uid="{00000000-0005-0000-0000-0000CB170000}"/>
    <cellStyle name="Comma 53 2 6 5" xfId="6104" xr:uid="{00000000-0005-0000-0000-0000CC170000}"/>
    <cellStyle name="Comma 53 2 7" xfId="6105" xr:uid="{00000000-0005-0000-0000-0000CD170000}"/>
    <cellStyle name="Comma 53 2 7 2" xfId="6106" xr:uid="{00000000-0005-0000-0000-0000CE170000}"/>
    <cellStyle name="Comma 53 2 7 3" xfId="6107" xr:uid="{00000000-0005-0000-0000-0000CF170000}"/>
    <cellStyle name="Comma 53 2 7 4" xfId="6108" xr:uid="{00000000-0005-0000-0000-0000D0170000}"/>
    <cellStyle name="Comma 53 2 8" xfId="6109" xr:uid="{00000000-0005-0000-0000-0000D1170000}"/>
    <cellStyle name="Comma 53 2 9" xfId="6110" xr:uid="{00000000-0005-0000-0000-0000D2170000}"/>
    <cellStyle name="Comma 53 3" xfId="6111" xr:uid="{00000000-0005-0000-0000-0000D3170000}"/>
    <cellStyle name="Comma 53 3 10" xfId="6112" xr:uid="{00000000-0005-0000-0000-0000D4170000}"/>
    <cellStyle name="Comma 53 3 2" xfId="6113" xr:uid="{00000000-0005-0000-0000-0000D5170000}"/>
    <cellStyle name="Comma 53 3 2 2" xfId="6114" xr:uid="{00000000-0005-0000-0000-0000D6170000}"/>
    <cellStyle name="Comma 53 3 2 2 2" xfId="6115" xr:uid="{00000000-0005-0000-0000-0000D7170000}"/>
    <cellStyle name="Comma 53 3 2 2 2 2" xfId="6116" xr:uid="{00000000-0005-0000-0000-0000D8170000}"/>
    <cellStyle name="Comma 53 3 2 2 2 2 2" xfId="6117" xr:uid="{00000000-0005-0000-0000-0000D9170000}"/>
    <cellStyle name="Comma 53 3 2 2 2 2 3" xfId="6118" xr:uid="{00000000-0005-0000-0000-0000DA170000}"/>
    <cellStyle name="Comma 53 3 2 2 2 2 4" xfId="6119" xr:uid="{00000000-0005-0000-0000-0000DB170000}"/>
    <cellStyle name="Comma 53 3 2 2 2 3" xfId="6120" xr:uid="{00000000-0005-0000-0000-0000DC170000}"/>
    <cellStyle name="Comma 53 3 2 2 2 4" xfId="6121" xr:uid="{00000000-0005-0000-0000-0000DD170000}"/>
    <cellStyle name="Comma 53 3 2 2 2 5" xfId="6122" xr:uid="{00000000-0005-0000-0000-0000DE170000}"/>
    <cellStyle name="Comma 53 3 2 2 3" xfId="6123" xr:uid="{00000000-0005-0000-0000-0000DF170000}"/>
    <cellStyle name="Comma 53 3 2 2 3 2" xfId="6124" xr:uid="{00000000-0005-0000-0000-0000E0170000}"/>
    <cellStyle name="Comma 53 3 2 2 3 3" xfId="6125" xr:uid="{00000000-0005-0000-0000-0000E1170000}"/>
    <cellStyle name="Comma 53 3 2 2 3 4" xfId="6126" xr:uid="{00000000-0005-0000-0000-0000E2170000}"/>
    <cellStyle name="Comma 53 3 2 2 4" xfId="6127" xr:uid="{00000000-0005-0000-0000-0000E3170000}"/>
    <cellStyle name="Comma 53 3 2 2 5" xfId="6128" xr:uid="{00000000-0005-0000-0000-0000E4170000}"/>
    <cellStyle name="Comma 53 3 2 2 6" xfId="6129" xr:uid="{00000000-0005-0000-0000-0000E5170000}"/>
    <cellStyle name="Comma 53 3 2 3" xfId="6130" xr:uid="{00000000-0005-0000-0000-0000E6170000}"/>
    <cellStyle name="Comma 53 3 2 3 2" xfId="6131" xr:uid="{00000000-0005-0000-0000-0000E7170000}"/>
    <cellStyle name="Comma 53 3 2 3 2 2" xfId="6132" xr:uid="{00000000-0005-0000-0000-0000E8170000}"/>
    <cellStyle name="Comma 53 3 2 3 2 2 2" xfId="6133" xr:uid="{00000000-0005-0000-0000-0000E9170000}"/>
    <cellStyle name="Comma 53 3 2 3 2 2 3" xfId="6134" xr:uid="{00000000-0005-0000-0000-0000EA170000}"/>
    <cellStyle name="Comma 53 3 2 3 2 2 4" xfId="6135" xr:uid="{00000000-0005-0000-0000-0000EB170000}"/>
    <cellStyle name="Comma 53 3 2 3 2 3" xfId="6136" xr:uid="{00000000-0005-0000-0000-0000EC170000}"/>
    <cellStyle name="Comma 53 3 2 3 2 4" xfId="6137" xr:uid="{00000000-0005-0000-0000-0000ED170000}"/>
    <cellStyle name="Comma 53 3 2 3 2 5" xfId="6138" xr:uid="{00000000-0005-0000-0000-0000EE170000}"/>
    <cellStyle name="Comma 53 3 2 3 3" xfId="6139" xr:uid="{00000000-0005-0000-0000-0000EF170000}"/>
    <cellStyle name="Comma 53 3 2 3 3 2" xfId="6140" xr:uid="{00000000-0005-0000-0000-0000F0170000}"/>
    <cellStyle name="Comma 53 3 2 3 3 3" xfId="6141" xr:uid="{00000000-0005-0000-0000-0000F1170000}"/>
    <cellStyle name="Comma 53 3 2 3 3 4" xfId="6142" xr:uid="{00000000-0005-0000-0000-0000F2170000}"/>
    <cellStyle name="Comma 53 3 2 3 4" xfId="6143" xr:uid="{00000000-0005-0000-0000-0000F3170000}"/>
    <cellStyle name="Comma 53 3 2 3 5" xfId="6144" xr:uid="{00000000-0005-0000-0000-0000F4170000}"/>
    <cellStyle name="Comma 53 3 2 3 6" xfId="6145" xr:uid="{00000000-0005-0000-0000-0000F5170000}"/>
    <cellStyle name="Comma 53 3 2 4" xfId="6146" xr:uid="{00000000-0005-0000-0000-0000F6170000}"/>
    <cellStyle name="Comma 53 3 2 4 2" xfId="6147" xr:uid="{00000000-0005-0000-0000-0000F7170000}"/>
    <cellStyle name="Comma 53 3 2 4 2 2" xfId="6148" xr:uid="{00000000-0005-0000-0000-0000F8170000}"/>
    <cellStyle name="Comma 53 3 2 4 2 3" xfId="6149" xr:uid="{00000000-0005-0000-0000-0000F9170000}"/>
    <cellStyle name="Comma 53 3 2 4 2 4" xfId="6150" xr:uid="{00000000-0005-0000-0000-0000FA170000}"/>
    <cellStyle name="Comma 53 3 2 4 3" xfId="6151" xr:uid="{00000000-0005-0000-0000-0000FB170000}"/>
    <cellStyle name="Comma 53 3 2 4 4" xfId="6152" xr:uid="{00000000-0005-0000-0000-0000FC170000}"/>
    <cellStyle name="Comma 53 3 2 4 5" xfId="6153" xr:uid="{00000000-0005-0000-0000-0000FD170000}"/>
    <cellStyle name="Comma 53 3 2 5" xfId="6154" xr:uid="{00000000-0005-0000-0000-0000FE170000}"/>
    <cellStyle name="Comma 53 3 2 5 2" xfId="6155" xr:uid="{00000000-0005-0000-0000-0000FF170000}"/>
    <cellStyle name="Comma 53 3 2 5 3" xfId="6156" xr:uid="{00000000-0005-0000-0000-000000180000}"/>
    <cellStyle name="Comma 53 3 2 5 4" xfId="6157" xr:uid="{00000000-0005-0000-0000-000001180000}"/>
    <cellStyle name="Comma 53 3 2 6" xfId="6158" xr:uid="{00000000-0005-0000-0000-000002180000}"/>
    <cellStyle name="Comma 53 3 2 7" xfId="6159" xr:uid="{00000000-0005-0000-0000-000003180000}"/>
    <cellStyle name="Comma 53 3 2 8" xfId="6160" xr:uid="{00000000-0005-0000-0000-000004180000}"/>
    <cellStyle name="Comma 53 3 3" xfId="6161" xr:uid="{00000000-0005-0000-0000-000005180000}"/>
    <cellStyle name="Comma 53 3 3 2" xfId="6162" xr:uid="{00000000-0005-0000-0000-000006180000}"/>
    <cellStyle name="Comma 53 3 3 2 2" xfId="6163" xr:uid="{00000000-0005-0000-0000-000007180000}"/>
    <cellStyle name="Comma 53 3 3 2 2 2" xfId="6164" xr:uid="{00000000-0005-0000-0000-000008180000}"/>
    <cellStyle name="Comma 53 3 3 2 2 2 2" xfId="6165" xr:uid="{00000000-0005-0000-0000-000009180000}"/>
    <cellStyle name="Comma 53 3 3 2 2 2 3" xfId="6166" xr:uid="{00000000-0005-0000-0000-00000A180000}"/>
    <cellStyle name="Comma 53 3 3 2 2 2 4" xfId="6167" xr:uid="{00000000-0005-0000-0000-00000B180000}"/>
    <cellStyle name="Comma 53 3 3 2 2 3" xfId="6168" xr:uid="{00000000-0005-0000-0000-00000C180000}"/>
    <cellStyle name="Comma 53 3 3 2 2 4" xfId="6169" xr:uid="{00000000-0005-0000-0000-00000D180000}"/>
    <cellStyle name="Comma 53 3 3 2 2 5" xfId="6170" xr:uid="{00000000-0005-0000-0000-00000E180000}"/>
    <cellStyle name="Comma 53 3 3 2 3" xfId="6171" xr:uid="{00000000-0005-0000-0000-00000F180000}"/>
    <cellStyle name="Comma 53 3 3 2 3 2" xfId="6172" xr:uid="{00000000-0005-0000-0000-000010180000}"/>
    <cellStyle name="Comma 53 3 3 2 3 3" xfId="6173" xr:uid="{00000000-0005-0000-0000-000011180000}"/>
    <cellStyle name="Comma 53 3 3 2 3 4" xfId="6174" xr:uid="{00000000-0005-0000-0000-000012180000}"/>
    <cellStyle name="Comma 53 3 3 2 4" xfId="6175" xr:uid="{00000000-0005-0000-0000-000013180000}"/>
    <cellStyle name="Comma 53 3 3 2 5" xfId="6176" xr:uid="{00000000-0005-0000-0000-000014180000}"/>
    <cellStyle name="Comma 53 3 3 2 6" xfId="6177" xr:uid="{00000000-0005-0000-0000-000015180000}"/>
    <cellStyle name="Comma 53 3 3 3" xfId="6178" xr:uid="{00000000-0005-0000-0000-000016180000}"/>
    <cellStyle name="Comma 53 3 3 3 2" xfId="6179" xr:uid="{00000000-0005-0000-0000-000017180000}"/>
    <cellStyle name="Comma 53 3 3 3 2 2" xfId="6180" xr:uid="{00000000-0005-0000-0000-000018180000}"/>
    <cellStyle name="Comma 53 3 3 3 2 2 2" xfId="6181" xr:uid="{00000000-0005-0000-0000-000019180000}"/>
    <cellStyle name="Comma 53 3 3 3 2 2 3" xfId="6182" xr:uid="{00000000-0005-0000-0000-00001A180000}"/>
    <cellStyle name="Comma 53 3 3 3 2 2 4" xfId="6183" xr:uid="{00000000-0005-0000-0000-00001B180000}"/>
    <cellStyle name="Comma 53 3 3 3 2 3" xfId="6184" xr:uid="{00000000-0005-0000-0000-00001C180000}"/>
    <cellStyle name="Comma 53 3 3 3 2 4" xfId="6185" xr:uid="{00000000-0005-0000-0000-00001D180000}"/>
    <cellStyle name="Comma 53 3 3 3 2 5" xfId="6186" xr:uid="{00000000-0005-0000-0000-00001E180000}"/>
    <cellStyle name="Comma 53 3 3 3 3" xfId="6187" xr:uid="{00000000-0005-0000-0000-00001F180000}"/>
    <cellStyle name="Comma 53 3 3 3 3 2" xfId="6188" xr:uid="{00000000-0005-0000-0000-000020180000}"/>
    <cellStyle name="Comma 53 3 3 3 3 3" xfId="6189" xr:uid="{00000000-0005-0000-0000-000021180000}"/>
    <cellStyle name="Comma 53 3 3 3 3 4" xfId="6190" xr:uid="{00000000-0005-0000-0000-000022180000}"/>
    <cellStyle name="Comma 53 3 3 3 4" xfId="6191" xr:uid="{00000000-0005-0000-0000-000023180000}"/>
    <cellStyle name="Comma 53 3 3 3 5" xfId="6192" xr:uid="{00000000-0005-0000-0000-000024180000}"/>
    <cellStyle name="Comma 53 3 3 3 6" xfId="6193" xr:uid="{00000000-0005-0000-0000-000025180000}"/>
    <cellStyle name="Comma 53 3 3 4" xfId="6194" xr:uid="{00000000-0005-0000-0000-000026180000}"/>
    <cellStyle name="Comma 53 3 3 4 2" xfId="6195" xr:uid="{00000000-0005-0000-0000-000027180000}"/>
    <cellStyle name="Comma 53 3 3 4 2 2" xfId="6196" xr:uid="{00000000-0005-0000-0000-000028180000}"/>
    <cellStyle name="Comma 53 3 3 4 2 3" xfId="6197" xr:uid="{00000000-0005-0000-0000-000029180000}"/>
    <cellStyle name="Comma 53 3 3 4 2 4" xfId="6198" xr:uid="{00000000-0005-0000-0000-00002A180000}"/>
    <cellStyle name="Comma 53 3 3 4 3" xfId="6199" xr:uid="{00000000-0005-0000-0000-00002B180000}"/>
    <cellStyle name="Comma 53 3 3 4 4" xfId="6200" xr:uid="{00000000-0005-0000-0000-00002C180000}"/>
    <cellStyle name="Comma 53 3 3 4 5" xfId="6201" xr:uid="{00000000-0005-0000-0000-00002D180000}"/>
    <cellStyle name="Comma 53 3 3 5" xfId="6202" xr:uid="{00000000-0005-0000-0000-00002E180000}"/>
    <cellStyle name="Comma 53 3 3 5 2" xfId="6203" xr:uid="{00000000-0005-0000-0000-00002F180000}"/>
    <cellStyle name="Comma 53 3 3 5 3" xfId="6204" xr:uid="{00000000-0005-0000-0000-000030180000}"/>
    <cellStyle name="Comma 53 3 3 5 4" xfId="6205" xr:uid="{00000000-0005-0000-0000-000031180000}"/>
    <cellStyle name="Comma 53 3 3 6" xfId="6206" xr:uid="{00000000-0005-0000-0000-000032180000}"/>
    <cellStyle name="Comma 53 3 3 7" xfId="6207" xr:uid="{00000000-0005-0000-0000-000033180000}"/>
    <cellStyle name="Comma 53 3 3 8" xfId="6208" xr:uid="{00000000-0005-0000-0000-000034180000}"/>
    <cellStyle name="Comma 53 3 4" xfId="6209" xr:uid="{00000000-0005-0000-0000-000035180000}"/>
    <cellStyle name="Comma 53 3 4 2" xfId="6210" xr:uid="{00000000-0005-0000-0000-000036180000}"/>
    <cellStyle name="Comma 53 3 4 2 2" xfId="6211" xr:uid="{00000000-0005-0000-0000-000037180000}"/>
    <cellStyle name="Comma 53 3 4 2 2 2" xfId="6212" xr:uid="{00000000-0005-0000-0000-000038180000}"/>
    <cellStyle name="Comma 53 3 4 2 2 3" xfId="6213" xr:uid="{00000000-0005-0000-0000-000039180000}"/>
    <cellStyle name="Comma 53 3 4 2 2 4" xfId="6214" xr:uid="{00000000-0005-0000-0000-00003A180000}"/>
    <cellStyle name="Comma 53 3 4 2 3" xfId="6215" xr:uid="{00000000-0005-0000-0000-00003B180000}"/>
    <cellStyle name="Comma 53 3 4 2 4" xfId="6216" xr:uid="{00000000-0005-0000-0000-00003C180000}"/>
    <cellStyle name="Comma 53 3 4 2 5" xfId="6217" xr:uid="{00000000-0005-0000-0000-00003D180000}"/>
    <cellStyle name="Comma 53 3 4 3" xfId="6218" xr:uid="{00000000-0005-0000-0000-00003E180000}"/>
    <cellStyle name="Comma 53 3 4 3 2" xfId="6219" xr:uid="{00000000-0005-0000-0000-00003F180000}"/>
    <cellStyle name="Comma 53 3 4 3 3" xfId="6220" xr:uid="{00000000-0005-0000-0000-000040180000}"/>
    <cellStyle name="Comma 53 3 4 3 4" xfId="6221" xr:uid="{00000000-0005-0000-0000-000041180000}"/>
    <cellStyle name="Comma 53 3 4 4" xfId="6222" xr:uid="{00000000-0005-0000-0000-000042180000}"/>
    <cellStyle name="Comma 53 3 4 5" xfId="6223" xr:uid="{00000000-0005-0000-0000-000043180000}"/>
    <cellStyle name="Comma 53 3 4 6" xfId="6224" xr:uid="{00000000-0005-0000-0000-000044180000}"/>
    <cellStyle name="Comma 53 3 5" xfId="6225" xr:uid="{00000000-0005-0000-0000-000045180000}"/>
    <cellStyle name="Comma 53 3 5 2" xfId="6226" xr:uid="{00000000-0005-0000-0000-000046180000}"/>
    <cellStyle name="Comma 53 3 5 2 2" xfId="6227" xr:uid="{00000000-0005-0000-0000-000047180000}"/>
    <cellStyle name="Comma 53 3 5 2 2 2" xfId="6228" xr:uid="{00000000-0005-0000-0000-000048180000}"/>
    <cellStyle name="Comma 53 3 5 2 2 3" xfId="6229" xr:uid="{00000000-0005-0000-0000-000049180000}"/>
    <cellStyle name="Comma 53 3 5 2 2 4" xfId="6230" xr:uid="{00000000-0005-0000-0000-00004A180000}"/>
    <cellStyle name="Comma 53 3 5 2 3" xfId="6231" xr:uid="{00000000-0005-0000-0000-00004B180000}"/>
    <cellStyle name="Comma 53 3 5 2 4" xfId="6232" xr:uid="{00000000-0005-0000-0000-00004C180000}"/>
    <cellStyle name="Comma 53 3 5 2 5" xfId="6233" xr:uid="{00000000-0005-0000-0000-00004D180000}"/>
    <cellStyle name="Comma 53 3 5 3" xfId="6234" xr:uid="{00000000-0005-0000-0000-00004E180000}"/>
    <cellStyle name="Comma 53 3 5 3 2" xfId="6235" xr:uid="{00000000-0005-0000-0000-00004F180000}"/>
    <cellStyle name="Comma 53 3 5 3 3" xfId="6236" xr:uid="{00000000-0005-0000-0000-000050180000}"/>
    <cellStyle name="Comma 53 3 5 3 4" xfId="6237" xr:uid="{00000000-0005-0000-0000-000051180000}"/>
    <cellStyle name="Comma 53 3 5 4" xfId="6238" xr:uid="{00000000-0005-0000-0000-000052180000}"/>
    <cellStyle name="Comma 53 3 5 5" xfId="6239" xr:uid="{00000000-0005-0000-0000-000053180000}"/>
    <cellStyle name="Comma 53 3 5 6" xfId="6240" xr:uid="{00000000-0005-0000-0000-000054180000}"/>
    <cellStyle name="Comma 53 3 6" xfId="6241" xr:uid="{00000000-0005-0000-0000-000055180000}"/>
    <cellStyle name="Comma 53 3 6 2" xfId="6242" xr:uid="{00000000-0005-0000-0000-000056180000}"/>
    <cellStyle name="Comma 53 3 6 2 2" xfId="6243" xr:uid="{00000000-0005-0000-0000-000057180000}"/>
    <cellStyle name="Comma 53 3 6 2 3" xfId="6244" xr:uid="{00000000-0005-0000-0000-000058180000}"/>
    <cellStyle name="Comma 53 3 6 2 4" xfId="6245" xr:uid="{00000000-0005-0000-0000-000059180000}"/>
    <cellStyle name="Comma 53 3 6 3" xfId="6246" xr:uid="{00000000-0005-0000-0000-00005A180000}"/>
    <cellStyle name="Comma 53 3 6 4" xfId="6247" xr:uid="{00000000-0005-0000-0000-00005B180000}"/>
    <cellStyle name="Comma 53 3 6 5" xfId="6248" xr:uid="{00000000-0005-0000-0000-00005C180000}"/>
    <cellStyle name="Comma 53 3 7" xfId="6249" xr:uid="{00000000-0005-0000-0000-00005D180000}"/>
    <cellStyle name="Comma 53 3 7 2" xfId="6250" xr:uid="{00000000-0005-0000-0000-00005E180000}"/>
    <cellStyle name="Comma 53 3 7 3" xfId="6251" xr:uid="{00000000-0005-0000-0000-00005F180000}"/>
    <cellStyle name="Comma 53 3 7 4" xfId="6252" xr:uid="{00000000-0005-0000-0000-000060180000}"/>
    <cellStyle name="Comma 53 3 8" xfId="6253" xr:uid="{00000000-0005-0000-0000-000061180000}"/>
    <cellStyle name="Comma 53 3 9" xfId="6254" xr:uid="{00000000-0005-0000-0000-000062180000}"/>
    <cellStyle name="Comma 53 4" xfId="6255" xr:uid="{00000000-0005-0000-0000-000063180000}"/>
    <cellStyle name="Comma 53 4 2" xfId="6256" xr:uid="{00000000-0005-0000-0000-000064180000}"/>
    <cellStyle name="Comma 53 4 2 2" xfId="6257" xr:uid="{00000000-0005-0000-0000-000065180000}"/>
    <cellStyle name="Comma 53 4 2 2 2" xfId="6258" xr:uid="{00000000-0005-0000-0000-000066180000}"/>
    <cellStyle name="Comma 53 4 2 2 2 2" xfId="6259" xr:uid="{00000000-0005-0000-0000-000067180000}"/>
    <cellStyle name="Comma 53 4 2 2 2 3" xfId="6260" xr:uid="{00000000-0005-0000-0000-000068180000}"/>
    <cellStyle name="Comma 53 4 2 2 2 4" xfId="6261" xr:uid="{00000000-0005-0000-0000-000069180000}"/>
    <cellStyle name="Comma 53 4 2 2 3" xfId="6262" xr:uid="{00000000-0005-0000-0000-00006A180000}"/>
    <cellStyle name="Comma 53 4 2 2 4" xfId="6263" xr:uid="{00000000-0005-0000-0000-00006B180000}"/>
    <cellStyle name="Comma 53 4 2 2 5" xfId="6264" xr:uid="{00000000-0005-0000-0000-00006C180000}"/>
    <cellStyle name="Comma 53 4 2 3" xfId="6265" xr:uid="{00000000-0005-0000-0000-00006D180000}"/>
    <cellStyle name="Comma 53 4 2 3 2" xfId="6266" xr:uid="{00000000-0005-0000-0000-00006E180000}"/>
    <cellStyle name="Comma 53 4 2 3 3" xfId="6267" xr:uid="{00000000-0005-0000-0000-00006F180000}"/>
    <cellStyle name="Comma 53 4 2 3 4" xfId="6268" xr:uid="{00000000-0005-0000-0000-000070180000}"/>
    <cellStyle name="Comma 53 4 2 4" xfId="6269" xr:uid="{00000000-0005-0000-0000-000071180000}"/>
    <cellStyle name="Comma 53 4 2 5" xfId="6270" xr:uid="{00000000-0005-0000-0000-000072180000}"/>
    <cellStyle name="Comma 53 4 2 6" xfId="6271" xr:uid="{00000000-0005-0000-0000-000073180000}"/>
    <cellStyle name="Comma 53 4 3" xfId="6272" xr:uid="{00000000-0005-0000-0000-000074180000}"/>
    <cellStyle name="Comma 53 4 3 2" xfId="6273" xr:uid="{00000000-0005-0000-0000-000075180000}"/>
    <cellStyle name="Comma 53 4 3 2 2" xfId="6274" xr:uid="{00000000-0005-0000-0000-000076180000}"/>
    <cellStyle name="Comma 53 4 3 2 2 2" xfId="6275" xr:uid="{00000000-0005-0000-0000-000077180000}"/>
    <cellStyle name="Comma 53 4 3 2 2 3" xfId="6276" xr:uid="{00000000-0005-0000-0000-000078180000}"/>
    <cellStyle name="Comma 53 4 3 2 2 4" xfId="6277" xr:uid="{00000000-0005-0000-0000-000079180000}"/>
    <cellStyle name="Comma 53 4 3 2 3" xfId="6278" xr:uid="{00000000-0005-0000-0000-00007A180000}"/>
    <cellStyle name="Comma 53 4 3 2 4" xfId="6279" xr:uid="{00000000-0005-0000-0000-00007B180000}"/>
    <cellStyle name="Comma 53 4 3 2 5" xfId="6280" xr:uid="{00000000-0005-0000-0000-00007C180000}"/>
    <cellStyle name="Comma 53 4 3 3" xfId="6281" xr:uid="{00000000-0005-0000-0000-00007D180000}"/>
    <cellStyle name="Comma 53 4 3 3 2" xfId="6282" xr:uid="{00000000-0005-0000-0000-00007E180000}"/>
    <cellStyle name="Comma 53 4 3 3 3" xfId="6283" xr:uid="{00000000-0005-0000-0000-00007F180000}"/>
    <cellStyle name="Comma 53 4 3 3 4" xfId="6284" xr:uid="{00000000-0005-0000-0000-000080180000}"/>
    <cellStyle name="Comma 53 4 3 4" xfId="6285" xr:uid="{00000000-0005-0000-0000-000081180000}"/>
    <cellStyle name="Comma 53 4 3 5" xfId="6286" xr:uid="{00000000-0005-0000-0000-000082180000}"/>
    <cellStyle name="Comma 53 4 3 6" xfId="6287" xr:uid="{00000000-0005-0000-0000-000083180000}"/>
    <cellStyle name="Comma 53 4 4" xfId="6288" xr:uid="{00000000-0005-0000-0000-000084180000}"/>
    <cellStyle name="Comma 53 4 4 2" xfId="6289" xr:uid="{00000000-0005-0000-0000-000085180000}"/>
    <cellStyle name="Comma 53 4 4 2 2" xfId="6290" xr:uid="{00000000-0005-0000-0000-000086180000}"/>
    <cellStyle name="Comma 53 4 4 2 3" xfId="6291" xr:uid="{00000000-0005-0000-0000-000087180000}"/>
    <cellStyle name="Comma 53 4 4 2 4" xfId="6292" xr:uid="{00000000-0005-0000-0000-000088180000}"/>
    <cellStyle name="Comma 53 4 4 3" xfId="6293" xr:uid="{00000000-0005-0000-0000-000089180000}"/>
    <cellStyle name="Comma 53 4 4 4" xfId="6294" xr:uid="{00000000-0005-0000-0000-00008A180000}"/>
    <cellStyle name="Comma 53 4 4 5" xfId="6295" xr:uid="{00000000-0005-0000-0000-00008B180000}"/>
    <cellStyle name="Comma 53 4 5" xfId="6296" xr:uid="{00000000-0005-0000-0000-00008C180000}"/>
    <cellStyle name="Comma 53 4 5 2" xfId="6297" xr:uid="{00000000-0005-0000-0000-00008D180000}"/>
    <cellStyle name="Comma 53 4 5 3" xfId="6298" xr:uid="{00000000-0005-0000-0000-00008E180000}"/>
    <cellStyle name="Comma 53 4 5 4" xfId="6299" xr:uid="{00000000-0005-0000-0000-00008F180000}"/>
    <cellStyle name="Comma 53 4 6" xfId="6300" xr:uid="{00000000-0005-0000-0000-000090180000}"/>
    <cellStyle name="Comma 53 4 7" xfId="6301" xr:uid="{00000000-0005-0000-0000-000091180000}"/>
    <cellStyle name="Comma 53 4 8" xfId="6302" xr:uid="{00000000-0005-0000-0000-000092180000}"/>
    <cellStyle name="Comma 53 5" xfId="6303" xr:uid="{00000000-0005-0000-0000-000093180000}"/>
    <cellStyle name="Comma 53 5 2" xfId="6304" xr:uid="{00000000-0005-0000-0000-000094180000}"/>
    <cellStyle name="Comma 53 5 2 2" xfId="6305" xr:uid="{00000000-0005-0000-0000-000095180000}"/>
    <cellStyle name="Comma 53 5 2 2 2" xfId="6306" xr:uid="{00000000-0005-0000-0000-000096180000}"/>
    <cellStyle name="Comma 53 5 2 2 2 2" xfId="6307" xr:uid="{00000000-0005-0000-0000-000097180000}"/>
    <cellStyle name="Comma 53 5 2 2 2 3" xfId="6308" xr:uid="{00000000-0005-0000-0000-000098180000}"/>
    <cellStyle name="Comma 53 5 2 2 2 4" xfId="6309" xr:uid="{00000000-0005-0000-0000-000099180000}"/>
    <cellStyle name="Comma 53 5 2 2 3" xfId="6310" xr:uid="{00000000-0005-0000-0000-00009A180000}"/>
    <cellStyle name="Comma 53 5 2 2 4" xfId="6311" xr:uid="{00000000-0005-0000-0000-00009B180000}"/>
    <cellStyle name="Comma 53 5 2 2 5" xfId="6312" xr:uid="{00000000-0005-0000-0000-00009C180000}"/>
    <cellStyle name="Comma 53 5 2 3" xfId="6313" xr:uid="{00000000-0005-0000-0000-00009D180000}"/>
    <cellStyle name="Comma 53 5 2 3 2" xfId="6314" xr:uid="{00000000-0005-0000-0000-00009E180000}"/>
    <cellStyle name="Comma 53 5 2 3 3" xfId="6315" xr:uid="{00000000-0005-0000-0000-00009F180000}"/>
    <cellStyle name="Comma 53 5 2 3 4" xfId="6316" xr:uid="{00000000-0005-0000-0000-0000A0180000}"/>
    <cellStyle name="Comma 53 5 2 4" xfId="6317" xr:uid="{00000000-0005-0000-0000-0000A1180000}"/>
    <cellStyle name="Comma 53 5 2 5" xfId="6318" xr:uid="{00000000-0005-0000-0000-0000A2180000}"/>
    <cellStyle name="Comma 53 5 2 6" xfId="6319" xr:uid="{00000000-0005-0000-0000-0000A3180000}"/>
    <cellStyle name="Comma 53 5 3" xfId="6320" xr:uid="{00000000-0005-0000-0000-0000A4180000}"/>
    <cellStyle name="Comma 53 5 3 2" xfId="6321" xr:uid="{00000000-0005-0000-0000-0000A5180000}"/>
    <cellStyle name="Comma 53 5 3 2 2" xfId="6322" xr:uid="{00000000-0005-0000-0000-0000A6180000}"/>
    <cellStyle name="Comma 53 5 3 2 2 2" xfId="6323" xr:uid="{00000000-0005-0000-0000-0000A7180000}"/>
    <cellStyle name="Comma 53 5 3 2 2 3" xfId="6324" xr:uid="{00000000-0005-0000-0000-0000A8180000}"/>
    <cellStyle name="Comma 53 5 3 2 2 4" xfId="6325" xr:uid="{00000000-0005-0000-0000-0000A9180000}"/>
    <cellStyle name="Comma 53 5 3 2 3" xfId="6326" xr:uid="{00000000-0005-0000-0000-0000AA180000}"/>
    <cellStyle name="Comma 53 5 3 2 4" xfId="6327" xr:uid="{00000000-0005-0000-0000-0000AB180000}"/>
    <cellStyle name="Comma 53 5 3 2 5" xfId="6328" xr:uid="{00000000-0005-0000-0000-0000AC180000}"/>
    <cellStyle name="Comma 53 5 3 3" xfId="6329" xr:uid="{00000000-0005-0000-0000-0000AD180000}"/>
    <cellStyle name="Comma 53 5 3 3 2" xfId="6330" xr:uid="{00000000-0005-0000-0000-0000AE180000}"/>
    <cellStyle name="Comma 53 5 3 3 3" xfId="6331" xr:uid="{00000000-0005-0000-0000-0000AF180000}"/>
    <cellStyle name="Comma 53 5 3 3 4" xfId="6332" xr:uid="{00000000-0005-0000-0000-0000B0180000}"/>
    <cellStyle name="Comma 53 5 3 4" xfId="6333" xr:uid="{00000000-0005-0000-0000-0000B1180000}"/>
    <cellStyle name="Comma 53 5 3 5" xfId="6334" xr:uid="{00000000-0005-0000-0000-0000B2180000}"/>
    <cellStyle name="Comma 53 5 3 6" xfId="6335" xr:uid="{00000000-0005-0000-0000-0000B3180000}"/>
    <cellStyle name="Comma 53 5 4" xfId="6336" xr:uid="{00000000-0005-0000-0000-0000B4180000}"/>
    <cellStyle name="Comma 53 5 4 2" xfId="6337" xr:uid="{00000000-0005-0000-0000-0000B5180000}"/>
    <cellStyle name="Comma 53 5 4 2 2" xfId="6338" xr:uid="{00000000-0005-0000-0000-0000B6180000}"/>
    <cellStyle name="Comma 53 5 4 2 3" xfId="6339" xr:uid="{00000000-0005-0000-0000-0000B7180000}"/>
    <cellStyle name="Comma 53 5 4 2 4" xfId="6340" xr:uid="{00000000-0005-0000-0000-0000B8180000}"/>
    <cellStyle name="Comma 53 5 4 3" xfId="6341" xr:uid="{00000000-0005-0000-0000-0000B9180000}"/>
    <cellStyle name="Comma 53 5 4 4" xfId="6342" xr:uid="{00000000-0005-0000-0000-0000BA180000}"/>
    <cellStyle name="Comma 53 5 4 5" xfId="6343" xr:uid="{00000000-0005-0000-0000-0000BB180000}"/>
    <cellStyle name="Comma 53 5 5" xfId="6344" xr:uid="{00000000-0005-0000-0000-0000BC180000}"/>
    <cellStyle name="Comma 53 5 5 2" xfId="6345" xr:uid="{00000000-0005-0000-0000-0000BD180000}"/>
    <cellStyle name="Comma 53 5 5 3" xfId="6346" xr:uid="{00000000-0005-0000-0000-0000BE180000}"/>
    <cellStyle name="Comma 53 5 5 4" xfId="6347" xr:uid="{00000000-0005-0000-0000-0000BF180000}"/>
    <cellStyle name="Comma 53 5 6" xfId="6348" xr:uid="{00000000-0005-0000-0000-0000C0180000}"/>
    <cellStyle name="Comma 53 5 7" xfId="6349" xr:uid="{00000000-0005-0000-0000-0000C1180000}"/>
    <cellStyle name="Comma 53 5 8" xfId="6350" xr:uid="{00000000-0005-0000-0000-0000C2180000}"/>
    <cellStyle name="Comma 53 6" xfId="6351" xr:uid="{00000000-0005-0000-0000-0000C3180000}"/>
    <cellStyle name="Comma 53 6 2" xfId="6352" xr:uid="{00000000-0005-0000-0000-0000C4180000}"/>
    <cellStyle name="Comma 53 6 2 2" xfId="6353" xr:uid="{00000000-0005-0000-0000-0000C5180000}"/>
    <cellStyle name="Comma 53 6 2 2 2" xfId="6354" xr:uid="{00000000-0005-0000-0000-0000C6180000}"/>
    <cellStyle name="Comma 53 6 2 2 3" xfId="6355" xr:uid="{00000000-0005-0000-0000-0000C7180000}"/>
    <cellStyle name="Comma 53 6 2 2 4" xfId="6356" xr:uid="{00000000-0005-0000-0000-0000C8180000}"/>
    <cellStyle name="Comma 53 6 2 3" xfId="6357" xr:uid="{00000000-0005-0000-0000-0000C9180000}"/>
    <cellStyle name="Comma 53 6 2 4" xfId="6358" xr:uid="{00000000-0005-0000-0000-0000CA180000}"/>
    <cellStyle name="Comma 53 6 2 5" xfId="6359" xr:uid="{00000000-0005-0000-0000-0000CB180000}"/>
    <cellStyle name="Comma 53 6 3" xfId="6360" xr:uid="{00000000-0005-0000-0000-0000CC180000}"/>
    <cellStyle name="Comma 53 6 3 2" xfId="6361" xr:uid="{00000000-0005-0000-0000-0000CD180000}"/>
    <cellStyle name="Comma 53 6 3 3" xfId="6362" xr:uid="{00000000-0005-0000-0000-0000CE180000}"/>
    <cellStyle name="Comma 53 6 3 4" xfId="6363" xr:uid="{00000000-0005-0000-0000-0000CF180000}"/>
    <cellStyle name="Comma 53 6 4" xfId="6364" xr:uid="{00000000-0005-0000-0000-0000D0180000}"/>
    <cellStyle name="Comma 53 6 5" xfId="6365" xr:uid="{00000000-0005-0000-0000-0000D1180000}"/>
    <cellStyle name="Comma 53 6 6" xfId="6366" xr:uid="{00000000-0005-0000-0000-0000D2180000}"/>
    <cellStyle name="Comma 53 7" xfId="6367" xr:uid="{00000000-0005-0000-0000-0000D3180000}"/>
    <cellStyle name="Comma 53 7 2" xfId="6368" xr:uid="{00000000-0005-0000-0000-0000D4180000}"/>
    <cellStyle name="Comma 53 7 2 2" xfId="6369" xr:uid="{00000000-0005-0000-0000-0000D5180000}"/>
    <cellStyle name="Comma 53 7 2 2 2" xfId="6370" xr:uid="{00000000-0005-0000-0000-0000D6180000}"/>
    <cellStyle name="Comma 53 7 2 2 3" xfId="6371" xr:uid="{00000000-0005-0000-0000-0000D7180000}"/>
    <cellStyle name="Comma 53 7 2 2 4" xfId="6372" xr:uid="{00000000-0005-0000-0000-0000D8180000}"/>
    <cellStyle name="Comma 53 7 2 3" xfId="6373" xr:uid="{00000000-0005-0000-0000-0000D9180000}"/>
    <cellStyle name="Comma 53 7 2 4" xfId="6374" xr:uid="{00000000-0005-0000-0000-0000DA180000}"/>
    <cellStyle name="Comma 53 7 2 5" xfId="6375" xr:uid="{00000000-0005-0000-0000-0000DB180000}"/>
    <cellStyle name="Comma 53 7 3" xfId="6376" xr:uid="{00000000-0005-0000-0000-0000DC180000}"/>
    <cellStyle name="Comma 53 7 3 2" xfId="6377" xr:uid="{00000000-0005-0000-0000-0000DD180000}"/>
    <cellStyle name="Comma 53 7 3 3" xfId="6378" xr:uid="{00000000-0005-0000-0000-0000DE180000}"/>
    <cellStyle name="Comma 53 7 3 4" xfId="6379" xr:uid="{00000000-0005-0000-0000-0000DF180000}"/>
    <cellStyle name="Comma 53 7 4" xfId="6380" xr:uid="{00000000-0005-0000-0000-0000E0180000}"/>
    <cellStyle name="Comma 53 7 5" xfId="6381" xr:uid="{00000000-0005-0000-0000-0000E1180000}"/>
    <cellStyle name="Comma 53 7 6" xfId="6382" xr:uid="{00000000-0005-0000-0000-0000E2180000}"/>
    <cellStyle name="Comma 53 8" xfId="6383" xr:uid="{00000000-0005-0000-0000-0000E3180000}"/>
    <cellStyle name="Comma 53 8 2" xfId="6384" xr:uid="{00000000-0005-0000-0000-0000E4180000}"/>
    <cellStyle name="Comma 53 8 2 2" xfId="6385" xr:uid="{00000000-0005-0000-0000-0000E5180000}"/>
    <cellStyle name="Comma 53 8 2 3" xfId="6386" xr:uid="{00000000-0005-0000-0000-0000E6180000}"/>
    <cellStyle name="Comma 53 8 2 4" xfId="6387" xr:uid="{00000000-0005-0000-0000-0000E7180000}"/>
    <cellStyle name="Comma 53 8 3" xfId="6388" xr:uid="{00000000-0005-0000-0000-0000E8180000}"/>
    <cellStyle name="Comma 53 8 4" xfId="6389" xr:uid="{00000000-0005-0000-0000-0000E9180000}"/>
    <cellStyle name="Comma 53 8 5" xfId="6390" xr:uid="{00000000-0005-0000-0000-0000EA180000}"/>
    <cellStyle name="Comma 53 9" xfId="6391" xr:uid="{00000000-0005-0000-0000-0000EB180000}"/>
    <cellStyle name="Comma 53 9 2" xfId="6392" xr:uid="{00000000-0005-0000-0000-0000EC180000}"/>
    <cellStyle name="Comma 53 9 3" xfId="6393" xr:uid="{00000000-0005-0000-0000-0000ED180000}"/>
    <cellStyle name="Comma 53 9 4" xfId="6394" xr:uid="{00000000-0005-0000-0000-0000EE180000}"/>
    <cellStyle name="Comma 54" xfId="6395" xr:uid="{00000000-0005-0000-0000-0000EF180000}"/>
    <cellStyle name="Comma 54 10" xfId="6396" xr:uid="{00000000-0005-0000-0000-0000F0180000}"/>
    <cellStyle name="Comma 54 11" xfId="6397" xr:uid="{00000000-0005-0000-0000-0000F1180000}"/>
    <cellStyle name="Comma 54 12" xfId="6398" xr:uid="{00000000-0005-0000-0000-0000F2180000}"/>
    <cellStyle name="Comma 54 2" xfId="6399" xr:uid="{00000000-0005-0000-0000-0000F3180000}"/>
    <cellStyle name="Comma 54 2 10" xfId="6400" xr:uid="{00000000-0005-0000-0000-0000F4180000}"/>
    <cellStyle name="Comma 54 2 2" xfId="6401" xr:uid="{00000000-0005-0000-0000-0000F5180000}"/>
    <cellStyle name="Comma 54 2 2 2" xfId="6402" xr:uid="{00000000-0005-0000-0000-0000F6180000}"/>
    <cellStyle name="Comma 54 2 2 2 2" xfId="6403" xr:uid="{00000000-0005-0000-0000-0000F7180000}"/>
    <cellStyle name="Comma 54 2 2 2 2 2" xfId="6404" xr:uid="{00000000-0005-0000-0000-0000F8180000}"/>
    <cellStyle name="Comma 54 2 2 2 2 2 2" xfId="6405" xr:uid="{00000000-0005-0000-0000-0000F9180000}"/>
    <cellStyle name="Comma 54 2 2 2 2 2 3" xfId="6406" xr:uid="{00000000-0005-0000-0000-0000FA180000}"/>
    <cellStyle name="Comma 54 2 2 2 2 2 4" xfId="6407" xr:uid="{00000000-0005-0000-0000-0000FB180000}"/>
    <cellStyle name="Comma 54 2 2 2 2 3" xfId="6408" xr:uid="{00000000-0005-0000-0000-0000FC180000}"/>
    <cellStyle name="Comma 54 2 2 2 2 4" xfId="6409" xr:uid="{00000000-0005-0000-0000-0000FD180000}"/>
    <cellStyle name="Comma 54 2 2 2 2 5" xfId="6410" xr:uid="{00000000-0005-0000-0000-0000FE180000}"/>
    <cellStyle name="Comma 54 2 2 2 3" xfId="6411" xr:uid="{00000000-0005-0000-0000-0000FF180000}"/>
    <cellStyle name="Comma 54 2 2 2 3 2" xfId="6412" xr:uid="{00000000-0005-0000-0000-000000190000}"/>
    <cellStyle name="Comma 54 2 2 2 3 3" xfId="6413" xr:uid="{00000000-0005-0000-0000-000001190000}"/>
    <cellStyle name="Comma 54 2 2 2 3 4" xfId="6414" xr:uid="{00000000-0005-0000-0000-000002190000}"/>
    <cellStyle name="Comma 54 2 2 2 4" xfId="6415" xr:uid="{00000000-0005-0000-0000-000003190000}"/>
    <cellStyle name="Comma 54 2 2 2 5" xfId="6416" xr:uid="{00000000-0005-0000-0000-000004190000}"/>
    <cellStyle name="Comma 54 2 2 2 6" xfId="6417" xr:uid="{00000000-0005-0000-0000-000005190000}"/>
    <cellStyle name="Comma 54 2 2 3" xfId="6418" xr:uid="{00000000-0005-0000-0000-000006190000}"/>
    <cellStyle name="Comma 54 2 2 3 2" xfId="6419" xr:uid="{00000000-0005-0000-0000-000007190000}"/>
    <cellStyle name="Comma 54 2 2 3 2 2" xfId="6420" xr:uid="{00000000-0005-0000-0000-000008190000}"/>
    <cellStyle name="Comma 54 2 2 3 2 2 2" xfId="6421" xr:uid="{00000000-0005-0000-0000-000009190000}"/>
    <cellStyle name="Comma 54 2 2 3 2 2 3" xfId="6422" xr:uid="{00000000-0005-0000-0000-00000A190000}"/>
    <cellStyle name="Comma 54 2 2 3 2 2 4" xfId="6423" xr:uid="{00000000-0005-0000-0000-00000B190000}"/>
    <cellStyle name="Comma 54 2 2 3 2 3" xfId="6424" xr:uid="{00000000-0005-0000-0000-00000C190000}"/>
    <cellStyle name="Comma 54 2 2 3 2 4" xfId="6425" xr:uid="{00000000-0005-0000-0000-00000D190000}"/>
    <cellStyle name="Comma 54 2 2 3 2 5" xfId="6426" xr:uid="{00000000-0005-0000-0000-00000E190000}"/>
    <cellStyle name="Comma 54 2 2 3 3" xfId="6427" xr:uid="{00000000-0005-0000-0000-00000F190000}"/>
    <cellStyle name="Comma 54 2 2 3 3 2" xfId="6428" xr:uid="{00000000-0005-0000-0000-000010190000}"/>
    <cellStyle name="Comma 54 2 2 3 3 3" xfId="6429" xr:uid="{00000000-0005-0000-0000-000011190000}"/>
    <cellStyle name="Comma 54 2 2 3 3 4" xfId="6430" xr:uid="{00000000-0005-0000-0000-000012190000}"/>
    <cellStyle name="Comma 54 2 2 3 4" xfId="6431" xr:uid="{00000000-0005-0000-0000-000013190000}"/>
    <cellStyle name="Comma 54 2 2 3 5" xfId="6432" xr:uid="{00000000-0005-0000-0000-000014190000}"/>
    <cellStyle name="Comma 54 2 2 3 6" xfId="6433" xr:uid="{00000000-0005-0000-0000-000015190000}"/>
    <cellStyle name="Comma 54 2 2 4" xfId="6434" xr:uid="{00000000-0005-0000-0000-000016190000}"/>
    <cellStyle name="Comma 54 2 2 4 2" xfId="6435" xr:uid="{00000000-0005-0000-0000-000017190000}"/>
    <cellStyle name="Comma 54 2 2 4 2 2" xfId="6436" xr:uid="{00000000-0005-0000-0000-000018190000}"/>
    <cellStyle name="Comma 54 2 2 4 2 3" xfId="6437" xr:uid="{00000000-0005-0000-0000-000019190000}"/>
    <cellStyle name="Comma 54 2 2 4 2 4" xfId="6438" xr:uid="{00000000-0005-0000-0000-00001A190000}"/>
    <cellStyle name="Comma 54 2 2 4 3" xfId="6439" xr:uid="{00000000-0005-0000-0000-00001B190000}"/>
    <cellStyle name="Comma 54 2 2 4 4" xfId="6440" xr:uid="{00000000-0005-0000-0000-00001C190000}"/>
    <cellStyle name="Comma 54 2 2 4 5" xfId="6441" xr:uid="{00000000-0005-0000-0000-00001D190000}"/>
    <cellStyle name="Comma 54 2 2 5" xfId="6442" xr:uid="{00000000-0005-0000-0000-00001E190000}"/>
    <cellStyle name="Comma 54 2 2 5 2" xfId="6443" xr:uid="{00000000-0005-0000-0000-00001F190000}"/>
    <cellStyle name="Comma 54 2 2 5 3" xfId="6444" xr:uid="{00000000-0005-0000-0000-000020190000}"/>
    <cellStyle name="Comma 54 2 2 5 4" xfId="6445" xr:uid="{00000000-0005-0000-0000-000021190000}"/>
    <cellStyle name="Comma 54 2 2 6" xfId="6446" xr:uid="{00000000-0005-0000-0000-000022190000}"/>
    <cellStyle name="Comma 54 2 2 7" xfId="6447" xr:uid="{00000000-0005-0000-0000-000023190000}"/>
    <cellStyle name="Comma 54 2 2 8" xfId="6448" xr:uid="{00000000-0005-0000-0000-000024190000}"/>
    <cellStyle name="Comma 54 2 3" xfId="6449" xr:uid="{00000000-0005-0000-0000-000025190000}"/>
    <cellStyle name="Comma 54 2 3 2" xfId="6450" xr:uid="{00000000-0005-0000-0000-000026190000}"/>
    <cellStyle name="Comma 54 2 3 2 2" xfId="6451" xr:uid="{00000000-0005-0000-0000-000027190000}"/>
    <cellStyle name="Comma 54 2 3 2 2 2" xfId="6452" xr:uid="{00000000-0005-0000-0000-000028190000}"/>
    <cellStyle name="Comma 54 2 3 2 2 2 2" xfId="6453" xr:uid="{00000000-0005-0000-0000-000029190000}"/>
    <cellStyle name="Comma 54 2 3 2 2 2 3" xfId="6454" xr:uid="{00000000-0005-0000-0000-00002A190000}"/>
    <cellStyle name="Comma 54 2 3 2 2 2 4" xfId="6455" xr:uid="{00000000-0005-0000-0000-00002B190000}"/>
    <cellStyle name="Comma 54 2 3 2 2 3" xfId="6456" xr:uid="{00000000-0005-0000-0000-00002C190000}"/>
    <cellStyle name="Comma 54 2 3 2 2 4" xfId="6457" xr:uid="{00000000-0005-0000-0000-00002D190000}"/>
    <cellStyle name="Comma 54 2 3 2 2 5" xfId="6458" xr:uid="{00000000-0005-0000-0000-00002E190000}"/>
    <cellStyle name="Comma 54 2 3 2 3" xfId="6459" xr:uid="{00000000-0005-0000-0000-00002F190000}"/>
    <cellStyle name="Comma 54 2 3 2 3 2" xfId="6460" xr:uid="{00000000-0005-0000-0000-000030190000}"/>
    <cellStyle name="Comma 54 2 3 2 3 3" xfId="6461" xr:uid="{00000000-0005-0000-0000-000031190000}"/>
    <cellStyle name="Comma 54 2 3 2 3 4" xfId="6462" xr:uid="{00000000-0005-0000-0000-000032190000}"/>
    <cellStyle name="Comma 54 2 3 2 4" xfId="6463" xr:uid="{00000000-0005-0000-0000-000033190000}"/>
    <cellStyle name="Comma 54 2 3 2 5" xfId="6464" xr:uid="{00000000-0005-0000-0000-000034190000}"/>
    <cellStyle name="Comma 54 2 3 2 6" xfId="6465" xr:uid="{00000000-0005-0000-0000-000035190000}"/>
    <cellStyle name="Comma 54 2 3 3" xfId="6466" xr:uid="{00000000-0005-0000-0000-000036190000}"/>
    <cellStyle name="Comma 54 2 3 3 2" xfId="6467" xr:uid="{00000000-0005-0000-0000-000037190000}"/>
    <cellStyle name="Comma 54 2 3 3 2 2" xfId="6468" xr:uid="{00000000-0005-0000-0000-000038190000}"/>
    <cellStyle name="Comma 54 2 3 3 2 2 2" xfId="6469" xr:uid="{00000000-0005-0000-0000-000039190000}"/>
    <cellStyle name="Comma 54 2 3 3 2 2 3" xfId="6470" xr:uid="{00000000-0005-0000-0000-00003A190000}"/>
    <cellStyle name="Comma 54 2 3 3 2 2 4" xfId="6471" xr:uid="{00000000-0005-0000-0000-00003B190000}"/>
    <cellStyle name="Comma 54 2 3 3 2 3" xfId="6472" xr:uid="{00000000-0005-0000-0000-00003C190000}"/>
    <cellStyle name="Comma 54 2 3 3 2 4" xfId="6473" xr:uid="{00000000-0005-0000-0000-00003D190000}"/>
    <cellStyle name="Comma 54 2 3 3 2 5" xfId="6474" xr:uid="{00000000-0005-0000-0000-00003E190000}"/>
    <cellStyle name="Comma 54 2 3 3 3" xfId="6475" xr:uid="{00000000-0005-0000-0000-00003F190000}"/>
    <cellStyle name="Comma 54 2 3 3 3 2" xfId="6476" xr:uid="{00000000-0005-0000-0000-000040190000}"/>
    <cellStyle name="Comma 54 2 3 3 3 3" xfId="6477" xr:uid="{00000000-0005-0000-0000-000041190000}"/>
    <cellStyle name="Comma 54 2 3 3 3 4" xfId="6478" xr:uid="{00000000-0005-0000-0000-000042190000}"/>
    <cellStyle name="Comma 54 2 3 3 4" xfId="6479" xr:uid="{00000000-0005-0000-0000-000043190000}"/>
    <cellStyle name="Comma 54 2 3 3 5" xfId="6480" xr:uid="{00000000-0005-0000-0000-000044190000}"/>
    <cellStyle name="Comma 54 2 3 3 6" xfId="6481" xr:uid="{00000000-0005-0000-0000-000045190000}"/>
    <cellStyle name="Comma 54 2 3 4" xfId="6482" xr:uid="{00000000-0005-0000-0000-000046190000}"/>
    <cellStyle name="Comma 54 2 3 4 2" xfId="6483" xr:uid="{00000000-0005-0000-0000-000047190000}"/>
    <cellStyle name="Comma 54 2 3 4 2 2" xfId="6484" xr:uid="{00000000-0005-0000-0000-000048190000}"/>
    <cellStyle name="Comma 54 2 3 4 2 3" xfId="6485" xr:uid="{00000000-0005-0000-0000-000049190000}"/>
    <cellStyle name="Comma 54 2 3 4 2 4" xfId="6486" xr:uid="{00000000-0005-0000-0000-00004A190000}"/>
    <cellStyle name="Comma 54 2 3 4 3" xfId="6487" xr:uid="{00000000-0005-0000-0000-00004B190000}"/>
    <cellStyle name="Comma 54 2 3 4 4" xfId="6488" xr:uid="{00000000-0005-0000-0000-00004C190000}"/>
    <cellStyle name="Comma 54 2 3 4 5" xfId="6489" xr:uid="{00000000-0005-0000-0000-00004D190000}"/>
    <cellStyle name="Comma 54 2 3 5" xfId="6490" xr:uid="{00000000-0005-0000-0000-00004E190000}"/>
    <cellStyle name="Comma 54 2 3 5 2" xfId="6491" xr:uid="{00000000-0005-0000-0000-00004F190000}"/>
    <cellStyle name="Comma 54 2 3 5 3" xfId="6492" xr:uid="{00000000-0005-0000-0000-000050190000}"/>
    <cellStyle name="Comma 54 2 3 5 4" xfId="6493" xr:uid="{00000000-0005-0000-0000-000051190000}"/>
    <cellStyle name="Comma 54 2 3 6" xfId="6494" xr:uid="{00000000-0005-0000-0000-000052190000}"/>
    <cellStyle name="Comma 54 2 3 7" xfId="6495" xr:uid="{00000000-0005-0000-0000-000053190000}"/>
    <cellStyle name="Comma 54 2 3 8" xfId="6496" xr:uid="{00000000-0005-0000-0000-000054190000}"/>
    <cellStyle name="Comma 54 2 4" xfId="6497" xr:uid="{00000000-0005-0000-0000-000055190000}"/>
    <cellStyle name="Comma 54 2 4 2" xfId="6498" xr:uid="{00000000-0005-0000-0000-000056190000}"/>
    <cellStyle name="Comma 54 2 4 2 2" xfId="6499" xr:uid="{00000000-0005-0000-0000-000057190000}"/>
    <cellStyle name="Comma 54 2 4 2 2 2" xfId="6500" xr:uid="{00000000-0005-0000-0000-000058190000}"/>
    <cellStyle name="Comma 54 2 4 2 2 3" xfId="6501" xr:uid="{00000000-0005-0000-0000-000059190000}"/>
    <cellStyle name="Comma 54 2 4 2 2 4" xfId="6502" xr:uid="{00000000-0005-0000-0000-00005A190000}"/>
    <cellStyle name="Comma 54 2 4 2 3" xfId="6503" xr:uid="{00000000-0005-0000-0000-00005B190000}"/>
    <cellStyle name="Comma 54 2 4 2 4" xfId="6504" xr:uid="{00000000-0005-0000-0000-00005C190000}"/>
    <cellStyle name="Comma 54 2 4 2 5" xfId="6505" xr:uid="{00000000-0005-0000-0000-00005D190000}"/>
    <cellStyle name="Comma 54 2 4 3" xfId="6506" xr:uid="{00000000-0005-0000-0000-00005E190000}"/>
    <cellStyle name="Comma 54 2 4 3 2" xfId="6507" xr:uid="{00000000-0005-0000-0000-00005F190000}"/>
    <cellStyle name="Comma 54 2 4 3 3" xfId="6508" xr:uid="{00000000-0005-0000-0000-000060190000}"/>
    <cellStyle name="Comma 54 2 4 3 4" xfId="6509" xr:uid="{00000000-0005-0000-0000-000061190000}"/>
    <cellStyle name="Comma 54 2 4 4" xfId="6510" xr:uid="{00000000-0005-0000-0000-000062190000}"/>
    <cellStyle name="Comma 54 2 4 5" xfId="6511" xr:uid="{00000000-0005-0000-0000-000063190000}"/>
    <cellStyle name="Comma 54 2 4 6" xfId="6512" xr:uid="{00000000-0005-0000-0000-000064190000}"/>
    <cellStyle name="Comma 54 2 5" xfId="6513" xr:uid="{00000000-0005-0000-0000-000065190000}"/>
    <cellStyle name="Comma 54 2 5 2" xfId="6514" xr:uid="{00000000-0005-0000-0000-000066190000}"/>
    <cellStyle name="Comma 54 2 5 2 2" xfId="6515" xr:uid="{00000000-0005-0000-0000-000067190000}"/>
    <cellStyle name="Comma 54 2 5 2 2 2" xfId="6516" xr:uid="{00000000-0005-0000-0000-000068190000}"/>
    <cellStyle name="Comma 54 2 5 2 2 3" xfId="6517" xr:uid="{00000000-0005-0000-0000-000069190000}"/>
    <cellStyle name="Comma 54 2 5 2 2 4" xfId="6518" xr:uid="{00000000-0005-0000-0000-00006A190000}"/>
    <cellStyle name="Comma 54 2 5 2 3" xfId="6519" xr:uid="{00000000-0005-0000-0000-00006B190000}"/>
    <cellStyle name="Comma 54 2 5 2 4" xfId="6520" xr:uid="{00000000-0005-0000-0000-00006C190000}"/>
    <cellStyle name="Comma 54 2 5 2 5" xfId="6521" xr:uid="{00000000-0005-0000-0000-00006D190000}"/>
    <cellStyle name="Comma 54 2 5 3" xfId="6522" xr:uid="{00000000-0005-0000-0000-00006E190000}"/>
    <cellStyle name="Comma 54 2 5 3 2" xfId="6523" xr:uid="{00000000-0005-0000-0000-00006F190000}"/>
    <cellStyle name="Comma 54 2 5 3 3" xfId="6524" xr:uid="{00000000-0005-0000-0000-000070190000}"/>
    <cellStyle name="Comma 54 2 5 3 4" xfId="6525" xr:uid="{00000000-0005-0000-0000-000071190000}"/>
    <cellStyle name="Comma 54 2 5 4" xfId="6526" xr:uid="{00000000-0005-0000-0000-000072190000}"/>
    <cellStyle name="Comma 54 2 5 5" xfId="6527" xr:uid="{00000000-0005-0000-0000-000073190000}"/>
    <cellStyle name="Comma 54 2 5 6" xfId="6528" xr:uid="{00000000-0005-0000-0000-000074190000}"/>
    <cellStyle name="Comma 54 2 6" xfId="6529" xr:uid="{00000000-0005-0000-0000-000075190000}"/>
    <cellStyle name="Comma 54 2 6 2" xfId="6530" xr:uid="{00000000-0005-0000-0000-000076190000}"/>
    <cellStyle name="Comma 54 2 6 2 2" xfId="6531" xr:uid="{00000000-0005-0000-0000-000077190000}"/>
    <cellStyle name="Comma 54 2 6 2 3" xfId="6532" xr:uid="{00000000-0005-0000-0000-000078190000}"/>
    <cellStyle name="Comma 54 2 6 2 4" xfId="6533" xr:uid="{00000000-0005-0000-0000-000079190000}"/>
    <cellStyle name="Comma 54 2 6 3" xfId="6534" xr:uid="{00000000-0005-0000-0000-00007A190000}"/>
    <cellStyle name="Comma 54 2 6 4" xfId="6535" xr:uid="{00000000-0005-0000-0000-00007B190000}"/>
    <cellStyle name="Comma 54 2 6 5" xfId="6536" xr:uid="{00000000-0005-0000-0000-00007C190000}"/>
    <cellStyle name="Comma 54 2 7" xfId="6537" xr:uid="{00000000-0005-0000-0000-00007D190000}"/>
    <cellStyle name="Comma 54 2 7 2" xfId="6538" xr:uid="{00000000-0005-0000-0000-00007E190000}"/>
    <cellStyle name="Comma 54 2 7 3" xfId="6539" xr:uid="{00000000-0005-0000-0000-00007F190000}"/>
    <cellStyle name="Comma 54 2 7 4" xfId="6540" xr:uid="{00000000-0005-0000-0000-000080190000}"/>
    <cellStyle name="Comma 54 2 8" xfId="6541" xr:uid="{00000000-0005-0000-0000-000081190000}"/>
    <cellStyle name="Comma 54 2 9" xfId="6542" xr:uid="{00000000-0005-0000-0000-000082190000}"/>
    <cellStyle name="Comma 54 3" xfId="6543" xr:uid="{00000000-0005-0000-0000-000083190000}"/>
    <cellStyle name="Comma 54 3 10" xfId="6544" xr:uid="{00000000-0005-0000-0000-000084190000}"/>
    <cellStyle name="Comma 54 3 2" xfId="6545" xr:uid="{00000000-0005-0000-0000-000085190000}"/>
    <cellStyle name="Comma 54 3 2 2" xfId="6546" xr:uid="{00000000-0005-0000-0000-000086190000}"/>
    <cellStyle name="Comma 54 3 2 2 2" xfId="6547" xr:uid="{00000000-0005-0000-0000-000087190000}"/>
    <cellStyle name="Comma 54 3 2 2 2 2" xfId="6548" xr:uid="{00000000-0005-0000-0000-000088190000}"/>
    <cellStyle name="Comma 54 3 2 2 2 2 2" xfId="6549" xr:uid="{00000000-0005-0000-0000-000089190000}"/>
    <cellStyle name="Comma 54 3 2 2 2 2 3" xfId="6550" xr:uid="{00000000-0005-0000-0000-00008A190000}"/>
    <cellStyle name="Comma 54 3 2 2 2 2 4" xfId="6551" xr:uid="{00000000-0005-0000-0000-00008B190000}"/>
    <cellStyle name="Comma 54 3 2 2 2 3" xfId="6552" xr:uid="{00000000-0005-0000-0000-00008C190000}"/>
    <cellStyle name="Comma 54 3 2 2 2 4" xfId="6553" xr:uid="{00000000-0005-0000-0000-00008D190000}"/>
    <cellStyle name="Comma 54 3 2 2 2 5" xfId="6554" xr:uid="{00000000-0005-0000-0000-00008E190000}"/>
    <cellStyle name="Comma 54 3 2 2 3" xfId="6555" xr:uid="{00000000-0005-0000-0000-00008F190000}"/>
    <cellStyle name="Comma 54 3 2 2 3 2" xfId="6556" xr:uid="{00000000-0005-0000-0000-000090190000}"/>
    <cellStyle name="Comma 54 3 2 2 3 3" xfId="6557" xr:uid="{00000000-0005-0000-0000-000091190000}"/>
    <cellStyle name="Comma 54 3 2 2 3 4" xfId="6558" xr:uid="{00000000-0005-0000-0000-000092190000}"/>
    <cellStyle name="Comma 54 3 2 2 4" xfId="6559" xr:uid="{00000000-0005-0000-0000-000093190000}"/>
    <cellStyle name="Comma 54 3 2 2 5" xfId="6560" xr:uid="{00000000-0005-0000-0000-000094190000}"/>
    <cellStyle name="Comma 54 3 2 2 6" xfId="6561" xr:uid="{00000000-0005-0000-0000-000095190000}"/>
    <cellStyle name="Comma 54 3 2 3" xfId="6562" xr:uid="{00000000-0005-0000-0000-000096190000}"/>
    <cellStyle name="Comma 54 3 2 3 2" xfId="6563" xr:uid="{00000000-0005-0000-0000-000097190000}"/>
    <cellStyle name="Comma 54 3 2 3 2 2" xfId="6564" xr:uid="{00000000-0005-0000-0000-000098190000}"/>
    <cellStyle name="Comma 54 3 2 3 2 2 2" xfId="6565" xr:uid="{00000000-0005-0000-0000-000099190000}"/>
    <cellStyle name="Comma 54 3 2 3 2 2 3" xfId="6566" xr:uid="{00000000-0005-0000-0000-00009A190000}"/>
    <cellStyle name="Comma 54 3 2 3 2 2 4" xfId="6567" xr:uid="{00000000-0005-0000-0000-00009B190000}"/>
    <cellStyle name="Comma 54 3 2 3 2 3" xfId="6568" xr:uid="{00000000-0005-0000-0000-00009C190000}"/>
    <cellStyle name="Comma 54 3 2 3 2 4" xfId="6569" xr:uid="{00000000-0005-0000-0000-00009D190000}"/>
    <cellStyle name="Comma 54 3 2 3 2 5" xfId="6570" xr:uid="{00000000-0005-0000-0000-00009E190000}"/>
    <cellStyle name="Comma 54 3 2 3 3" xfId="6571" xr:uid="{00000000-0005-0000-0000-00009F190000}"/>
    <cellStyle name="Comma 54 3 2 3 3 2" xfId="6572" xr:uid="{00000000-0005-0000-0000-0000A0190000}"/>
    <cellStyle name="Comma 54 3 2 3 3 3" xfId="6573" xr:uid="{00000000-0005-0000-0000-0000A1190000}"/>
    <cellStyle name="Comma 54 3 2 3 3 4" xfId="6574" xr:uid="{00000000-0005-0000-0000-0000A2190000}"/>
    <cellStyle name="Comma 54 3 2 3 4" xfId="6575" xr:uid="{00000000-0005-0000-0000-0000A3190000}"/>
    <cellStyle name="Comma 54 3 2 3 5" xfId="6576" xr:uid="{00000000-0005-0000-0000-0000A4190000}"/>
    <cellStyle name="Comma 54 3 2 3 6" xfId="6577" xr:uid="{00000000-0005-0000-0000-0000A5190000}"/>
    <cellStyle name="Comma 54 3 2 4" xfId="6578" xr:uid="{00000000-0005-0000-0000-0000A6190000}"/>
    <cellStyle name="Comma 54 3 2 4 2" xfId="6579" xr:uid="{00000000-0005-0000-0000-0000A7190000}"/>
    <cellStyle name="Comma 54 3 2 4 2 2" xfId="6580" xr:uid="{00000000-0005-0000-0000-0000A8190000}"/>
    <cellStyle name="Comma 54 3 2 4 2 3" xfId="6581" xr:uid="{00000000-0005-0000-0000-0000A9190000}"/>
    <cellStyle name="Comma 54 3 2 4 2 4" xfId="6582" xr:uid="{00000000-0005-0000-0000-0000AA190000}"/>
    <cellStyle name="Comma 54 3 2 4 3" xfId="6583" xr:uid="{00000000-0005-0000-0000-0000AB190000}"/>
    <cellStyle name="Comma 54 3 2 4 4" xfId="6584" xr:uid="{00000000-0005-0000-0000-0000AC190000}"/>
    <cellStyle name="Comma 54 3 2 4 5" xfId="6585" xr:uid="{00000000-0005-0000-0000-0000AD190000}"/>
    <cellStyle name="Comma 54 3 2 5" xfId="6586" xr:uid="{00000000-0005-0000-0000-0000AE190000}"/>
    <cellStyle name="Comma 54 3 2 5 2" xfId="6587" xr:uid="{00000000-0005-0000-0000-0000AF190000}"/>
    <cellStyle name="Comma 54 3 2 5 3" xfId="6588" xr:uid="{00000000-0005-0000-0000-0000B0190000}"/>
    <cellStyle name="Comma 54 3 2 5 4" xfId="6589" xr:uid="{00000000-0005-0000-0000-0000B1190000}"/>
    <cellStyle name="Comma 54 3 2 6" xfId="6590" xr:uid="{00000000-0005-0000-0000-0000B2190000}"/>
    <cellStyle name="Comma 54 3 2 7" xfId="6591" xr:uid="{00000000-0005-0000-0000-0000B3190000}"/>
    <cellStyle name="Comma 54 3 2 8" xfId="6592" xr:uid="{00000000-0005-0000-0000-0000B4190000}"/>
    <cellStyle name="Comma 54 3 3" xfId="6593" xr:uid="{00000000-0005-0000-0000-0000B5190000}"/>
    <cellStyle name="Comma 54 3 3 2" xfId="6594" xr:uid="{00000000-0005-0000-0000-0000B6190000}"/>
    <cellStyle name="Comma 54 3 3 2 2" xfId="6595" xr:uid="{00000000-0005-0000-0000-0000B7190000}"/>
    <cellStyle name="Comma 54 3 3 2 2 2" xfId="6596" xr:uid="{00000000-0005-0000-0000-0000B8190000}"/>
    <cellStyle name="Comma 54 3 3 2 2 2 2" xfId="6597" xr:uid="{00000000-0005-0000-0000-0000B9190000}"/>
    <cellStyle name="Comma 54 3 3 2 2 2 3" xfId="6598" xr:uid="{00000000-0005-0000-0000-0000BA190000}"/>
    <cellStyle name="Comma 54 3 3 2 2 2 4" xfId="6599" xr:uid="{00000000-0005-0000-0000-0000BB190000}"/>
    <cellStyle name="Comma 54 3 3 2 2 3" xfId="6600" xr:uid="{00000000-0005-0000-0000-0000BC190000}"/>
    <cellStyle name="Comma 54 3 3 2 2 4" xfId="6601" xr:uid="{00000000-0005-0000-0000-0000BD190000}"/>
    <cellStyle name="Comma 54 3 3 2 2 5" xfId="6602" xr:uid="{00000000-0005-0000-0000-0000BE190000}"/>
    <cellStyle name="Comma 54 3 3 2 3" xfId="6603" xr:uid="{00000000-0005-0000-0000-0000BF190000}"/>
    <cellStyle name="Comma 54 3 3 2 3 2" xfId="6604" xr:uid="{00000000-0005-0000-0000-0000C0190000}"/>
    <cellStyle name="Comma 54 3 3 2 3 3" xfId="6605" xr:uid="{00000000-0005-0000-0000-0000C1190000}"/>
    <cellStyle name="Comma 54 3 3 2 3 4" xfId="6606" xr:uid="{00000000-0005-0000-0000-0000C2190000}"/>
    <cellStyle name="Comma 54 3 3 2 4" xfId="6607" xr:uid="{00000000-0005-0000-0000-0000C3190000}"/>
    <cellStyle name="Comma 54 3 3 2 5" xfId="6608" xr:uid="{00000000-0005-0000-0000-0000C4190000}"/>
    <cellStyle name="Comma 54 3 3 2 6" xfId="6609" xr:uid="{00000000-0005-0000-0000-0000C5190000}"/>
    <cellStyle name="Comma 54 3 3 3" xfId="6610" xr:uid="{00000000-0005-0000-0000-0000C6190000}"/>
    <cellStyle name="Comma 54 3 3 3 2" xfId="6611" xr:uid="{00000000-0005-0000-0000-0000C7190000}"/>
    <cellStyle name="Comma 54 3 3 3 2 2" xfId="6612" xr:uid="{00000000-0005-0000-0000-0000C8190000}"/>
    <cellStyle name="Comma 54 3 3 3 2 2 2" xfId="6613" xr:uid="{00000000-0005-0000-0000-0000C9190000}"/>
    <cellStyle name="Comma 54 3 3 3 2 2 3" xfId="6614" xr:uid="{00000000-0005-0000-0000-0000CA190000}"/>
    <cellStyle name="Comma 54 3 3 3 2 2 4" xfId="6615" xr:uid="{00000000-0005-0000-0000-0000CB190000}"/>
    <cellStyle name="Comma 54 3 3 3 2 3" xfId="6616" xr:uid="{00000000-0005-0000-0000-0000CC190000}"/>
    <cellStyle name="Comma 54 3 3 3 2 4" xfId="6617" xr:uid="{00000000-0005-0000-0000-0000CD190000}"/>
    <cellStyle name="Comma 54 3 3 3 2 5" xfId="6618" xr:uid="{00000000-0005-0000-0000-0000CE190000}"/>
    <cellStyle name="Comma 54 3 3 3 3" xfId="6619" xr:uid="{00000000-0005-0000-0000-0000CF190000}"/>
    <cellStyle name="Comma 54 3 3 3 3 2" xfId="6620" xr:uid="{00000000-0005-0000-0000-0000D0190000}"/>
    <cellStyle name="Comma 54 3 3 3 3 3" xfId="6621" xr:uid="{00000000-0005-0000-0000-0000D1190000}"/>
    <cellStyle name="Comma 54 3 3 3 3 4" xfId="6622" xr:uid="{00000000-0005-0000-0000-0000D2190000}"/>
    <cellStyle name="Comma 54 3 3 3 4" xfId="6623" xr:uid="{00000000-0005-0000-0000-0000D3190000}"/>
    <cellStyle name="Comma 54 3 3 3 5" xfId="6624" xr:uid="{00000000-0005-0000-0000-0000D4190000}"/>
    <cellStyle name="Comma 54 3 3 3 6" xfId="6625" xr:uid="{00000000-0005-0000-0000-0000D5190000}"/>
    <cellStyle name="Comma 54 3 3 4" xfId="6626" xr:uid="{00000000-0005-0000-0000-0000D6190000}"/>
    <cellStyle name="Comma 54 3 3 4 2" xfId="6627" xr:uid="{00000000-0005-0000-0000-0000D7190000}"/>
    <cellStyle name="Comma 54 3 3 4 2 2" xfId="6628" xr:uid="{00000000-0005-0000-0000-0000D8190000}"/>
    <cellStyle name="Comma 54 3 3 4 2 3" xfId="6629" xr:uid="{00000000-0005-0000-0000-0000D9190000}"/>
    <cellStyle name="Comma 54 3 3 4 2 4" xfId="6630" xr:uid="{00000000-0005-0000-0000-0000DA190000}"/>
    <cellStyle name="Comma 54 3 3 4 3" xfId="6631" xr:uid="{00000000-0005-0000-0000-0000DB190000}"/>
    <cellStyle name="Comma 54 3 3 4 4" xfId="6632" xr:uid="{00000000-0005-0000-0000-0000DC190000}"/>
    <cellStyle name="Comma 54 3 3 4 5" xfId="6633" xr:uid="{00000000-0005-0000-0000-0000DD190000}"/>
    <cellStyle name="Comma 54 3 3 5" xfId="6634" xr:uid="{00000000-0005-0000-0000-0000DE190000}"/>
    <cellStyle name="Comma 54 3 3 5 2" xfId="6635" xr:uid="{00000000-0005-0000-0000-0000DF190000}"/>
    <cellStyle name="Comma 54 3 3 5 3" xfId="6636" xr:uid="{00000000-0005-0000-0000-0000E0190000}"/>
    <cellStyle name="Comma 54 3 3 5 4" xfId="6637" xr:uid="{00000000-0005-0000-0000-0000E1190000}"/>
    <cellStyle name="Comma 54 3 3 6" xfId="6638" xr:uid="{00000000-0005-0000-0000-0000E2190000}"/>
    <cellStyle name="Comma 54 3 3 7" xfId="6639" xr:uid="{00000000-0005-0000-0000-0000E3190000}"/>
    <cellStyle name="Comma 54 3 3 8" xfId="6640" xr:uid="{00000000-0005-0000-0000-0000E4190000}"/>
    <cellStyle name="Comma 54 3 4" xfId="6641" xr:uid="{00000000-0005-0000-0000-0000E5190000}"/>
    <cellStyle name="Comma 54 3 4 2" xfId="6642" xr:uid="{00000000-0005-0000-0000-0000E6190000}"/>
    <cellStyle name="Comma 54 3 4 2 2" xfId="6643" xr:uid="{00000000-0005-0000-0000-0000E7190000}"/>
    <cellStyle name="Comma 54 3 4 2 2 2" xfId="6644" xr:uid="{00000000-0005-0000-0000-0000E8190000}"/>
    <cellStyle name="Comma 54 3 4 2 2 3" xfId="6645" xr:uid="{00000000-0005-0000-0000-0000E9190000}"/>
    <cellStyle name="Comma 54 3 4 2 2 4" xfId="6646" xr:uid="{00000000-0005-0000-0000-0000EA190000}"/>
    <cellStyle name="Comma 54 3 4 2 3" xfId="6647" xr:uid="{00000000-0005-0000-0000-0000EB190000}"/>
    <cellStyle name="Comma 54 3 4 2 4" xfId="6648" xr:uid="{00000000-0005-0000-0000-0000EC190000}"/>
    <cellStyle name="Comma 54 3 4 2 5" xfId="6649" xr:uid="{00000000-0005-0000-0000-0000ED190000}"/>
    <cellStyle name="Comma 54 3 4 3" xfId="6650" xr:uid="{00000000-0005-0000-0000-0000EE190000}"/>
    <cellStyle name="Comma 54 3 4 3 2" xfId="6651" xr:uid="{00000000-0005-0000-0000-0000EF190000}"/>
    <cellStyle name="Comma 54 3 4 3 3" xfId="6652" xr:uid="{00000000-0005-0000-0000-0000F0190000}"/>
    <cellStyle name="Comma 54 3 4 3 4" xfId="6653" xr:uid="{00000000-0005-0000-0000-0000F1190000}"/>
    <cellStyle name="Comma 54 3 4 4" xfId="6654" xr:uid="{00000000-0005-0000-0000-0000F2190000}"/>
    <cellStyle name="Comma 54 3 4 5" xfId="6655" xr:uid="{00000000-0005-0000-0000-0000F3190000}"/>
    <cellStyle name="Comma 54 3 4 6" xfId="6656" xr:uid="{00000000-0005-0000-0000-0000F4190000}"/>
    <cellStyle name="Comma 54 3 5" xfId="6657" xr:uid="{00000000-0005-0000-0000-0000F5190000}"/>
    <cellStyle name="Comma 54 3 5 2" xfId="6658" xr:uid="{00000000-0005-0000-0000-0000F6190000}"/>
    <cellStyle name="Comma 54 3 5 2 2" xfId="6659" xr:uid="{00000000-0005-0000-0000-0000F7190000}"/>
    <cellStyle name="Comma 54 3 5 2 2 2" xfId="6660" xr:uid="{00000000-0005-0000-0000-0000F8190000}"/>
    <cellStyle name="Comma 54 3 5 2 2 3" xfId="6661" xr:uid="{00000000-0005-0000-0000-0000F9190000}"/>
    <cellStyle name="Comma 54 3 5 2 2 4" xfId="6662" xr:uid="{00000000-0005-0000-0000-0000FA190000}"/>
    <cellStyle name="Comma 54 3 5 2 3" xfId="6663" xr:uid="{00000000-0005-0000-0000-0000FB190000}"/>
    <cellStyle name="Comma 54 3 5 2 4" xfId="6664" xr:uid="{00000000-0005-0000-0000-0000FC190000}"/>
    <cellStyle name="Comma 54 3 5 2 5" xfId="6665" xr:uid="{00000000-0005-0000-0000-0000FD190000}"/>
    <cellStyle name="Comma 54 3 5 3" xfId="6666" xr:uid="{00000000-0005-0000-0000-0000FE190000}"/>
    <cellStyle name="Comma 54 3 5 3 2" xfId="6667" xr:uid="{00000000-0005-0000-0000-0000FF190000}"/>
    <cellStyle name="Comma 54 3 5 3 3" xfId="6668" xr:uid="{00000000-0005-0000-0000-0000001A0000}"/>
    <cellStyle name="Comma 54 3 5 3 4" xfId="6669" xr:uid="{00000000-0005-0000-0000-0000011A0000}"/>
    <cellStyle name="Comma 54 3 5 4" xfId="6670" xr:uid="{00000000-0005-0000-0000-0000021A0000}"/>
    <cellStyle name="Comma 54 3 5 5" xfId="6671" xr:uid="{00000000-0005-0000-0000-0000031A0000}"/>
    <cellStyle name="Comma 54 3 5 6" xfId="6672" xr:uid="{00000000-0005-0000-0000-0000041A0000}"/>
    <cellStyle name="Comma 54 3 6" xfId="6673" xr:uid="{00000000-0005-0000-0000-0000051A0000}"/>
    <cellStyle name="Comma 54 3 6 2" xfId="6674" xr:uid="{00000000-0005-0000-0000-0000061A0000}"/>
    <cellStyle name="Comma 54 3 6 2 2" xfId="6675" xr:uid="{00000000-0005-0000-0000-0000071A0000}"/>
    <cellStyle name="Comma 54 3 6 2 3" xfId="6676" xr:uid="{00000000-0005-0000-0000-0000081A0000}"/>
    <cellStyle name="Comma 54 3 6 2 4" xfId="6677" xr:uid="{00000000-0005-0000-0000-0000091A0000}"/>
    <cellStyle name="Comma 54 3 6 3" xfId="6678" xr:uid="{00000000-0005-0000-0000-00000A1A0000}"/>
    <cellStyle name="Comma 54 3 6 4" xfId="6679" xr:uid="{00000000-0005-0000-0000-00000B1A0000}"/>
    <cellStyle name="Comma 54 3 6 5" xfId="6680" xr:uid="{00000000-0005-0000-0000-00000C1A0000}"/>
    <cellStyle name="Comma 54 3 7" xfId="6681" xr:uid="{00000000-0005-0000-0000-00000D1A0000}"/>
    <cellStyle name="Comma 54 3 7 2" xfId="6682" xr:uid="{00000000-0005-0000-0000-00000E1A0000}"/>
    <cellStyle name="Comma 54 3 7 3" xfId="6683" xr:uid="{00000000-0005-0000-0000-00000F1A0000}"/>
    <cellStyle name="Comma 54 3 7 4" xfId="6684" xr:uid="{00000000-0005-0000-0000-0000101A0000}"/>
    <cellStyle name="Comma 54 3 8" xfId="6685" xr:uid="{00000000-0005-0000-0000-0000111A0000}"/>
    <cellStyle name="Comma 54 3 9" xfId="6686" xr:uid="{00000000-0005-0000-0000-0000121A0000}"/>
    <cellStyle name="Comma 54 4" xfId="6687" xr:uid="{00000000-0005-0000-0000-0000131A0000}"/>
    <cellStyle name="Comma 54 4 2" xfId="6688" xr:uid="{00000000-0005-0000-0000-0000141A0000}"/>
    <cellStyle name="Comma 54 4 2 2" xfId="6689" xr:uid="{00000000-0005-0000-0000-0000151A0000}"/>
    <cellStyle name="Comma 54 4 2 2 2" xfId="6690" xr:uid="{00000000-0005-0000-0000-0000161A0000}"/>
    <cellStyle name="Comma 54 4 2 2 2 2" xfId="6691" xr:uid="{00000000-0005-0000-0000-0000171A0000}"/>
    <cellStyle name="Comma 54 4 2 2 2 3" xfId="6692" xr:uid="{00000000-0005-0000-0000-0000181A0000}"/>
    <cellStyle name="Comma 54 4 2 2 2 4" xfId="6693" xr:uid="{00000000-0005-0000-0000-0000191A0000}"/>
    <cellStyle name="Comma 54 4 2 2 3" xfId="6694" xr:uid="{00000000-0005-0000-0000-00001A1A0000}"/>
    <cellStyle name="Comma 54 4 2 2 4" xfId="6695" xr:uid="{00000000-0005-0000-0000-00001B1A0000}"/>
    <cellStyle name="Comma 54 4 2 2 5" xfId="6696" xr:uid="{00000000-0005-0000-0000-00001C1A0000}"/>
    <cellStyle name="Comma 54 4 2 3" xfId="6697" xr:uid="{00000000-0005-0000-0000-00001D1A0000}"/>
    <cellStyle name="Comma 54 4 2 3 2" xfId="6698" xr:uid="{00000000-0005-0000-0000-00001E1A0000}"/>
    <cellStyle name="Comma 54 4 2 3 3" xfId="6699" xr:uid="{00000000-0005-0000-0000-00001F1A0000}"/>
    <cellStyle name="Comma 54 4 2 3 4" xfId="6700" xr:uid="{00000000-0005-0000-0000-0000201A0000}"/>
    <cellStyle name="Comma 54 4 2 4" xfId="6701" xr:uid="{00000000-0005-0000-0000-0000211A0000}"/>
    <cellStyle name="Comma 54 4 2 5" xfId="6702" xr:uid="{00000000-0005-0000-0000-0000221A0000}"/>
    <cellStyle name="Comma 54 4 2 6" xfId="6703" xr:uid="{00000000-0005-0000-0000-0000231A0000}"/>
    <cellStyle name="Comma 54 4 3" xfId="6704" xr:uid="{00000000-0005-0000-0000-0000241A0000}"/>
    <cellStyle name="Comma 54 4 3 2" xfId="6705" xr:uid="{00000000-0005-0000-0000-0000251A0000}"/>
    <cellStyle name="Comma 54 4 3 2 2" xfId="6706" xr:uid="{00000000-0005-0000-0000-0000261A0000}"/>
    <cellStyle name="Comma 54 4 3 2 2 2" xfId="6707" xr:uid="{00000000-0005-0000-0000-0000271A0000}"/>
    <cellStyle name="Comma 54 4 3 2 2 3" xfId="6708" xr:uid="{00000000-0005-0000-0000-0000281A0000}"/>
    <cellStyle name="Comma 54 4 3 2 2 4" xfId="6709" xr:uid="{00000000-0005-0000-0000-0000291A0000}"/>
    <cellStyle name="Comma 54 4 3 2 3" xfId="6710" xr:uid="{00000000-0005-0000-0000-00002A1A0000}"/>
    <cellStyle name="Comma 54 4 3 2 4" xfId="6711" xr:uid="{00000000-0005-0000-0000-00002B1A0000}"/>
    <cellStyle name="Comma 54 4 3 2 5" xfId="6712" xr:uid="{00000000-0005-0000-0000-00002C1A0000}"/>
    <cellStyle name="Comma 54 4 3 3" xfId="6713" xr:uid="{00000000-0005-0000-0000-00002D1A0000}"/>
    <cellStyle name="Comma 54 4 3 3 2" xfId="6714" xr:uid="{00000000-0005-0000-0000-00002E1A0000}"/>
    <cellStyle name="Comma 54 4 3 3 3" xfId="6715" xr:uid="{00000000-0005-0000-0000-00002F1A0000}"/>
    <cellStyle name="Comma 54 4 3 3 4" xfId="6716" xr:uid="{00000000-0005-0000-0000-0000301A0000}"/>
    <cellStyle name="Comma 54 4 3 4" xfId="6717" xr:uid="{00000000-0005-0000-0000-0000311A0000}"/>
    <cellStyle name="Comma 54 4 3 5" xfId="6718" xr:uid="{00000000-0005-0000-0000-0000321A0000}"/>
    <cellStyle name="Comma 54 4 3 6" xfId="6719" xr:uid="{00000000-0005-0000-0000-0000331A0000}"/>
    <cellStyle name="Comma 54 4 4" xfId="6720" xr:uid="{00000000-0005-0000-0000-0000341A0000}"/>
    <cellStyle name="Comma 54 4 4 2" xfId="6721" xr:uid="{00000000-0005-0000-0000-0000351A0000}"/>
    <cellStyle name="Comma 54 4 4 2 2" xfId="6722" xr:uid="{00000000-0005-0000-0000-0000361A0000}"/>
    <cellStyle name="Comma 54 4 4 2 3" xfId="6723" xr:uid="{00000000-0005-0000-0000-0000371A0000}"/>
    <cellStyle name="Comma 54 4 4 2 4" xfId="6724" xr:uid="{00000000-0005-0000-0000-0000381A0000}"/>
    <cellStyle name="Comma 54 4 4 3" xfId="6725" xr:uid="{00000000-0005-0000-0000-0000391A0000}"/>
    <cellStyle name="Comma 54 4 4 4" xfId="6726" xr:uid="{00000000-0005-0000-0000-00003A1A0000}"/>
    <cellStyle name="Comma 54 4 4 5" xfId="6727" xr:uid="{00000000-0005-0000-0000-00003B1A0000}"/>
    <cellStyle name="Comma 54 4 5" xfId="6728" xr:uid="{00000000-0005-0000-0000-00003C1A0000}"/>
    <cellStyle name="Comma 54 4 5 2" xfId="6729" xr:uid="{00000000-0005-0000-0000-00003D1A0000}"/>
    <cellStyle name="Comma 54 4 5 3" xfId="6730" xr:uid="{00000000-0005-0000-0000-00003E1A0000}"/>
    <cellStyle name="Comma 54 4 5 4" xfId="6731" xr:uid="{00000000-0005-0000-0000-00003F1A0000}"/>
    <cellStyle name="Comma 54 4 6" xfId="6732" xr:uid="{00000000-0005-0000-0000-0000401A0000}"/>
    <cellStyle name="Comma 54 4 7" xfId="6733" xr:uid="{00000000-0005-0000-0000-0000411A0000}"/>
    <cellStyle name="Comma 54 4 8" xfId="6734" xr:uid="{00000000-0005-0000-0000-0000421A0000}"/>
    <cellStyle name="Comma 54 5" xfId="6735" xr:uid="{00000000-0005-0000-0000-0000431A0000}"/>
    <cellStyle name="Comma 54 5 2" xfId="6736" xr:uid="{00000000-0005-0000-0000-0000441A0000}"/>
    <cellStyle name="Comma 54 5 2 2" xfId="6737" xr:uid="{00000000-0005-0000-0000-0000451A0000}"/>
    <cellStyle name="Comma 54 5 2 2 2" xfId="6738" xr:uid="{00000000-0005-0000-0000-0000461A0000}"/>
    <cellStyle name="Comma 54 5 2 2 2 2" xfId="6739" xr:uid="{00000000-0005-0000-0000-0000471A0000}"/>
    <cellStyle name="Comma 54 5 2 2 2 3" xfId="6740" xr:uid="{00000000-0005-0000-0000-0000481A0000}"/>
    <cellStyle name="Comma 54 5 2 2 2 4" xfId="6741" xr:uid="{00000000-0005-0000-0000-0000491A0000}"/>
    <cellStyle name="Comma 54 5 2 2 3" xfId="6742" xr:uid="{00000000-0005-0000-0000-00004A1A0000}"/>
    <cellStyle name="Comma 54 5 2 2 4" xfId="6743" xr:uid="{00000000-0005-0000-0000-00004B1A0000}"/>
    <cellStyle name="Comma 54 5 2 2 5" xfId="6744" xr:uid="{00000000-0005-0000-0000-00004C1A0000}"/>
    <cellStyle name="Comma 54 5 2 3" xfId="6745" xr:uid="{00000000-0005-0000-0000-00004D1A0000}"/>
    <cellStyle name="Comma 54 5 2 3 2" xfId="6746" xr:uid="{00000000-0005-0000-0000-00004E1A0000}"/>
    <cellStyle name="Comma 54 5 2 3 3" xfId="6747" xr:uid="{00000000-0005-0000-0000-00004F1A0000}"/>
    <cellStyle name="Comma 54 5 2 3 4" xfId="6748" xr:uid="{00000000-0005-0000-0000-0000501A0000}"/>
    <cellStyle name="Comma 54 5 2 4" xfId="6749" xr:uid="{00000000-0005-0000-0000-0000511A0000}"/>
    <cellStyle name="Comma 54 5 2 5" xfId="6750" xr:uid="{00000000-0005-0000-0000-0000521A0000}"/>
    <cellStyle name="Comma 54 5 2 6" xfId="6751" xr:uid="{00000000-0005-0000-0000-0000531A0000}"/>
    <cellStyle name="Comma 54 5 3" xfId="6752" xr:uid="{00000000-0005-0000-0000-0000541A0000}"/>
    <cellStyle name="Comma 54 5 3 2" xfId="6753" xr:uid="{00000000-0005-0000-0000-0000551A0000}"/>
    <cellStyle name="Comma 54 5 3 2 2" xfId="6754" xr:uid="{00000000-0005-0000-0000-0000561A0000}"/>
    <cellStyle name="Comma 54 5 3 2 2 2" xfId="6755" xr:uid="{00000000-0005-0000-0000-0000571A0000}"/>
    <cellStyle name="Comma 54 5 3 2 2 3" xfId="6756" xr:uid="{00000000-0005-0000-0000-0000581A0000}"/>
    <cellStyle name="Comma 54 5 3 2 2 4" xfId="6757" xr:uid="{00000000-0005-0000-0000-0000591A0000}"/>
    <cellStyle name="Comma 54 5 3 2 3" xfId="6758" xr:uid="{00000000-0005-0000-0000-00005A1A0000}"/>
    <cellStyle name="Comma 54 5 3 2 4" xfId="6759" xr:uid="{00000000-0005-0000-0000-00005B1A0000}"/>
    <cellStyle name="Comma 54 5 3 2 5" xfId="6760" xr:uid="{00000000-0005-0000-0000-00005C1A0000}"/>
    <cellStyle name="Comma 54 5 3 3" xfId="6761" xr:uid="{00000000-0005-0000-0000-00005D1A0000}"/>
    <cellStyle name="Comma 54 5 3 3 2" xfId="6762" xr:uid="{00000000-0005-0000-0000-00005E1A0000}"/>
    <cellStyle name="Comma 54 5 3 3 3" xfId="6763" xr:uid="{00000000-0005-0000-0000-00005F1A0000}"/>
    <cellStyle name="Comma 54 5 3 3 4" xfId="6764" xr:uid="{00000000-0005-0000-0000-0000601A0000}"/>
    <cellStyle name="Comma 54 5 3 4" xfId="6765" xr:uid="{00000000-0005-0000-0000-0000611A0000}"/>
    <cellStyle name="Comma 54 5 3 5" xfId="6766" xr:uid="{00000000-0005-0000-0000-0000621A0000}"/>
    <cellStyle name="Comma 54 5 3 6" xfId="6767" xr:uid="{00000000-0005-0000-0000-0000631A0000}"/>
    <cellStyle name="Comma 54 5 4" xfId="6768" xr:uid="{00000000-0005-0000-0000-0000641A0000}"/>
    <cellStyle name="Comma 54 5 4 2" xfId="6769" xr:uid="{00000000-0005-0000-0000-0000651A0000}"/>
    <cellStyle name="Comma 54 5 4 2 2" xfId="6770" xr:uid="{00000000-0005-0000-0000-0000661A0000}"/>
    <cellStyle name="Comma 54 5 4 2 3" xfId="6771" xr:uid="{00000000-0005-0000-0000-0000671A0000}"/>
    <cellStyle name="Comma 54 5 4 2 4" xfId="6772" xr:uid="{00000000-0005-0000-0000-0000681A0000}"/>
    <cellStyle name="Comma 54 5 4 3" xfId="6773" xr:uid="{00000000-0005-0000-0000-0000691A0000}"/>
    <cellStyle name="Comma 54 5 4 4" xfId="6774" xr:uid="{00000000-0005-0000-0000-00006A1A0000}"/>
    <cellStyle name="Comma 54 5 4 5" xfId="6775" xr:uid="{00000000-0005-0000-0000-00006B1A0000}"/>
    <cellStyle name="Comma 54 5 5" xfId="6776" xr:uid="{00000000-0005-0000-0000-00006C1A0000}"/>
    <cellStyle name="Comma 54 5 5 2" xfId="6777" xr:uid="{00000000-0005-0000-0000-00006D1A0000}"/>
    <cellStyle name="Comma 54 5 5 3" xfId="6778" xr:uid="{00000000-0005-0000-0000-00006E1A0000}"/>
    <cellStyle name="Comma 54 5 5 4" xfId="6779" xr:uid="{00000000-0005-0000-0000-00006F1A0000}"/>
    <cellStyle name="Comma 54 5 6" xfId="6780" xr:uid="{00000000-0005-0000-0000-0000701A0000}"/>
    <cellStyle name="Comma 54 5 7" xfId="6781" xr:uid="{00000000-0005-0000-0000-0000711A0000}"/>
    <cellStyle name="Comma 54 5 8" xfId="6782" xr:uid="{00000000-0005-0000-0000-0000721A0000}"/>
    <cellStyle name="Comma 54 6" xfId="6783" xr:uid="{00000000-0005-0000-0000-0000731A0000}"/>
    <cellStyle name="Comma 54 6 2" xfId="6784" xr:uid="{00000000-0005-0000-0000-0000741A0000}"/>
    <cellStyle name="Comma 54 6 2 2" xfId="6785" xr:uid="{00000000-0005-0000-0000-0000751A0000}"/>
    <cellStyle name="Comma 54 6 2 2 2" xfId="6786" xr:uid="{00000000-0005-0000-0000-0000761A0000}"/>
    <cellStyle name="Comma 54 6 2 2 3" xfId="6787" xr:uid="{00000000-0005-0000-0000-0000771A0000}"/>
    <cellStyle name="Comma 54 6 2 2 4" xfId="6788" xr:uid="{00000000-0005-0000-0000-0000781A0000}"/>
    <cellStyle name="Comma 54 6 2 3" xfId="6789" xr:uid="{00000000-0005-0000-0000-0000791A0000}"/>
    <cellStyle name="Comma 54 6 2 4" xfId="6790" xr:uid="{00000000-0005-0000-0000-00007A1A0000}"/>
    <cellStyle name="Comma 54 6 2 5" xfId="6791" xr:uid="{00000000-0005-0000-0000-00007B1A0000}"/>
    <cellStyle name="Comma 54 6 3" xfId="6792" xr:uid="{00000000-0005-0000-0000-00007C1A0000}"/>
    <cellStyle name="Comma 54 6 3 2" xfId="6793" xr:uid="{00000000-0005-0000-0000-00007D1A0000}"/>
    <cellStyle name="Comma 54 6 3 3" xfId="6794" xr:uid="{00000000-0005-0000-0000-00007E1A0000}"/>
    <cellStyle name="Comma 54 6 3 4" xfId="6795" xr:uid="{00000000-0005-0000-0000-00007F1A0000}"/>
    <cellStyle name="Comma 54 6 4" xfId="6796" xr:uid="{00000000-0005-0000-0000-0000801A0000}"/>
    <cellStyle name="Comma 54 6 5" xfId="6797" xr:uid="{00000000-0005-0000-0000-0000811A0000}"/>
    <cellStyle name="Comma 54 6 6" xfId="6798" xr:uid="{00000000-0005-0000-0000-0000821A0000}"/>
    <cellStyle name="Comma 54 7" xfId="6799" xr:uid="{00000000-0005-0000-0000-0000831A0000}"/>
    <cellStyle name="Comma 54 7 2" xfId="6800" xr:uid="{00000000-0005-0000-0000-0000841A0000}"/>
    <cellStyle name="Comma 54 7 2 2" xfId="6801" xr:uid="{00000000-0005-0000-0000-0000851A0000}"/>
    <cellStyle name="Comma 54 7 2 2 2" xfId="6802" xr:uid="{00000000-0005-0000-0000-0000861A0000}"/>
    <cellStyle name="Comma 54 7 2 2 3" xfId="6803" xr:uid="{00000000-0005-0000-0000-0000871A0000}"/>
    <cellStyle name="Comma 54 7 2 2 4" xfId="6804" xr:uid="{00000000-0005-0000-0000-0000881A0000}"/>
    <cellStyle name="Comma 54 7 2 3" xfId="6805" xr:uid="{00000000-0005-0000-0000-0000891A0000}"/>
    <cellStyle name="Comma 54 7 2 4" xfId="6806" xr:uid="{00000000-0005-0000-0000-00008A1A0000}"/>
    <cellStyle name="Comma 54 7 2 5" xfId="6807" xr:uid="{00000000-0005-0000-0000-00008B1A0000}"/>
    <cellStyle name="Comma 54 7 3" xfId="6808" xr:uid="{00000000-0005-0000-0000-00008C1A0000}"/>
    <cellStyle name="Comma 54 7 3 2" xfId="6809" xr:uid="{00000000-0005-0000-0000-00008D1A0000}"/>
    <cellStyle name="Comma 54 7 3 3" xfId="6810" xr:uid="{00000000-0005-0000-0000-00008E1A0000}"/>
    <cellStyle name="Comma 54 7 3 4" xfId="6811" xr:uid="{00000000-0005-0000-0000-00008F1A0000}"/>
    <cellStyle name="Comma 54 7 4" xfId="6812" xr:uid="{00000000-0005-0000-0000-0000901A0000}"/>
    <cellStyle name="Comma 54 7 5" xfId="6813" xr:uid="{00000000-0005-0000-0000-0000911A0000}"/>
    <cellStyle name="Comma 54 7 6" xfId="6814" xr:uid="{00000000-0005-0000-0000-0000921A0000}"/>
    <cellStyle name="Comma 54 8" xfId="6815" xr:uid="{00000000-0005-0000-0000-0000931A0000}"/>
    <cellStyle name="Comma 54 8 2" xfId="6816" xr:uid="{00000000-0005-0000-0000-0000941A0000}"/>
    <cellStyle name="Comma 54 8 2 2" xfId="6817" xr:uid="{00000000-0005-0000-0000-0000951A0000}"/>
    <cellStyle name="Comma 54 8 2 3" xfId="6818" xr:uid="{00000000-0005-0000-0000-0000961A0000}"/>
    <cellStyle name="Comma 54 8 2 4" xfId="6819" xr:uid="{00000000-0005-0000-0000-0000971A0000}"/>
    <cellStyle name="Comma 54 8 3" xfId="6820" xr:uid="{00000000-0005-0000-0000-0000981A0000}"/>
    <cellStyle name="Comma 54 8 4" xfId="6821" xr:uid="{00000000-0005-0000-0000-0000991A0000}"/>
    <cellStyle name="Comma 54 8 5" xfId="6822" xr:uid="{00000000-0005-0000-0000-00009A1A0000}"/>
    <cellStyle name="Comma 54 9" xfId="6823" xr:uid="{00000000-0005-0000-0000-00009B1A0000}"/>
    <cellStyle name="Comma 54 9 2" xfId="6824" xr:uid="{00000000-0005-0000-0000-00009C1A0000}"/>
    <cellStyle name="Comma 54 9 3" xfId="6825" xr:uid="{00000000-0005-0000-0000-00009D1A0000}"/>
    <cellStyle name="Comma 54 9 4" xfId="6826" xr:uid="{00000000-0005-0000-0000-00009E1A0000}"/>
    <cellStyle name="Comma 55" xfId="6827" xr:uid="{00000000-0005-0000-0000-00009F1A0000}"/>
    <cellStyle name="Comma 55 10" xfId="6828" xr:uid="{00000000-0005-0000-0000-0000A01A0000}"/>
    <cellStyle name="Comma 55 11" xfId="6829" xr:uid="{00000000-0005-0000-0000-0000A11A0000}"/>
    <cellStyle name="Comma 55 12" xfId="6830" xr:uid="{00000000-0005-0000-0000-0000A21A0000}"/>
    <cellStyle name="Comma 55 2" xfId="6831" xr:uid="{00000000-0005-0000-0000-0000A31A0000}"/>
    <cellStyle name="Comma 55 2 10" xfId="6832" xr:uid="{00000000-0005-0000-0000-0000A41A0000}"/>
    <cellStyle name="Comma 55 2 2" xfId="6833" xr:uid="{00000000-0005-0000-0000-0000A51A0000}"/>
    <cellStyle name="Comma 55 2 2 2" xfId="6834" xr:uid="{00000000-0005-0000-0000-0000A61A0000}"/>
    <cellStyle name="Comma 55 2 2 2 2" xfId="6835" xr:uid="{00000000-0005-0000-0000-0000A71A0000}"/>
    <cellStyle name="Comma 55 2 2 2 2 2" xfId="6836" xr:uid="{00000000-0005-0000-0000-0000A81A0000}"/>
    <cellStyle name="Comma 55 2 2 2 2 2 2" xfId="6837" xr:uid="{00000000-0005-0000-0000-0000A91A0000}"/>
    <cellStyle name="Comma 55 2 2 2 2 2 3" xfId="6838" xr:uid="{00000000-0005-0000-0000-0000AA1A0000}"/>
    <cellStyle name="Comma 55 2 2 2 2 2 4" xfId="6839" xr:uid="{00000000-0005-0000-0000-0000AB1A0000}"/>
    <cellStyle name="Comma 55 2 2 2 2 3" xfId="6840" xr:uid="{00000000-0005-0000-0000-0000AC1A0000}"/>
    <cellStyle name="Comma 55 2 2 2 2 4" xfId="6841" xr:uid="{00000000-0005-0000-0000-0000AD1A0000}"/>
    <cellStyle name="Comma 55 2 2 2 2 5" xfId="6842" xr:uid="{00000000-0005-0000-0000-0000AE1A0000}"/>
    <cellStyle name="Comma 55 2 2 2 3" xfId="6843" xr:uid="{00000000-0005-0000-0000-0000AF1A0000}"/>
    <cellStyle name="Comma 55 2 2 2 3 2" xfId="6844" xr:uid="{00000000-0005-0000-0000-0000B01A0000}"/>
    <cellStyle name="Comma 55 2 2 2 3 3" xfId="6845" xr:uid="{00000000-0005-0000-0000-0000B11A0000}"/>
    <cellStyle name="Comma 55 2 2 2 3 4" xfId="6846" xr:uid="{00000000-0005-0000-0000-0000B21A0000}"/>
    <cellStyle name="Comma 55 2 2 2 4" xfId="6847" xr:uid="{00000000-0005-0000-0000-0000B31A0000}"/>
    <cellStyle name="Comma 55 2 2 2 5" xfId="6848" xr:uid="{00000000-0005-0000-0000-0000B41A0000}"/>
    <cellStyle name="Comma 55 2 2 2 6" xfId="6849" xr:uid="{00000000-0005-0000-0000-0000B51A0000}"/>
    <cellStyle name="Comma 55 2 2 3" xfId="6850" xr:uid="{00000000-0005-0000-0000-0000B61A0000}"/>
    <cellStyle name="Comma 55 2 2 3 2" xfId="6851" xr:uid="{00000000-0005-0000-0000-0000B71A0000}"/>
    <cellStyle name="Comma 55 2 2 3 2 2" xfId="6852" xr:uid="{00000000-0005-0000-0000-0000B81A0000}"/>
    <cellStyle name="Comma 55 2 2 3 2 2 2" xfId="6853" xr:uid="{00000000-0005-0000-0000-0000B91A0000}"/>
    <cellStyle name="Comma 55 2 2 3 2 2 3" xfId="6854" xr:uid="{00000000-0005-0000-0000-0000BA1A0000}"/>
    <cellStyle name="Comma 55 2 2 3 2 2 4" xfId="6855" xr:uid="{00000000-0005-0000-0000-0000BB1A0000}"/>
    <cellStyle name="Comma 55 2 2 3 2 3" xfId="6856" xr:uid="{00000000-0005-0000-0000-0000BC1A0000}"/>
    <cellStyle name="Comma 55 2 2 3 2 4" xfId="6857" xr:uid="{00000000-0005-0000-0000-0000BD1A0000}"/>
    <cellStyle name="Comma 55 2 2 3 2 5" xfId="6858" xr:uid="{00000000-0005-0000-0000-0000BE1A0000}"/>
    <cellStyle name="Comma 55 2 2 3 3" xfId="6859" xr:uid="{00000000-0005-0000-0000-0000BF1A0000}"/>
    <cellStyle name="Comma 55 2 2 3 3 2" xfId="6860" xr:uid="{00000000-0005-0000-0000-0000C01A0000}"/>
    <cellStyle name="Comma 55 2 2 3 3 3" xfId="6861" xr:uid="{00000000-0005-0000-0000-0000C11A0000}"/>
    <cellStyle name="Comma 55 2 2 3 3 4" xfId="6862" xr:uid="{00000000-0005-0000-0000-0000C21A0000}"/>
    <cellStyle name="Comma 55 2 2 3 4" xfId="6863" xr:uid="{00000000-0005-0000-0000-0000C31A0000}"/>
    <cellStyle name="Comma 55 2 2 3 5" xfId="6864" xr:uid="{00000000-0005-0000-0000-0000C41A0000}"/>
    <cellStyle name="Comma 55 2 2 3 6" xfId="6865" xr:uid="{00000000-0005-0000-0000-0000C51A0000}"/>
    <cellStyle name="Comma 55 2 2 4" xfId="6866" xr:uid="{00000000-0005-0000-0000-0000C61A0000}"/>
    <cellStyle name="Comma 55 2 2 4 2" xfId="6867" xr:uid="{00000000-0005-0000-0000-0000C71A0000}"/>
    <cellStyle name="Comma 55 2 2 4 2 2" xfId="6868" xr:uid="{00000000-0005-0000-0000-0000C81A0000}"/>
    <cellStyle name="Comma 55 2 2 4 2 3" xfId="6869" xr:uid="{00000000-0005-0000-0000-0000C91A0000}"/>
    <cellStyle name="Comma 55 2 2 4 2 4" xfId="6870" xr:uid="{00000000-0005-0000-0000-0000CA1A0000}"/>
    <cellStyle name="Comma 55 2 2 4 3" xfId="6871" xr:uid="{00000000-0005-0000-0000-0000CB1A0000}"/>
    <cellStyle name="Comma 55 2 2 4 4" xfId="6872" xr:uid="{00000000-0005-0000-0000-0000CC1A0000}"/>
    <cellStyle name="Comma 55 2 2 4 5" xfId="6873" xr:uid="{00000000-0005-0000-0000-0000CD1A0000}"/>
    <cellStyle name="Comma 55 2 2 5" xfId="6874" xr:uid="{00000000-0005-0000-0000-0000CE1A0000}"/>
    <cellStyle name="Comma 55 2 2 5 2" xfId="6875" xr:uid="{00000000-0005-0000-0000-0000CF1A0000}"/>
    <cellStyle name="Comma 55 2 2 5 3" xfId="6876" xr:uid="{00000000-0005-0000-0000-0000D01A0000}"/>
    <cellStyle name="Comma 55 2 2 5 4" xfId="6877" xr:uid="{00000000-0005-0000-0000-0000D11A0000}"/>
    <cellStyle name="Comma 55 2 2 6" xfId="6878" xr:uid="{00000000-0005-0000-0000-0000D21A0000}"/>
    <cellStyle name="Comma 55 2 2 7" xfId="6879" xr:uid="{00000000-0005-0000-0000-0000D31A0000}"/>
    <cellStyle name="Comma 55 2 2 8" xfId="6880" xr:uid="{00000000-0005-0000-0000-0000D41A0000}"/>
    <cellStyle name="Comma 55 2 3" xfId="6881" xr:uid="{00000000-0005-0000-0000-0000D51A0000}"/>
    <cellStyle name="Comma 55 2 3 2" xfId="6882" xr:uid="{00000000-0005-0000-0000-0000D61A0000}"/>
    <cellStyle name="Comma 55 2 3 2 2" xfId="6883" xr:uid="{00000000-0005-0000-0000-0000D71A0000}"/>
    <cellStyle name="Comma 55 2 3 2 2 2" xfId="6884" xr:uid="{00000000-0005-0000-0000-0000D81A0000}"/>
    <cellStyle name="Comma 55 2 3 2 2 2 2" xfId="6885" xr:uid="{00000000-0005-0000-0000-0000D91A0000}"/>
    <cellStyle name="Comma 55 2 3 2 2 2 3" xfId="6886" xr:uid="{00000000-0005-0000-0000-0000DA1A0000}"/>
    <cellStyle name="Comma 55 2 3 2 2 2 4" xfId="6887" xr:uid="{00000000-0005-0000-0000-0000DB1A0000}"/>
    <cellStyle name="Comma 55 2 3 2 2 3" xfId="6888" xr:uid="{00000000-0005-0000-0000-0000DC1A0000}"/>
    <cellStyle name="Comma 55 2 3 2 2 4" xfId="6889" xr:uid="{00000000-0005-0000-0000-0000DD1A0000}"/>
    <cellStyle name="Comma 55 2 3 2 2 5" xfId="6890" xr:uid="{00000000-0005-0000-0000-0000DE1A0000}"/>
    <cellStyle name="Comma 55 2 3 2 3" xfId="6891" xr:uid="{00000000-0005-0000-0000-0000DF1A0000}"/>
    <cellStyle name="Comma 55 2 3 2 3 2" xfId="6892" xr:uid="{00000000-0005-0000-0000-0000E01A0000}"/>
    <cellStyle name="Comma 55 2 3 2 3 3" xfId="6893" xr:uid="{00000000-0005-0000-0000-0000E11A0000}"/>
    <cellStyle name="Comma 55 2 3 2 3 4" xfId="6894" xr:uid="{00000000-0005-0000-0000-0000E21A0000}"/>
    <cellStyle name="Comma 55 2 3 2 4" xfId="6895" xr:uid="{00000000-0005-0000-0000-0000E31A0000}"/>
    <cellStyle name="Comma 55 2 3 2 5" xfId="6896" xr:uid="{00000000-0005-0000-0000-0000E41A0000}"/>
    <cellStyle name="Comma 55 2 3 2 6" xfId="6897" xr:uid="{00000000-0005-0000-0000-0000E51A0000}"/>
    <cellStyle name="Comma 55 2 3 3" xfId="6898" xr:uid="{00000000-0005-0000-0000-0000E61A0000}"/>
    <cellStyle name="Comma 55 2 3 3 2" xfId="6899" xr:uid="{00000000-0005-0000-0000-0000E71A0000}"/>
    <cellStyle name="Comma 55 2 3 3 2 2" xfId="6900" xr:uid="{00000000-0005-0000-0000-0000E81A0000}"/>
    <cellStyle name="Comma 55 2 3 3 2 2 2" xfId="6901" xr:uid="{00000000-0005-0000-0000-0000E91A0000}"/>
    <cellStyle name="Comma 55 2 3 3 2 2 3" xfId="6902" xr:uid="{00000000-0005-0000-0000-0000EA1A0000}"/>
    <cellStyle name="Comma 55 2 3 3 2 2 4" xfId="6903" xr:uid="{00000000-0005-0000-0000-0000EB1A0000}"/>
    <cellStyle name="Comma 55 2 3 3 2 3" xfId="6904" xr:uid="{00000000-0005-0000-0000-0000EC1A0000}"/>
    <cellStyle name="Comma 55 2 3 3 2 4" xfId="6905" xr:uid="{00000000-0005-0000-0000-0000ED1A0000}"/>
    <cellStyle name="Comma 55 2 3 3 2 5" xfId="6906" xr:uid="{00000000-0005-0000-0000-0000EE1A0000}"/>
    <cellStyle name="Comma 55 2 3 3 3" xfId="6907" xr:uid="{00000000-0005-0000-0000-0000EF1A0000}"/>
    <cellStyle name="Comma 55 2 3 3 3 2" xfId="6908" xr:uid="{00000000-0005-0000-0000-0000F01A0000}"/>
    <cellStyle name="Comma 55 2 3 3 3 3" xfId="6909" xr:uid="{00000000-0005-0000-0000-0000F11A0000}"/>
    <cellStyle name="Comma 55 2 3 3 3 4" xfId="6910" xr:uid="{00000000-0005-0000-0000-0000F21A0000}"/>
    <cellStyle name="Comma 55 2 3 3 4" xfId="6911" xr:uid="{00000000-0005-0000-0000-0000F31A0000}"/>
    <cellStyle name="Comma 55 2 3 3 5" xfId="6912" xr:uid="{00000000-0005-0000-0000-0000F41A0000}"/>
    <cellStyle name="Comma 55 2 3 3 6" xfId="6913" xr:uid="{00000000-0005-0000-0000-0000F51A0000}"/>
    <cellStyle name="Comma 55 2 3 4" xfId="6914" xr:uid="{00000000-0005-0000-0000-0000F61A0000}"/>
    <cellStyle name="Comma 55 2 3 4 2" xfId="6915" xr:uid="{00000000-0005-0000-0000-0000F71A0000}"/>
    <cellStyle name="Comma 55 2 3 4 2 2" xfId="6916" xr:uid="{00000000-0005-0000-0000-0000F81A0000}"/>
    <cellStyle name="Comma 55 2 3 4 2 3" xfId="6917" xr:uid="{00000000-0005-0000-0000-0000F91A0000}"/>
    <cellStyle name="Comma 55 2 3 4 2 4" xfId="6918" xr:uid="{00000000-0005-0000-0000-0000FA1A0000}"/>
    <cellStyle name="Comma 55 2 3 4 3" xfId="6919" xr:uid="{00000000-0005-0000-0000-0000FB1A0000}"/>
    <cellStyle name="Comma 55 2 3 4 4" xfId="6920" xr:uid="{00000000-0005-0000-0000-0000FC1A0000}"/>
    <cellStyle name="Comma 55 2 3 4 5" xfId="6921" xr:uid="{00000000-0005-0000-0000-0000FD1A0000}"/>
    <cellStyle name="Comma 55 2 3 5" xfId="6922" xr:uid="{00000000-0005-0000-0000-0000FE1A0000}"/>
    <cellStyle name="Comma 55 2 3 5 2" xfId="6923" xr:uid="{00000000-0005-0000-0000-0000FF1A0000}"/>
    <cellStyle name="Comma 55 2 3 5 3" xfId="6924" xr:uid="{00000000-0005-0000-0000-0000001B0000}"/>
    <cellStyle name="Comma 55 2 3 5 4" xfId="6925" xr:uid="{00000000-0005-0000-0000-0000011B0000}"/>
    <cellStyle name="Comma 55 2 3 6" xfId="6926" xr:uid="{00000000-0005-0000-0000-0000021B0000}"/>
    <cellStyle name="Comma 55 2 3 7" xfId="6927" xr:uid="{00000000-0005-0000-0000-0000031B0000}"/>
    <cellStyle name="Comma 55 2 3 8" xfId="6928" xr:uid="{00000000-0005-0000-0000-0000041B0000}"/>
    <cellStyle name="Comma 55 2 4" xfId="6929" xr:uid="{00000000-0005-0000-0000-0000051B0000}"/>
    <cellStyle name="Comma 55 2 4 2" xfId="6930" xr:uid="{00000000-0005-0000-0000-0000061B0000}"/>
    <cellStyle name="Comma 55 2 4 2 2" xfId="6931" xr:uid="{00000000-0005-0000-0000-0000071B0000}"/>
    <cellStyle name="Comma 55 2 4 2 2 2" xfId="6932" xr:uid="{00000000-0005-0000-0000-0000081B0000}"/>
    <cellStyle name="Comma 55 2 4 2 2 3" xfId="6933" xr:uid="{00000000-0005-0000-0000-0000091B0000}"/>
    <cellStyle name="Comma 55 2 4 2 2 4" xfId="6934" xr:uid="{00000000-0005-0000-0000-00000A1B0000}"/>
    <cellStyle name="Comma 55 2 4 2 3" xfId="6935" xr:uid="{00000000-0005-0000-0000-00000B1B0000}"/>
    <cellStyle name="Comma 55 2 4 2 4" xfId="6936" xr:uid="{00000000-0005-0000-0000-00000C1B0000}"/>
    <cellStyle name="Comma 55 2 4 2 5" xfId="6937" xr:uid="{00000000-0005-0000-0000-00000D1B0000}"/>
    <cellStyle name="Comma 55 2 4 3" xfId="6938" xr:uid="{00000000-0005-0000-0000-00000E1B0000}"/>
    <cellStyle name="Comma 55 2 4 3 2" xfId="6939" xr:uid="{00000000-0005-0000-0000-00000F1B0000}"/>
    <cellStyle name="Comma 55 2 4 3 3" xfId="6940" xr:uid="{00000000-0005-0000-0000-0000101B0000}"/>
    <cellStyle name="Comma 55 2 4 3 4" xfId="6941" xr:uid="{00000000-0005-0000-0000-0000111B0000}"/>
    <cellStyle name="Comma 55 2 4 4" xfId="6942" xr:uid="{00000000-0005-0000-0000-0000121B0000}"/>
    <cellStyle name="Comma 55 2 4 5" xfId="6943" xr:uid="{00000000-0005-0000-0000-0000131B0000}"/>
    <cellStyle name="Comma 55 2 4 6" xfId="6944" xr:uid="{00000000-0005-0000-0000-0000141B0000}"/>
    <cellStyle name="Comma 55 2 5" xfId="6945" xr:uid="{00000000-0005-0000-0000-0000151B0000}"/>
    <cellStyle name="Comma 55 2 5 2" xfId="6946" xr:uid="{00000000-0005-0000-0000-0000161B0000}"/>
    <cellStyle name="Comma 55 2 5 2 2" xfId="6947" xr:uid="{00000000-0005-0000-0000-0000171B0000}"/>
    <cellStyle name="Comma 55 2 5 2 2 2" xfId="6948" xr:uid="{00000000-0005-0000-0000-0000181B0000}"/>
    <cellStyle name="Comma 55 2 5 2 2 3" xfId="6949" xr:uid="{00000000-0005-0000-0000-0000191B0000}"/>
    <cellStyle name="Comma 55 2 5 2 2 4" xfId="6950" xr:uid="{00000000-0005-0000-0000-00001A1B0000}"/>
    <cellStyle name="Comma 55 2 5 2 3" xfId="6951" xr:uid="{00000000-0005-0000-0000-00001B1B0000}"/>
    <cellStyle name="Comma 55 2 5 2 4" xfId="6952" xr:uid="{00000000-0005-0000-0000-00001C1B0000}"/>
    <cellStyle name="Comma 55 2 5 2 5" xfId="6953" xr:uid="{00000000-0005-0000-0000-00001D1B0000}"/>
    <cellStyle name="Comma 55 2 5 3" xfId="6954" xr:uid="{00000000-0005-0000-0000-00001E1B0000}"/>
    <cellStyle name="Comma 55 2 5 3 2" xfId="6955" xr:uid="{00000000-0005-0000-0000-00001F1B0000}"/>
    <cellStyle name="Comma 55 2 5 3 3" xfId="6956" xr:uid="{00000000-0005-0000-0000-0000201B0000}"/>
    <cellStyle name="Comma 55 2 5 3 4" xfId="6957" xr:uid="{00000000-0005-0000-0000-0000211B0000}"/>
    <cellStyle name="Comma 55 2 5 4" xfId="6958" xr:uid="{00000000-0005-0000-0000-0000221B0000}"/>
    <cellStyle name="Comma 55 2 5 5" xfId="6959" xr:uid="{00000000-0005-0000-0000-0000231B0000}"/>
    <cellStyle name="Comma 55 2 5 6" xfId="6960" xr:uid="{00000000-0005-0000-0000-0000241B0000}"/>
    <cellStyle name="Comma 55 2 6" xfId="6961" xr:uid="{00000000-0005-0000-0000-0000251B0000}"/>
    <cellStyle name="Comma 55 2 6 2" xfId="6962" xr:uid="{00000000-0005-0000-0000-0000261B0000}"/>
    <cellStyle name="Comma 55 2 6 2 2" xfId="6963" xr:uid="{00000000-0005-0000-0000-0000271B0000}"/>
    <cellStyle name="Comma 55 2 6 2 3" xfId="6964" xr:uid="{00000000-0005-0000-0000-0000281B0000}"/>
    <cellStyle name="Comma 55 2 6 2 4" xfId="6965" xr:uid="{00000000-0005-0000-0000-0000291B0000}"/>
    <cellStyle name="Comma 55 2 6 3" xfId="6966" xr:uid="{00000000-0005-0000-0000-00002A1B0000}"/>
    <cellStyle name="Comma 55 2 6 4" xfId="6967" xr:uid="{00000000-0005-0000-0000-00002B1B0000}"/>
    <cellStyle name="Comma 55 2 6 5" xfId="6968" xr:uid="{00000000-0005-0000-0000-00002C1B0000}"/>
    <cellStyle name="Comma 55 2 7" xfId="6969" xr:uid="{00000000-0005-0000-0000-00002D1B0000}"/>
    <cellStyle name="Comma 55 2 7 2" xfId="6970" xr:uid="{00000000-0005-0000-0000-00002E1B0000}"/>
    <cellStyle name="Comma 55 2 7 3" xfId="6971" xr:uid="{00000000-0005-0000-0000-00002F1B0000}"/>
    <cellStyle name="Comma 55 2 7 4" xfId="6972" xr:uid="{00000000-0005-0000-0000-0000301B0000}"/>
    <cellStyle name="Comma 55 2 8" xfId="6973" xr:uid="{00000000-0005-0000-0000-0000311B0000}"/>
    <cellStyle name="Comma 55 2 9" xfId="6974" xr:uid="{00000000-0005-0000-0000-0000321B0000}"/>
    <cellStyle name="Comma 55 3" xfId="6975" xr:uid="{00000000-0005-0000-0000-0000331B0000}"/>
    <cellStyle name="Comma 55 3 10" xfId="6976" xr:uid="{00000000-0005-0000-0000-0000341B0000}"/>
    <cellStyle name="Comma 55 3 2" xfId="6977" xr:uid="{00000000-0005-0000-0000-0000351B0000}"/>
    <cellStyle name="Comma 55 3 2 2" xfId="6978" xr:uid="{00000000-0005-0000-0000-0000361B0000}"/>
    <cellStyle name="Comma 55 3 2 2 2" xfId="6979" xr:uid="{00000000-0005-0000-0000-0000371B0000}"/>
    <cellStyle name="Comma 55 3 2 2 2 2" xfId="6980" xr:uid="{00000000-0005-0000-0000-0000381B0000}"/>
    <cellStyle name="Comma 55 3 2 2 2 2 2" xfId="6981" xr:uid="{00000000-0005-0000-0000-0000391B0000}"/>
    <cellStyle name="Comma 55 3 2 2 2 2 3" xfId="6982" xr:uid="{00000000-0005-0000-0000-00003A1B0000}"/>
    <cellStyle name="Comma 55 3 2 2 2 2 4" xfId="6983" xr:uid="{00000000-0005-0000-0000-00003B1B0000}"/>
    <cellStyle name="Comma 55 3 2 2 2 3" xfId="6984" xr:uid="{00000000-0005-0000-0000-00003C1B0000}"/>
    <cellStyle name="Comma 55 3 2 2 2 4" xfId="6985" xr:uid="{00000000-0005-0000-0000-00003D1B0000}"/>
    <cellStyle name="Comma 55 3 2 2 2 5" xfId="6986" xr:uid="{00000000-0005-0000-0000-00003E1B0000}"/>
    <cellStyle name="Comma 55 3 2 2 3" xfId="6987" xr:uid="{00000000-0005-0000-0000-00003F1B0000}"/>
    <cellStyle name="Comma 55 3 2 2 3 2" xfId="6988" xr:uid="{00000000-0005-0000-0000-0000401B0000}"/>
    <cellStyle name="Comma 55 3 2 2 3 3" xfId="6989" xr:uid="{00000000-0005-0000-0000-0000411B0000}"/>
    <cellStyle name="Comma 55 3 2 2 3 4" xfId="6990" xr:uid="{00000000-0005-0000-0000-0000421B0000}"/>
    <cellStyle name="Comma 55 3 2 2 4" xfId="6991" xr:uid="{00000000-0005-0000-0000-0000431B0000}"/>
    <cellStyle name="Comma 55 3 2 2 5" xfId="6992" xr:uid="{00000000-0005-0000-0000-0000441B0000}"/>
    <cellStyle name="Comma 55 3 2 2 6" xfId="6993" xr:uid="{00000000-0005-0000-0000-0000451B0000}"/>
    <cellStyle name="Comma 55 3 2 3" xfId="6994" xr:uid="{00000000-0005-0000-0000-0000461B0000}"/>
    <cellStyle name="Comma 55 3 2 3 2" xfId="6995" xr:uid="{00000000-0005-0000-0000-0000471B0000}"/>
    <cellStyle name="Comma 55 3 2 3 2 2" xfId="6996" xr:uid="{00000000-0005-0000-0000-0000481B0000}"/>
    <cellStyle name="Comma 55 3 2 3 2 2 2" xfId="6997" xr:uid="{00000000-0005-0000-0000-0000491B0000}"/>
    <cellStyle name="Comma 55 3 2 3 2 2 3" xfId="6998" xr:uid="{00000000-0005-0000-0000-00004A1B0000}"/>
    <cellStyle name="Comma 55 3 2 3 2 2 4" xfId="6999" xr:uid="{00000000-0005-0000-0000-00004B1B0000}"/>
    <cellStyle name="Comma 55 3 2 3 2 3" xfId="7000" xr:uid="{00000000-0005-0000-0000-00004C1B0000}"/>
    <cellStyle name="Comma 55 3 2 3 2 4" xfId="7001" xr:uid="{00000000-0005-0000-0000-00004D1B0000}"/>
    <cellStyle name="Comma 55 3 2 3 2 5" xfId="7002" xr:uid="{00000000-0005-0000-0000-00004E1B0000}"/>
    <cellStyle name="Comma 55 3 2 3 3" xfId="7003" xr:uid="{00000000-0005-0000-0000-00004F1B0000}"/>
    <cellStyle name="Comma 55 3 2 3 3 2" xfId="7004" xr:uid="{00000000-0005-0000-0000-0000501B0000}"/>
    <cellStyle name="Comma 55 3 2 3 3 3" xfId="7005" xr:uid="{00000000-0005-0000-0000-0000511B0000}"/>
    <cellStyle name="Comma 55 3 2 3 3 4" xfId="7006" xr:uid="{00000000-0005-0000-0000-0000521B0000}"/>
    <cellStyle name="Comma 55 3 2 3 4" xfId="7007" xr:uid="{00000000-0005-0000-0000-0000531B0000}"/>
    <cellStyle name="Comma 55 3 2 3 5" xfId="7008" xr:uid="{00000000-0005-0000-0000-0000541B0000}"/>
    <cellStyle name="Comma 55 3 2 3 6" xfId="7009" xr:uid="{00000000-0005-0000-0000-0000551B0000}"/>
    <cellStyle name="Comma 55 3 2 4" xfId="7010" xr:uid="{00000000-0005-0000-0000-0000561B0000}"/>
    <cellStyle name="Comma 55 3 2 4 2" xfId="7011" xr:uid="{00000000-0005-0000-0000-0000571B0000}"/>
    <cellStyle name="Comma 55 3 2 4 2 2" xfId="7012" xr:uid="{00000000-0005-0000-0000-0000581B0000}"/>
    <cellStyle name="Comma 55 3 2 4 2 3" xfId="7013" xr:uid="{00000000-0005-0000-0000-0000591B0000}"/>
    <cellStyle name="Comma 55 3 2 4 2 4" xfId="7014" xr:uid="{00000000-0005-0000-0000-00005A1B0000}"/>
    <cellStyle name="Comma 55 3 2 4 3" xfId="7015" xr:uid="{00000000-0005-0000-0000-00005B1B0000}"/>
    <cellStyle name="Comma 55 3 2 4 4" xfId="7016" xr:uid="{00000000-0005-0000-0000-00005C1B0000}"/>
    <cellStyle name="Comma 55 3 2 4 5" xfId="7017" xr:uid="{00000000-0005-0000-0000-00005D1B0000}"/>
    <cellStyle name="Comma 55 3 2 5" xfId="7018" xr:uid="{00000000-0005-0000-0000-00005E1B0000}"/>
    <cellStyle name="Comma 55 3 2 5 2" xfId="7019" xr:uid="{00000000-0005-0000-0000-00005F1B0000}"/>
    <cellStyle name="Comma 55 3 2 5 3" xfId="7020" xr:uid="{00000000-0005-0000-0000-0000601B0000}"/>
    <cellStyle name="Comma 55 3 2 5 4" xfId="7021" xr:uid="{00000000-0005-0000-0000-0000611B0000}"/>
    <cellStyle name="Comma 55 3 2 6" xfId="7022" xr:uid="{00000000-0005-0000-0000-0000621B0000}"/>
    <cellStyle name="Comma 55 3 2 7" xfId="7023" xr:uid="{00000000-0005-0000-0000-0000631B0000}"/>
    <cellStyle name="Comma 55 3 2 8" xfId="7024" xr:uid="{00000000-0005-0000-0000-0000641B0000}"/>
    <cellStyle name="Comma 55 3 3" xfId="7025" xr:uid="{00000000-0005-0000-0000-0000651B0000}"/>
    <cellStyle name="Comma 55 3 3 2" xfId="7026" xr:uid="{00000000-0005-0000-0000-0000661B0000}"/>
    <cellStyle name="Comma 55 3 3 2 2" xfId="7027" xr:uid="{00000000-0005-0000-0000-0000671B0000}"/>
    <cellStyle name="Comma 55 3 3 2 2 2" xfId="7028" xr:uid="{00000000-0005-0000-0000-0000681B0000}"/>
    <cellStyle name="Comma 55 3 3 2 2 2 2" xfId="7029" xr:uid="{00000000-0005-0000-0000-0000691B0000}"/>
    <cellStyle name="Comma 55 3 3 2 2 2 3" xfId="7030" xr:uid="{00000000-0005-0000-0000-00006A1B0000}"/>
    <cellStyle name="Comma 55 3 3 2 2 2 4" xfId="7031" xr:uid="{00000000-0005-0000-0000-00006B1B0000}"/>
    <cellStyle name="Comma 55 3 3 2 2 3" xfId="7032" xr:uid="{00000000-0005-0000-0000-00006C1B0000}"/>
    <cellStyle name="Comma 55 3 3 2 2 4" xfId="7033" xr:uid="{00000000-0005-0000-0000-00006D1B0000}"/>
    <cellStyle name="Comma 55 3 3 2 2 5" xfId="7034" xr:uid="{00000000-0005-0000-0000-00006E1B0000}"/>
    <cellStyle name="Comma 55 3 3 2 3" xfId="7035" xr:uid="{00000000-0005-0000-0000-00006F1B0000}"/>
    <cellStyle name="Comma 55 3 3 2 3 2" xfId="7036" xr:uid="{00000000-0005-0000-0000-0000701B0000}"/>
    <cellStyle name="Comma 55 3 3 2 3 3" xfId="7037" xr:uid="{00000000-0005-0000-0000-0000711B0000}"/>
    <cellStyle name="Comma 55 3 3 2 3 4" xfId="7038" xr:uid="{00000000-0005-0000-0000-0000721B0000}"/>
    <cellStyle name="Comma 55 3 3 2 4" xfId="7039" xr:uid="{00000000-0005-0000-0000-0000731B0000}"/>
    <cellStyle name="Comma 55 3 3 2 5" xfId="7040" xr:uid="{00000000-0005-0000-0000-0000741B0000}"/>
    <cellStyle name="Comma 55 3 3 2 6" xfId="7041" xr:uid="{00000000-0005-0000-0000-0000751B0000}"/>
    <cellStyle name="Comma 55 3 3 3" xfId="7042" xr:uid="{00000000-0005-0000-0000-0000761B0000}"/>
    <cellStyle name="Comma 55 3 3 3 2" xfId="7043" xr:uid="{00000000-0005-0000-0000-0000771B0000}"/>
    <cellStyle name="Comma 55 3 3 3 2 2" xfId="7044" xr:uid="{00000000-0005-0000-0000-0000781B0000}"/>
    <cellStyle name="Comma 55 3 3 3 2 2 2" xfId="7045" xr:uid="{00000000-0005-0000-0000-0000791B0000}"/>
    <cellStyle name="Comma 55 3 3 3 2 2 3" xfId="7046" xr:uid="{00000000-0005-0000-0000-00007A1B0000}"/>
    <cellStyle name="Comma 55 3 3 3 2 2 4" xfId="7047" xr:uid="{00000000-0005-0000-0000-00007B1B0000}"/>
    <cellStyle name="Comma 55 3 3 3 2 3" xfId="7048" xr:uid="{00000000-0005-0000-0000-00007C1B0000}"/>
    <cellStyle name="Comma 55 3 3 3 2 4" xfId="7049" xr:uid="{00000000-0005-0000-0000-00007D1B0000}"/>
    <cellStyle name="Comma 55 3 3 3 2 5" xfId="7050" xr:uid="{00000000-0005-0000-0000-00007E1B0000}"/>
    <cellStyle name="Comma 55 3 3 3 3" xfId="7051" xr:uid="{00000000-0005-0000-0000-00007F1B0000}"/>
    <cellStyle name="Comma 55 3 3 3 3 2" xfId="7052" xr:uid="{00000000-0005-0000-0000-0000801B0000}"/>
    <cellStyle name="Comma 55 3 3 3 3 3" xfId="7053" xr:uid="{00000000-0005-0000-0000-0000811B0000}"/>
    <cellStyle name="Comma 55 3 3 3 3 4" xfId="7054" xr:uid="{00000000-0005-0000-0000-0000821B0000}"/>
    <cellStyle name="Comma 55 3 3 3 4" xfId="7055" xr:uid="{00000000-0005-0000-0000-0000831B0000}"/>
    <cellStyle name="Comma 55 3 3 3 5" xfId="7056" xr:uid="{00000000-0005-0000-0000-0000841B0000}"/>
    <cellStyle name="Comma 55 3 3 3 6" xfId="7057" xr:uid="{00000000-0005-0000-0000-0000851B0000}"/>
    <cellStyle name="Comma 55 3 3 4" xfId="7058" xr:uid="{00000000-0005-0000-0000-0000861B0000}"/>
    <cellStyle name="Comma 55 3 3 4 2" xfId="7059" xr:uid="{00000000-0005-0000-0000-0000871B0000}"/>
    <cellStyle name="Comma 55 3 3 4 2 2" xfId="7060" xr:uid="{00000000-0005-0000-0000-0000881B0000}"/>
    <cellStyle name="Comma 55 3 3 4 2 3" xfId="7061" xr:uid="{00000000-0005-0000-0000-0000891B0000}"/>
    <cellStyle name="Comma 55 3 3 4 2 4" xfId="7062" xr:uid="{00000000-0005-0000-0000-00008A1B0000}"/>
    <cellStyle name="Comma 55 3 3 4 3" xfId="7063" xr:uid="{00000000-0005-0000-0000-00008B1B0000}"/>
    <cellStyle name="Comma 55 3 3 4 4" xfId="7064" xr:uid="{00000000-0005-0000-0000-00008C1B0000}"/>
    <cellStyle name="Comma 55 3 3 4 5" xfId="7065" xr:uid="{00000000-0005-0000-0000-00008D1B0000}"/>
    <cellStyle name="Comma 55 3 3 5" xfId="7066" xr:uid="{00000000-0005-0000-0000-00008E1B0000}"/>
    <cellStyle name="Comma 55 3 3 5 2" xfId="7067" xr:uid="{00000000-0005-0000-0000-00008F1B0000}"/>
    <cellStyle name="Comma 55 3 3 5 3" xfId="7068" xr:uid="{00000000-0005-0000-0000-0000901B0000}"/>
    <cellStyle name="Comma 55 3 3 5 4" xfId="7069" xr:uid="{00000000-0005-0000-0000-0000911B0000}"/>
    <cellStyle name="Comma 55 3 3 6" xfId="7070" xr:uid="{00000000-0005-0000-0000-0000921B0000}"/>
    <cellStyle name="Comma 55 3 3 7" xfId="7071" xr:uid="{00000000-0005-0000-0000-0000931B0000}"/>
    <cellStyle name="Comma 55 3 3 8" xfId="7072" xr:uid="{00000000-0005-0000-0000-0000941B0000}"/>
    <cellStyle name="Comma 55 3 4" xfId="7073" xr:uid="{00000000-0005-0000-0000-0000951B0000}"/>
    <cellStyle name="Comma 55 3 4 2" xfId="7074" xr:uid="{00000000-0005-0000-0000-0000961B0000}"/>
    <cellStyle name="Comma 55 3 4 2 2" xfId="7075" xr:uid="{00000000-0005-0000-0000-0000971B0000}"/>
    <cellStyle name="Comma 55 3 4 2 2 2" xfId="7076" xr:uid="{00000000-0005-0000-0000-0000981B0000}"/>
    <cellStyle name="Comma 55 3 4 2 2 3" xfId="7077" xr:uid="{00000000-0005-0000-0000-0000991B0000}"/>
    <cellStyle name="Comma 55 3 4 2 2 4" xfId="7078" xr:uid="{00000000-0005-0000-0000-00009A1B0000}"/>
    <cellStyle name="Comma 55 3 4 2 3" xfId="7079" xr:uid="{00000000-0005-0000-0000-00009B1B0000}"/>
    <cellStyle name="Comma 55 3 4 2 4" xfId="7080" xr:uid="{00000000-0005-0000-0000-00009C1B0000}"/>
    <cellStyle name="Comma 55 3 4 2 5" xfId="7081" xr:uid="{00000000-0005-0000-0000-00009D1B0000}"/>
    <cellStyle name="Comma 55 3 4 3" xfId="7082" xr:uid="{00000000-0005-0000-0000-00009E1B0000}"/>
    <cellStyle name="Comma 55 3 4 3 2" xfId="7083" xr:uid="{00000000-0005-0000-0000-00009F1B0000}"/>
    <cellStyle name="Comma 55 3 4 3 3" xfId="7084" xr:uid="{00000000-0005-0000-0000-0000A01B0000}"/>
    <cellStyle name="Comma 55 3 4 3 4" xfId="7085" xr:uid="{00000000-0005-0000-0000-0000A11B0000}"/>
    <cellStyle name="Comma 55 3 4 4" xfId="7086" xr:uid="{00000000-0005-0000-0000-0000A21B0000}"/>
    <cellStyle name="Comma 55 3 4 5" xfId="7087" xr:uid="{00000000-0005-0000-0000-0000A31B0000}"/>
    <cellStyle name="Comma 55 3 4 6" xfId="7088" xr:uid="{00000000-0005-0000-0000-0000A41B0000}"/>
    <cellStyle name="Comma 55 3 5" xfId="7089" xr:uid="{00000000-0005-0000-0000-0000A51B0000}"/>
    <cellStyle name="Comma 55 3 5 2" xfId="7090" xr:uid="{00000000-0005-0000-0000-0000A61B0000}"/>
    <cellStyle name="Comma 55 3 5 2 2" xfId="7091" xr:uid="{00000000-0005-0000-0000-0000A71B0000}"/>
    <cellStyle name="Comma 55 3 5 2 2 2" xfId="7092" xr:uid="{00000000-0005-0000-0000-0000A81B0000}"/>
    <cellStyle name="Comma 55 3 5 2 2 3" xfId="7093" xr:uid="{00000000-0005-0000-0000-0000A91B0000}"/>
    <cellStyle name="Comma 55 3 5 2 2 4" xfId="7094" xr:uid="{00000000-0005-0000-0000-0000AA1B0000}"/>
    <cellStyle name="Comma 55 3 5 2 3" xfId="7095" xr:uid="{00000000-0005-0000-0000-0000AB1B0000}"/>
    <cellStyle name="Comma 55 3 5 2 4" xfId="7096" xr:uid="{00000000-0005-0000-0000-0000AC1B0000}"/>
    <cellStyle name="Comma 55 3 5 2 5" xfId="7097" xr:uid="{00000000-0005-0000-0000-0000AD1B0000}"/>
    <cellStyle name="Comma 55 3 5 3" xfId="7098" xr:uid="{00000000-0005-0000-0000-0000AE1B0000}"/>
    <cellStyle name="Comma 55 3 5 3 2" xfId="7099" xr:uid="{00000000-0005-0000-0000-0000AF1B0000}"/>
    <cellStyle name="Comma 55 3 5 3 3" xfId="7100" xr:uid="{00000000-0005-0000-0000-0000B01B0000}"/>
    <cellStyle name="Comma 55 3 5 3 4" xfId="7101" xr:uid="{00000000-0005-0000-0000-0000B11B0000}"/>
    <cellStyle name="Comma 55 3 5 4" xfId="7102" xr:uid="{00000000-0005-0000-0000-0000B21B0000}"/>
    <cellStyle name="Comma 55 3 5 5" xfId="7103" xr:uid="{00000000-0005-0000-0000-0000B31B0000}"/>
    <cellStyle name="Comma 55 3 5 6" xfId="7104" xr:uid="{00000000-0005-0000-0000-0000B41B0000}"/>
    <cellStyle name="Comma 55 3 6" xfId="7105" xr:uid="{00000000-0005-0000-0000-0000B51B0000}"/>
    <cellStyle name="Comma 55 3 6 2" xfId="7106" xr:uid="{00000000-0005-0000-0000-0000B61B0000}"/>
    <cellStyle name="Comma 55 3 6 2 2" xfId="7107" xr:uid="{00000000-0005-0000-0000-0000B71B0000}"/>
    <cellStyle name="Comma 55 3 6 2 3" xfId="7108" xr:uid="{00000000-0005-0000-0000-0000B81B0000}"/>
    <cellStyle name="Comma 55 3 6 2 4" xfId="7109" xr:uid="{00000000-0005-0000-0000-0000B91B0000}"/>
    <cellStyle name="Comma 55 3 6 3" xfId="7110" xr:uid="{00000000-0005-0000-0000-0000BA1B0000}"/>
    <cellStyle name="Comma 55 3 6 4" xfId="7111" xr:uid="{00000000-0005-0000-0000-0000BB1B0000}"/>
    <cellStyle name="Comma 55 3 6 5" xfId="7112" xr:uid="{00000000-0005-0000-0000-0000BC1B0000}"/>
    <cellStyle name="Comma 55 3 7" xfId="7113" xr:uid="{00000000-0005-0000-0000-0000BD1B0000}"/>
    <cellStyle name="Comma 55 3 7 2" xfId="7114" xr:uid="{00000000-0005-0000-0000-0000BE1B0000}"/>
    <cellStyle name="Comma 55 3 7 3" xfId="7115" xr:uid="{00000000-0005-0000-0000-0000BF1B0000}"/>
    <cellStyle name="Comma 55 3 7 4" xfId="7116" xr:uid="{00000000-0005-0000-0000-0000C01B0000}"/>
    <cellStyle name="Comma 55 3 8" xfId="7117" xr:uid="{00000000-0005-0000-0000-0000C11B0000}"/>
    <cellStyle name="Comma 55 3 9" xfId="7118" xr:uid="{00000000-0005-0000-0000-0000C21B0000}"/>
    <cellStyle name="Comma 55 4" xfId="7119" xr:uid="{00000000-0005-0000-0000-0000C31B0000}"/>
    <cellStyle name="Comma 55 4 2" xfId="7120" xr:uid="{00000000-0005-0000-0000-0000C41B0000}"/>
    <cellStyle name="Comma 55 4 2 2" xfId="7121" xr:uid="{00000000-0005-0000-0000-0000C51B0000}"/>
    <cellStyle name="Comma 55 4 2 2 2" xfId="7122" xr:uid="{00000000-0005-0000-0000-0000C61B0000}"/>
    <cellStyle name="Comma 55 4 2 2 2 2" xfId="7123" xr:uid="{00000000-0005-0000-0000-0000C71B0000}"/>
    <cellStyle name="Comma 55 4 2 2 2 3" xfId="7124" xr:uid="{00000000-0005-0000-0000-0000C81B0000}"/>
    <cellStyle name="Comma 55 4 2 2 2 4" xfId="7125" xr:uid="{00000000-0005-0000-0000-0000C91B0000}"/>
    <cellStyle name="Comma 55 4 2 2 3" xfId="7126" xr:uid="{00000000-0005-0000-0000-0000CA1B0000}"/>
    <cellStyle name="Comma 55 4 2 2 4" xfId="7127" xr:uid="{00000000-0005-0000-0000-0000CB1B0000}"/>
    <cellStyle name="Comma 55 4 2 2 5" xfId="7128" xr:uid="{00000000-0005-0000-0000-0000CC1B0000}"/>
    <cellStyle name="Comma 55 4 2 3" xfId="7129" xr:uid="{00000000-0005-0000-0000-0000CD1B0000}"/>
    <cellStyle name="Comma 55 4 2 3 2" xfId="7130" xr:uid="{00000000-0005-0000-0000-0000CE1B0000}"/>
    <cellStyle name="Comma 55 4 2 3 3" xfId="7131" xr:uid="{00000000-0005-0000-0000-0000CF1B0000}"/>
    <cellStyle name="Comma 55 4 2 3 4" xfId="7132" xr:uid="{00000000-0005-0000-0000-0000D01B0000}"/>
    <cellStyle name="Comma 55 4 2 4" xfId="7133" xr:uid="{00000000-0005-0000-0000-0000D11B0000}"/>
    <cellStyle name="Comma 55 4 2 5" xfId="7134" xr:uid="{00000000-0005-0000-0000-0000D21B0000}"/>
    <cellStyle name="Comma 55 4 2 6" xfId="7135" xr:uid="{00000000-0005-0000-0000-0000D31B0000}"/>
    <cellStyle name="Comma 55 4 3" xfId="7136" xr:uid="{00000000-0005-0000-0000-0000D41B0000}"/>
    <cellStyle name="Comma 55 4 3 2" xfId="7137" xr:uid="{00000000-0005-0000-0000-0000D51B0000}"/>
    <cellStyle name="Comma 55 4 3 2 2" xfId="7138" xr:uid="{00000000-0005-0000-0000-0000D61B0000}"/>
    <cellStyle name="Comma 55 4 3 2 2 2" xfId="7139" xr:uid="{00000000-0005-0000-0000-0000D71B0000}"/>
    <cellStyle name="Comma 55 4 3 2 2 3" xfId="7140" xr:uid="{00000000-0005-0000-0000-0000D81B0000}"/>
    <cellStyle name="Comma 55 4 3 2 2 4" xfId="7141" xr:uid="{00000000-0005-0000-0000-0000D91B0000}"/>
    <cellStyle name="Comma 55 4 3 2 3" xfId="7142" xr:uid="{00000000-0005-0000-0000-0000DA1B0000}"/>
    <cellStyle name="Comma 55 4 3 2 4" xfId="7143" xr:uid="{00000000-0005-0000-0000-0000DB1B0000}"/>
    <cellStyle name="Comma 55 4 3 2 5" xfId="7144" xr:uid="{00000000-0005-0000-0000-0000DC1B0000}"/>
    <cellStyle name="Comma 55 4 3 3" xfId="7145" xr:uid="{00000000-0005-0000-0000-0000DD1B0000}"/>
    <cellStyle name="Comma 55 4 3 3 2" xfId="7146" xr:uid="{00000000-0005-0000-0000-0000DE1B0000}"/>
    <cellStyle name="Comma 55 4 3 3 3" xfId="7147" xr:uid="{00000000-0005-0000-0000-0000DF1B0000}"/>
    <cellStyle name="Comma 55 4 3 3 4" xfId="7148" xr:uid="{00000000-0005-0000-0000-0000E01B0000}"/>
    <cellStyle name="Comma 55 4 3 4" xfId="7149" xr:uid="{00000000-0005-0000-0000-0000E11B0000}"/>
    <cellStyle name="Comma 55 4 3 5" xfId="7150" xr:uid="{00000000-0005-0000-0000-0000E21B0000}"/>
    <cellStyle name="Comma 55 4 3 6" xfId="7151" xr:uid="{00000000-0005-0000-0000-0000E31B0000}"/>
    <cellStyle name="Comma 55 4 4" xfId="7152" xr:uid="{00000000-0005-0000-0000-0000E41B0000}"/>
    <cellStyle name="Comma 55 4 4 2" xfId="7153" xr:uid="{00000000-0005-0000-0000-0000E51B0000}"/>
    <cellStyle name="Comma 55 4 4 2 2" xfId="7154" xr:uid="{00000000-0005-0000-0000-0000E61B0000}"/>
    <cellStyle name="Comma 55 4 4 2 3" xfId="7155" xr:uid="{00000000-0005-0000-0000-0000E71B0000}"/>
    <cellStyle name="Comma 55 4 4 2 4" xfId="7156" xr:uid="{00000000-0005-0000-0000-0000E81B0000}"/>
    <cellStyle name="Comma 55 4 4 3" xfId="7157" xr:uid="{00000000-0005-0000-0000-0000E91B0000}"/>
    <cellStyle name="Comma 55 4 4 4" xfId="7158" xr:uid="{00000000-0005-0000-0000-0000EA1B0000}"/>
    <cellStyle name="Comma 55 4 4 5" xfId="7159" xr:uid="{00000000-0005-0000-0000-0000EB1B0000}"/>
    <cellStyle name="Comma 55 4 5" xfId="7160" xr:uid="{00000000-0005-0000-0000-0000EC1B0000}"/>
    <cellStyle name="Comma 55 4 5 2" xfId="7161" xr:uid="{00000000-0005-0000-0000-0000ED1B0000}"/>
    <cellStyle name="Comma 55 4 5 3" xfId="7162" xr:uid="{00000000-0005-0000-0000-0000EE1B0000}"/>
    <cellStyle name="Comma 55 4 5 4" xfId="7163" xr:uid="{00000000-0005-0000-0000-0000EF1B0000}"/>
    <cellStyle name="Comma 55 4 6" xfId="7164" xr:uid="{00000000-0005-0000-0000-0000F01B0000}"/>
    <cellStyle name="Comma 55 4 7" xfId="7165" xr:uid="{00000000-0005-0000-0000-0000F11B0000}"/>
    <cellStyle name="Comma 55 4 8" xfId="7166" xr:uid="{00000000-0005-0000-0000-0000F21B0000}"/>
    <cellStyle name="Comma 55 5" xfId="7167" xr:uid="{00000000-0005-0000-0000-0000F31B0000}"/>
    <cellStyle name="Comma 55 5 2" xfId="7168" xr:uid="{00000000-0005-0000-0000-0000F41B0000}"/>
    <cellStyle name="Comma 55 5 2 2" xfId="7169" xr:uid="{00000000-0005-0000-0000-0000F51B0000}"/>
    <cellStyle name="Comma 55 5 2 2 2" xfId="7170" xr:uid="{00000000-0005-0000-0000-0000F61B0000}"/>
    <cellStyle name="Comma 55 5 2 2 2 2" xfId="7171" xr:uid="{00000000-0005-0000-0000-0000F71B0000}"/>
    <cellStyle name="Comma 55 5 2 2 2 3" xfId="7172" xr:uid="{00000000-0005-0000-0000-0000F81B0000}"/>
    <cellStyle name="Comma 55 5 2 2 2 4" xfId="7173" xr:uid="{00000000-0005-0000-0000-0000F91B0000}"/>
    <cellStyle name="Comma 55 5 2 2 3" xfId="7174" xr:uid="{00000000-0005-0000-0000-0000FA1B0000}"/>
    <cellStyle name="Comma 55 5 2 2 4" xfId="7175" xr:uid="{00000000-0005-0000-0000-0000FB1B0000}"/>
    <cellStyle name="Comma 55 5 2 2 5" xfId="7176" xr:uid="{00000000-0005-0000-0000-0000FC1B0000}"/>
    <cellStyle name="Comma 55 5 2 3" xfId="7177" xr:uid="{00000000-0005-0000-0000-0000FD1B0000}"/>
    <cellStyle name="Comma 55 5 2 3 2" xfId="7178" xr:uid="{00000000-0005-0000-0000-0000FE1B0000}"/>
    <cellStyle name="Comma 55 5 2 3 3" xfId="7179" xr:uid="{00000000-0005-0000-0000-0000FF1B0000}"/>
    <cellStyle name="Comma 55 5 2 3 4" xfId="7180" xr:uid="{00000000-0005-0000-0000-0000001C0000}"/>
    <cellStyle name="Comma 55 5 2 4" xfId="7181" xr:uid="{00000000-0005-0000-0000-0000011C0000}"/>
    <cellStyle name="Comma 55 5 2 5" xfId="7182" xr:uid="{00000000-0005-0000-0000-0000021C0000}"/>
    <cellStyle name="Comma 55 5 2 6" xfId="7183" xr:uid="{00000000-0005-0000-0000-0000031C0000}"/>
    <cellStyle name="Comma 55 5 3" xfId="7184" xr:uid="{00000000-0005-0000-0000-0000041C0000}"/>
    <cellStyle name="Comma 55 5 3 2" xfId="7185" xr:uid="{00000000-0005-0000-0000-0000051C0000}"/>
    <cellStyle name="Comma 55 5 3 2 2" xfId="7186" xr:uid="{00000000-0005-0000-0000-0000061C0000}"/>
    <cellStyle name="Comma 55 5 3 2 2 2" xfId="7187" xr:uid="{00000000-0005-0000-0000-0000071C0000}"/>
    <cellStyle name="Comma 55 5 3 2 2 3" xfId="7188" xr:uid="{00000000-0005-0000-0000-0000081C0000}"/>
    <cellStyle name="Comma 55 5 3 2 2 4" xfId="7189" xr:uid="{00000000-0005-0000-0000-0000091C0000}"/>
    <cellStyle name="Comma 55 5 3 2 3" xfId="7190" xr:uid="{00000000-0005-0000-0000-00000A1C0000}"/>
    <cellStyle name="Comma 55 5 3 2 4" xfId="7191" xr:uid="{00000000-0005-0000-0000-00000B1C0000}"/>
    <cellStyle name="Comma 55 5 3 2 5" xfId="7192" xr:uid="{00000000-0005-0000-0000-00000C1C0000}"/>
    <cellStyle name="Comma 55 5 3 3" xfId="7193" xr:uid="{00000000-0005-0000-0000-00000D1C0000}"/>
    <cellStyle name="Comma 55 5 3 3 2" xfId="7194" xr:uid="{00000000-0005-0000-0000-00000E1C0000}"/>
    <cellStyle name="Comma 55 5 3 3 3" xfId="7195" xr:uid="{00000000-0005-0000-0000-00000F1C0000}"/>
    <cellStyle name="Comma 55 5 3 3 4" xfId="7196" xr:uid="{00000000-0005-0000-0000-0000101C0000}"/>
    <cellStyle name="Comma 55 5 3 4" xfId="7197" xr:uid="{00000000-0005-0000-0000-0000111C0000}"/>
    <cellStyle name="Comma 55 5 3 5" xfId="7198" xr:uid="{00000000-0005-0000-0000-0000121C0000}"/>
    <cellStyle name="Comma 55 5 3 6" xfId="7199" xr:uid="{00000000-0005-0000-0000-0000131C0000}"/>
    <cellStyle name="Comma 55 5 4" xfId="7200" xr:uid="{00000000-0005-0000-0000-0000141C0000}"/>
    <cellStyle name="Comma 55 5 4 2" xfId="7201" xr:uid="{00000000-0005-0000-0000-0000151C0000}"/>
    <cellStyle name="Comma 55 5 4 2 2" xfId="7202" xr:uid="{00000000-0005-0000-0000-0000161C0000}"/>
    <cellStyle name="Comma 55 5 4 2 3" xfId="7203" xr:uid="{00000000-0005-0000-0000-0000171C0000}"/>
    <cellStyle name="Comma 55 5 4 2 4" xfId="7204" xr:uid="{00000000-0005-0000-0000-0000181C0000}"/>
    <cellStyle name="Comma 55 5 4 3" xfId="7205" xr:uid="{00000000-0005-0000-0000-0000191C0000}"/>
    <cellStyle name="Comma 55 5 4 4" xfId="7206" xr:uid="{00000000-0005-0000-0000-00001A1C0000}"/>
    <cellStyle name="Comma 55 5 4 5" xfId="7207" xr:uid="{00000000-0005-0000-0000-00001B1C0000}"/>
    <cellStyle name="Comma 55 5 5" xfId="7208" xr:uid="{00000000-0005-0000-0000-00001C1C0000}"/>
    <cellStyle name="Comma 55 5 5 2" xfId="7209" xr:uid="{00000000-0005-0000-0000-00001D1C0000}"/>
    <cellStyle name="Comma 55 5 5 3" xfId="7210" xr:uid="{00000000-0005-0000-0000-00001E1C0000}"/>
    <cellStyle name="Comma 55 5 5 4" xfId="7211" xr:uid="{00000000-0005-0000-0000-00001F1C0000}"/>
    <cellStyle name="Comma 55 5 6" xfId="7212" xr:uid="{00000000-0005-0000-0000-0000201C0000}"/>
    <cellStyle name="Comma 55 5 7" xfId="7213" xr:uid="{00000000-0005-0000-0000-0000211C0000}"/>
    <cellStyle name="Comma 55 5 8" xfId="7214" xr:uid="{00000000-0005-0000-0000-0000221C0000}"/>
    <cellStyle name="Comma 55 6" xfId="7215" xr:uid="{00000000-0005-0000-0000-0000231C0000}"/>
    <cellStyle name="Comma 55 6 2" xfId="7216" xr:uid="{00000000-0005-0000-0000-0000241C0000}"/>
    <cellStyle name="Comma 55 6 2 2" xfId="7217" xr:uid="{00000000-0005-0000-0000-0000251C0000}"/>
    <cellStyle name="Comma 55 6 2 2 2" xfId="7218" xr:uid="{00000000-0005-0000-0000-0000261C0000}"/>
    <cellStyle name="Comma 55 6 2 2 3" xfId="7219" xr:uid="{00000000-0005-0000-0000-0000271C0000}"/>
    <cellStyle name="Comma 55 6 2 2 4" xfId="7220" xr:uid="{00000000-0005-0000-0000-0000281C0000}"/>
    <cellStyle name="Comma 55 6 2 3" xfId="7221" xr:uid="{00000000-0005-0000-0000-0000291C0000}"/>
    <cellStyle name="Comma 55 6 2 4" xfId="7222" xr:uid="{00000000-0005-0000-0000-00002A1C0000}"/>
    <cellStyle name="Comma 55 6 2 5" xfId="7223" xr:uid="{00000000-0005-0000-0000-00002B1C0000}"/>
    <cellStyle name="Comma 55 6 3" xfId="7224" xr:uid="{00000000-0005-0000-0000-00002C1C0000}"/>
    <cellStyle name="Comma 55 6 3 2" xfId="7225" xr:uid="{00000000-0005-0000-0000-00002D1C0000}"/>
    <cellStyle name="Comma 55 6 3 3" xfId="7226" xr:uid="{00000000-0005-0000-0000-00002E1C0000}"/>
    <cellStyle name="Comma 55 6 3 4" xfId="7227" xr:uid="{00000000-0005-0000-0000-00002F1C0000}"/>
    <cellStyle name="Comma 55 6 4" xfId="7228" xr:uid="{00000000-0005-0000-0000-0000301C0000}"/>
    <cellStyle name="Comma 55 6 5" xfId="7229" xr:uid="{00000000-0005-0000-0000-0000311C0000}"/>
    <cellStyle name="Comma 55 6 6" xfId="7230" xr:uid="{00000000-0005-0000-0000-0000321C0000}"/>
    <cellStyle name="Comma 55 7" xfId="7231" xr:uid="{00000000-0005-0000-0000-0000331C0000}"/>
    <cellStyle name="Comma 55 7 2" xfId="7232" xr:uid="{00000000-0005-0000-0000-0000341C0000}"/>
    <cellStyle name="Comma 55 7 2 2" xfId="7233" xr:uid="{00000000-0005-0000-0000-0000351C0000}"/>
    <cellStyle name="Comma 55 7 2 2 2" xfId="7234" xr:uid="{00000000-0005-0000-0000-0000361C0000}"/>
    <cellStyle name="Comma 55 7 2 2 3" xfId="7235" xr:uid="{00000000-0005-0000-0000-0000371C0000}"/>
    <cellStyle name="Comma 55 7 2 2 4" xfId="7236" xr:uid="{00000000-0005-0000-0000-0000381C0000}"/>
    <cellStyle name="Comma 55 7 2 3" xfId="7237" xr:uid="{00000000-0005-0000-0000-0000391C0000}"/>
    <cellStyle name="Comma 55 7 2 4" xfId="7238" xr:uid="{00000000-0005-0000-0000-00003A1C0000}"/>
    <cellStyle name="Comma 55 7 2 5" xfId="7239" xr:uid="{00000000-0005-0000-0000-00003B1C0000}"/>
    <cellStyle name="Comma 55 7 3" xfId="7240" xr:uid="{00000000-0005-0000-0000-00003C1C0000}"/>
    <cellStyle name="Comma 55 7 3 2" xfId="7241" xr:uid="{00000000-0005-0000-0000-00003D1C0000}"/>
    <cellStyle name="Comma 55 7 3 3" xfId="7242" xr:uid="{00000000-0005-0000-0000-00003E1C0000}"/>
    <cellStyle name="Comma 55 7 3 4" xfId="7243" xr:uid="{00000000-0005-0000-0000-00003F1C0000}"/>
    <cellStyle name="Comma 55 7 4" xfId="7244" xr:uid="{00000000-0005-0000-0000-0000401C0000}"/>
    <cellStyle name="Comma 55 7 5" xfId="7245" xr:uid="{00000000-0005-0000-0000-0000411C0000}"/>
    <cellStyle name="Comma 55 7 6" xfId="7246" xr:uid="{00000000-0005-0000-0000-0000421C0000}"/>
    <cellStyle name="Comma 55 8" xfId="7247" xr:uid="{00000000-0005-0000-0000-0000431C0000}"/>
    <cellStyle name="Comma 55 8 2" xfId="7248" xr:uid="{00000000-0005-0000-0000-0000441C0000}"/>
    <cellStyle name="Comma 55 8 2 2" xfId="7249" xr:uid="{00000000-0005-0000-0000-0000451C0000}"/>
    <cellStyle name="Comma 55 8 2 3" xfId="7250" xr:uid="{00000000-0005-0000-0000-0000461C0000}"/>
    <cellStyle name="Comma 55 8 2 4" xfId="7251" xr:uid="{00000000-0005-0000-0000-0000471C0000}"/>
    <cellStyle name="Comma 55 8 3" xfId="7252" xr:uid="{00000000-0005-0000-0000-0000481C0000}"/>
    <cellStyle name="Comma 55 8 4" xfId="7253" xr:uid="{00000000-0005-0000-0000-0000491C0000}"/>
    <cellStyle name="Comma 55 8 5" xfId="7254" xr:uid="{00000000-0005-0000-0000-00004A1C0000}"/>
    <cellStyle name="Comma 55 9" xfId="7255" xr:uid="{00000000-0005-0000-0000-00004B1C0000}"/>
    <cellStyle name="Comma 55 9 2" xfId="7256" xr:uid="{00000000-0005-0000-0000-00004C1C0000}"/>
    <cellStyle name="Comma 55 9 3" xfId="7257" xr:uid="{00000000-0005-0000-0000-00004D1C0000}"/>
    <cellStyle name="Comma 55 9 4" xfId="7258" xr:uid="{00000000-0005-0000-0000-00004E1C0000}"/>
    <cellStyle name="Comma 56" xfId="7259" xr:uid="{00000000-0005-0000-0000-00004F1C0000}"/>
    <cellStyle name="Comma 56 10" xfId="7260" xr:uid="{00000000-0005-0000-0000-0000501C0000}"/>
    <cellStyle name="Comma 56 11" xfId="7261" xr:uid="{00000000-0005-0000-0000-0000511C0000}"/>
    <cellStyle name="Comma 56 12" xfId="7262" xr:uid="{00000000-0005-0000-0000-0000521C0000}"/>
    <cellStyle name="Comma 56 2" xfId="7263" xr:uid="{00000000-0005-0000-0000-0000531C0000}"/>
    <cellStyle name="Comma 56 2 10" xfId="7264" xr:uid="{00000000-0005-0000-0000-0000541C0000}"/>
    <cellStyle name="Comma 56 2 2" xfId="7265" xr:uid="{00000000-0005-0000-0000-0000551C0000}"/>
    <cellStyle name="Comma 56 2 2 2" xfId="7266" xr:uid="{00000000-0005-0000-0000-0000561C0000}"/>
    <cellStyle name="Comma 56 2 2 2 2" xfId="7267" xr:uid="{00000000-0005-0000-0000-0000571C0000}"/>
    <cellStyle name="Comma 56 2 2 2 2 2" xfId="7268" xr:uid="{00000000-0005-0000-0000-0000581C0000}"/>
    <cellStyle name="Comma 56 2 2 2 2 2 2" xfId="7269" xr:uid="{00000000-0005-0000-0000-0000591C0000}"/>
    <cellStyle name="Comma 56 2 2 2 2 2 3" xfId="7270" xr:uid="{00000000-0005-0000-0000-00005A1C0000}"/>
    <cellStyle name="Comma 56 2 2 2 2 2 4" xfId="7271" xr:uid="{00000000-0005-0000-0000-00005B1C0000}"/>
    <cellStyle name="Comma 56 2 2 2 2 3" xfId="7272" xr:uid="{00000000-0005-0000-0000-00005C1C0000}"/>
    <cellStyle name="Comma 56 2 2 2 2 4" xfId="7273" xr:uid="{00000000-0005-0000-0000-00005D1C0000}"/>
    <cellStyle name="Comma 56 2 2 2 2 5" xfId="7274" xr:uid="{00000000-0005-0000-0000-00005E1C0000}"/>
    <cellStyle name="Comma 56 2 2 2 3" xfId="7275" xr:uid="{00000000-0005-0000-0000-00005F1C0000}"/>
    <cellStyle name="Comma 56 2 2 2 3 2" xfId="7276" xr:uid="{00000000-0005-0000-0000-0000601C0000}"/>
    <cellStyle name="Comma 56 2 2 2 3 3" xfId="7277" xr:uid="{00000000-0005-0000-0000-0000611C0000}"/>
    <cellStyle name="Comma 56 2 2 2 3 4" xfId="7278" xr:uid="{00000000-0005-0000-0000-0000621C0000}"/>
    <cellStyle name="Comma 56 2 2 2 4" xfId="7279" xr:uid="{00000000-0005-0000-0000-0000631C0000}"/>
    <cellStyle name="Comma 56 2 2 2 5" xfId="7280" xr:uid="{00000000-0005-0000-0000-0000641C0000}"/>
    <cellStyle name="Comma 56 2 2 2 6" xfId="7281" xr:uid="{00000000-0005-0000-0000-0000651C0000}"/>
    <cellStyle name="Comma 56 2 2 3" xfId="7282" xr:uid="{00000000-0005-0000-0000-0000661C0000}"/>
    <cellStyle name="Comma 56 2 2 3 2" xfId="7283" xr:uid="{00000000-0005-0000-0000-0000671C0000}"/>
    <cellStyle name="Comma 56 2 2 3 2 2" xfId="7284" xr:uid="{00000000-0005-0000-0000-0000681C0000}"/>
    <cellStyle name="Comma 56 2 2 3 2 2 2" xfId="7285" xr:uid="{00000000-0005-0000-0000-0000691C0000}"/>
    <cellStyle name="Comma 56 2 2 3 2 2 3" xfId="7286" xr:uid="{00000000-0005-0000-0000-00006A1C0000}"/>
    <cellStyle name="Comma 56 2 2 3 2 2 4" xfId="7287" xr:uid="{00000000-0005-0000-0000-00006B1C0000}"/>
    <cellStyle name="Comma 56 2 2 3 2 3" xfId="7288" xr:uid="{00000000-0005-0000-0000-00006C1C0000}"/>
    <cellStyle name="Comma 56 2 2 3 2 4" xfId="7289" xr:uid="{00000000-0005-0000-0000-00006D1C0000}"/>
    <cellStyle name="Comma 56 2 2 3 2 5" xfId="7290" xr:uid="{00000000-0005-0000-0000-00006E1C0000}"/>
    <cellStyle name="Comma 56 2 2 3 3" xfId="7291" xr:uid="{00000000-0005-0000-0000-00006F1C0000}"/>
    <cellStyle name="Comma 56 2 2 3 3 2" xfId="7292" xr:uid="{00000000-0005-0000-0000-0000701C0000}"/>
    <cellStyle name="Comma 56 2 2 3 3 3" xfId="7293" xr:uid="{00000000-0005-0000-0000-0000711C0000}"/>
    <cellStyle name="Comma 56 2 2 3 3 4" xfId="7294" xr:uid="{00000000-0005-0000-0000-0000721C0000}"/>
    <cellStyle name="Comma 56 2 2 3 4" xfId="7295" xr:uid="{00000000-0005-0000-0000-0000731C0000}"/>
    <cellStyle name="Comma 56 2 2 3 5" xfId="7296" xr:uid="{00000000-0005-0000-0000-0000741C0000}"/>
    <cellStyle name="Comma 56 2 2 3 6" xfId="7297" xr:uid="{00000000-0005-0000-0000-0000751C0000}"/>
    <cellStyle name="Comma 56 2 2 4" xfId="7298" xr:uid="{00000000-0005-0000-0000-0000761C0000}"/>
    <cellStyle name="Comma 56 2 2 4 2" xfId="7299" xr:uid="{00000000-0005-0000-0000-0000771C0000}"/>
    <cellStyle name="Comma 56 2 2 4 2 2" xfId="7300" xr:uid="{00000000-0005-0000-0000-0000781C0000}"/>
    <cellStyle name="Comma 56 2 2 4 2 3" xfId="7301" xr:uid="{00000000-0005-0000-0000-0000791C0000}"/>
    <cellStyle name="Comma 56 2 2 4 2 4" xfId="7302" xr:uid="{00000000-0005-0000-0000-00007A1C0000}"/>
    <cellStyle name="Comma 56 2 2 4 3" xfId="7303" xr:uid="{00000000-0005-0000-0000-00007B1C0000}"/>
    <cellStyle name="Comma 56 2 2 4 4" xfId="7304" xr:uid="{00000000-0005-0000-0000-00007C1C0000}"/>
    <cellStyle name="Comma 56 2 2 4 5" xfId="7305" xr:uid="{00000000-0005-0000-0000-00007D1C0000}"/>
    <cellStyle name="Comma 56 2 2 5" xfId="7306" xr:uid="{00000000-0005-0000-0000-00007E1C0000}"/>
    <cellStyle name="Comma 56 2 2 5 2" xfId="7307" xr:uid="{00000000-0005-0000-0000-00007F1C0000}"/>
    <cellStyle name="Comma 56 2 2 5 3" xfId="7308" xr:uid="{00000000-0005-0000-0000-0000801C0000}"/>
    <cellStyle name="Comma 56 2 2 5 4" xfId="7309" xr:uid="{00000000-0005-0000-0000-0000811C0000}"/>
    <cellStyle name="Comma 56 2 2 6" xfId="7310" xr:uid="{00000000-0005-0000-0000-0000821C0000}"/>
    <cellStyle name="Comma 56 2 2 7" xfId="7311" xr:uid="{00000000-0005-0000-0000-0000831C0000}"/>
    <cellStyle name="Comma 56 2 2 8" xfId="7312" xr:uid="{00000000-0005-0000-0000-0000841C0000}"/>
    <cellStyle name="Comma 56 2 3" xfId="7313" xr:uid="{00000000-0005-0000-0000-0000851C0000}"/>
    <cellStyle name="Comma 56 2 3 2" xfId="7314" xr:uid="{00000000-0005-0000-0000-0000861C0000}"/>
    <cellStyle name="Comma 56 2 3 2 2" xfId="7315" xr:uid="{00000000-0005-0000-0000-0000871C0000}"/>
    <cellStyle name="Comma 56 2 3 2 2 2" xfId="7316" xr:uid="{00000000-0005-0000-0000-0000881C0000}"/>
    <cellStyle name="Comma 56 2 3 2 2 2 2" xfId="7317" xr:uid="{00000000-0005-0000-0000-0000891C0000}"/>
    <cellStyle name="Comma 56 2 3 2 2 2 3" xfId="7318" xr:uid="{00000000-0005-0000-0000-00008A1C0000}"/>
    <cellStyle name="Comma 56 2 3 2 2 2 4" xfId="7319" xr:uid="{00000000-0005-0000-0000-00008B1C0000}"/>
    <cellStyle name="Comma 56 2 3 2 2 3" xfId="7320" xr:uid="{00000000-0005-0000-0000-00008C1C0000}"/>
    <cellStyle name="Comma 56 2 3 2 2 4" xfId="7321" xr:uid="{00000000-0005-0000-0000-00008D1C0000}"/>
    <cellStyle name="Comma 56 2 3 2 2 5" xfId="7322" xr:uid="{00000000-0005-0000-0000-00008E1C0000}"/>
    <cellStyle name="Comma 56 2 3 2 3" xfId="7323" xr:uid="{00000000-0005-0000-0000-00008F1C0000}"/>
    <cellStyle name="Comma 56 2 3 2 3 2" xfId="7324" xr:uid="{00000000-0005-0000-0000-0000901C0000}"/>
    <cellStyle name="Comma 56 2 3 2 3 3" xfId="7325" xr:uid="{00000000-0005-0000-0000-0000911C0000}"/>
    <cellStyle name="Comma 56 2 3 2 3 4" xfId="7326" xr:uid="{00000000-0005-0000-0000-0000921C0000}"/>
    <cellStyle name="Comma 56 2 3 2 4" xfId="7327" xr:uid="{00000000-0005-0000-0000-0000931C0000}"/>
    <cellStyle name="Comma 56 2 3 2 5" xfId="7328" xr:uid="{00000000-0005-0000-0000-0000941C0000}"/>
    <cellStyle name="Comma 56 2 3 2 6" xfId="7329" xr:uid="{00000000-0005-0000-0000-0000951C0000}"/>
    <cellStyle name="Comma 56 2 3 3" xfId="7330" xr:uid="{00000000-0005-0000-0000-0000961C0000}"/>
    <cellStyle name="Comma 56 2 3 3 2" xfId="7331" xr:uid="{00000000-0005-0000-0000-0000971C0000}"/>
    <cellStyle name="Comma 56 2 3 3 2 2" xfId="7332" xr:uid="{00000000-0005-0000-0000-0000981C0000}"/>
    <cellStyle name="Comma 56 2 3 3 2 2 2" xfId="7333" xr:uid="{00000000-0005-0000-0000-0000991C0000}"/>
    <cellStyle name="Comma 56 2 3 3 2 2 3" xfId="7334" xr:uid="{00000000-0005-0000-0000-00009A1C0000}"/>
    <cellStyle name="Comma 56 2 3 3 2 2 4" xfId="7335" xr:uid="{00000000-0005-0000-0000-00009B1C0000}"/>
    <cellStyle name="Comma 56 2 3 3 2 3" xfId="7336" xr:uid="{00000000-0005-0000-0000-00009C1C0000}"/>
    <cellStyle name="Comma 56 2 3 3 2 4" xfId="7337" xr:uid="{00000000-0005-0000-0000-00009D1C0000}"/>
    <cellStyle name="Comma 56 2 3 3 2 5" xfId="7338" xr:uid="{00000000-0005-0000-0000-00009E1C0000}"/>
    <cellStyle name="Comma 56 2 3 3 3" xfId="7339" xr:uid="{00000000-0005-0000-0000-00009F1C0000}"/>
    <cellStyle name="Comma 56 2 3 3 3 2" xfId="7340" xr:uid="{00000000-0005-0000-0000-0000A01C0000}"/>
    <cellStyle name="Comma 56 2 3 3 3 3" xfId="7341" xr:uid="{00000000-0005-0000-0000-0000A11C0000}"/>
    <cellStyle name="Comma 56 2 3 3 3 4" xfId="7342" xr:uid="{00000000-0005-0000-0000-0000A21C0000}"/>
    <cellStyle name="Comma 56 2 3 3 4" xfId="7343" xr:uid="{00000000-0005-0000-0000-0000A31C0000}"/>
    <cellStyle name="Comma 56 2 3 3 5" xfId="7344" xr:uid="{00000000-0005-0000-0000-0000A41C0000}"/>
    <cellStyle name="Comma 56 2 3 3 6" xfId="7345" xr:uid="{00000000-0005-0000-0000-0000A51C0000}"/>
    <cellStyle name="Comma 56 2 3 4" xfId="7346" xr:uid="{00000000-0005-0000-0000-0000A61C0000}"/>
    <cellStyle name="Comma 56 2 3 4 2" xfId="7347" xr:uid="{00000000-0005-0000-0000-0000A71C0000}"/>
    <cellStyle name="Comma 56 2 3 4 2 2" xfId="7348" xr:uid="{00000000-0005-0000-0000-0000A81C0000}"/>
    <cellStyle name="Comma 56 2 3 4 2 3" xfId="7349" xr:uid="{00000000-0005-0000-0000-0000A91C0000}"/>
    <cellStyle name="Comma 56 2 3 4 2 4" xfId="7350" xr:uid="{00000000-0005-0000-0000-0000AA1C0000}"/>
    <cellStyle name="Comma 56 2 3 4 3" xfId="7351" xr:uid="{00000000-0005-0000-0000-0000AB1C0000}"/>
    <cellStyle name="Comma 56 2 3 4 4" xfId="7352" xr:uid="{00000000-0005-0000-0000-0000AC1C0000}"/>
    <cellStyle name="Comma 56 2 3 4 5" xfId="7353" xr:uid="{00000000-0005-0000-0000-0000AD1C0000}"/>
    <cellStyle name="Comma 56 2 3 5" xfId="7354" xr:uid="{00000000-0005-0000-0000-0000AE1C0000}"/>
    <cellStyle name="Comma 56 2 3 5 2" xfId="7355" xr:uid="{00000000-0005-0000-0000-0000AF1C0000}"/>
    <cellStyle name="Comma 56 2 3 5 3" xfId="7356" xr:uid="{00000000-0005-0000-0000-0000B01C0000}"/>
    <cellStyle name="Comma 56 2 3 5 4" xfId="7357" xr:uid="{00000000-0005-0000-0000-0000B11C0000}"/>
    <cellStyle name="Comma 56 2 3 6" xfId="7358" xr:uid="{00000000-0005-0000-0000-0000B21C0000}"/>
    <cellStyle name="Comma 56 2 3 7" xfId="7359" xr:uid="{00000000-0005-0000-0000-0000B31C0000}"/>
    <cellStyle name="Comma 56 2 3 8" xfId="7360" xr:uid="{00000000-0005-0000-0000-0000B41C0000}"/>
    <cellStyle name="Comma 56 2 4" xfId="7361" xr:uid="{00000000-0005-0000-0000-0000B51C0000}"/>
    <cellStyle name="Comma 56 2 4 2" xfId="7362" xr:uid="{00000000-0005-0000-0000-0000B61C0000}"/>
    <cellStyle name="Comma 56 2 4 2 2" xfId="7363" xr:uid="{00000000-0005-0000-0000-0000B71C0000}"/>
    <cellStyle name="Comma 56 2 4 2 2 2" xfId="7364" xr:uid="{00000000-0005-0000-0000-0000B81C0000}"/>
    <cellStyle name="Comma 56 2 4 2 2 3" xfId="7365" xr:uid="{00000000-0005-0000-0000-0000B91C0000}"/>
    <cellStyle name="Comma 56 2 4 2 2 4" xfId="7366" xr:uid="{00000000-0005-0000-0000-0000BA1C0000}"/>
    <cellStyle name="Comma 56 2 4 2 3" xfId="7367" xr:uid="{00000000-0005-0000-0000-0000BB1C0000}"/>
    <cellStyle name="Comma 56 2 4 2 4" xfId="7368" xr:uid="{00000000-0005-0000-0000-0000BC1C0000}"/>
    <cellStyle name="Comma 56 2 4 2 5" xfId="7369" xr:uid="{00000000-0005-0000-0000-0000BD1C0000}"/>
    <cellStyle name="Comma 56 2 4 3" xfId="7370" xr:uid="{00000000-0005-0000-0000-0000BE1C0000}"/>
    <cellStyle name="Comma 56 2 4 3 2" xfId="7371" xr:uid="{00000000-0005-0000-0000-0000BF1C0000}"/>
    <cellStyle name="Comma 56 2 4 3 3" xfId="7372" xr:uid="{00000000-0005-0000-0000-0000C01C0000}"/>
    <cellStyle name="Comma 56 2 4 3 4" xfId="7373" xr:uid="{00000000-0005-0000-0000-0000C11C0000}"/>
    <cellStyle name="Comma 56 2 4 4" xfId="7374" xr:uid="{00000000-0005-0000-0000-0000C21C0000}"/>
    <cellStyle name="Comma 56 2 4 5" xfId="7375" xr:uid="{00000000-0005-0000-0000-0000C31C0000}"/>
    <cellStyle name="Comma 56 2 4 6" xfId="7376" xr:uid="{00000000-0005-0000-0000-0000C41C0000}"/>
    <cellStyle name="Comma 56 2 5" xfId="7377" xr:uid="{00000000-0005-0000-0000-0000C51C0000}"/>
    <cellStyle name="Comma 56 2 5 2" xfId="7378" xr:uid="{00000000-0005-0000-0000-0000C61C0000}"/>
    <cellStyle name="Comma 56 2 5 2 2" xfId="7379" xr:uid="{00000000-0005-0000-0000-0000C71C0000}"/>
    <cellStyle name="Comma 56 2 5 2 2 2" xfId="7380" xr:uid="{00000000-0005-0000-0000-0000C81C0000}"/>
    <cellStyle name="Comma 56 2 5 2 2 3" xfId="7381" xr:uid="{00000000-0005-0000-0000-0000C91C0000}"/>
    <cellStyle name="Comma 56 2 5 2 2 4" xfId="7382" xr:uid="{00000000-0005-0000-0000-0000CA1C0000}"/>
    <cellStyle name="Comma 56 2 5 2 3" xfId="7383" xr:uid="{00000000-0005-0000-0000-0000CB1C0000}"/>
    <cellStyle name="Comma 56 2 5 2 4" xfId="7384" xr:uid="{00000000-0005-0000-0000-0000CC1C0000}"/>
    <cellStyle name="Comma 56 2 5 2 5" xfId="7385" xr:uid="{00000000-0005-0000-0000-0000CD1C0000}"/>
    <cellStyle name="Comma 56 2 5 3" xfId="7386" xr:uid="{00000000-0005-0000-0000-0000CE1C0000}"/>
    <cellStyle name="Comma 56 2 5 3 2" xfId="7387" xr:uid="{00000000-0005-0000-0000-0000CF1C0000}"/>
    <cellStyle name="Comma 56 2 5 3 3" xfId="7388" xr:uid="{00000000-0005-0000-0000-0000D01C0000}"/>
    <cellStyle name="Comma 56 2 5 3 4" xfId="7389" xr:uid="{00000000-0005-0000-0000-0000D11C0000}"/>
    <cellStyle name="Comma 56 2 5 4" xfId="7390" xr:uid="{00000000-0005-0000-0000-0000D21C0000}"/>
    <cellStyle name="Comma 56 2 5 5" xfId="7391" xr:uid="{00000000-0005-0000-0000-0000D31C0000}"/>
    <cellStyle name="Comma 56 2 5 6" xfId="7392" xr:uid="{00000000-0005-0000-0000-0000D41C0000}"/>
    <cellStyle name="Comma 56 2 6" xfId="7393" xr:uid="{00000000-0005-0000-0000-0000D51C0000}"/>
    <cellStyle name="Comma 56 2 6 2" xfId="7394" xr:uid="{00000000-0005-0000-0000-0000D61C0000}"/>
    <cellStyle name="Comma 56 2 6 2 2" xfId="7395" xr:uid="{00000000-0005-0000-0000-0000D71C0000}"/>
    <cellStyle name="Comma 56 2 6 2 3" xfId="7396" xr:uid="{00000000-0005-0000-0000-0000D81C0000}"/>
    <cellStyle name="Comma 56 2 6 2 4" xfId="7397" xr:uid="{00000000-0005-0000-0000-0000D91C0000}"/>
    <cellStyle name="Comma 56 2 6 3" xfId="7398" xr:uid="{00000000-0005-0000-0000-0000DA1C0000}"/>
    <cellStyle name="Comma 56 2 6 4" xfId="7399" xr:uid="{00000000-0005-0000-0000-0000DB1C0000}"/>
    <cellStyle name="Comma 56 2 6 5" xfId="7400" xr:uid="{00000000-0005-0000-0000-0000DC1C0000}"/>
    <cellStyle name="Comma 56 2 7" xfId="7401" xr:uid="{00000000-0005-0000-0000-0000DD1C0000}"/>
    <cellStyle name="Comma 56 2 7 2" xfId="7402" xr:uid="{00000000-0005-0000-0000-0000DE1C0000}"/>
    <cellStyle name="Comma 56 2 7 3" xfId="7403" xr:uid="{00000000-0005-0000-0000-0000DF1C0000}"/>
    <cellStyle name="Comma 56 2 7 4" xfId="7404" xr:uid="{00000000-0005-0000-0000-0000E01C0000}"/>
    <cellStyle name="Comma 56 2 8" xfId="7405" xr:uid="{00000000-0005-0000-0000-0000E11C0000}"/>
    <cellStyle name="Comma 56 2 9" xfId="7406" xr:uid="{00000000-0005-0000-0000-0000E21C0000}"/>
    <cellStyle name="Comma 56 3" xfId="7407" xr:uid="{00000000-0005-0000-0000-0000E31C0000}"/>
    <cellStyle name="Comma 56 3 10" xfId="7408" xr:uid="{00000000-0005-0000-0000-0000E41C0000}"/>
    <cellStyle name="Comma 56 3 2" xfId="7409" xr:uid="{00000000-0005-0000-0000-0000E51C0000}"/>
    <cellStyle name="Comma 56 3 2 2" xfId="7410" xr:uid="{00000000-0005-0000-0000-0000E61C0000}"/>
    <cellStyle name="Comma 56 3 2 2 2" xfId="7411" xr:uid="{00000000-0005-0000-0000-0000E71C0000}"/>
    <cellStyle name="Comma 56 3 2 2 2 2" xfId="7412" xr:uid="{00000000-0005-0000-0000-0000E81C0000}"/>
    <cellStyle name="Comma 56 3 2 2 2 2 2" xfId="7413" xr:uid="{00000000-0005-0000-0000-0000E91C0000}"/>
    <cellStyle name="Comma 56 3 2 2 2 2 3" xfId="7414" xr:uid="{00000000-0005-0000-0000-0000EA1C0000}"/>
    <cellStyle name="Comma 56 3 2 2 2 2 4" xfId="7415" xr:uid="{00000000-0005-0000-0000-0000EB1C0000}"/>
    <cellStyle name="Comma 56 3 2 2 2 3" xfId="7416" xr:uid="{00000000-0005-0000-0000-0000EC1C0000}"/>
    <cellStyle name="Comma 56 3 2 2 2 4" xfId="7417" xr:uid="{00000000-0005-0000-0000-0000ED1C0000}"/>
    <cellStyle name="Comma 56 3 2 2 2 5" xfId="7418" xr:uid="{00000000-0005-0000-0000-0000EE1C0000}"/>
    <cellStyle name="Comma 56 3 2 2 3" xfId="7419" xr:uid="{00000000-0005-0000-0000-0000EF1C0000}"/>
    <cellStyle name="Comma 56 3 2 2 3 2" xfId="7420" xr:uid="{00000000-0005-0000-0000-0000F01C0000}"/>
    <cellStyle name="Comma 56 3 2 2 3 3" xfId="7421" xr:uid="{00000000-0005-0000-0000-0000F11C0000}"/>
    <cellStyle name="Comma 56 3 2 2 3 4" xfId="7422" xr:uid="{00000000-0005-0000-0000-0000F21C0000}"/>
    <cellStyle name="Comma 56 3 2 2 4" xfId="7423" xr:uid="{00000000-0005-0000-0000-0000F31C0000}"/>
    <cellStyle name="Comma 56 3 2 2 5" xfId="7424" xr:uid="{00000000-0005-0000-0000-0000F41C0000}"/>
    <cellStyle name="Comma 56 3 2 2 6" xfId="7425" xr:uid="{00000000-0005-0000-0000-0000F51C0000}"/>
    <cellStyle name="Comma 56 3 2 3" xfId="7426" xr:uid="{00000000-0005-0000-0000-0000F61C0000}"/>
    <cellStyle name="Comma 56 3 2 3 2" xfId="7427" xr:uid="{00000000-0005-0000-0000-0000F71C0000}"/>
    <cellStyle name="Comma 56 3 2 3 2 2" xfId="7428" xr:uid="{00000000-0005-0000-0000-0000F81C0000}"/>
    <cellStyle name="Comma 56 3 2 3 2 2 2" xfId="7429" xr:uid="{00000000-0005-0000-0000-0000F91C0000}"/>
    <cellStyle name="Comma 56 3 2 3 2 2 3" xfId="7430" xr:uid="{00000000-0005-0000-0000-0000FA1C0000}"/>
    <cellStyle name="Comma 56 3 2 3 2 2 4" xfId="7431" xr:uid="{00000000-0005-0000-0000-0000FB1C0000}"/>
    <cellStyle name="Comma 56 3 2 3 2 3" xfId="7432" xr:uid="{00000000-0005-0000-0000-0000FC1C0000}"/>
    <cellStyle name="Comma 56 3 2 3 2 4" xfId="7433" xr:uid="{00000000-0005-0000-0000-0000FD1C0000}"/>
    <cellStyle name="Comma 56 3 2 3 2 5" xfId="7434" xr:uid="{00000000-0005-0000-0000-0000FE1C0000}"/>
    <cellStyle name="Comma 56 3 2 3 3" xfId="7435" xr:uid="{00000000-0005-0000-0000-0000FF1C0000}"/>
    <cellStyle name="Comma 56 3 2 3 3 2" xfId="7436" xr:uid="{00000000-0005-0000-0000-0000001D0000}"/>
    <cellStyle name="Comma 56 3 2 3 3 3" xfId="7437" xr:uid="{00000000-0005-0000-0000-0000011D0000}"/>
    <cellStyle name="Comma 56 3 2 3 3 4" xfId="7438" xr:uid="{00000000-0005-0000-0000-0000021D0000}"/>
    <cellStyle name="Comma 56 3 2 3 4" xfId="7439" xr:uid="{00000000-0005-0000-0000-0000031D0000}"/>
    <cellStyle name="Comma 56 3 2 3 5" xfId="7440" xr:uid="{00000000-0005-0000-0000-0000041D0000}"/>
    <cellStyle name="Comma 56 3 2 3 6" xfId="7441" xr:uid="{00000000-0005-0000-0000-0000051D0000}"/>
    <cellStyle name="Comma 56 3 2 4" xfId="7442" xr:uid="{00000000-0005-0000-0000-0000061D0000}"/>
    <cellStyle name="Comma 56 3 2 4 2" xfId="7443" xr:uid="{00000000-0005-0000-0000-0000071D0000}"/>
    <cellStyle name="Comma 56 3 2 4 2 2" xfId="7444" xr:uid="{00000000-0005-0000-0000-0000081D0000}"/>
    <cellStyle name="Comma 56 3 2 4 2 3" xfId="7445" xr:uid="{00000000-0005-0000-0000-0000091D0000}"/>
    <cellStyle name="Comma 56 3 2 4 2 4" xfId="7446" xr:uid="{00000000-0005-0000-0000-00000A1D0000}"/>
    <cellStyle name="Comma 56 3 2 4 3" xfId="7447" xr:uid="{00000000-0005-0000-0000-00000B1D0000}"/>
    <cellStyle name="Comma 56 3 2 4 4" xfId="7448" xr:uid="{00000000-0005-0000-0000-00000C1D0000}"/>
    <cellStyle name="Comma 56 3 2 4 5" xfId="7449" xr:uid="{00000000-0005-0000-0000-00000D1D0000}"/>
    <cellStyle name="Comma 56 3 2 5" xfId="7450" xr:uid="{00000000-0005-0000-0000-00000E1D0000}"/>
    <cellStyle name="Comma 56 3 2 5 2" xfId="7451" xr:uid="{00000000-0005-0000-0000-00000F1D0000}"/>
    <cellStyle name="Comma 56 3 2 5 3" xfId="7452" xr:uid="{00000000-0005-0000-0000-0000101D0000}"/>
    <cellStyle name="Comma 56 3 2 5 4" xfId="7453" xr:uid="{00000000-0005-0000-0000-0000111D0000}"/>
    <cellStyle name="Comma 56 3 2 6" xfId="7454" xr:uid="{00000000-0005-0000-0000-0000121D0000}"/>
    <cellStyle name="Comma 56 3 2 7" xfId="7455" xr:uid="{00000000-0005-0000-0000-0000131D0000}"/>
    <cellStyle name="Comma 56 3 2 8" xfId="7456" xr:uid="{00000000-0005-0000-0000-0000141D0000}"/>
    <cellStyle name="Comma 56 3 3" xfId="7457" xr:uid="{00000000-0005-0000-0000-0000151D0000}"/>
    <cellStyle name="Comma 56 3 3 2" xfId="7458" xr:uid="{00000000-0005-0000-0000-0000161D0000}"/>
    <cellStyle name="Comma 56 3 3 2 2" xfId="7459" xr:uid="{00000000-0005-0000-0000-0000171D0000}"/>
    <cellStyle name="Comma 56 3 3 2 2 2" xfId="7460" xr:uid="{00000000-0005-0000-0000-0000181D0000}"/>
    <cellStyle name="Comma 56 3 3 2 2 2 2" xfId="7461" xr:uid="{00000000-0005-0000-0000-0000191D0000}"/>
    <cellStyle name="Comma 56 3 3 2 2 2 3" xfId="7462" xr:uid="{00000000-0005-0000-0000-00001A1D0000}"/>
    <cellStyle name="Comma 56 3 3 2 2 2 4" xfId="7463" xr:uid="{00000000-0005-0000-0000-00001B1D0000}"/>
    <cellStyle name="Comma 56 3 3 2 2 3" xfId="7464" xr:uid="{00000000-0005-0000-0000-00001C1D0000}"/>
    <cellStyle name="Comma 56 3 3 2 2 4" xfId="7465" xr:uid="{00000000-0005-0000-0000-00001D1D0000}"/>
    <cellStyle name="Comma 56 3 3 2 2 5" xfId="7466" xr:uid="{00000000-0005-0000-0000-00001E1D0000}"/>
    <cellStyle name="Comma 56 3 3 2 3" xfId="7467" xr:uid="{00000000-0005-0000-0000-00001F1D0000}"/>
    <cellStyle name="Comma 56 3 3 2 3 2" xfId="7468" xr:uid="{00000000-0005-0000-0000-0000201D0000}"/>
    <cellStyle name="Comma 56 3 3 2 3 3" xfId="7469" xr:uid="{00000000-0005-0000-0000-0000211D0000}"/>
    <cellStyle name="Comma 56 3 3 2 3 4" xfId="7470" xr:uid="{00000000-0005-0000-0000-0000221D0000}"/>
    <cellStyle name="Comma 56 3 3 2 4" xfId="7471" xr:uid="{00000000-0005-0000-0000-0000231D0000}"/>
    <cellStyle name="Comma 56 3 3 2 5" xfId="7472" xr:uid="{00000000-0005-0000-0000-0000241D0000}"/>
    <cellStyle name="Comma 56 3 3 2 6" xfId="7473" xr:uid="{00000000-0005-0000-0000-0000251D0000}"/>
    <cellStyle name="Comma 56 3 3 3" xfId="7474" xr:uid="{00000000-0005-0000-0000-0000261D0000}"/>
    <cellStyle name="Comma 56 3 3 3 2" xfId="7475" xr:uid="{00000000-0005-0000-0000-0000271D0000}"/>
    <cellStyle name="Comma 56 3 3 3 2 2" xfId="7476" xr:uid="{00000000-0005-0000-0000-0000281D0000}"/>
    <cellStyle name="Comma 56 3 3 3 2 2 2" xfId="7477" xr:uid="{00000000-0005-0000-0000-0000291D0000}"/>
    <cellStyle name="Comma 56 3 3 3 2 2 3" xfId="7478" xr:uid="{00000000-0005-0000-0000-00002A1D0000}"/>
    <cellStyle name="Comma 56 3 3 3 2 2 4" xfId="7479" xr:uid="{00000000-0005-0000-0000-00002B1D0000}"/>
    <cellStyle name="Comma 56 3 3 3 2 3" xfId="7480" xr:uid="{00000000-0005-0000-0000-00002C1D0000}"/>
    <cellStyle name="Comma 56 3 3 3 2 4" xfId="7481" xr:uid="{00000000-0005-0000-0000-00002D1D0000}"/>
    <cellStyle name="Comma 56 3 3 3 2 5" xfId="7482" xr:uid="{00000000-0005-0000-0000-00002E1D0000}"/>
    <cellStyle name="Comma 56 3 3 3 3" xfId="7483" xr:uid="{00000000-0005-0000-0000-00002F1D0000}"/>
    <cellStyle name="Comma 56 3 3 3 3 2" xfId="7484" xr:uid="{00000000-0005-0000-0000-0000301D0000}"/>
    <cellStyle name="Comma 56 3 3 3 3 3" xfId="7485" xr:uid="{00000000-0005-0000-0000-0000311D0000}"/>
    <cellStyle name="Comma 56 3 3 3 3 4" xfId="7486" xr:uid="{00000000-0005-0000-0000-0000321D0000}"/>
    <cellStyle name="Comma 56 3 3 3 4" xfId="7487" xr:uid="{00000000-0005-0000-0000-0000331D0000}"/>
    <cellStyle name="Comma 56 3 3 3 5" xfId="7488" xr:uid="{00000000-0005-0000-0000-0000341D0000}"/>
    <cellStyle name="Comma 56 3 3 3 6" xfId="7489" xr:uid="{00000000-0005-0000-0000-0000351D0000}"/>
    <cellStyle name="Comma 56 3 3 4" xfId="7490" xr:uid="{00000000-0005-0000-0000-0000361D0000}"/>
    <cellStyle name="Comma 56 3 3 4 2" xfId="7491" xr:uid="{00000000-0005-0000-0000-0000371D0000}"/>
    <cellStyle name="Comma 56 3 3 4 2 2" xfId="7492" xr:uid="{00000000-0005-0000-0000-0000381D0000}"/>
    <cellStyle name="Comma 56 3 3 4 2 3" xfId="7493" xr:uid="{00000000-0005-0000-0000-0000391D0000}"/>
    <cellStyle name="Comma 56 3 3 4 2 4" xfId="7494" xr:uid="{00000000-0005-0000-0000-00003A1D0000}"/>
    <cellStyle name="Comma 56 3 3 4 3" xfId="7495" xr:uid="{00000000-0005-0000-0000-00003B1D0000}"/>
    <cellStyle name="Comma 56 3 3 4 4" xfId="7496" xr:uid="{00000000-0005-0000-0000-00003C1D0000}"/>
    <cellStyle name="Comma 56 3 3 4 5" xfId="7497" xr:uid="{00000000-0005-0000-0000-00003D1D0000}"/>
    <cellStyle name="Comma 56 3 3 5" xfId="7498" xr:uid="{00000000-0005-0000-0000-00003E1D0000}"/>
    <cellStyle name="Comma 56 3 3 5 2" xfId="7499" xr:uid="{00000000-0005-0000-0000-00003F1D0000}"/>
    <cellStyle name="Comma 56 3 3 5 3" xfId="7500" xr:uid="{00000000-0005-0000-0000-0000401D0000}"/>
    <cellStyle name="Comma 56 3 3 5 4" xfId="7501" xr:uid="{00000000-0005-0000-0000-0000411D0000}"/>
    <cellStyle name="Comma 56 3 3 6" xfId="7502" xr:uid="{00000000-0005-0000-0000-0000421D0000}"/>
    <cellStyle name="Comma 56 3 3 7" xfId="7503" xr:uid="{00000000-0005-0000-0000-0000431D0000}"/>
    <cellStyle name="Comma 56 3 3 8" xfId="7504" xr:uid="{00000000-0005-0000-0000-0000441D0000}"/>
    <cellStyle name="Comma 56 3 4" xfId="7505" xr:uid="{00000000-0005-0000-0000-0000451D0000}"/>
    <cellStyle name="Comma 56 3 4 2" xfId="7506" xr:uid="{00000000-0005-0000-0000-0000461D0000}"/>
    <cellStyle name="Comma 56 3 4 2 2" xfId="7507" xr:uid="{00000000-0005-0000-0000-0000471D0000}"/>
    <cellStyle name="Comma 56 3 4 2 2 2" xfId="7508" xr:uid="{00000000-0005-0000-0000-0000481D0000}"/>
    <cellStyle name="Comma 56 3 4 2 2 3" xfId="7509" xr:uid="{00000000-0005-0000-0000-0000491D0000}"/>
    <cellStyle name="Comma 56 3 4 2 2 4" xfId="7510" xr:uid="{00000000-0005-0000-0000-00004A1D0000}"/>
    <cellStyle name="Comma 56 3 4 2 3" xfId="7511" xr:uid="{00000000-0005-0000-0000-00004B1D0000}"/>
    <cellStyle name="Comma 56 3 4 2 4" xfId="7512" xr:uid="{00000000-0005-0000-0000-00004C1D0000}"/>
    <cellStyle name="Comma 56 3 4 2 5" xfId="7513" xr:uid="{00000000-0005-0000-0000-00004D1D0000}"/>
    <cellStyle name="Comma 56 3 4 3" xfId="7514" xr:uid="{00000000-0005-0000-0000-00004E1D0000}"/>
    <cellStyle name="Comma 56 3 4 3 2" xfId="7515" xr:uid="{00000000-0005-0000-0000-00004F1D0000}"/>
    <cellStyle name="Comma 56 3 4 3 3" xfId="7516" xr:uid="{00000000-0005-0000-0000-0000501D0000}"/>
    <cellStyle name="Comma 56 3 4 3 4" xfId="7517" xr:uid="{00000000-0005-0000-0000-0000511D0000}"/>
    <cellStyle name="Comma 56 3 4 4" xfId="7518" xr:uid="{00000000-0005-0000-0000-0000521D0000}"/>
    <cellStyle name="Comma 56 3 4 5" xfId="7519" xr:uid="{00000000-0005-0000-0000-0000531D0000}"/>
    <cellStyle name="Comma 56 3 4 6" xfId="7520" xr:uid="{00000000-0005-0000-0000-0000541D0000}"/>
    <cellStyle name="Comma 56 3 5" xfId="7521" xr:uid="{00000000-0005-0000-0000-0000551D0000}"/>
    <cellStyle name="Comma 56 3 5 2" xfId="7522" xr:uid="{00000000-0005-0000-0000-0000561D0000}"/>
    <cellStyle name="Comma 56 3 5 2 2" xfId="7523" xr:uid="{00000000-0005-0000-0000-0000571D0000}"/>
    <cellStyle name="Comma 56 3 5 2 2 2" xfId="7524" xr:uid="{00000000-0005-0000-0000-0000581D0000}"/>
    <cellStyle name="Comma 56 3 5 2 2 3" xfId="7525" xr:uid="{00000000-0005-0000-0000-0000591D0000}"/>
    <cellStyle name="Comma 56 3 5 2 2 4" xfId="7526" xr:uid="{00000000-0005-0000-0000-00005A1D0000}"/>
    <cellStyle name="Comma 56 3 5 2 3" xfId="7527" xr:uid="{00000000-0005-0000-0000-00005B1D0000}"/>
    <cellStyle name="Comma 56 3 5 2 4" xfId="7528" xr:uid="{00000000-0005-0000-0000-00005C1D0000}"/>
    <cellStyle name="Comma 56 3 5 2 5" xfId="7529" xr:uid="{00000000-0005-0000-0000-00005D1D0000}"/>
    <cellStyle name="Comma 56 3 5 3" xfId="7530" xr:uid="{00000000-0005-0000-0000-00005E1D0000}"/>
    <cellStyle name="Comma 56 3 5 3 2" xfId="7531" xr:uid="{00000000-0005-0000-0000-00005F1D0000}"/>
    <cellStyle name="Comma 56 3 5 3 3" xfId="7532" xr:uid="{00000000-0005-0000-0000-0000601D0000}"/>
    <cellStyle name="Comma 56 3 5 3 4" xfId="7533" xr:uid="{00000000-0005-0000-0000-0000611D0000}"/>
    <cellStyle name="Comma 56 3 5 4" xfId="7534" xr:uid="{00000000-0005-0000-0000-0000621D0000}"/>
    <cellStyle name="Comma 56 3 5 5" xfId="7535" xr:uid="{00000000-0005-0000-0000-0000631D0000}"/>
    <cellStyle name="Comma 56 3 5 6" xfId="7536" xr:uid="{00000000-0005-0000-0000-0000641D0000}"/>
    <cellStyle name="Comma 56 3 6" xfId="7537" xr:uid="{00000000-0005-0000-0000-0000651D0000}"/>
    <cellStyle name="Comma 56 3 6 2" xfId="7538" xr:uid="{00000000-0005-0000-0000-0000661D0000}"/>
    <cellStyle name="Comma 56 3 6 2 2" xfId="7539" xr:uid="{00000000-0005-0000-0000-0000671D0000}"/>
    <cellStyle name="Comma 56 3 6 2 3" xfId="7540" xr:uid="{00000000-0005-0000-0000-0000681D0000}"/>
    <cellStyle name="Comma 56 3 6 2 4" xfId="7541" xr:uid="{00000000-0005-0000-0000-0000691D0000}"/>
    <cellStyle name="Comma 56 3 6 3" xfId="7542" xr:uid="{00000000-0005-0000-0000-00006A1D0000}"/>
    <cellStyle name="Comma 56 3 6 4" xfId="7543" xr:uid="{00000000-0005-0000-0000-00006B1D0000}"/>
    <cellStyle name="Comma 56 3 6 5" xfId="7544" xr:uid="{00000000-0005-0000-0000-00006C1D0000}"/>
    <cellStyle name="Comma 56 3 7" xfId="7545" xr:uid="{00000000-0005-0000-0000-00006D1D0000}"/>
    <cellStyle name="Comma 56 3 7 2" xfId="7546" xr:uid="{00000000-0005-0000-0000-00006E1D0000}"/>
    <cellStyle name="Comma 56 3 7 3" xfId="7547" xr:uid="{00000000-0005-0000-0000-00006F1D0000}"/>
    <cellStyle name="Comma 56 3 7 4" xfId="7548" xr:uid="{00000000-0005-0000-0000-0000701D0000}"/>
    <cellStyle name="Comma 56 3 8" xfId="7549" xr:uid="{00000000-0005-0000-0000-0000711D0000}"/>
    <cellStyle name="Comma 56 3 9" xfId="7550" xr:uid="{00000000-0005-0000-0000-0000721D0000}"/>
    <cellStyle name="Comma 56 4" xfId="7551" xr:uid="{00000000-0005-0000-0000-0000731D0000}"/>
    <cellStyle name="Comma 56 4 2" xfId="7552" xr:uid="{00000000-0005-0000-0000-0000741D0000}"/>
    <cellStyle name="Comma 56 4 2 2" xfId="7553" xr:uid="{00000000-0005-0000-0000-0000751D0000}"/>
    <cellStyle name="Comma 56 4 2 2 2" xfId="7554" xr:uid="{00000000-0005-0000-0000-0000761D0000}"/>
    <cellStyle name="Comma 56 4 2 2 2 2" xfId="7555" xr:uid="{00000000-0005-0000-0000-0000771D0000}"/>
    <cellStyle name="Comma 56 4 2 2 2 3" xfId="7556" xr:uid="{00000000-0005-0000-0000-0000781D0000}"/>
    <cellStyle name="Comma 56 4 2 2 2 4" xfId="7557" xr:uid="{00000000-0005-0000-0000-0000791D0000}"/>
    <cellStyle name="Comma 56 4 2 2 3" xfId="7558" xr:uid="{00000000-0005-0000-0000-00007A1D0000}"/>
    <cellStyle name="Comma 56 4 2 2 4" xfId="7559" xr:uid="{00000000-0005-0000-0000-00007B1D0000}"/>
    <cellStyle name="Comma 56 4 2 2 5" xfId="7560" xr:uid="{00000000-0005-0000-0000-00007C1D0000}"/>
    <cellStyle name="Comma 56 4 2 3" xfId="7561" xr:uid="{00000000-0005-0000-0000-00007D1D0000}"/>
    <cellStyle name="Comma 56 4 2 3 2" xfId="7562" xr:uid="{00000000-0005-0000-0000-00007E1D0000}"/>
    <cellStyle name="Comma 56 4 2 3 3" xfId="7563" xr:uid="{00000000-0005-0000-0000-00007F1D0000}"/>
    <cellStyle name="Comma 56 4 2 3 4" xfId="7564" xr:uid="{00000000-0005-0000-0000-0000801D0000}"/>
    <cellStyle name="Comma 56 4 2 4" xfId="7565" xr:uid="{00000000-0005-0000-0000-0000811D0000}"/>
    <cellStyle name="Comma 56 4 2 5" xfId="7566" xr:uid="{00000000-0005-0000-0000-0000821D0000}"/>
    <cellStyle name="Comma 56 4 2 6" xfId="7567" xr:uid="{00000000-0005-0000-0000-0000831D0000}"/>
    <cellStyle name="Comma 56 4 3" xfId="7568" xr:uid="{00000000-0005-0000-0000-0000841D0000}"/>
    <cellStyle name="Comma 56 4 3 2" xfId="7569" xr:uid="{00000000-0005-0000-0000-0000851D0000}"/>
    <cellStyle name="Comma 56 4 3 2 2" xfId="7570" xr:uid="{00000000-0005-0000-0000-0000861D0000}"/>
    <cellStyle name="Comma 56 4 3 2 2 2" xfId="7571" xr:uid="{00000000-0005-0000-0000-0000871D0000}"/>
    <cellStyle name="Comma 56 4 3 2 2 3" xfId="7572" xr:uid="{00000000-0005-0000-0000-0000881D0000}"/>
    <cellStyle name="Comma 56 4 3 2 2 4" xfId="7573" xr:uid="{00000000-0005-0000-0000-0000891D0000}"/>
    <cellStyle name="Comma 56 4 3 2 3" xfId="7574" xr:uid="{00000000-0005-0000-0000-00008A1D0000}"/>
    <cellStyle name="Comma 56 4 3 2 4" xfId="7575" xr:uid="{00000000-0005-0000-0000-00008B1D0000}"/>
    <cellStyle name="Comma 56 4 3 2 5" xfId="7576" xr:uid="{00000000-0005-0000-0000-00008C1D0000}"/>
    <cellStyle name="Comma 56 4 3 3" xfId="7577" xr:uid="{00000000-0005-0000-0000-00008D1D0000}"/>
    <cellStyle name="Comma 56 4 3 3 2" xfId="7578" xr:uid="{00000000-0005-0000-0000-00008E1D0000}"/>
    <cellStyle name="Comma 56 4 3 3 3" xfId="7579" xr:uid="{00000000-0005-0000-0000-00008F1D0000}"/>
    <cellStyle name="Comma 56 4 3 3 4" xfId="7580" xr:uid="{00000000-0005-0000-0000-0000901D0000}"/>
    <cellStyle name="Comma 56 4 3 4" xfId="7581" xr:uid="{00000000-0005-0000-0000-0000911D0000}"/>
    <cellStyle name="Comma 56 4 3 5" xfId="7582" xr:uid="{00000000-0005-0000-0000-0000921D0000}"/>
    <cellStyle name="Comma 56 4 3 6" xfId="7583" xr:uid="{00000000-0005-0000-0000-0000931D0000}"/>
    <cellStyle name="Comma 56 4 4" xfId="7584" xr:uid="{00000000-0005-0000-0000-0000941D0000}"/>
    <cellStyle name="Comma 56 4 4 2" xfId="7585" xr:uid="{00000000-0005-0000-0000-0000951D0000}"/>
    <cellStyle name="Comma 56 4 4 2 2" xfId="7586" xr:uid="{00000000-0005-0000-0000-0000961D0000}"/>
    <cellStyle name="Comma 56 4 4 2 3" xfId="7587" xr:uid="{00000000-0005-0000-0000-0000971D0000}"/>
    <cellStyle name="Comma 56 4 4 2 4" xfId="7588" xr:uid="{00000000-0005-0000-0000-0000981D0000}"/>
    <cellStyle name="Comma 56 4 4 3" xfId="7589" xr:uid="{00000000-0005-0000-0000-0000991D0000}"/>
    <cellStyle name="Comma 56 4 4 4" xfId="7590" xr:uid="{00000000-0005-0000-0000-00009A1D0000}"/>
    <cellStyle name="Comma 56 4 4 5" xfId="7591" xr:uid="{00000000-0005-0000-0000-00009B1D0000}"/>
    <cellStyle name="Comma 56 4 5" xfId="7592" xr:uid="{00000000-0005-0000-0000-00009C1D0000}"/>
    <cellStyle name="Comma 56 4 5 2" xfId="7593" xr:uid="{00000000-0005-0000-0000-00009D1D0000}"/>
    <cellStyle name="Comma 56 4 5 3" xfId="7594" xr:uid="{00000000-0005-0000-0000-00009E1D0000}"/>
    <cellStyle name="Comma 56 4 5 4" xfId="7595" xr:uid="{00000000-0005-0000-0000-00009F1D0000}"/>
    <cellStyle name="Comma 56 4 6" xfId="7596" xr:uid="{00000000-0005-0000-0000-0000A01D0000}"/>
    <cellStyle name="Comma 56 4 7" xfId="7597" xr:uid="{00000000-0005-0000-0000-0000A11D0000}"/>
    <cellStyle name="Comma 56 4 8" xfId="7598" xr:uid="{00000000-0005-0000-0000-0000A21D0000}"/>
    <cellStyle name="Comma 56 5" xfId="7599" xr:uid="{00000000-0005-0000-0000-0000A31D0000}"/>
    <cellStyle name="Comma 56 5 2" xfId="7600" xr:uid="{00000000-0005-0000-0000-0000A41D0000}"/>
    <cellStyle name="Comma 56 5 2 2" xfId="7601" xr:uid="{00000000-0005-0000-0000-0000A51D0000}"/>
    <cellStyle name="Comma 56 5 2 2 2" xfId="7602" xr:uid="{00000000-0005-0000-0000-0000A61D0000}"/>
    <cellStyle name="Comma 56 5 2 2 2 2" xfId="7603" xr:uid="{00000000-0005-0000-0000-0000A71D0000}"/>
    <cellStyle name="Comma 56 5 2 2 2 3" xfId="7604" xr:uid="{00000000-0005-0000-0000-0000A81D0000}"/>
    <cellStyle name="Comma 56 5 2 2 2 4" xfId="7605" xr:uid="{00000000-0005-0000-0000-0000A91D0000}"/>
    <cellStyle name="Comma 56 5 2 2 3" xfId="7606" xr:uid="{00000000-0005-0000-0000-0000AA1D0000}"/>
    <cellStyle name="Comma 56 5 2 2 4" xfId="7607" xr:uid="{00000000-0005-0000-0000-0000AB1D0000}"/>
    <cellStyle name="Comma 56 5 2 2 5" xfId="7608" xr:uid="{00000000-0005-0000-0000-0000AC1D0000}"/>
    <cellStyle name="Comma 56 5 2 3" xfId="7609" xr:uid="{00000000-0005-0000-0000-0000AD1D0000}"/>
    <cellStyle name="Comma 56 5 2 3 2" xfId="7610" xr:uid="{00000000-0005-0000-0000-0000AE1D0000}"/>
    <cellStyle name="Comma 56 5 2 3 3" xfId="7611" xr:uid="{00000000-0005-0000-0000-0000AF1D0000}"/>
    <cellStyle name="Comma 56 5 2 3 4" xfId="7612" xr:uid="{00000000-0005-0000-0000-0000B01D0000}"/>
    <cellStyle name="Comma 56 5 2 4" xfId="7613" xr:uid="{00000000-0005-0000-0000-0000B11D0000}"/>
    <cellStyle name="Comma 56 5 2 5" xfId="7614" xr:uid="{00000000-0005-0000-0000-0000B21D0000}"/>
    <cellStyle name="Comma 56 5 2 6" xfId="7615" xr:uid="{00000000-0005-0000-0000-0000B31D0000}"/>
    <cellStyle name="Comma 56 5 3" xfId="7616" xr:uid="{00000000-0005-0000-0000-0000B41D0000}"/>
    <cellStyle name="Comma 56 5 3 2" xfId="7617" xr:uid="{00000000-0005-0000-0000-0000B51D0000}"/>
    <cellStyle name="Comma 56 5 3 2 2" xfId="7618" xr:uid="{00000000-0005-0000-0000-0000B61D0000}"/>
    <cellStyle name="Comma 56 5 3 2 2 2" xfId="7619" xr:uid="{00000000-0005-0000-0000-0000B71D0000}"/>
    <cellStyle name="Comma 56 5 3 2 2 3" xfId="7620" xr:uid="{00000000-0005-0000-0000-0000B81D0000}"/>
    <cellStyle name="Comma 56 5 3 2 2 4" xfId="7621" xr:uid="{00000000-0005-0000-0000-0000B91D0000}"/>
    <cellStyle name="Comma 56 5 3 2 3" xfId="7622" xr:uid="{00000000-0005-0000-0000-0000BA1D0000}"/>
    <cellStyle name="Comma 56 5 3 2 4" xfId="7623" xr:uid="{00000000-0005-0000-0000-0000BB1D0000}"/>
    <cellStyle name="Comma 56 5 3 2 5" xfId="7624" xr:uid="{00000000-0005-0000-0000-0000BC1D0000}"/>
    <cellStyle name="Comma 56 5 3 3" xfId="7625" xr:uid="{00000000-0005-0000-0000-0000BD1D0000}"/>
    <cellStyle name="Comma 56 5 3 3 2" xfId="7626" xr:uid="{00000000-0005-0000-0000-0000BE1D0000}"/>
    <cellStyle name="Comma 56 5 3 3 3" xfId="7627" xr:uid="{00000000-0005-0000-0000-0000BF1D0000}"/>
    <cellStyle name="Comma 56 5 3 3 4" xfId="7628" xr:uid="{00000000-0005-0000-0000-0000C01D0000}"/>
    <cellStyle name="Comma 56 5 3 4" xfId="7629" xr:uid="{00000000-0005-0000-0000-0000C11D0000}"/>
    <cellStyle name="Comma 56 5 3 5" xfId="7630" xr:uid="{00000000-0005-0000-0000-0000C21D0000}"/>
    <cellStyle name="Comma 56 5 3 6" xfId="7631" xr:uid="{00000000-0005-0000-0000-0000C31D0000}"/>
    <cellStyle name="Comma 56 5 4" xfId="7632" xr:uid="{00000000-0005-0000-0000-0000C41D0000}"/>
    <cellStyle name="Comma 56 5 4 2" xfId="7633" xr:uid="{00000000-0005-0000-0000-0000C51D0000}"/>
    <cellStyle name="Comma 56 5 4 2 2" xfId="7634" xr:uid="{00000000-0005-0000-0000-0000C61D0000}"/>
    <cellStyle name="Comma 56 5 4 2 3" xfId="7635" xr:uid="{00000000-0005-0000-0000-0000C71D0000}"/>
    <cellStyle name="Comma 56 5 4 2 4" xfId="7636" xr:uid="{00000000-0005-0000-0000-0000C81D0000}"/>
    <cellStyle name="Comma 56 5 4 3" xfId="7637" xr:uid="{00000000-0005-0000-0000-0000C91D0000}"/>
    <cellStyle name="Comma 56 5 4 4" xfId="7638" xr:uid="{00000000-0005-0000-0000-0000CA1D0000}"/>
    <cellStyle name="Comma 56 5 4 5" xfId="7639" xr:uid="{00000000-0005-0000-0000-0000CB1D0000}"/>
    <cellStyle name="Comma 56 5 5" xfId="7640" xr:uid="{00000000-0005-0000-0000-0000CC1D0000}"/>
    <cellStyle name="Comma 56 5 5 2" xfId="7641" xr:uid="{00000000-0005-0000-0000-0000CD1D0000}"/>
    <cellStyle name="Comma 56 5 5 3" xfId="7642" xr:uid="{00000000-0005-0000-0000-0000CE1D0000}"/>
    <cellStyle name="Comma 56 5 5 4" xfId="7643" xr:uid="{00000000-0005-0000-0000-0000CF1D0000}"/>
    <cellStyle name="Comma 56 5 6" xfId="7644" xr:uid="{00000000-0005-0000-0000-0000D01D0000}"/>
    <cellStyle name="Comma 56 5 7" xfId="7645" xr:uid="{00000000-0005-0000-0000-0000D11D0000}"/>
    <cellStyle name="Comma 56 5 8" xfId="7646" xr:uid="{00000000-0005-0000-0000-0000D21D0000}"/>
    <cellStyle name="Comma 56 6" xfId="7647" xr:uid="{00000000-0005-0000-0000-0000D31D0000}"/>
    <cellStyle name="Comma 56 6 2" xfId="7648" xr:uid="{00000000-0005-0000-0000-0000D41D0000}"/>
    <cellStyle name="Comma 56 6 2 2" xfId="7649" xr:uid="{00000000-0005-0000-0000-0000D51D0000}"/>
    <cellStyle name="Comma 56 6 2 2 2" xfId="7650" xr:uid="{00000000-0005-0000-0000-0000D61D0000}"/>
    <cellStyle name="Comma 56 6 2 2 3" xfId="7651" xr:uid="{00000000-0005-0000-0000-0000D71D0000}"/>
    <cellStyle name="Comma 56 6 2 2 4" xfId="7652" xr:uid="{00000000-0005-0000-0000-0000D81D0000}"/>
    <cellStyle name="Comma 56 6 2 3" xfId="7653" xr:uid="{00000000-0005-0000-0000-0000D91D0000}"/>
    <cellStyle name="Comma 56 6 2 4" xfId="7654" xr:uid="{00000000-0005-0000-0000-0000DA1D0000}"/>
    <cellStyle name="Comma 56 6 2 5" xfId="7655" xr:uid="{00000000-0005-0000-0000-0000DB1D0000}"/>
    <cellStyle name="Comma 56 6 3" xfId="7656" xr:uid="{00000000-0005-0000-0000-0000DC1D0000}"/>
    <cellStyle name="Comma 56 6 3 2" xfId="7657" xr:uid="{00000000-0005-0000-0000-0000DD1D0000}"/>
    <cellStyle name="Comma 56 6 3 3" xfId="7658" xr:uid="{00000000-0005-0000-0000-0000DE1D0000}"/>
    <cellStyle name="Comma 56 6 3 4" xfId="7659" xr:uid="{00000000-0005-0000-0000-0000DF1D0000}"/>
    <cellStyle name="Comma 56 6 4" xfId="7660" xr:uid="{00000000-0005-0000-0000-0000E01D0000}"/>
    <cellStyle name="Comma 56 6 5" xfId="7661" xr:uid="{00000000-0005-0000-0000-0000E11D0000}"/>
    <cellStyle name="Comma 56 6 6" xfId="7662" xr:uid="{00000000-0005-0000-0000-0000E21D0000}"/>
    <cellStyle name="Comma 56 7" xfId="7663" xr:uid="{00000000-0005-0000-0000-0000E31D0000}"/>
    <cellStyle name="Comma 56 7 2" xfId="7664" xr:uid="{00000000-0005-0000-0000-0000E41D0000}"/>
    <cellStyle name="Comma 56 7 2 2" xfId="7665" xr:uid="{00000000-0005-0000-0000-0000E51D0000}"/>
    <cellStyle name="Comma 56 7 2 2 2" xfId="7666" xr:uid="{00000000-0005-0000-0000-0000E61D0000}"/>
    <cellStyle name="Comma 56 7 2 2 3" xfId="7667" xr:uid="{00000000-0005-0000-0000-0000E71D0000}"/>
    <cellStyle name="Comma 56 7 2 2 4" xfId="7668" xr:uid="{00000000-0005-0000-0000-0000E81D0000}"/>
    <cellStyle name="Comma 56 7 2 3" xfId="7669" xr:uid="{00000000-0005-0000-0000-0000E91D0000}"/>
    <cellStyle name="Comma 56 7 2 4" xfId="7670" xr:uid="{00000000-0005-0000-0000-0000EA1D0000}"/>
    <cellStyle name="Comma 56 7 2 5" xfId="7671" xr:uid="{00000000-0005-0000-0000-0000EB1D0000}"/>
    <cellStyle name="Comma 56 7 3" xfId="7672" xr:uid="{00000000-0005-0000-0000-0000EC1D0000}"/>
    <cellStyle name="Comma 56 7 3 2" xfId="7673" xr:uid="{00000000-0005-0000-0000-0000ED1D0000}"/>
    <cellStyle name="Comma 56 7 3 3" xfId="7674" xr:uid="{00000000-0005-0000-0000-0000EE1D0000}"/>
    <cellStyle name="Comma 56 7 3 4" xfId="7675" xr:uid="{00000000-0005-0000-0000-0000EF1D0000}"/>
    <cellStyle name="Comma 56 7 4" xfId="7676" xr:uid="{00000000-0005-0000-0000-0000F01D0000}"/>
    <cellStyle name="Comma 56 7 5" xfId="7677" xr:uid="{00000000-0005-0000-0000-0000F11D0000}"/>
    <cellStyle name="Comma 56 7 6" xfId="7678" xr:uid="{00000000-0005-0000-0000-0000F21D0000}"/>
    <cellStyle name="Comma 56 8" xfId="7679" xr:uid="{00000000-0005-0000-0000-0000F31D0000}"/>
    <cellStyle name="Comma 56 8 2" xfId="7680" xr:uid="{00000000-0005-0000-0000-0000F41D0000}"/>
    <cellStyle name="Comma 56 8 2 2" xfId="7681" xr:uid="{00000000-0005-0000-0000-0000F51D0000}"/>
    <cellStyle name="Comma 56 8 2 3" xfId="7682" xr:uid="{00000000-0005-0000-0000-0000F61D0000}"/>
    <cellStyle name="Comma 56 8 2 4" xfId="7683" xr:uid="{00000000-0005-0000-0000-0000F71D0000}"/>
    <cellStyle name="Comma 56 8 3" xfId="7684" xr:uid="{00000000-0005-0000-0000-0000F81D0000}"/>
    <cellStyle name="Comma 56 8 4" xfId="7685" xr:uid="{00000000-0005-0000-0000-0000F91D0000}"/>
    <cellStyle name="Comma 56 8 5" xfId="7686" xr:uid="{00000000-0005-0000-0000-0000FA1D0000}"/>
    <cellStyle name="Comma 56 9" xfId="7687" xr:uid="{00000000-0005-0000-0000-0000FB1D0000}"/>
    <cellStyle name="Comma 56 9 2" xfId="7688" xr:uid="{00000000-0005-0000-0000-0000FC1D0000}"/>
    <cellStyle name="Comma 56 9 3" xfId="7689" xr:uid="{00000000-0005-0000-0000-0000FD1D0000}"/>
    <cellStyle name="Comma 56 9 4" xfId="7690" xr:uid="{00000000-0005-0000-0000-0000FE1D0000}"/>
    <cellStyle name="Comma 57" xfId="7691" xr:uid="{00000000-0005-0000-0000-0000FF1D0000}"/>
    <cellStyle name="Comma 57 10" xfId="7692" xr:uid="{00000000-0005-0000-0000-0000001E0000}"/>
    <cellStyle name="Comma 57 11" xfId="7693" xr:uid="{00000000-0005-0000-0000-0000011E0000}"/>
    <cellStyle name="Comma 57 12" xfId="7694" xr:uid="{00000000-0005-0000-0000-0000021E0000}"/>
    <cellStyle name="Comma 57 2" xfId="7695" xr:uid="{00000000-0005-0000-0000-0000031E0000}"/>
    <cellStyle name="Comma 57 2 10" xfId="7696" xr:uid="{00000000-0005-0000-0000-0000041E0000}"/>
    <cellStyle name="Comma 57 2 2" xfId="7697" xr:uid="{00000000-0005-0000-0000-0000051E0000}"/>
    <cellStyle name="Comma 57 2 2 2" xfId="7698" xr:uid="{00000000-0005-0000-0000-0000061E0000}"/>
    <cellStyle name="Comma 57 2 2 2 2" xfId="7699" xr:uid="{00000000-0005-0000-0000-0000071E0000}"/>
    <cellStyle name="Comma 57 2 2 2 2 2" xfId="7700" xr:uid="{00000000-0005-0000-0000-0000081E0000}"/>
    <cellStyle name="Comma 57 2 2 2 2 2 2" xfId="7701" xr:uid="{00000000-0005-0000-0000-0000091E0000}"/>
    <cellStyle name="Comma 57 2 2 2 2 2 3" xfId="7702" xr:uid="{00000000-0005-0000-0000-00000A1E0000}"/>
    <cellStyle name="Comma 57 2 2 2 2 2 4" xfId="7703" xr:uid="{00000000-0005-0000-0000-00000B1E0000}"/>
    <cellStyle name="Comma 57 2 2 2 2 3" xfId="7704" xr:uid="{00000000-0005-0000-0000-00000C1E0000}"/>
    <cellStyle name="Comma 57 2 2 2 2 4" xfId="7705" xr:uid="{00000000-0005-0000-0000-00000D1E0000}"/>
    <cellStyle name="Comma 57 2 2 2 2 5" xfId="7706" xr:uid="{00000000-0005-0000-0000-00000E1E0000}"/>
    <cellStyle name="Comma 57 2 2 2 3" xfId="7707" xr:uid="{00000000-0005-0000-0000-00000F1E0000}"/>
    <cellStyle name="Comma 57 2 2 2 3 2" xfId="7708" xr:uid="{00000000-0005-0000-0000-0000101E0000}"/>
    <cellStyle name="Comma 57 2 2 2 3 3" xfId="7709" xr:uid="{00000000-0005-0000-0000-0000111E0000}"/>
    <cellStyle name="Comma 57 2 2 2 3 4" xfId="7710" xr:uid="{00000000-0005-0000-0000-0000121E0000}"/>
    <cellStyle name="Comma 57 2 2 2 4" xfId="7711" xr:uid="{00000000-0005-0000-0000-0000131E0000}"/>
    <cellStyle name="Comma 57 2 2 2 5" xfId="7712" xr:uid="{00000000-0005-0000-0000-0000141E0000}"/>
    <cellStyle name="Comma 57 2 2 2 6" xfId="7713" xr:uid="{00000000-0005-0000-0000-0000151E0000}"/>
    <cellStyle name="Comma 57 2 2 3" xfId="7714" xr:uid="{00000000-0005-0000-0000-0000161E0000}"/>
    <cellStyle name="Comma 57 2 2 3 2" xfId="7715" xr:uid="{00000000-0005-0000-0000-0000171E0000}"/>
    <cellStyle name="Comma 57 2 2 3 2 2" xfId="7716" xr:uid="{00000000-0005-0000-0000-0000181E0000}"/>
    <cellStyle name="Comma 57 2 2 3 2 2 2" xfId="7717" xr:uid="{00000000-0005-0000-0000-0000191E0000}"/>
    <cellStyle name="Comma 57 2 2 3 2 2 3" xfId="7718" xr:uid="{00000000-0005-0000-0000-00001A1E0000}"/>
    <cellStyle name="Comma 57 2 2 3 2 2 4" xfId="7719" xr:uid="{00000000-0005-0000-0000-00001B1E0000}"/>
    <cellStyle name="Comma 57 2 2 3 2 3" xfId="7720" xr:uid="{00000000-0005-0000-0000-00001C1E0000}"/>
    <cellStyle name="Comma 57 2 2 3 2 4" xfId="7721" xr:uid="{00000000-0005-0000-0000-00001D1E0000}"/>
    <cellStyle name="Comma 57 2 2 3 2 5" xfId="7722" xr:uid="{00000000-0005-0000-0000-00001E1E0000}"/>
    <cellStyle name="Comma 57 2 2 3 3" xfId="7723" xr:uid="{00000000-0005-0000-0000-00001F1E0000}"/>
    <cellStyle name="Comma 57 2 2 3 3 2" xfId="7724" xr:uid="{00000000-0005-0000-0000-0000201E0000}"/>
    <cellStyle name="Comma 57 2 2 3 3 3" xfId="7725" xr:uid="{00000000-0005-0000-0000-0000211E0000}"/>
    <cellStyle name="Comma 57 2 2 3 3 4" xfId="7726" xr:uid="{00000000-0005-0000-0000-0000221E0000}"/>
    <cellStyle name="Comma 57 2 2 3 4" xfId="7727" xr:uid="{00000000-0005-0000-0000-0000231E0000}"/>
    <cellStyle name="Comma 57 2 2 3 5" xfId="7728" xr:uid="{00000000-0005-0000-0000-0000241E0000}"/>
    <cellStyle name="Comma 57 2 2 3 6" xfId="7729" xr:uid="{00000000-0005-0000-0000-0000251E0000}"/>
    <cellStyle name="Comma 57 2 2 4" xfId="7730" xr:uid="{00000000-0005-0000-0000-0000261E0000}"/>
    <cellStyle name="Comma 57 2 2 4 2" xfId="7731" xr:uid="{00000000-0005-0000-0000-0000271E0000}"/>
    <cellStyle name="Comma 57 2 2 4 2 2" xfId="7732" xr:uid="{00000000-0005-0000-0000-0000281E0000}"/>
    <cellStyle name="Comma 57 2 2 4 2 3" xfId="7733" xr:uid="{00000000-0005-0000-0000-0000291E0000}"/>
    <cellStyle name="Comma 57 2 2 4 2 4" xfId="7734" xr:uid="{00000000-0005-0000-0000-00002A1E0000}"/>
    <cellStyle name="Comma 57 2 2 4 3" xfId="7735" xr:uid="{00000000-0005-0000-0000-00002B1E0000}"/>
    <cellStyle name="Comma 57 2 2 4 4" xfId="7736" xr:uid="{00000000-0005-0000-0000-00002C1E0000}"/>
    <cellStyle name="Comma 57 2 2 4 5" xfId="7737" xr:uid="{00000000-0005-0000-0000-00002D1E0000}"/>
    <cellStyle name="Comma 57 2 2 5" xfId="7738" xr:uid="{00000000-0005-0000-0000-00002E1E0000}"/>
    <cellStyle name="Comma 57 2 2 5 2" xfId="7739" xr:uid="{00000000-0005-0000-0000-00002F1E0000}"/>
    <cellStyle name="Comma 57 2 2 5 3" xfId="7740" xr:uid="{00000000-0005-0000-0000-0000301E0000}"/>
    <cellStyle name="Comma 57 2 2 5 4" xfId="7741" xr:uid="{00000000-0005-0000-0000-0000311E0000}"/>
    <cellStyle name="Comma 57 2 2 6" xfId="7742" xr:uid="{00000000-0005-0000-0000-0000321E0000}"/>
    <cellStyle name="Comma 57 2 2 7" xfId="7743" xr:uid="{00000000-0005-0000-0000-0000331E0000}"/>
    <cellStyle name="Comma 57 2 2 8" xfId="7744" xr:uid="{00000000-0005-0000-0000-0000341E0000}"/>
    <cellStyle name="Comma 57 2 3" xfId="7745" xr:uid="{00000000-0005-0000-0000-0000351E0000}"/>
    <cellStyle name="Comma 57 2 3 2" xfId="7746" xr:uid="{00000000-0005-0000-0000-0000361E0000}"/>
    <cellStyle name="Comma 57 2 3 2 2" xfId="7747" xr:uid="{00000000-0005-0000-0000-0000371E0000}"/>
    <cellStyle name="Comma 57 2 3 2 2 2" xfId="7748" xr:uid="{00000000-0005-0000-0000-0000381E0000}"/>
    <cellStyle name="Comma 57 2 3 2 2 2 2" xfId="7749" xr:uid="{00000000-0005-0000-0000-0000391E0000}"/>
    <cellStyle name="Comma 57 2 3 2 2 2 3" xfId="7750" xr:uid="{00000000-0005-0000-0000-00003A1E0000}"/>
    <cellStyle name="Comma 57 2 3 2 2 2 4" xfId="7751" xr:uid="{00000000-0005-0000-0000-00003B1E0000}"/>
    <cellStyle name="Comma 57 2 3 2 2 3" xfId="7752" xr:uid="{00000000-0005-0000-0000-00003C1E0000}"/>
    <cellStyle name="Comma 57 2 3 2 2 4" xfId="7753" xr:uid="{00000000-0005-0000-0000-00003D1E0000}"/>
    <cellStyle name="Comma 57 2 3 2 2 5" xfId="7754" xr:uid="{00000000-0005-0000-0000-00003E1E0000}"/>
    <cellStyle name="Comma 57 2 3 2 3" xfId="7755" xr:uid="{00000000-0005-0000-0000-00003F1E0000}"/>
    <cellStyle name="Comma 57 2 3 2 3 2" xfId="7756" xr:uid="{00000000-0005-0000-0000-0000401E0000}"/>
    <cellStyle name="Comma 57 2 3 2 3 3" xfId="7757" xr:uid="{00000000-0005-0000-0000-0000411E0000}"/>
    <cellStyle name="Comma 57 2 3 2 3 4" xfId="7758" xr:uid="{00000000-0005-0000-0000-0000421E0000}"/>
    <cellStyle name="Comma 57 2 3 2 4" xfId="7759" xr:uid="{00000000-0005-0000-0000-0000431E0000}"/>
    <cellStyle name="Comma 57 2 3 2 5" xfId="7760" xr:uid="{00000000-0005-0000-0000-0000441E0000}"/>
    <cellStyle name="Comma 57 2 3 2 6" xfId="7761" xr:uid="{00000000-0005-0000-0000-0000451E0000}"/>
    <cellStyle name="Comma 57 2 3 3" xfId="7762" xr:uid="{00000000-0005-0000-0000-0000461E0000}"/>
    <cellStyle name="Comma 57 2 3 3 2" xfId="7763" xr:uid="{00000000-0005-0000-0000-0000471E0000}"/>
    <cellStyle name="Comma 57 2 3 3 2 2" xfId="7764" xr:uid="{00000000-0005-0000-0000-0000481E0000}"/>
    <cellStyle name="Comma 57 2 3 3 2 2 2" xfId="7765" xr:uid="{00000000-0005-0000-0000-0000491E0000}"/>
    <cellStyle name="Comma 57 2 3 3 2 2 3" xfId="7766" xr:uid="{00000000-0005-0000-0000-00004A1E0000}"/>
    <cellStyle name="Comma 57 2 3 3 2 2 4" xfId="7767" xr:uid="{00000000-0005-0000-0000-00004B1E0000}"/>
    <cellStyle name="Comma 57 2 3 3 2 3" xfId="7768" xr:uid="{00000000-0005-0000-0000-00004C1E0000}"/>
    <cellStyle name="Comma 57 2 3 3 2 4" xfId="7769" xr:uid="{00000000-0005-0000-0000-00004D1E0000}"/>
    <cellStyle name="Comma 57 2 3 3 2 5" xfId="7770" xr:uid="{00000000-0005-0000-0000-00004E1E0000}"/>
    <cellStyle name="Comma 57 2 3 3 3" xfId="7771" xr:uid="{00000000-0005-0000-0000-00004F1E0000}"/>
    <cellStyle name="Comma 57 2 3 3 3 2" xfId="7772" xr:uid="{00000000-0005-0000-0000-0000501E0000}"/>
    <cellStyle name="Comma 57 2 3 3 3 3" xfId="7773" xr:uid="{00000000-0005-0000-0000-0000511E0000}"/>
    <cellStyle name="Comma 57 2 3 3 3 4" xfId="7774" xr:uid="{00000000-0005-0000-0000-0000521E0000}"/>
    <cellStyle name="Comma 57 2 3 3 4" xfId="7775" xr:uid="{00000000-0005-0000-0000-0000531E0000}"/>
    <cellStyle name="Comma 57 2 3 3 5" xfId="7776" xr:uid="{00000000-0005-0000-0000-0000541E0000}"/>
    <cellStyle name="Comma 57 2 3 3 6" xfId="7777" xr:uid="{00000000-0005-0000-0000-0000551E0000}"/>
    <cellStyle name="Comma 57 2 3 4" xfId="7778" xr:uid="{00000000-0005-0000-0000-0000561E0000}"/>
    <cellStyle name="Comma 57 2 3 4 2" xfId="7779" xr:uid="{00000000-0005-0000-0000-0000571E0000}"/>
    <cellStyle name="Comma 57 2 3 4 2 2" xfId="7780" xr:uid="{00000000-0005-0000-0000-0000581E0000}"/>
    <cellStyle name="Comma 57 2 3 4 2 3" xfId="7781" xr:uid="{00000000-0005-0000-0000-0000591E0000}"/>
    <cellStyle name="Comma 57 2 3 4 2 4" xfId="7782" xr:uid="{00000000-0005-0000-0000-00005A1E0000}"/>
    <cellStyle name="Comma 57 2 3 4 3" xfId="7783" xr:uid="{00000000-0005-0000-0000-00005B1E0000}"/>
    <cellStyle name="Comma 57 2 3 4 4" xfId="7784" xr:uid="{00000000-0005-0000-0000-00005C1E0000}"/>
    <cellStyle name="Comma 57 2 3 4 5" xfId="7785" xr:uid="{00000000-0005-0000-0000-00005D1E0000}"/>
    <cellStyle name="Comma 57 2 3 5" xfId="7786" xr:uid="{00000000-0005-0000-0000-00005E1E0000}"/>
    <cellStyle name="Comma 57 2 3 5 2" xfId="7787" xr:uid="{00000000-0005-0000-0000-00005F1E0000}"/>
    <cellStyle name="Comma 57 2 3 5 3" xfId="7788" xr:uid="{00000000-0005-0000-0000-0000601E0000}"/>
    <cellStyle name="Comma 57 2 3 5 4" xfId="7789" xr:uid="{00000000-0005-0000-0000-0000611E0000}"/>
    <cellStyle name="Comma 57 2 3 6" xfId="7790" xr:uid="{00000000-0005-0000-0000-0000621E0000}"/>
    <cellStyle name="Comma 57 2 3 7" xfId="7791" xr:uid="{00000000-0005-0000-0000-0000631E0000}"/>
    <cellStyle name="Comma 57 2 3 8" xfId="7792" xr:uid="{00000000-0005-0000-0000-0000641E0000}"/>
    <cellStyle name="Comma 57 2 4" xfId="7793" xr:uid="{00000000-0005-0000-0000-0000651E0000}"/>
    <cellStyle name="Comma 57 2 4 2" xfId="7794" xr:uid="{00000000-0005-0000-0000-0000661E0000}"/>
    <cellStyle name="Comma 57 2 4 2 2" xfId="7795" xr:uid="{00000000-0005-0000-0000-0000671E0000}"/>
    <cellStyle name="Comma 57 2 4 2 2 2" xfId="7796" xr:uid="{00000000-0005-0000-0000-0000681E0000}"/>
    <cellStyle name="Comma 57 2 4 2 2 3" xfId="7797" xr:uid="{00000000-0005-0000-0000-0000691E0000}"/>
    <cellStyle name="Comma 57 2 4 2 2 4" xfId="7798" xr:uid="{00000000-0005-0000-0000-00006A1E0000}"/>
    <cellStyle name="Comma 57 2 4 2 3" xfId="7799" xr:uid="{00000000-0005-0000-0000-00006B1E0000}"/>
    <cellStyle name="Comma 57 2 4 2 4" xfId="7800" xr:uid="{00000000-0005-0000-0000-00006C1E0000}"/>
    <cellStyle name="Comma 57 2 4 2 5" xfId="7801" xr:uid="{00000000-0005-0000-0000-00006D1E0000}"/>
    <cellStyle name="Comma 57 2 4 3" xfId="7802" xr:uid="{00000000-0005-0000-0000-00006E1E0000}"/>
    <cellStyle name="Comma 57 2 4 3 2" xfId="7803" xr:uid="{00000000-0005-0000-0000-00006F1E0000}"/>
    <cellStyle name="Comma 57 2 4 3 3" xfId="7804" xr:uid="{00000000-0005-0000-0000-0000701E0000}"/>
    <cellStyle name="Comma 57 2 4 3 4" xfId="7805" xr:uid="{00000000-0005-0000-0000-0000711E0000}"/>
    <cellStyle name="Comma 57 2 4 4" xfId="7806" xr:uid="{00000000-0005-0000-0000-0000721E0000}"/>
    <cellStyle name="Comma 57 2 4 5" xfId="7807" xr:uid="{00000000-0005-0000-0000-0000731E0000}"/>
    <cellStyle name="Comma 57 2 4 6" xfId="7808" xr:uid="{00000000-0005-0000-0000-0000741E0000}"/>
    <cellStyle name="Comma 57 2 5" xfId="7809" xr:uid="{00000000-0005-0000-0000-0000751E0000}"/>
    <cellStyle name="Comma 57 2 5 2" xfId="7810" xr:uid="{00000000-0005-0000-0000-0000761E0000}"/>
    <cellStyle name="Comma 57 2 5 2 2" xfId="7811" xr:uid="{00000000-0005-0000-0000-0000771E0000}"/>
    <cellStyle name="Comma 57 2 5 2 2 2" xfId="7812" xr:uid="{00000000-0005-0000-0000-0000781E0000}"/>
    <cellStyle name="Comma 57 2 5 2 2 3" xfId="7813" xr:uid="{00000000-0005-0000-0000-0000791E0000}"/>
    <cellStyle name="Comma 57 2 5 2 2 4" xfId="7814" xr:uid="{00000000-0005-0000-0000-00007A1E0000}"/>
    <cellStyle name="Comma 57 2 5 2 3" xfId="7815" xr:uid="{00000000-0005-0000-0000-00007B1E0000}"/>
    <cellStyle name="Comma 57 2 5 2 4" xfId="7816" xr:uid="{00000000-0005-0000-0000-00007C1E0000}"/>
    <cellStyle name="Comma 57 2 5 2 5" xfId="7817" xr:uid="{00000000-0005-0000-0000-00007D1E0000}"/>
    <cellStyle name="Comma 57 2 5 3" xfId="7818" xr:uid="{00000000-0005-0000-0000-00007E1E0000}"/>
    <cellStyle name="Comma 57 2 5 3 2" xfId="7819" xr:uid="{00000000-0005-0000-0000-00007F1E0000}"/>
    <cellStyle name="Comma 57 2 5 3 3" xfId="7820" xr:uid="{00000000-0005-0000-0000-0000801E0000}"/>
    <cellStyle name="Comma 57 2 5 3 4" xfId="7821" xr:uid="{00000000-0005-0000-0000-0000811E0000}"/>
    <cellStyle name="Comma 57 2 5 4" xfId="7822" xr:uid="{00000000-0005-0000-0000-0000821E0000}"/>
    <cellStyle name="Comma 57 2 5 5" xfId="7823" xr:uid="{00000000-0005-0000-0000-0000831E0000}"/>
    <cellStyle name="Comma 57 2 5 6" xfId="7824" xr:uid="{00000000-0005-0000-0000-0000841E0000}"/>
    <cellStyle name="Comma 57 2 6" xfId="7825" xr:uid="{00000000-0005-0000-0000-0000851E0000}"/>
    <cellStyle name="Comma 57 2 6 2" xfId="7826" xr:uid="{00000000-0005-0000-0000-0000861E0000}"/>
    <cellStyle name="Comma 57 2 6 2 2" xfId="7827" xr:uid="{00000000-0005-0000-0000-0000871E0000}"/>
    <cellStyle name="Comma 57 2 6 2 3" xfId="7828" xr:uid="{00000000-0005-0000-0000-0000881E0000}"/>
    <cellStyle name="Comma 57 2 6 2 4" xfId="7829" xr:uid="{00000000-0005-0000-0000-0000891E0000}"/>
    <cellStyle name="Comma 57 2 6 3" xfId="7830" xr:uid="{00000000-0005-0000-0000-00008A1E0000}"/>
    <cellStyle name="Comma 57 2 6 4" xfId="7831" xr:uid="{00000000-0005-0000-0000-00008B1E0000}"/>
    <cellStyle name="Comma 57 2 6 5" xfId="7832" xr:uid="{00000000-0005-0000-0000-00008C1E0000}"/>
    <cellStyle name="Comma 57 2 7" xfId="7833" xr:uid="{00000000-0005-0000-0000-00008D1E0000}"/>
    <cellStyle name="Comma 57 2 7 2" xfId="7834" xr:uid="{00000000-0005-0000-0000-00008E1E0000}"/>
    <cellStyle name="Comma 57 2 7 3" xfId="7835" xr:uid="{00000000-0005-0000-0000-00008F1E0000}"/>
    <cellStyle name="Comma 57 2 7 4" xfId="7836" xr:uid="{00000000-0005-0000-0000-0000901E0000}"/>
    <cellStyle name="Comma 57 2 8" xfId="7837" xr:uid="{00000000-0005-0000-0000-0000911E0000}"/>
    <cellStyle name="Comma 57 2 9" xfId="7838" xr:uid="{00000000-0005-0000-0000-0000921E0000}"/>
    <cellStyle name="Comma 57 3" xfId="7839" xr:uid="{00000000-0005-0000-0000-0000931E0000}"/>
    <cellStyle name="Comma 57 3 10" xfId="7840" xr:uid="{00000000-0005-0000-0000-0000941E0000}"/>
    <cellStyle name="Comma 57 3 2" xfId="7841" xr:uid="{00000000-0005-0000-0000-0000951E0000}"/>
    <cellStyle name="Comma 57 3 2 2" xfId="7842" xr:uid="{00000000-0005-0000-0000-0000961E0000}"/>
    <cellStyle name="Comma 57 3 2 2 2" xfId="7843" xr:uid="{00000000-0005-0000-0000-0000971E0000}"/>
    <cellStyle name="Comma 57 3 2 2 2 2" xfId="7844" xr:uid="{00000000-0005-0000-0000-0000981E0000}"/>
    <cellStyle name="Comma 57 3 2 2 2 2 2" xfId="7845" xr:uid="{00000000-0005-0000-0000-0000991E0000}"/>
    <cellStyle name="Comma 57 3 2 2 2 2 3" xfId="7846" xr:uid="{00000000-0005-0000-0000-00009A1E0000}"/>
    <cellStyle name="Comma 57 3 2 2 2 2 4" xfId="7847" xr:uid="{00000000-0005-0000-0000-00009B1E0000}"/>
    <cellStyle name="Comma 57 3 2 2 2 3" xfId="7848" xr:uid="{00000000-0005-0000-0000-00009C1E0000}"/>
    <cellStyle name="Comma 57 3 2 2 2 4" xfId="7849" xr:uid="{00000000-0005-0000-0000-00009D1E0000}"/>
    <cellStyle name="Comma 57 3 2 2 2 5" xfId="7850" xr:uid="{00000000-0005-0000-0000-00009E1E0000}"/>
    <cellStyle name="Comma 57 3 2 2 3" xfId="7851" xr:uid="{00000000-0005-0000-0000-00009F1E0000}"/>
    <cellStyle name="Comma 57 3 2 2 3 2" xfId="7852" xr:uid="{00000000-0005-0000-0000-0000A01E0000}"/>
    <cellStyle name="Comma 57 3 2 2 3 3" xfId="7853" xr:uid="{00000000-0005-0000-0000-0000A11E0000}"/>
    <cellStyle name="Comma 57 3 2 2 3 4" xfId="7854" xr:uid="{00000000-0005-0000-0000-0000A21E0000}"/>
    <cellStyle name="Comma 57 3 2 2 4" xfId="7855" xr:uid="{00000000-0005-0000-0000-0000A31E0000}"/>
    <cellStyle name="Comma 57 3 2 2 5" xfId="7856" xr:uid="{00000000-0005-0000-0000-0000A41E0000}"/>
    <cellStyle name="Comma 57 3 2 2 6" xfId="7857" xr:uid="{00000000-0005-0000-0000-0000A51E0000}"/>
    <cellStyle name="Comma 57 3 2 3" xfId="7858" xr:uid="{00000000-0005-0000-0000-0000A61E0000}"/>
    <cellStyle name="Comma 57 3 2 3 2" xfId="7859" xr:uid="{00000000-0005-0000-0000-0000A71E0000}"/>
    <cellStyle name="Comma 57 3 2 3 2 2" xfId="7860" xr:uid="{00000000-0005-0000-0000-0000A81E0000}"/>
    <cellStyle name="Comma 57 3 2 3 2 2 2" xfId="7861" xr:uid="{00000000-0005-0000-0000-0000A91E0000}"/>
    <cellStyle name="Comma 57 3 2 3 2 2 3" xfId="7862" xr:uid="{00000000-0005-0000-0000-0000AA1E0000}"/>
    <cellStyle name="Comma 57 3 2 3 2 2 4" xfId="7863" xr:uid="{00000000-0005-0000-0000-0000AB1E0000}"/>
    <cellStyle name="Comma 57 3 2 3 2 3" xfId="7864" xr:uid="{00000000-0005-0000-0000-0000AC1E0000}"/>
    <cellStyle name="Comma 57 3 2 3 2 4" xfId="7865" xr:uid="{00000000-0005-0000-0000-0000AD1E0000}"/>
    <cellStyle name="Comma 57 3 2 3 2 5" xfId="7866" xr:uid="{00000000-0005-0000-0000-0000AE1E0000}"/>
    <cellStyle name="Comma 57 3 2 3 3" xfId="7867" xr:uid="{00000000-0005-0000-0000-0000AF1E0000}"/>
    <cellStyle name="Comma 57 3 2 3 3 2" xfId="7868" xr:uid="{00000000-0005-0000-0000-0000B01E0000}"/>
    <cellStyle name="Comma 57 3 2 3 3 3" xfId="7869" xr:uid="{00000000-0005-0000-0000-0000B11E0000}"/>
    <cellStyle name="Comma 57 3 2 3 3 4" xfId="7870" xr:uid="{00000000-0005-0000-0000-0000B21E0000}"/>
    <cellStyle name="Comma 57 3 2 3 4" xfId="7871" xr:uid="{00000000-0005-0000-0000-0000B31E0000}"/>
    <cellStyle name="Comma 57 3 2 3 5" xfId="7872" xr:uid="{00000000-0005-0000-0000-0000B41E0000}"/>
    <cellStyle name="Comma 57 3 2 3 6" xfId="7873" xr:uid="{00000000-0005-0000-0000-0000B51E0000}"/>
    <cellStyle name="Comma 57 3 2 4" xfId="7874" xr:uid="{00000000-0005-0000-0000-0000B61E0000}"/>
    <cellStyle name="Comma 57 3 2 4 2" xfId="7875" xr:uid="{00000000-0005-0000-0000-0000B71E0000}"/>
    <cellStyle name="Comma 57 3 2 4 2 2" xfId="7876" xr:uid="{00000000-0005-0000-0000-0000B81E0000}"/>
    <cellStyle name="Comma 57 3 2 4 2 3" xfId="7877" xr:uid="{00000000-0005-0000-0000-0000B91E0000}"/>
    <cellStyle name="Comma 57 3 2 4 2 4" xfId="7878" xr:uid="{00000000-0005-0000-0000-0000BA1E0000}"/>
    <cellStyle name="Comma 57 3 2 4 3" xfId="7879" xr:uid="{00000000-0005-0000-0000-0000BB1E0000}"/>
    <cellStyle name="Comma 57 3 2 4 4" xfId="7880" xr:uid="{00000000-0005-0000-0000-0000BC1E0000}"/>
    <cellStyle name="Comma 57 3 2 4 5" xfId="7881" xr:uid="{00000000-0005-0000-0000-0000BD1E0000}"/>
    <cellStyle name="Comma 57 3 2 5" xfId="7882" xr:uid="{00000000-0005-0000-0000-0000BE1E0000}"/>
    <cellStyle name="Comma 57 3 2 5 2" xfId="7883" xr:uid="{00000000-0005-0000-0000-0000BF1E0000}"/>
    <cellStyle name="Comma 57 3 2 5 3" xfId="7884" xr:uid="{00000000-0005-0000-0000-0000C01E0000}"/>
    <cellStyle name="Comma 57 3 2 5 4" xfId="7885" xr:uid="{00000000-0005-0000-0000-0000C11E0000}"/>
    <cellStyle name="Comma 57 3 2 6" xfId="7886" xr:uid="{00000000-0005-0000-0000-0000C21E0000}"/>
    <cellStyle name="Comma 57 3 2 7" xfId="7887" xr:uid="{00000000-0005-0000-0000-0000C31E0000}"/>
    <cellStyle name="Comma 57 3 2 8" xfId="7888" xr:uid="{00000000-0005-0000-0000-0000C41E0000}"/>
    <cellStyle name="Comma 57 3 3" xfId="7889" xr:uid="{00000000-0005-0000-0000-0000C51E0000}"/>
    <cellStyle name="Comma 57 3 3 2" xfId="7890" xr:uid="{00000000-0005-0000-0000-0000C61E0000}"/>
    <cellStyle name="Comma 57 3 3 2 2" xfId="7891" xr:uid="{00000000-0005-0000-0000-0000C71E0000}"/>
    <cellStyle name="Comma 57 3 3 2 2 2" xfId="7892" xr:uid="{00000000-0005-0000-0000-0000C81E0000}"/>
    <cellStyle name="Comma 57 3 3 2 2 2 2" xfId="7893" xr:uid="{00000000-0005-0000-0000-0000C91E0000}"/>
    <cellStyle name="Comma 57 3 3 2 2 2 3" xfId="7894" xr:uid="{00000000-0005-0000-0000-0000CA1E0000}"/>
    <cellStyle name="Comma 57 3 3 2 2 2 4" xfId="7895" xr:uid="{00000000-0005-0000-0000-0000CB1E0000}"/>
    <cellStyle name="Comma 57 3 3 2 2 3" xfId="7896" xr:uid="{00000000-0005-0000-0000-0000CC1E0000}"/>
    <cellStyle name="Comma 57 3 3 2 2 4" xfId="7897" xr:uid="{00000000-0005-0000-0000-0000CD1E0000}"/>
    <cellStyle name="Comma 57 3 3 2 2 5" xfId="7898" xr:uid="{00000000-0005-0000-0000-0000CE1E0000}"/>
    <cellStyle name="Comma 57 3 3 2 3" xfId="7899" xr:uid="{00000000-0005-0000-0000-0000CF1E0000}"/>
    <cellStyle name="Comma 57 3 3 2 3 2" xfId="7900" xr:uid="{00000000-0005-0000-0000-0000D01E0000}"/>
    <cellStyle name="Comma 57 3 3 2 3 3" xfId="7901" xr:uid="{00000000-0005-0000-0000-0000D11E0000}"/>
    <cellStyle name="Comma 57 3 3 2 3 4" xfId="7902" xr:uid="{00000000-0005-0000-0000-0000D21E0000}"/>
    <cellStyle name="Comma 57 3 3 2 4" xfId="7903" xr:uid="{00000000-0005-0000-0000-0000D31E0000}"/>
    <cellStyle name="Comma 57 3 3 2 5" xfId="7904" xr:uid="{00000000-0005-0000-0000-0000D41E0000}"/>
    <cellStyle name="Comma 57 3 3 2 6" xfId="7905" xr:uid="{00000000-0005-0000-0000-0000D51E0000}"/>
    <cellStyle name="Comma 57 3 3 3" xfId="7906" xr:uid="{00000000-0005-0000-0000-0000D61E0000}"/>
    <cellStyle name="Comma 57 3 3 3 2" xfId="7907" xr:uid="{00000000-0005-0000-0000-0000D71E0000}"/>
    <cellStyle name="Comma 57 3 3 3 2 2" xfId="7908" xr:uid="{00000000-0005-0000-0000-0000D81E0000}"/>
    <cellStyle name="Comma 57 3 3 3 2 2 2" xfId="7909" xr:uid="{00000000-0005-0000-0000-0000D91E0000}"/>
    <cellStyle name="Comma 57 3 3 3 2 2 3" xfId="7910" xr:uid="{00000000-0005-0000-0000-0000DA1E0000}"/>
    <cellStyle name="Comma 57 3 3 3 2 2 4" xfId="7911" xr:uid="{00000000-0005-0000-0000-0000DB1E0000}"/>
    <cellStyle name="Comma 57 3 3 3 2 3" xfId="7912" xr:uid="{00000000-0005-0000-0000-0000DC1E0000}"/>
    <cellStyle name="Comma 57 3 3 3 2 4" xfId="7913" xr:uid="{00000000-0005-0000-0000-0000DD1E0000}"/>
    <cellStyle name="Comma 57 3 3 3 2 5" xfId="7914" xr:uid="{00000000-0005-0000-0000-0000DE1E0000}"/>
    <cellStyle name="Comma 57 3 3 3 3" xfId="7915" xr:uid="{00000000-0005-0000-0000-0000DF1E0000}"/>
    <cellStyle name="Comma 57 3 3 3 3 2" xfId="7916" xr:uid="{00000000-0005-0000-0000-0000E01E0000}"/>
    <cellStyle name="Comma 57 3 3 3 3 3" xfId="7917" xr:uid="{00000000-0005-0000-0000-0000E11E0000}"/>
    <cellStyle name="Comma 57 3 3 3 3 4" xfId="7918" xr:uid="{00000000-0005-0000-0000-0000E21E0000}"/>
    <cellStyle name="Comma 57 3 3 3 4" xfId="7919" xr:uid="{00000000-0005-0000-0000-0000E31E0000}"/>
    <cellStyle name="Comma 57 3 3 3 5" xfId="7920" xr:uid="{00000000-0005-0000-0000-0000E41E0000}"/>
    <cellStyle name="Comma 57 3 3 3 6" xfId="7921" xr:uid="{00000000-0005-0000-0000-0000E51E0000}"/>
    <cellStyle name="Comma 57 3 3 4" xfId="7922" xr:uid="{00000000-0005-0000-0000-0000E61E0000}"/>
    <cellStyle name="Comma 57 3 3 4 2" xfId="7923" xr:uid="{00000000-0005-0000-0000-0000E71E0000}"/>
    <cellStyle name="Comma 57 3 3 4 2 2" xfId="7924" xr:uid="{00000000-0005-0000-0000-0000E81E0000}"/>
    <cellStyle name="Comma 57 3 3 4 2 3" xfId="7925" xr:uid="{00000000-0005-0000-0000-0000E91E0000}"/>
    <cellStyle name="Comma 57 3 3 4 2 4" xfId="7926" xr:uid="{00000000-0005-0000-0000-0000EA1E0000}"/>
    <cellStyle name="Comma 57 3 3 4 3" xfId="7927" xr:uid="{00000000-0005-0000-0000-0000EB1E0000}"/>
    <cellStyle name="Comma 57 3 3 4 4" xfId="7928" xr:uid="{00000000-0005-0000-0000-0000EC1E0000}"/>
    <cellStyle name="Comma 57 3 3 4 5" xfId="7929" xr:uid="{00000000-0005-0000-0000-0000ED1E0000}"/>
    <cellStyle name="Comma 57 3 3 5" xfId="7930" xr:uid="{00000000-0005-0000-0000-0000EE1E0000}"/>
    <cellStyle name="Comma 57 3 3 5 2" xfId="7931" xr:uid="{00000000-0005-0000-0000-0000EF1E0000}"/>
    <cellStyle name="Comma 57 3 3 5 3" xfId="7932" xr:uid="{00000000-0005-0000-0000-0000F01E0000}"/>
    <cellStyle name="Comma 57 3 3 5 4" xfId="7933" xr:uid="{00000000-0005-0000-0000-0000F11E0000}"/>
    <cellStyle name="Comma 57 3 3 6" xfId="7934" xr:uid="{00000000-0005-0000-0000-0000F21E0000}"/>
    <cellStyle name="Comma 57 3 3 7" xfId="7935" xr:uid="{00000000-0005-0000-0000-0000F31E0000}"/>
    <cellStyle name="Comma 57 3 3 8" xfId="7936" xr:uid="{00000000-0005-0000-0000-0000F41E0000}"/>
    <cellStyle name="Comma 57 3 4" xfId="7937" xr:uid="{00000000-0005-0000-0000-0000F51E0000}"/>
    <cellStyle name="Comma 57 3 4 2" xfId="7938" xr:uid="{00000000-0005-0000-0000-0000F61E0000}"/>
    <cellStyle name="Comma 57 3 4 2 2" xfId="7939" xr:uid="{00000000-0005-0000-0000-0000F71E0000}"/>
    <cellStyle name="Comma 57 3 4 2 2 2" xfId="7940" xr:uid="{00000000-0005-0000-0000-0000F81E0000}"/>
    <cellStyle name="Comma 57 3 4 2 2 3" xfId="7941" xr:uid="{00000000-0005-0000-0000-0000F91E0000}"/>
    <cellStyle name="Comma 57 3 4 2 2 4" xfId="7942" xr:uid="{00000000-0005-0000-0000-0000FA1E0000}"/>
    <cellStyle name="Comma 57 3 4 2 3" xfId="7943" xr:uid="{00000000-0005-0000-0000-0000FB1E0000}"/>
    <cellStyle name="Comma 57 3 4 2 4" xfId="7944" xr:uid="{00000000-0005-0000-0000-0000FC1E0000}"/>
    <cellStyle name="Comma 57 3 4 2 5" xfId="7945" xr:uid="{00000000-0005-0000-0000-0000FD1E0000}"/>
    <cellStyle name="Comma 57 3 4 3" xfId="7946" xr:uid="{00000000-0005-0000-0000-0000FE1E0000}"/>
    <cellStyle name="Comma 57 3 4 3 2" xfId="7947" xr:uid="{00000000-0005-0000-0000-0000FF1E0000}"/>
    <cellStyle name="Comma 57 3 4 3 3" xfId="7948" xr:uid="{00000000-0005-0000-0000-0000001F0000}"/>
    <cellStyle name="Comma 57 3 4 3 4" xfId="7949" xr:uid="{00000000-0005-0000-0000-0000011F0000}"/>
    <cellStyle name="Comma 57 3 4 4" xfId="7950" xr:uid="{00000000-0005-0000-0000-0000021F0000}"/>
    <cellStyle name="Comma 57 3 4 5" xfId="7951" xr:uid="{00000000-0005-0000-0000-0000031F0000}"/>
    <cellStyle name="Comma 57 3 4 6" xfId="7952" xr:uid="{00000000-0005-0000-0000-0000041F0000}"/>
    <cellStyle name="Comma 57 3 5" xfId="7953" xr:uid="{00000000-0005-0000-0000-0000051F0000}"/>
    <cellStyle name="Comma 57 3 5 2" xfId="7954" xr:uid="{00000000-0005-0000-0000-0000061F0000}"/>
    <cellStyle name="Comma 57 3 5 2 2" xfId="7955" xr:uid="{00000000-0005-0000-0000-0000071F0000}"/>
    <cellStyle name="Comma 57 3 5 2 2 2" xfId="7956" xr:uid="{00000000-0005-0000-0000-0000081F0000}"/>
    <cellStyle name="Comma 57 3 5 2 2 3" xfId="7957" xr:uid="{00000000-0005-0000-0000-0000091F0000}"/>
    <cellStyle name="Comma 57 3 5 2 2 4" xfId="7958" xr:uid="{00000000-0005-0000-0000-00000A1F0000}"/>
    <cellStyle name="Comma 57 3 5 2 3" xfId="7959" xr:uid="{00000000-0005-0000-0000-00000B1F0000}"/>
    <cellStyle name="Comma 57 3 5 2 4" xfId="7960" xr:uid="{00000000-0005-0000-0000-00000C1F0000}"/>
    <cellStyle name="Comma 57 3 5 2 5" xfId="7961" xr:uid="{00000000-0005-0000-0000-00000D1F0000}"/>
    <cellStyle name="Comma 57 3 5 3" xfId="7962" xr:uid="{00000000-0005-0000-0000-00000E1F0000}"/>
    <cellStyle name="Comma 57 3 5 3 2" xfId="7963" xr:uid="{00000000-0005-0000-0000-00000F1F0000}"/>
    <cellStyle name="Comma 57 3 5 3 3" xfId="7964" xr:uid="{00000000-0005-0000-0000-0000101F0000}"/>
    <cellStyle name="Comma 57 3 5 3 4" xfId="7965" xr:uid="{00000000-0005-0000-0000-0000111F0000}"/>
    <cellStyle name="Comma 57 3 5 4" xfId="7966" xr:uid="{00000000-0005-0000-0000-0000121F0000}"/>
    <cellStyle name="Comma 57 3 5 5" xfId="7967" xr:uid="{00000000-0005-0000-0000-0000131F0000}"/>
    <cellStyle name="Comma 57 3 5 6" xfId="7968" xr:uid="{00000000-0005-0000-0000-0000141F0000}"/>
    <cellStyle name="Comma 57 3 6" xfId="7969" xr:uid="{00000000-0005-0000-0000-0000151F0000}"/>
    <cellStyle name="Comma 57 3 6 2" xfId="7970" xr:uid="{00000000-0005-0000-0000-0000161F0000}"/>
    <cellStyle name="Comma 57 3 6 2 2" xfId="7971" xr:uid="{00000000-0005-0000-0000-0000171F0000}"/>
    <cellStyle name="Comma 57 3 6 2 3" xfId="7972" xr:uid="{00000000-0005-0000-0000-0000181F0000}"/>
    <cellStyle name="Comma 57 3 6 2 4" xfId="7973" xr:uid="{00000000-0005-0000-0000-0000191F0000}"/>
    <cellStyle name="Comma 57 3 6 3" xfId="7974" xr:uid="{00000000-0005-0000-0000-00001A1F0000}"/>
    <cellStyle name="Comma 57 3 6 4" xfId="7975" xr:uid="{00000000-0005-0000-0000-00001B1F0000}"/>
    <cellStyle name="Comma 57 3 6 5" xfId="7976" xr:uid="{00000000-0005-0000-0000-00001C1F0000}"/>
    <cellStyle name="Comma 57 3 7" xfId="7977" xr:uid="{00000000-0005-0000-0000-00001D1F0000}"/>
    <cellStyle name="Comma 57 3 7 2" xfId="7978" xr:uid="{00000000-0005-0000-0000-00001E1F0000}"/>
    <cellStyle name="Comma 57 3 7 3" xfId="7979" xr:uid="{00000000-0005-0000-0000-00001F1F0000}"/>
    <cellStyle name="Comma 57 3 7 4" xfId="7980" xr:uid="{00000000-0005-0000-0000-0000201F0000}"/>
    <cellStyle name="Comma 57 3 8" xfId="7981" xr:uid="{00000000-0005-0000-0000-0000211F0000}"/>
    <cellStyle name="Comma 57 3 9" xfId="7982" xr:uid="{00000000-0005-0000-0000-0000221F0000}"/>
    <cellStyle name="Comma 57 4" xfId="7983" xr:uid="{00000000-0005-0000-0000-0000231F0000}"/>
    <cellStyle name="Comma 57 4 2" xfId="7984" xr:uid="{00000000-0005-0000-0000-0000241F0000}"/>
    <cellStyle name="Comma 57 4 2 2" xfId="7985" xr:uid="{00000000-0005-0000-0000-0000251F0000}"/>
    <cellStyle name="Comma 57 4 2 2 2" xfId="7986" xr:uid="{00000000-0005-0000-0000-0000261F0000}"/>
    <cellStyle name="Comma 57 4 2 2 2 2" xfId="7987" xr:uid="{00000000-0005-0000-0000-0000271F0000}"/>
    <cellStyle name="Comma 57 4 2 2 2 3" xfId="7988" xr:uid="{00000000-0005-0000-0000-0000281F0000}"/>
    <cellStyle name="Comma 57 4 2 2 2 4" xfId="7989" xr:uid="{00000000-0005-0000-0000-0000291F0000}"/>
    <cellStyle name="Comma 57 4 2 2 3" xfId="7990" xr:uid="{00000000-0005-0000-0000-00002A1F0000}"/>
    <cellStyle name="Comma 57 4 2 2 4" xfId="7991" xr:uid="{00000000-0005-0000-0000-00002B1F0000}"/>
    <cellStyle name="Comma 57 4 2 2 5" xfId="7992" xr:uid="{00000000-0005-0000-0000-00002C1F0000}"/>
    <cellStyle name="Comma 57 4 2 3" xfId="7993" xr:uid="{00000000-0005-0000-0000-00002D1F0000}"/>
    <cellStyle name="Comma 57 4 2 3 2" xfId="7994" xr:uid="{00000000-0005-0000-0000-00002E1F0000}"/>
    <cellStyle name="Comma 57 4 2 3 3" xfId="7995" xr:uid="{00000000-0005-0000-0000-00002F1F0000}"/>
    <cellStyle name="Comma 57 4 2 3 4" xfId="7996" xr:uid="{00000000-0005-0000-0000-0000301F0000}"/>
    <cellStyle name="Comma 57 4 2 4" xfId="7997" xr:uid="{00000000-0005-0000-0000-0000311F0000}"/>
    <cellStyle name="Comma 57 4 2 5" xfId="7998" xr:uid="{00000000-0005-0000-0000-0000321F0000}"/>
    <cellStyle name="Comma 57 4 2 6" xfId="7999" xr:uid="{00000000-0005-0000-0000-0000331F0000}"/>
    <cellStyle name="Comma 57 4 3" xfId="8000" xr:uid="{00000000-0005-0000-0000-0000341F0000}"/>
    <cellStyle name="Comma 57 4 3 2" xfId="8001" xr:uid="{00000000-0005-0000-0000-0000351F0000}"/>
    <cellStyle name="Comma 57 4 3 2 2" xfId="8002" xr:uid="{00000000-0005-0000-0000-0000361F0000}"/>
    <cellStyle name="Comma 57 4 3 2 2 2" xfId="8003" xr:uid="{00000000-0005-0000-0000-0000371F0000}"/>
    <cellStyle name="Comma 57 4 3 2 2 3" xfId="8004" xr:uid="{00000000-0005-0000-0000-0000381F0000}"/>
    <cellStyle name="Comma 57 4 3 2 2 4" xfId="8005" xr:uid="{00000000-0005-0000-0000-0000391F0000}"/>
    <cellStyle name="Comma 57 4 3 2 3" xfId="8006" xr:uid="{00000000-0005-0000-0000-00003A1F0000}"/>
    <cellStyle name="Comma 57 4 3 2 4" xfId="8007" xr:uid="{00000000-0005-0000-0000-00003B1F0000}"/>
    <cellStyle name="Comma 57 4 3 2 5" xfId="8008" xr:uid="{00000000-0005-0000-0000-00003C1F0000}"/>
    <cellStyle name="Comma 57 4 3 3" xfId="8009" xr:uid="{00000000-0005-0000-0000-00003D1F0000}"/>
    <cellStyle name="Comma 57 4 3 3 2" xfId="8010" xr:uid="{00000000-0005-0000-0000-00003E1F0000}"/>
    <cellStyle name="Comma 57 4 3 3 3" xfId="8011" xr:uid="{00000000-0005-0000-0000-00003F1F0000}"/>
    <cellStyle name="Comma 57 4 3 3 4" xfId="8012" xr:uid="{00000000-0005-0000-0000-0000401F0000}"/>
    <cellStyle name="Comma 57 4 3 4" xfId="8013" xr:uid="{00000000-0005-0000-0000-0000411F0000}"/>
    <cellStyle name="Comma 57 4 3 5" xfId="8014" xr:uid="{00000000-0005-0000-0000-0000421F0000}"/>
    <cellStyle name="Comma 57 4 3 6" xfId="8015" xr:uid="{00000000-0005-0000-0000-0000431F0000}"/>
    <cellStyle name="Comma 57 4 4" xfId="8016" xr:uid="{00000000-0005-0000-0000-0000441F0000}"/>
    <cellStyle name="Comma 57 4 4 2" xfId="8017" xr:uid="{00000000-0005-0000-0000-0000451F0000}"/>
    <cellStyle name="Comma 57 4 4 2 2" xfId="8018" xr:uid="{00000000-0005-0000-0000-0000461F0000}"/>
    <cellStyle name="Comma 57 4 4 2 3" xfId="8019" xr:uid="{00000000-0005-0000-0000-0000471F0000}"/>
    <cellStyle name="Comma 57 4 4 2 4" xfId="8020" xr:uid="{00000000-0005-0000-0000-0000481F0000}"/>
    <cellStyle name="Comma 57 4 4 3" xfId="8021" xr:uid="{00000000-0005-0000-0000-0000491F0000}"/>
    <cellStyle name="Comma 57 4 4 4" xfId="8022" xr:uid="{00000000-0005-0000-0000-00004A1F0000}"/>
    <cellStyle name="Comma 57 4 4 5" xfId="8023" xr:uid="{00000000-0005-0000-0000-00004B1F0000}"/>
    <cellStyle name="Comma 57 4 5" xfId="8024" xr:uid="{00000000-0005-0000-0000-00004C1F0000}"/>
    <cellStyle name="Comma 57 4 5 2" xfId="8025" xr:uid="{00000000-0005-0000-0000-00004D1F0000}"/>
    <cellStyle name="Comma 57 4 5 3" xfId="8026" xr:uid="{00000000-0005-0000-0000-00004E1F0000}"/>
    <cellStyle name="Comma 57 4 5 4" xfId="8027" xr:uid="{00000000-0005-0000-0000-00004F1F0000}"/>
    <cellStyle name="Comma 57 4 6" xfId="8028" xr:uid="{00000000-0005-0000-0000-0000501F0000}"/>
    <cellStyle name="Comma 57 4 7" xfId="8029" xr:uid="{00000000-0005-0000-0000-0000511F0000}"/>
    <cellStyle name="Comma 57 4 8" xfId="8030" xr:uid="{00000000-0005-0000-0000-0000521F0000}"/>
    <cellStyle name="Comma 57 5" xfId="8031" xr:uid="{00000000-0005-0000-0000-0000531F0000}"/>
    <cellStyle name="Comma 57 5 2" xfId="8032" xr:uid="{00000000-0005-0000-0000-0000541F0000}"/>
    <cellStyle name="Comma 57 5 2 2" xfId="8033" xr:uid="{00000000-0005-0000-0000-0000551F0000}"/>
    <cellStyle name="Comma 57 5 2 2 2" xfId="8034" xr:uid="{00000000-0005-0000-0000-0000561F0000}"/>
    <cellStyle name="Comma 57 5 2 2 2 2" xfId="8035" xr:uid="{00000000-0005-0000-0000-0000571F0000}"/>
    <cellStyle name="Comma 57 5 2 2 2 3" xfId="8036" xr:uid="{00000000-0005-0000-0000-0000581F0000}"/>
    <cellStyle name="Comma 57 5 2 2 2 4" xfId="8037" xr:uid="{00000000-0005-0000-0000-0000591F0000}"/>
    <cellStyle name="Comma 57 5 2 2 3" xfId="8038" xr:uid="{00000000-0005-0000-0000-00005A1F0000}"/>
    <cellStyle name="Comma 57 5 2 2 4" xfId="8039" xr:uid="{00000000-0005-0000-0000-00005B1F0000}"/>
    <cellStyle name="Comma 57 5 2 2 5" xfId="8040" xr:uid="{00000000-0005-0000-0000-00005C1F0000}"/>
    <cellStyle name="Comma 57 5 2 3" xfId="8041" xr:uid="{00000000-0005-0000-0000-00005D1F0000}"/>
    <cellStyle name="Comma 57 5 2 3 2" xfId="8042" xr:uid="{00000000-0005-0000-0000-00005E1F0000}"/>
    <cellStyle name="Comma 57 5 2 3 3" xfId="8043" xr:uid="{00000000-0005-0000-0000-00005F1F0000}"/>
    <cellStyle name="Comma 57 5 2 3 4" xfId="8044" xr:uid="{00000000-0005-0000-0000-0000601F0000}"/>
    <cellStyle name="Comma 57 5 2 4" xfId="8045" xr:uid="{00000000-0005-0000-0000-0000611F0000}"/>
    <cellStyle name="Comma 57 5 2 5" xfId="8046" xr:uid="{00000000-0005-0000-0000-0000621F0000}"/>
    <cellStyle name="Comma 57 5 2 6" xfId="8047" xr:uid="{00000000-0005-0000-0000-0000631F0000}"/>
    <cellStyle name="Comma 57 5 3" xfId="8048" xr:uid="{00000000-0005-0000-0000-0000641F0000}"/>
    <cellStyle name="Comma 57 5 3 2" xfId="8049" xr:uid="{00000000-0005-0000-0000-0000651F0000}"/>
    <cellStyle name="Comma 57 5 3 2 2" xfId="8050" xr:uid="{00000000-0005-0000-0000-0000661F0000}"/>
    <cellStyle name="Comma 57 5 3 2 2 2" xfId="8051" xr:uid="{00000000-0005-0000-0000-0000671F0000}"/>
    <cellStyle name="Comma 57 5 3 2 2 3" xfId="8052" xr:uid="{00000000-0005-0000-0000-0000681F0000}"/>
    <cellStyle name="Comma 57 5 3 2 2 4" xfId="8053" xr:uid="{00000000-0005-0000-0000-0000691F0000}"/>
    <cellStyle name="Comma 57 5 3 2 3" xfId="8054" xr:uid="{00000000-0005-0000-0000-00006A1F0000}"/>
    <cellStyle name="Comma 57 5 3 2 4" xfId="8055" xr:uid="{00000000-0005-0000-0000-00006B1F0000}"/>
    <cellStyle name="Comma 57 5 3 2 5" xfId="8056" xr:uid="{00000000-0005-0000-0000-00006C1F0000}"/>
    <cellStyle name="Comma 57 5 3 3" xfId="8057" xr:uid="{00000000-0005-0000-0000-00006D1F0000}"/>
    <cellStyle name="Comma 57 5 3 3 2" xfId="8058" xr:uid="{00000000-0005-0000-0000-00006E1F0000}"/>
    <cellStyle name="Comma 57 5 3 3 3" xfId="8059" xr:uid="{00000000-0005-0000-0000-00006F1F0000}"/>
    <cellStyle name="Comma 57 5 3 3 4" xfId="8060" xr:uid="{00000000-0005-0000-0000-0000701F0000}"/>
    <cellStyle name="Comma 57 5 3 4" xfId="8061" xr:uid="{00000000-0005-0000-0000-0000711F0000}"/>
    <cellStyle name="Comma 57 5 3 5" xfId="8062" xr:uid="{00000000-0005-0000-0000-0000721F0000}"/>
    <cellStyle name="Comma 57 5 3 6" xfId="8063" xr:uid="{00000000-0005-0000-0000-0000731F0000}"/>
    <cellStyle name="Comma 57 5 4" xfId="8064" xr:uid="{00000000-0005-0000-0000-0000741F0000}"/>
    <cellStyle name="Comma 57 5 4 2" xfId="8065" xr:uid="{00000000-0005-0000-0000-0000751F0000}"/>
    <cellStyle name="Comma 57 5 4 2 2" xfId="8066" xr:uid="{00000000-0005-0000-0000-0000761F0000}"/>
    <cellStyle name="Comma 57 5 4 2 3" xfId="8067" xr:uid="{00000000-0005-0000-0000-0000771F0000}"/>
    <cellStyle name="Comma 57 5 4 2 4" xfId="8068" xr:uid="{00000000-0005-0000-0000-0000781F0000}"/>
    <cellStyle name="Comma 57 5 4 3" xfId="8069" xr:uid="{00000000-0005-0000-0000-0000791F0000}"/>
    <cellStyle name="Comma 57 5 4 4" xfId="8070" xr:uid="{00000000-0005-0000-0000-00007A1F0000}"/>
    <cellStyle name="Comma 57 5 4 5" xfId="8071" xr:uid="{00000000-0005-0000-0000-00007B1F0000}"/>
    <cellStyle name="Comma 57 5 5" xfId="8072" xr:uid="{00000000-0005-0000-0000-00007C1F0000}"/>
    <cellStyle name="Comma 57 5 5 2" xfId="8073" xr:uid="{00000000-0005-0000-0000-00007D1F0000}"/>
    <cellStyle name="Comma 57 5 5 3" xfId="8074" xr:uid="{00000000-0005-0000-0000-00007E1F0000}"/>
    <cellStyle name="Comma 57 5 5 4" xfId="8075" xr:uid="{00000000-0005-0000-0000-00007F1F0000}"/>
    <cellStyle name="Comma 57 5 6" xfId="8076" xr:uid="{00000000-0005-0000-0000-0000801F0000}"/>
    <cellStyle name="Comma 57 5 7" xfId="8077" xr:uid="{00000000-0005-0000-0000-0000811F0000}"/>
    <cellStyle name="Comma 57 5 8" xfId="8078" xr:uid="{00000000-0005-0000-0000-0000821F0000}"/>
    <cellStyle name="Comma 57 6" xfId="8079" xr:uid="{00000000-0005-0000-0000-0000831F0000}"/>
    <cellStyle name="Comma 57 6 2" xfId="8080" xr:uid="{00000000-0005-0000-0000-0000841F0000}"/>
    <cellStyle name="Comma 57 6 2 2" xfId="8081" xr:uid="{00000000-0005-0000-0000-0000851F0000}"/>
    <cellStyle name="Comma 57 6 2 2 2" xfId="8082" xr:uid="{00000000-0005-0000-0000-0000861F0000}"/>
    <cellStyle name="Comma 57 6 2 2 3" xfId="8083" xr:uid="{00000000-0005-0000-0000-0000871F0000}"/>
    <cellStyle name="Comma 57 6 2 2 4" xfId="8084" xr:uid="{00000000-0005-0000-0000-0000881F0000}"/>
    <cellStyle name="Comma 57 6 2 3" xfId="8085" xr:uid="{00000000-0005-0000-0000-0000891F0000}"/>
    <cellStyle name="Comma 57 6 2 4" xfId="8086" xr:uid="{00000000-0005-0000-0000-00008A1F0000}"/>
    <cellStyle name="Comma 57 6 2 5" xfId="8087" xr:uid="{00000000-0005-0000-0000-00008B1F0000}"/>
    <cellStyle name="Comma 57 6 3" xfId="8088" xr:uid="{00000000-0005-0000-0000-00008C1F0000}"/>
    <cellStyle name="Comma 57 6 3 2" xfId="8089" xr:uid="{00000000-0005-0000-0000-00008D1F0000}"/>
    <cellStyle name="Comma 57 6 3 3" xfId="8090" xr:uid="{00000000-0005-0000-0000-00008E1F0000}"/>
    <cellStyle name="Comma 57 6 3 4" xfId="8091" xr:uid="{00000000-0005-0000-0000-00008F1F0000}"/>
    <cellStyle name="Comma 57 6 4" xfId="8092" xr:uid="{00000000-0005-0000-0000-0000901F0000}"/>
    <cellStyle name="Comma 57 6 5" xfId="8093" xr:uid="{00000000-0005-0000-0000-0000911F0000}"/>
    <cellStyle name="Comma 57 6 6" xfId="8094" xr:uid="{00000000-0005-0000-0000-0000921F0000}"/>
    <cellStyle name="Comma 57 7" xfId="8095" xr:uid="{00000000-0005-0000-0000-0000931F0000}"/>
    <cellStyle name="Comma 57 7 2" xfId="8096" xr:uid="{00000000-0005-0000-0000-0000941F0000}"/>
    <cellStyle name="Comma 57 7 2 2" xfId="8097" xr:uid="{00000000-0005-0000-0000-0000951F0000}"/>
    <cellStyle name="Comma 57 7 2 2 2" xfId="8098" xr:uid="{00000000-0005-0000-0000-0000961F0000}"/>
    <cellStyle name="Comma 57 7 2 2 3" xfId="8099" xr:uid="{00000000-0005-0000-0000-0000971F0000}"/>
    <cellStyle name="Comma 57 7 2 2 4" xfId="8100" xr:uid="{00000000-0005-0000-0000-0000981F0000}"/>
    <cellStyle name="Comma 57 7 2 3" xfId="8101" xr:uid="{00000000-0005-0000-0000-0000991F0000}"/>
    <cellStyle name="Comma 57 7 2 4" xfId="8102" xr:uid="{00000000-0005-0000-0000-00009A1F0000}"/>
    <cellStyle name="Comma 57 7 2 5" xfId="8103" xr:uid="{00000000-0005-0000-0000-00009B1F0000}"/>
    <cellStyle name="Comma 57 7 3" xfId="8104" xr:uid="{00000000-0005-0000-0000-00009C1F0000}"/>
    <cellStyle name="Comma 57 7 3 2" xfId="8105" xr:uid="{00000000-0005-0000-0000-00009D1F0000}"/>
    <cellStyle name="Comma 57 7 3 3" xfId="8106" xr:uid="{00000000-0005-0000-0000-00009E1F0000}"/>
    <cellStyle name="Comma 57 7 3 4" xfId="8107" xr:uid="{00000000-0005-0000-0000-00009F1F0000}"/>
    <cellStyle name="Comma 57 7 4" xfId="8108" xr:uid="{00000000-0005-0000-0000-0000A01F0000}"/>
    <cellStyle name="Comma 57 7 5" xfId="8109" xr:uid="{00000000-0005-0000-0000-0000A11F0000}"/>
    <cellStyle name="Comma 57 7 6" xfId="8110" xr:uid="{00000000-0005-0000-0000-0000A21F0000}"/>
    <cellStyle name="Comma 57 8" xfId="8111" xr:uid="{00000000-0005-0000-0000-0000A31F0000}"/>
    <cellStyle name="Comma 57 8 2" xfId="8112" xr:uid="{00000000-0005-0000-0000-0000A41F0000}"/>
    <cellStyle name="Comma 57 8 2 2" xfId="8113" xr:uid="{00000000-0005-0000-0000-0000A51F0000}"/>
    <cellStyle name="Comma 57 8 2 3" xfId="8114" xr:uid="{00000000-0005-0000-0000-0000A61F0000}"/>
    <cellStyle name="Comma 57 8 2 4" xfId="8115" xr:uid="{00000000-0005-0000-0000-0000A71F0000}"/>
    <cellStyle name="Comma 57 8 3" xfId="8116" xr:uid="{00000000-0005-0000-0000-0000A81F0000}"/>
    <cellStyle name="Comma 57 8 4" xfId="8117" xr:uid="{00000000-0005-0000-0000-0000A91F0000}"/>
    <cellStyle name="Comma 57 8 5" xfId="8118" xr:uid="{00000000-0005-0000-0000-0000AA1F0000}"/>
    <cellStyle name="Comma 57 9" xfId="8119" xr:uid="{00000000-0005-0000-0000-0000AB1F0000}"/>
    <cellStyle name="Comma 57 9 2" xfId="8120" xr:uid="{00000000-0005-0000-0000-0000AC1F0000}"/>
    <cellStyle name="Comma 57 9 3" xfId="8121" xr:uid="{00000000-0005-0000-0000-0000AD1F0000}"/>
    <cellStyle name="Comma 57 9 4" xfId="8122" xr:uid="{00000000-0005-0000-0000-0000AE1F0000}"/>
    <cellStyle name="Comma 58" xfId="8123" xr:uid="{00000000-0005-0000-0000-0000AF1F0000}"/>
    <cellStyle name="Comma 58 10" xfId="8124" xr:uid="{00000000-0005-0000-0000-0000B01F0000}"/>
    <cellStyle name="Comma 58 11" xfId="8125" xr:uid="{00000000-0005-0000-0000-0000B11F0000}"/>
    <cellStyle name="Comma 58 12" xfId="8126" xr:uid="{00000000-0005-0000-0000-0000B21F0000}"/>
    <cellStyle name="Comma 58 2" xfId="8127" xr:uid="{00000000-0005-0000-0000-0000B31F0000}"/>
    <cellStyle name="Comma 58 2 10" xfId="8128" xr:uid="{00000000-0005-0000-0000-0000B41F0000}"/>
    <cellStyle name="Comma 58 2 2" xfId="8129" xr:uid="{00000000-0005-0000-0000-0000B51F0000}"/>
    <cellStyle name="Comma 58 2 2 2" xfId="8130" xr:uid="{00000000-0005-0000-0000-0000B61F0000}"/>
    <cellStyle name="Comma 58 2 2 2 2" xfId="8131" xr:uid="{00000000-0005-0000-0000-0000B71F0000}"/>
    <cellStyle name="Comma 58 2 2 2 2 2" xfId="8132" xr:uid="{00000000-0005-0000-0000-0000B81F0000}"/>
    <cellStyle name="Comma 58 2 2 2 2 2 2" xfId="8133" xr:uid="{00000000-0005-0000-0000-0000B91F0000}"/>
    <cellStyle name="Comma 58 2 2 2 2 2 3" xfId="8134" xr:uid="{00000000-0005-0000-0000-0000BA1F0000}"/>
    <cellStyle name="Comma 58 2 2 2 2 2 4" xfId="8135" xr:uid="{00000000-0005-0000-0000-0000BB1F0000}"/>
    <cellStyle name="Comma 58 2 2 2 2 3" xfId="8136" xr:uid="{00000000-0005-0000-0000-0000BC1F0000}"/>
    <cellStyle name="Comma 58 2 2 2 2 4" xfId="8137" xr:uid="{00000000-0005-0000-0000-0000BD1F0000}"/>
    <cellStyle name="Comma 58 2 2 2 2 5" xfId="8138" xr:uid="{00000000-0005-0000-0000-0000BE1F0000}"/>
    <cellStyle name="Comma 58 2 2 2 3" xfId="8139" xr:uid="{00000000-0005-0000-0000-0000BF1F0000}"/>
    <cellStyle name="Comma 58 2 2 2 3 2" xfId="8140" xr:uid="{00000000-0005-0000-0000-0000C01F0000}"/>
    <cellStyle name="Comma 58 2 2 2 3 3" xfId="8141" xr:uid="{00000000-0005-0000-0000-0000C11F0000}"/>
    <cellStyle name="Comma 58 2 2 2 3 4" xfId="8142" xr:uid="{00000000-0005-0000-0000-0000C21F0000}"/>
    <cellStyle name="Comma 58 2 2 2 4" xfId="8143" xr:uid="{00000000-0005-0000-0000-0000C31F0000}"/>
    <cellStyle name="Comma 58 2 2 2 5" xfId="8144" xr:uid="{00000000-0005-0000-0000-0000C41F0000}"/>
    <cellStyle name="Comma 58 2 2 2 6" xfId="8145" xr:uid="{00000000-0005-0000-0000-0000C51F0000}"/>
    <cellStyle name="Comma 58 2 2 3" xfId="8146" xr:uid="{00000000-0005-0000-0000-0000C61F0000}"/>
    <cellStyle name="Comma 58 2 2 3 2" xfId="8147" xr:uid="{00000000-0005-0000-0000-0000C71F0000}"/>
    <cellStyle name="Comma 58 2 2 3 2 2" xfId="8148" xr:uid="{00000000-0005-0000-0000-0000C81F0000}"/>
    <cellStyle name="Comma 58 2 2 3 2 2 2" xfId="8149" xr:uid="{00000000-0005-0000-0000-0000C91F0000}"/>
    <cellStyle name="Comma 58 2 2 3 2 2 3" xfId="8150" xr:uid="{00000000-0005-0000-0000-0000CA1F0000}"/>
    <cellStyle name="Comma 58 2 2 3 2 2 4" xfId="8151" xr:uid="{00000000-0005-0000-0000-0000CB1F0000}"/>
    <cellStyle name="Comma 58 2 2 3 2 3" xfId="8152" xr:uid="{00000000-0005-0000-0000-0000CC1F0000}"/>
    <cellStyle name="Comma 58 2 2 3 2 4" xfId="8153" xr:uid="{00000000-0005-0000-0000-0000CD1F0000}"/>
    <cellStyle name="Comma 58 2 2 3 2 5" xfId="8154" xr:uid="{00000000-0005-0000-0000-0000CE1F0000}"/>
    <cellStyle name="Comma 58 2 2 3 3" xfId="8155" xr:uid="{00000000-0005-0000-0000-0000CF1F0000}"/>
    <cellStyle name="Comma 58 2 2 3 3 2" xfId="8156" xr:uid="{00000000-0005-0000-0000-0000D01F0000}"/>
    <cellStyle name="Comma 58 2 2 3 3 3" xfId="8157" xr:uid="{00000000-0005-0000-0000-0000D11F0000}"/>
    <cellStyle name="Comma 58 2 2 3 3 4" xfId="8158" xr:uid="{00000000-0005-0000-0000-0000D21F0000}"/>
    <cellStyle name="Comma 58 2 2 3 4" xfId="8159" xr:uid="{00000000-0005-0000-0000-0000D31F0000}"/>
    <cellStyle name="Comma 58 2 2 3 5" xfId="8160" xr:uid="{00000000-0005-0000-0000-0000D41F0000}"/>
    <cellStyle name="Comma 58 2 2 3 6" xfId="8161" xr:uid="{00000000-0005-0000-0000-0000D51F0000}"/>
    <cellStyle name="Comma 58 2 2 4" xfId="8162" xr:uid="{00000000-0005-0000-0000-0000D61F0000}"/>
    <cellStyle name="Comma 58 2 2 4 2" xfId="8163" xr:uid="{00000000-0005-0000-0000-0000D71F0000}"/>
    <cellStyle name="Comma 58 2 2 4 2 2" xfId="8164" xr:uid="{00000000-0005-0000-0000-0000D81F0000}"/>
    <cellStyle name="Comma 58 2 2 4 2 3" xfId="8165" xr:uid="{00000000-0005-0000-0000-0000D91F0000}"/>
    <cellStyle name="Comma 58 2 2 4 2 4" xfId="8166" xr:uid="{00000000-0005-0000-0000-0000DA1F0000}"/>
    <cellStyle name="Comma 58 2 2 4 3" xfId="8167" xr:uid="{00000000-0005-0000-0000-0000DB1F0000}"/>
    <cellStyle name="Comma 58 2 2 4 4" xfId="8168" xr:uid="{00000000-0005-0000-0000-0000DC1F0000}"/>
    <cellStyle name="Comma 58 2 2 4 5" xfId="8169" xr:uid="{00000000-0005-0000-0000-0000DD1F0000}"/>
    <cellStyle name="Comma 58 2 2 5" xfId="8170" xr:uid="{00000000-0005-0000-0000-0000DE1F0000}"/>
    <cellStyle name="Comma 58 2 2 5 2" xfId="8171" xr:uid="{00000000-0005-0000-0000-0000DF1F0000}"/>
    <cellStyle name="Comma 58 2 2 5 3" xfId="8172" xr:uid="{00000000-0005-0000-0000-0000E01F0000}"/>
    <cellStyle name="Comma 58 2 2 5 4" xfId="8173" xr:uid="{00000000-0005-0000-0000-0000E11F0000}"/>
    <cellStyle name="Comma 58 2 2 6" xfId="8174" xr:uid="{00000000-0005-0000-0000-0000E21F0000}"/>
    <cellStyle name="Comma 58 2 2 7" xfId="8175" xr:uid="{00000000-0005-0000-0000-0000E31F0000}"/>
    <cellStyle name="Comma 58 2 2 8" xfId="8176" xr:uid="{00000000-0005-0000-0000-0000E41F0000}"/>
    <cellStyle name="Comma 58 2 3" xfId="8177" xr:uid="{00000000-0005-0000-0000-0000E51F0000}"/>
    <cellStyle name="Comma 58 2 3 2" xfId="8178" xr:uid="{00000000-0005-0000-0000-0000E61F0000}"/>
    <cellStyle name="Comma 58 2 3 2 2" xfId="8179" xr:uid="{00000000-0005-0000-0000-0000E71F0000}"/>
    <cellStyle name="Comma 58 2 3 2 2 2" xfId="8180" xr:uid="{00000000-0005-0000-0000-0000E81F0000}"/>
    <cellStyle name="Comma 58 2 3 2 2 2 2" xfId="8181" xr:uid="{00000000-0005-0000-0000-0000E91F0000}"/>
    <cellStyle name="Comma 58 2 3 2 2 2 3" xfId="8182" xr:uid="{00000000-0005-0000-0000-0000EA1F0000}"/>
    <cellStyle name="Comma 58 2 3 2 2 2 4" xfId="8183" xr:uid="{00000000-0005-0000-0000-0000EB1F0000}"/>
    <cellStyle name="Comma 58 2 3 2 2 3" xfId="8184" xr:uid="{00000000-0005-0000-0000-0000EC1F0000}"/>
    <cellStyle name="Comma 58 2 3 2 2 4" xfId="8185" xr:uid="{00000000-0005-0000-0000-0000ED1F0000}"/>
    <cellStyle name="Comma 58 2 3 2 2 5" xfId="8186" xr:uid="{00000000-0005-0000-0000-0000EE1F0000}"/>
    <cellStyle name="Comma 58 2 3 2 3" xfId="8187" xr:uid="{00000000-0005-0000-0000-0000EF1F0000}"/>
    <cellStyle name="Comma 58 2 3 2 3 2" xfId="8188" xr:uid="{00000000-0005-0000-0000-0000F01F0000}"/>
    <cellStyle name="Comma 58 2 3 2 3 3" xfId="8189" xr:uid="{00000000-0005-0000-0000-0000F11F0000}"/>
    <cellStyle name="Comma 58 2 3 2 3 4" xfId="8190" xr:uid="{00000000-0005-0000-0000-0000F21F0000}"/>
    <cellStyle name="Comma 58 2 3 2 4" xfId="8191" xr:uid="{00000000-0005-0000-0000-0000F31F0000}"/>
    <cellStyle name="Comma 58 2 3 2 5" xfId="8192" xr:uid="{00000000-0005-0000-0000-0000F41F0000}"/>
    <cellStyle name="Comma 58 2 3 2 6" xfId="8193" xr:uid="{00000000-0005-0000-0000-0000F51F0000}"/>
    <cellStyle name="Comma 58 2 3 3" xfId="8194" xr:uid="{00000000-0005-0000-0000-0000F61F0000}"/>
    <cellStyle name="Comma 58 2 3 3 2" xfId="8195" xr:uid="{00000000-0005-0000-0000-0000F71F0000}"/>
    <cellStyle name="Comma 58 2 3 3 2 2" xfId="8196" xr:uid="{00000000-0005-0000-0000-0000F81F0000}"/>
    <cellStyle name="Comma 58 2 3 3 2 2 2" xfId="8197" xr:uid="{00000000-0005-0000-0000-0000F91F0000}"/>
    <cellStyle name="Comma 58 2 3 3 2 2 3" xfId="8198" xr:uid="{00000000-0005-0000-0000-0000FA1F0000}"/>
    <cellStyle name="Comma 58 2 3 3 2 2 4" xfId="8199" xr:uid="{00000000-0005-0000-0000-0000FB1F0000}"/>
    <cellStyle name="Comma 58 2 3 3 2 3" xfId="8200" xr:uid="{00000000-0005-0000-0000-0000FC1F0000}"/>
    <cellStyle name="Comma 58 2 3 3 2 4" xfId="8201" xr:uid="{00000000-0005-0000-0000-0000FD1F0000}"/>
    <cellStyle name="Comma 58 2 3 3 2 5" xfId="8202" xr:uid="{00000000-0005-0000-0000-0000FE1F0000}"/>
    <cellStyle name="Comma 58 2 3 3 3" xfId="8203" xr:uid="{00000000-0005-0000-0000-0000FF1F0000}"/>
    <cellStyle name="Comma 58 2 3 3 3 2" xfId="8204" xr:uid="{00000000-0005-0000-0000-000000200000}"/>
    <cellStyle name="Comma 58 2 3 3 3 3" xfId="8205" xr:uid="{00000000-0005-0000-0000-000001200000}"/>
    <cellStyle name="Comma 58 2 3 3 3 4" xfId="8206" xr:uid="{00000000-0005-0000-0000-000002200000}"/>
    <cellStyle name="Comma 58 2 3 3 4" xfId="8207" xr:uid="{00000000-0005-0000-0000-000003200000}"/>
    <cellStyle name="Comma 58 2 3 3 5" xfId="8208" xr:uid="{00000000-0005-0000-0000-000004200000}"/>
    <cellStyle name="Comma 58 2 3 3 6" xfId="8209" xr:uid="{00000000-0005-0000-0000-000005200000}"/>
    <cellStyle name="Comma 58 2 3 4" xfId="8210" xr:uid="{00000000-0005-0000-0000-000006200000}"/>
    <cellStyle name="Comma 58 2 3 4 2" xfId="8211" xr:uid="{00000000-0005-0000-0000-000007200000}"/>
    <cellStyle name="Comma 58 2 3 4 2 2" xfId="8212" xr:uid="{00000000-0005-0000-0000-000008200000}"/>
    <cellStyle name="Comma 58 2 3 4 2 3" xfId="8213" xr:uid="{00000000-0005-0000-0000-000009200000}"/>
    <cellStyle name="Comma 58 2 3 4 2 4" xfId="8214" xr:uid="{00000000-0005-0000-0000-00000A200000}"/>
    <cellStyle name="Comma 58 2 3 4 3" xfId="8215" xr:uid="{00000000-0005-0000-0000-00000B200000}"/>
    <cellStyle name="Comma 58 2 3 4 4" xfId="8216" xr:uid="{00000000-0005-0000-0000-00000C200000}"/>
    <cellStyle name="Comma 58 2 3 4 5" xfId="8217" xr:uid="{00000000-0005-0000-0000-00000D200000}"/>
    <cellStyle name="Comma 58 2 3 5" xfId="8218" xr:uid="{00000000-0005-0000-0000-00000E200000}"/>
    <cellStyle name="Comma 58 2 3 5 2" xfId="8219" xr:uid="{00000000-0005-0000-0000-00000F200000}"/>
    <cellStyle name="Comma 58 2 3 5 3" xfId="8220" xr:uid="{00000000-0005-0000-0000-000010200000}"/>
    <cellStyle name="Comma 58 2 3 5 4" xfId="8221" xr:uid="{00000000-0005-0000-0000-000011200000}"/>
    <cellStyle name="Comma 58 2 3 6" xfId="8222" xr:uid="{00000000-0005-0000-0000-000012200000}"/>
    <cellStyle name="Comma 58 2 3 7" xfId="8223" xr:uid="{00000000-0005-0000-0000-000013200000}"/>
    <cellStyle name="Comma 58 2 3 8" xfId="8224" xr:uid="{00000000-0005-0000-0000-000014200000}"/>
    <cellStyle name="Comma 58 2 4" xfId="8225" xr:uid="{00000000-0005-0000-0000-000015200000}"/>
    <cellStyle name="Comma 58 2 4 2" xfId="8226" xr:uid="{00000000-0005-0000-0000-000016200000}"/>
    <cellStyle name="Comma 58 2 4 2 2" xfId="8227" xr:uid="{00000000-0005-0000-0000-000017200000}"/>
    <cellStyle name="Comma 58 2 4 2 2 2" xfId="8228" xr:uid="{00000000-0005-0000-0000-000018200000}"/>
    <cellStyle name="Comma 58 2 4 2 2 3" xfId="8229" xr:uid="{00000000-0005-0000-0000-000019200000}"/>
    <cellStyle name="Comma 58 2 4 2 2 4" xfId="8230" xr:uid="{00000000-0005-0000-0000-00001A200000}"/>
    <cellStyle name="Comma 58 2 4 2 3" xfId="8231" xr:uid="{00000000-0005-0000-0000-00001B200000}"/>
    <cellStyle name="Comma 58 2 4 2 4" xfId="8232" xr:uid="{00000000-0005-0000-0000-00001C200000}"/>
    <cellStyle name="Comma 58 2 4 2 5" xfId="8233" xr:uid="{00000000-0005-0000-0000-00001D200000}"/>
    <cellStyle name="Comma 58 2 4 3" xfId="8234" xr:uid="{00000000-0005-0000-0000-00001E200000}"/>
    <cellStyle name="Comma 58 2 4 3 2" xfId="8235" xr:uid="{00000000-0005-0000-0000-00001F200000}"/>
    <cellStyle name="Comma 58 2 4 3 3" xfId="8236" xr:uid="{00000000-0005-0000-0000-000020200000}"/>
    <cellStyle name="Comma 58 2 4 3 4" xfId="8237" xr:uid="{00000000-0005-0000-0000-000021200000}"/>
    <cellStyle name="Comma 58 2 4 4" xfId="8238" xr:uid="{00000000-0005-0000-0000-000022200000}"/>
    <cellStyle name="Comma 58 2 4 5" xfId="8239" xr:uid="{00000000-0005-0000-0000-000023200000}"/>
    <cellStyle name="Comma 58 2 4 6" xfId="8240" xr:uid="{00000000-0005-0000-0000-000024200000}"/>
    <cellStyle name="Comma 58 2 5" xfId="8241" xr:uid="{00000000-0005-0000-0000-000025200000}"/>
    <cellStyle name="Comma 58 2 5 2" xfId="8242" xr:uid="{00000000-0005-0000-0000-000026200000}"/>
    <cellStyle name="Comma 58 2 5 2 2" xfId="8243" xr:uid="{00000000-0005-0000-0000-000027200000}"/>
    <cellStyle name="Comma 58 2 5 2 2 2" xfId="8244" xr:uid="{00000000-0005-0000-0000-000028200000}"/>
    <cellStyle name="Comma 58 2 5 2 2 3" xfId="8245" xr:uid="{00000000-0005-0000-0000-000029200000}"/>
    <cellStyle name="Comma 58 2 5 2 2 4" xfId="8246" xr:uid="{00000000-0005-0000-0000-00002A200000}"/>
    <cellStyle name="Comma 58 2 5 2 3" xfId="8247" xr:uid="{00000000-0005-0000-0000-00002B200000}"/>
    <cellStyle name="Comma 58 2 5 2 4" xfId="8248" xr:uid="{00000000-0005-0000-0000-00002C200000}"/>
    <cellStyle name="Comma 58 2 5 2 5" xfId="8249" xr:uid="{00000000-0005-0000-0000-00002D200000}"/>
    <cellStyle name="Comma 58 2 5 3" xfId="8250" xr:uid="{00000000-0005-0000-0000-00002E200000}"/>
    <cellStyle name="Comma 58 2 5 3 2" xfId="8251" xr:uid="{00000000-0005-0000-0000-00002F200000}"/>
    <cellStyle name="Comma 58 2 5 3 3" xfId="8252" xr:uid="{00000000-0005-0000-0000-000030200000}"/>
    <cellStyle name="Comma 58 2 5 3 4" xfId="8253" xr:uid="{00000000-0005-0000-0000-000031200000}"/>
    <cellStyle name="Comma 58 2 5 4" xfId="8254" xr:uid="{00000000-0005-0000-0000-000032200000}"/>
    <cellStyle name="Comma 58 2 5 5" xfId="8255" xr:uid="{00000000-0005-0000-0000-000033200000}"/>
    <cellStyle name="Comma 58 2 5 6" xfId="8256" xr:uid="{00000000-0005-0000-0000-000034200000}"/>
    <cellStyle name="Comma 58 2 6" xfId="8257" xr:uid="{00000000-0005-0000-0000-000035200000}"/>
    <cellStyle name="Comma 58 2 6 2" xfId="8258" xr:uid="{00000000-0005-0000-0000-000036200000}"/>
    <cellStyle name="Comma 58 2 6 2 2" xfId="8259" xr:uid="{00000000-0005-0000-0000-000037200000}"/>
    <cellStyle name="Comma 58 2 6 2 3" xfId="8260" xr:uid="{00000000-0005-0000-0000-000038200000}"/>
    <cellStyle name="Comma 58 2 6 2 4" xfId="8261" xr:uid="{00000000-0005-0000-0000-000039200000}"/>
    <cellStyle name="Comma 58 2 6 3" xfId="8262" xr:uid="{00000000-0005-0000-0000-00003A200000}"/>
    <cellStyle name="Comma 58 2 6 4" xfId="8263" xr:uid="{00000000-0005-0000-0000-00003B200000}"/>
    <cellStyle name="Comma 58 2 6 5" xfId="8264" xr:uid="{00000000-0005-0000-0000-00003C200000}"/>
    <cellStyle name="Comma 58 2 7" xfId="8265" xr:uid="{00000000-0005-0000-0000-00003D200000}"/>
    <cellStyle name="Comma 58 2 7 2" xfId="8266" xr:uid="{00000000-0005-0000-0000-00003E200000}"/>
    <cellStyle name="Comma 58 2 7 3" xfId="8267" xr:uid="{00000000-0005-0000-0000-00003F200000}"/>
    <cellStyle name="Comma 58 2 7 4" xfId="8268" xr:uid="{00000000-0005-0000-0000-000040200000}"/>
    <cellStyle name="Comma 58 2 8" xfId="8269" xr:uid="{00000000-0005-0000-0000-000041200000}"/>
    <cellStyle name="Comma 58 2 9" xfId="8270" xr:uid="{00000000-0005-0000-0000-000042200000}"/>
    <cellStyle name="Comma 58 3" xfId="8271" xr:uid="{00000000-0005-0000-0000-000043200000}"/>
    <cellStyle name="Comma 58 3 10" xfId="8272" xr:uid="{00000000-0005-0000-0000-000044200000}"/>
    <cellStyle name="Comma 58 3 2" xfId="8273" xr:uid="{00000000-0005-0000-0000-000045200000}"/>
    <cellStyle name="Comma 58 3 2 2" xfId="8274" xr:uid="{00000000-0005-0000-0000-000046200000}"/>
    <cellStyle name="Comma 58 3 2 2 2" xfId="8275" xr:uid="{00000000-0005-0000-0000-000047200000}"/>
    <cellStyle name="Comma 58 3 2 2 2 2" xfId="8276" xr:uid="{00000000-0005-0000-0000-000048200000}"/>
    <cellStyle name="Comma 58 3 2 2 2 2 2" xfId="8277" xr:uid="{00000000-0005-0000-0000-000049200000}"/>
    <cellStyle name="Comma 58 3 2 2 2 2 3" xfId="8278" xr:uid="{00000000-0005-0000-0000-00004A200000}"/>
    <cellStyle name="Comma 58 3 2 2 2 2 4" xfId="8279" xr:uid="{00000000-0005-0000-0000-00004B200000}"/>
    <cellStyle name="Comma 58 3 2 2 2 3" xfId="8280" xr:uid="{00000000-0005-0000-0000-00004C200000}"/>
    <cellStyle name="Comma 58 3 2 2 2 4" xfId="8281" xr:uid="{00000000-0005-0000-0000-00004D200000}"/>
    <cellStyle name="Comma 58 3 2 2 2 5" xfId="8282" xr:uid="{00000000-0005-0000-0000-00004E200000}"/>
    <cellStyle name="Comma 58 3 2 2 3" xfId="8283" xr:uid="{00000000-0005-0000-0000-00004F200000}"/>
    <cellStyle name="Comma 58 3 2 2 3 2" xfId="8284" xr:uid="{00000000-0005-0000-0000-000050200000}"/>
    <cellStyle name="Comma 58 3 2 2 3 3" xfId="8285" xr:uid="{00000000-0005-0000-0000-000051200000}"/>
    <cellStyle name="Comma 58 3 2 2 3 4" xfId="8286" xr:uid="{00000000-0005-0000-0000-000052200000}"/>
    <cellStyle name="Comma 58 3 2 2 4" xfId="8287" xr:uid="{00000000-0005-0000-0000-000053200000}"/>
    <cellStyle name="Comma 58 3 2 2 5" xfId="8288" xr:uid="{00000000-0005-0000-0000-000054200000}"/>
    <cellStyle name="Comma 58 3 2 2 6" xfId="8289" xr:uid="{00000000-0005-0000-0000-000055200000}"/>
    <cellStyle name="Comma 58 3 2 3" xfId="8290" xr:uid="{00000000-0005-0000-0000-000056200000}"/>
    <cellStyle name="Comma 58 3 2 3 2" xfId="8291" xr:uid="{00000000-0005-0000-0000-000057200000}"/>
    <cellStyle name="Comma 58 3 2 3 2 2" xfId="8292" xr:uid="{00000000-0005-0000-0000-000058200000}"/>
    <cellStyle name="Comma 58 3 2 3 2 2 2" xfId="8293" xr:uid="{00000000-0005-0000-0000-000059200000}"/>
    <cellStyle name="Comma 58 3 2 3 2 2 3" xfId="8294" xr:uid="{00000000-0005-0000-0000-00005A200000}"/>
    <cellStyle name="Comma 58 3 2 3 2 2 4" xfId="8295" xr:uid="{00000000-0005-0000-0000-00005B200000}"/>
    <cellStyle name="Comma 58 3 2 3 2 3" xfId="8296" xr:uid="{00000000-0005-0000-0000-00005C200000}"/>
    <cellStyle name="Comma 58 3 2 3 2 4" xfId="8297" xr:uid="{00000000-0005-0000-0000-00005D200000}"/>
    <cellStyle name="Comma 58 3 2 3 2 5" xfId="8298" xr:uid="{00000000-0005-0000-0000-00005E200000}"/>
    <cellStyle name="Comma 58 3 2 3 3" xfId="8299" xr:uid="{00000000-0005-0000-0000-00005F200000}"/>
    <cellStyle name="Comma 58 3 2 3 3 2" xfId="8300" xr:uid="{00000000-0005-0000-0000-000060200000}"/>
    <cellStyle name="Comma 58 3 2 3 3 3" xfId="8301" xr:uid="{00000000-0005-0000-0000-000061200000}"/>
    <cellStyle name="Comma 58 3 2 3 3 4" xfId="8302" xr:uid="{00000000-0005-0000-0000-000062200000}"/>
    <cellStyle name="Comma 58 3 2 3 4" xfId="8303" xr:uid="{00000000-0005-0000-0000-000063200000}"/>
    <cellStyle name="Comma 58 3 2 3 5" xfId="8304" xr:uid="{00000000-0005-0000-0000-000064200000}"/>
    <cellStyle name="Comma 58 3 2 3 6" xfId="8305" xr:uid="{00000000-0005-0000-0000-000065200000}"/>
    <cellStyle name="Comma 58 3 2 4" xfId="8306" xr:uid="{00000000-0005-0000-0000-000066200000}"/>
    <cellStyle name="Comma 58 3 2 4 2" xfId="8307" xr:uid="{00000000-0005-0000-0000-000067200000}"/>
    <cellStyle name="Comma 58 3 2 4 2 2" xfId="8308" xr:uid="{00000000-0005-0000-0000-000068200000}"/>
    <cellStyle name="Comma 58 3 2 4 2 3" xfId="8309" xr:uid="{00000000-0005-0000-0000-000069200000}"/>
    <cellStyle name="Comma 58 3 2 4 2 4" xfId="8310" xr:uid="{00000000-0005-0000-0000-00006A200000}"/>
    <cellStyle name="Comma 58 3 2 4 3" xfId="8311" xr:uid="{00000000-0005-0000-0000-00006B200000}"/>
    <cellStyle name="Comma 58 3 2 4 4" xfId="8312" xr:uid="{00000000-0005-0000-0000-00006C200000}"/>
    <cellStyle name="Comma 58 3 2 4 5" xfId="8313" xr:uid="{00000000-0005-0000-0000-00006D200000}"/>
    <cellStyle name="Comma 58 3 2 5" xfId="8314" xr:uid="{00000000-0005-0000-0000-00006E200000}"/>
    <cellStyle name="Comma 58 3 2 5 2" xfId="8315" xr:uid="{00000000-0005-0000-0000-00006F200000}"/>
    <cellStyle name="Comma 58 3 2 5 3" xfId="8316" xr:uid="{00000000-0005-0000-0000-000070200000}"/>
    <cellStyle name="Comma 58 3 2 5 4" xfId="8317" xr:uid="{00000000-0005-0000-0000-000071200000}"/>
    <cellStyle name="Comma 58 3 2 6" xfId="8318" xr:uid="{00000000-0005-0000-0000-000072200000}"/>
    <cellStyle name="Comma 58 3 2 7" xfId="8319" xr:uid="{00000000-0005-0000-0000-000073200000}"/>
    <cellStyle name="Comma 58 3 2 8" xfId="8320" xr:uid="{00000000-0005-0000-0000-000074200000}"/>
    <cellStyle name="Comma 58 3 3" xfId="8321" xr:uid="{00000000-0005-0000-0000-000075200000}"/>
    <cellStyle name="Comma 58 3 3 2" xfId="8322" xr:uid="{00000000-0005-0000-0000-000076200000}"/>
    <cellStyle name="Comma 58 3 3 2 2" xfId="8323" xr:uid="{00000000-0005-0000-0000-000077200000}"/>
    <cellStyle name="Comma 58 3 3 2 2 2" xfId="8324" xr:uid="{00000000-0005-0000-0000-000078200000}"/>
    <cellStyle name="Comma 58 3 3 2 2 2 2" xfId="8325" xr:uid="{00000000-0005-0000-0000-000079200000}"/>
    <cellStyle name="Comma 58 3 3 2 2 2 3" xfId="8326" xr:uid="{00000000-0005-0000-0000-00007A200000}"/>
    <cellStyle name="Comma 58 3 3 2 2 2 4" xfId="8327" xr:uid="{00000000-0005-0000-0000-00007B200000}"/>
    <cellStyle name="Comma 58 3 3 2 2 3" xfId="8328" xr:uid="{00000000-0005-0000-0000-00007C200000}"/>
    <cellStyle name="Comma 58 3 3 2 2 4" xfId="8329" xr:uid="{00000000-0005-0000-0000-00007D200000}"/>
    <cellStyle name="Comma 58 3 3 2 2 5" xfId="8330" xr:uid="{00000000-0005-0000-0000-00007E200000}"/>
    <cellStyle name="Comma 58 3 3 2 3" xfId="8331" xr:uid="{00000000-0005-0000-0000-00007F200000}"/>
    <cellStyle name="Comma 58 3 3 2 3 2" xfId="8332" xr:uid="{00000000-0005-0000-0000-000080200000}"/>
    <cellStyle name="Comma 58 3 3 2 3 3" xfId="8333" xr:uid="{00000000-0005-0000-0000-000081200000}"/>
    <cellStyle name="Comma 58 3 3 2 3 4" xfId="8334" xr:uid="{00000000-0005-0000-0000-000082200000}"/>
    <cellStyle name="Comma 58 3 3 2 4" xfId="8335" xr:uid="{00000000-0005-0000-0000-000083200000}"/>
    <cellStyle name="Comma 58 3 3 2 5" xfId="8336" xr:uid="{00000000-0005-0000-0000-000084200000}"/>
    <cellStyle name="Comma 58 3 3 2 6" xfId="8337" xr:uid="{00000000-0005-0000-0000-000085200000}"/>
    <cellStyle name="Comma 58 3 3 3" xfId="8338" xr:uid="{00000000-0005-0000-0000-000086200000}"/>
    <cellStyle name="Comma 58 3 3 3 2" xfId="8339" xr:uid="{00000000-0005-0000-0000-000087200000}"/>
    <cellStyle name="Comma 58 3 3 3 2 2" xfId="8340" xr:uid="{00000000-0005-0000-0000-000088200000}"/>
    <cellStyle name="Comma 58 3 3 3 2 2 2" xfId="8341" xr:uid="{00000000-0005-0000-0000-000089200000}"/>
    <cellStyle name="Comma 58 3 3 3 2 2 3" xfId="8342" xr:uid="{00000000-0005-0000-0000-00008A200000}"/>
    <cellStyle name="Comma 58 3 3 3 2 2 4" xfId="8343" xr:uid="{00000000-0005-0000-0000-00008B200000}"/>
    <cellStyle name="Comma 58 3 3 3 2 3" xfId="8344" xr:uid="{00000000-0005-0000-0000-00008C200000}"/>
    <cellStyle name="Comma 58 3 3 3 2 4" xfId="8345" xr:uid="{00000000-0005-0000-0000-00008D200000}"/>
    <cellStyle name="Comma 58 3 3 3 2 5" xfId="8346" xr:uid="{00000000-0005-0000-0000-00008E200000}"/>
    <cellStyle name="Comma 58 3 3 3 3" xfId="8347" xr:uid="{00000000-0005-0000-0000-00008F200000}"/>
    <cellStyle name="Comma 58 3 3 3 3 2" xfId="8348" xr:uid="{00000000-0005-0000-0000-000090200000}"/>
    <cellStyle name="Comma 58 3 3 3 3 3" xfId="8349" xr:uid="{00000000-0005-0000-0000-000091200000}"/>
    <cellStyle name="Comma 58 3 3 3 3 4" xfId="8350" xr:uid="{00000000-0005-0000-0000-000092200000}"/>
    <cellStyle name="Comma 58 3 3 3 4" xfId="8351" xr:uid="{00000000-0005-0000-0000-000093200000}"/>
    <cellStyle name="Comma 58 3 3 3 5" xfId="8352" xr:uid="{00000000-0005-0000-0000-000094200000}"/>
    <cellStyle name="Comma 58 3 3 3 6" xfId="8353" xr:uid="{00000000-0005-0000-0000-000095200000}"/>
    <cellStyle name="Comma 58 3 3 4" xfId="8354" xr:uid="{00000000-0005-0000-0000-000096200000}"/>
    <cellStyle name="Comma 58 3 3 4 2" xfId="8355" xr:uid="{00000000-0005-0000-0000-000097200000}"/>
    <cellStyle name="Comma 58 3 3 4 2 2" xfId="8356" xr:uid="{00000000-0005-0000-0000-000098200000}"/>
    <cellStyle name="Comma 58 3 3 4 2 3" xfId="8357" xr:uid="{00000000-0005-0000-0000-000099200000}"/>
    <cellStyle name="Comma 58 3 3 4 2 4" xfId="8358" xr:uid="{00000000-0005-0000-0000-00009A200000}"/>
    <cellStyle name="Comma 58 3 3 4 3" xfId="8359" xr:uid="{00000000-0005-0000-0000-00009B200000}"/>
    <cellStyle name="Comma 58 3 3 4 4" xfId="8360" xr:uid="{00000000-0005-0000-0000-00009C200000}"/>
    <cellStyle name="Comma 58 3 3 4 5" xfId="8361" xr:uid="{00000000-0005-0000-0000-00009D200000}"/>
    <cellStyle name="Comma 58 3 3 5" xfId="8362" xr:uid="{00000000-0005-0000-0000-00009E200000}"/>
    <cellStyle name="Comma 58 3 3 5 2" xfId="8363" xr:uid="{00000000-0005-0000-0000-00009F200000}"/>
    <cellStyle name="Comma 58 3 3 5 3" xfId="8364" xr:uid="{00000000-0005-0000-0000-0000A0200000}"/>
    <cellStyle name="Comma 58 3 3 5 4" xfId="8365" xr:uid="{00000000-0005-0000-0000-0000A1200000}"/>
    <cellStyle name="Comma 58 3 3 6" xfId="8366" xr:uid="{00000000-0005-0000-0000-0000A2200000}"/>
    <cellStyle name="Comma 58 3 3 7" xfId="8367" xr:uid="{00000000-0005-0000-0000-0000A3200000}"/>
    <cellStyle name="Comma 58 3 3 8" xfId="8368" xr:uid="{00000000-0005-0000-0000-0000A4200000}"/>
    <cellStyle name="Comma 58 3 4" xfId="8369" xr:uid="{00000000-0005-0000-0000-0000A5200000}"/>
    <cellStyle name="Comma 58 3 4 2" xfId="8370" xr:uid="{00000000-0005-0000-0000-0000A6200000}"/>
    <cellStyle name="Comma 58 3 4 2 2" xfId="8371" xr:uid="{00000000-0005-0000-0000-0000A7200000}"/>
    <cellStyle name="Comma 58 3 4 2 2 2" xfId="8372" xr:uid="{00000000-0005-0000-0000-0000A8200000}"/>
    <cellStyle name="Comma 58 3 4 2 2 3" xfId="8373" xr:uid="{00000000-0005-0000-0000-0000A9200000}"/>
    <cellStyle name="Comma 58 3 4 2 2 4" xfId="8374" xr:uid="{00000000-0005-0000-0000-0000AA200000}"/>
    <cellStyle name="Comma 58 3 4 2 3" xfId="8375" xr:uid="{00000000-0005-0000-0000-0000AB200000}"/>
    <cellStyle name="Comma 58 3 4 2 4" xfId="8376" xr:uid="{00000000-0005-0000-0000-0000AC200000}"/>
    <cellStyle name="Comma 58 3 4 2 5" xfId="8377" xr:uid="{00000000-0005-0000-0000-0000AD200000}"/>
    <cellStyle name="Comma 58 3 4 3" xfId="8378" xr:uid="{00000000-0005-0000-0000-0000AE200000}"/>
    <cellStyle name="Comma 58 3 4 3 2" xfId="8379" xr:uid="{00000000-0005-0000-0000-0000AF200000}"/>
    <cellStyle name="Comma 58 3 4 3 3" xfId="8380" xr:uid="{00000000-0005-0000-0000-0000B0200000}"/>
    <cellStyle name="Comma 58 3 4 3 4" xfId="8381" xr:uid="{00000000-0005-0000-0000-0000B1200000}"/>
    <cellStyle name="Comma 58 3 4 4" xfId="8382" xr:uid="{00000000-0005-0000-0000-0000B2200000}"/>
    <cellStyle name="Comma 58 3 4 5" xfId="8383" xr:uid="{00000000-0005-0000-0000-0000B3200000}"/>
    <cellStyle name="Comma 58 3 4 6" xfId="8384" xr:uid="{00000000-0005-0000-0000-0000B4200000}"/>
    <cellStyle name="Comma 58 3 5" xfId="8385" xr:uid="{00000000-0005-0000-0000-0000B5200000}"/>
    <cellStyle name="Comma 58 3 5 2" xfId="8386" xr:uid="{00000000-0005-0000-0000-0000B6200000}"/>
    <cellStyle name="Comma 58 3 5 2 2" xfId="8387" xr:uid="{00000000-0005-0000-0000-0000B7200000}"/>
    <cellStyle name="Comma 58 3 5 2 2 2" xfId="8388" xr:uid="{00000000-0005-0000-0000-0000B8200000}"/>
    <cellStyle name="Comma 58 3 5 2 2 3" xfId="8389" xr:uid="{00000000-0005-0000-0000-0000B9200000}"/>
    <cellStyle name="Comma 58 3 5 2 2 4" xfId="8390" xr:uid="{00000000-0005-0000-0000-0000BA200000}"/>
    <cellStyle name="Comma 58 3 5 2 3" xfId="8391" xr:uid="{00000000-0005-0000-0000-0000BB200000}"/>
    <cellStyle name="Comma 58 3 5 2 4" xfId="8392" xr:uid="{00000000-0005-0000-0000-0000BC200000}"/>
    <cellStyle name="Comma 58 3 5 2 5" xfId="8393" xr:uid="{00000000-0005-0000-0000-0000BD200000}"/>
    <cellStyle name="Comma 58 3 5 3" xfId="8394" xr:uid="{00000000-0005-0000-0000-0000BE200000}"/>
    <cellStyle name="Comma 58 3 5 3 2" xfId="8395" xr:uid="{00000000-0005-0000-0000-0000BF200000}"/>
    <cellStyle name="Comma 58 3 5 3 3" xfId="8396" xr:uid="{00000000-0005-0000-0000-0000C0200000}"/>
    <cellStyle name="Comma 58 3 5 3 4" xfId="8397" xr:uid="{00000000-0005-0000-0000-0000C1200000}"/>
    <cellStyle name="Comma 58 3 5 4" xfId="8398" xr:uid="{00000000-0005-0000-0000-0000C2200000}"/>
    <cellStyle name="Comma 58 3 5 5" xfId="8399" xr:uid="{00000000-0005-0000-0000-0000C3200000}"/>
    <cellStyle name="Comma 58 3 5 6" xfId="8400" xr:uid="{00000000-0005-0000-0000-0000C4200000}"/>
    <cellStyle name="Comma 58 3 6" xfId="8401" xr:uid="{00000000-0005-0000-0000-0000C5200000}"/>
    <cellStyle name="Comma 58 3 6 2" xfId="8402" xr:uid="{00000000-0005-0000-0000-0000C6200000}"/>
    <cellStyle name="Comma 58 3 6 2 2" xfId="8403" xr:uid="{00000000-0005-0000-0000-0000C7200000}"/>
    <cellStyle name="Comma 58 3 6 2 3" xfId="8404" xr:uid="{00000000-0005-0000-0000-0000C8200000}"/>
    <cellStyle name="Comma 58 3 6 2 4" xfId="8405" xr:uid="{00000000-0005-0000-0000-0000C9200000}"/>
    <cellStyle name="Comma 58 3 6 3" xfId="8406" xr:uid="{00000000-0005-0000-0000-0000CA200000}"/>
    <cellStyle name="Comma 58 3 6 4" xfId="8407" xr:uid="{00000000-0005-0000-0000-0000CB200000}"/>
    <cellStyle name="Comma 58 3 6 5" xfId="8408" xr:uid="{00000000-0005-0000-0000-0000CC200000}"/>
    <cellStyle name="Comma 58 3 7" xfId="8409" xr:uid="{00000000-0005-0000-0000-0000CD200000}"/>
    <cellStyle name="Comma 58 3 7 2" xfId="8410" xr:uid="{00000000-0005-0000-0000-0000CE200000}"/>
    <cellStyle name="Comma 58 3 7 3" xfId="8411" xr:uid="{00000000-0005-0000-0000-0000CF200000}"/>
    <cellStyle name="Comma 58 3 7 4" xfId="8412" xr:uid="{00000000-0005-0000-0000-0000D0200000}"/>
    <cellStyle name="Comma 58 3 8" xfId="8413" xr:uid="{00000000-0005-0000-0000-0000D1200000}"/>
    <cellStyle name="Comma 58 3 9" xfId="8414" xr:uid="{00000000-0005-0000-0000-0000D2200000}"/>
    <cellStyle name="Comma 58 4" xfId="8415" xr:uid="{00000000-0005-0000-0000-0000D3200000}"/>
    <cellStyle name="Comma 58 4 2" xfId="8416" xr:uid="{00000000-0005-0000-0000-0000D4200000}"/>
    <cellStyle name="Comma 58 4 2 2" xfId="8417" xr:uid="{00000000-0005-0000-0000-0000D5200000}"/>
    <cellStyle name="Comma 58 4 2 2 2" xfId="8418" xr:uid="{00000000-0005-0000-0000-0000D6200000}"/>
    <cellStyle name="Comma 58 4 2 2 2 2" xfId="8419" xr:uid="{00000000-0005-0000-0000-0000D7200000}"/>
    <cellStyle name="Comma 58 4 2 2 2 3" xfId="8420" xr:uid="{00000000-0005-0000-0000-0000D8200000}"/>
    <cellStyle name="Comma 58 4 2 2 2 4" xfId="8421" xr:uid="{00000000-0005-0000-0000-0000D9200000}"/>
    <cellStyle name="Comma 58 4 2 2 3" xfId="8422" xr:uid="{00000000-0005-0000-0000-0000DA200000}"/>
    <cellStyle name="Comma 58 4 2 2 4" xfId="8423" xr:uid="{00000000-0005-0000-0000-0000DB200000}"/>
    <cellStyle name="Comma 58 4 2 2 5" xfId="8424" xr:uid="{00000000-0005-0000-0000-0000DC200000}"/>
    <cellStyle name="Comma 58 4 2 3" xfId="8425" xr:uid="{00000000-0005-0000-0000-0000DD200000}"/>
    <cellStyle name="Comma 58 4 2 3 2" xfId="8426" xr:uid="{00000000-0005-0000-0000-0000DE200000}"/>
    <cellStyle name="Comma 58 4 2 3 3" xfId="8427" xr:uid="{00000000-0005-0000-0000-0000DF200000}"/>
    <cellStyle name="Comma 58 4 2 3 4" xfId="8428" xr:uid="{00000000-0005-0000-0000-0000E0200000}"/>
    <cellStyle name="Comma 58 4 2 4" xfId="8429" xr:uid="{00000000-0005-0000-0000-0000E1200000}"/>
    <cellStyle name="Comma 58 4 2 5" xfId="8430" xr:uid="{00000000-0005-0000-0000-0000E2200000}"/>
    <cellStyle name="Comma 58 4 2 6" xfId="8431" xr:uid="{00000000-0005-0000-0000-0000E3200000}"/>
    <cellStyle name="Comma 58 4 3" xfId="8432" xr:uid="{00000000-0005-0000-0000-0000E4200000}"/>
    <cellStyle name="Comma 58 4 3 2" xfId="8433" xr:uid="{00000000-0005-0000-0000-0000E5200000}"/>
    <cellStyle name="Comma 58 4 3 2 2" xfId="8434" xr:uid="{00000000-0005-0000-0000-0000E6200000}"/>
    <cellStyle name="Comma 58 4 3 2 2 2" xfId="8435" xr:uid="{00000000-0005-0000-0000-0000E7200000}"/>
    <cellStyle name="Comma 58 4 3 2 2 3" xfId="8436" xr:uid="{00000000-0005-0000-0000-0000E8200000}"/>
    <cellStyle name="Comma 58 4 3 2 2 4" xfId="8437" xr:uid="{00000000-0005-0000-0000-0000E9200000}"/>
    <cellStyle name="Comma 58 4 3 2 3" xfId="8438" xr:uid="{00000000-0005-0000-0000-0000EA200000}"/>
    <cellStyle name="Comma 58 4 3 2 4" xfId="8439" xr:uid="{00000000-0005-0000-0000-0000EB200000}"/>
    <cellStyle name="Comma 58 4 3 2 5" xfId="8440" xr:uid="{00000000-0005-0000-0000-0000EC200000}"/>
    <cellStyle name="Comma 58 4 3 3" xfId="8441" xr:uid="{00000000-0005-0000-0000-0000ED200000}"/>
    <cellStyle name="Comma 58 4 3 3 2" xfId="8442" xr:uid="{00000000-0005-0000-0000-0000EE200000}"/>
    <cellStyle name="Comma 58 4 3 3 3" xfId="8443" xr:uid="{00000000-0005-0000-0000-0000EF200000}"/>
    <cellStyle name="Comma 58 4 3 3 4" xfId="8444" xr:uid="{00000000-0005-0000-0000-0000F0200000}"/>
    <cellStyle name="Comma 58 4 3 4" xfId="8445" xr:uid="{00000000-0005-0000-0000-0000F1200000}"/>
    <cellStyle name="Comma 58 4 3 5" xfId="8446" xr:uid="{00000000-0005-0000-0000-0000F2200000}"/>
    <cellStyle name="Comma 58 4 3 6" xfId="8447" xr:uid="{00000000-0005-0000-0000-0000F3200000}"/>
    <cellStyle name="Comma 58 4 4" xfId="8448" xr:uid="{00000000-0005-0000-0000-0000F4200000}"/>
    <cellStyle name="Comma 58 4 4 2" xfId="8449" xr:uid="{00000000-0005-0000-0000-0000F5200000}"/>
    <cellStyle name="Comma 58 4 4 2 2" xfId="8450" xr:uid="{00000000-0005-0000-0000-0000F6200000}"/>
    <cellStyle name="Comma 58 4 4 2 3" xfId="8451" xr:uid="{00000000-0005-0000-0000-0000F7200000}"/>
    <cellStyle name="Comma 58 4 4 2 4" xfId="8452" xr:uid="{00000000-0005-0000-0000-0000F8200000}"/>
    <cellStyle name="Comma 58 4 4 3" xfId="8453" xr:uid="{00000000-0005-0000-0000-0000F9200000}"/>
    <cellStyle name="Comma 58 4 4 4" xfId="8454" xr:uid="{00000000-0005-0000-0000-0000FA200000}"/>
    <cellStyle name="Comma 58 4 4 5" xfId="8455" xr:uid="{00000000-0005-0000-0000-0000FB200000}"/>
    <cellStyle name="Comma 58 4 5" xfId="8456" xr:uid="{00000000-0005-0000-0000-0000FC200000}"/>
    <cellStyle name="Comma 58 4 5 2" xfId="8457" xr:uid="{00000000-0005-0000-0000-0000FD200000}"/>
    <cellStyle name="Comma 58 4 5 3" xfId="8458" xr:uid="{00000000-0005-0000-0000-0000FE200000}"/>
    <cellStyle name="Comma 58 4 5 4" xfId="8459" xr:uid="{00000000-0005-0000-0000-0000FF200000}"/>
    <cellStyle name="Comma 58 4 6" xfId="8460" xr:uid="{00000000-0005-0000-0000-000000210000}"/>
    <cellStyle name="Comma 58 4 7" xfId="8461" xr:uid="{00000000-0005-0000-0000-000001210000}"/>
    <cellStyle name="Comma 58 4 8" xfId="8462" xr:uid="{00000000-0005-0000-0000-000002210000}"/>
    <cellStyle name="Comma 58 5" xfId="8463" xr:uid="{00000000-0005-0000-0000-000003210000}"/>
    <cellStyle name="Comma 58 5 2" xfId="8464" xr:uid="{00000000-0005-0000-0000-000004210000}"/>
    <cellStyle name="Comma 58 5 2 2" xfId="8465" xr:uid="{00000000-0005-0000-0000-000005210000}"/>
    <cellStyle name="Comma 58 5 2 2 2" xfId="8466" xr:uid="{00000000-0005-0000-0000-000006210000}"/>
    <cellStyle name="Comma 58 5 2 2 2 2" xfId="8467" xr:uid="{00000000-0005-0000-0000-000007210000}"/>
    <cellStyle name="Comma 58 5 2 2 2 3" xfId="8468" xr:uid="{00000000-0005-0000-0000-000008210000}"/>
    <cellStyle name="Comma 58 5 2 2 2 4" xfId="8469" xr:uid="{00000000-0005-0000-0000-000009210000}"/>
    <cellStyle name="Comma 58 5 2 2 3" xfId="8470" xr:uid="{00000000-0005-0000-0000-00000A210000}"/>
    <cellStyle name="Comma 58 5 2 2 4" xfId="8471" xr:uid="{00000000-0005-0000-0000-00000B210000}"/>
    <cellStyle name="Comma 58 5 2 2 5" xfId="8472" xr:uid="{00000000-0005-0000-0000-00000C210000}"/>
    <cellStyle name="Comma 58 5 2 3" xfId="8473" xr:uid="{00000000-0005-0000-0000-00000D210000}"/>
    <cellStyle name="Comma 58 5 2 3 2" xfId="8474" xr:uid="{00000000-0005-0000-0000-00000E210000}"/>
    <cellStyle name="Comma 58 5 2 3 3" xfId="8475" xr:uid="{00000000-0005-0000-0000-00000F210000}"/>
    <cellStyle name="Comma 58 5 2 3 4" xfId="8476" xr:uid="{00000000-0005-0000-0000-000010210000}"/>
    <cellStyle name="Comma 58 5 2 4" xfId="8477" xr:uid="{00000000-0005-0000-0000-000011210000}"/>
    <cellStyle name="Comma 58 5 2 5" xfId="8478" xr:uid="{00000000-0005-0000-0000-000012210000}"/>
    <cellStyle name="Comma 58 5 2 6" xfId="8479" xr:uid="{00000000-0005-0000-0000-000013210000}"/>
    <cellStyle name="Comma 58 5 3" xfId="8480" xr:uid="{00000000-0005-0000-0000-000014210000}"/>
    <cellStyle name="Comma 58 5 3 2" xfId="8481" xr:uid="{00000000-0005-0000-0000-000015210000}"/>
    <cellStyle name="Comma 58 5 3 2 2" xfId="8482" xr:uid="{00000000-0005-0000-0000-000016210000}"/>
    <cellStyle name="Comma 58 5 3 2 2 2" xfId="8483" xr:uid="{00000000-0005-0000-0000-000017210000}"/>
    <cellStyle name="Comma 58 5 3 2 2 3" xfId="8484" xr:uid="{00000000-0005-0000-0000-000018210000}"/>
    <cellStyle name="Comma 58 5 3 2 2 4" xfId="8485" xr:uid="{00000000-0005-0000-0000-000019210000}"/>
    <cellStyle name="Comma 58 5 3 2 3" xfId="8486" xr:uid="{00000000-0005-0000-0000-00001A210000}"/>
    <cellStyle name="Comma 58 5 3 2 4" xfId="8487" xr:uid="{00000000-0005-0000-0000-00001B210000}"/>
    <cellStyle name="Comma 58 5 3 2 5" xfId="8488" xr:uid="{00000000-0005-0000-0000-00001C210000}"/>
    <cellStyle name="Comma 58 5 3 3" xfId="8489" xr:uid="{00000000-0005-0000-0000-00001D210000}"/>
    <cellStyle name="Comma 58 5 3 3 2" xfId="8490" xr:uid="{00000000-0005-0000-0000-00001E210000}"/>
    <cellStyle name="Comma 58 5 3 3 3" xfId="8491" xr:uid="{00000000-0005-0000-0000-00001F210000}"/>
    <cellStyle name="Comma 58 5 3 3 4" xfId="8492" xr:uid="{00000000-0005-0000-0000-000020210000}"/>
    <cellStyle name="Comma 58 5 3 4" xfId="8493" xr:uid="{00000000-0005-0000-0000-000021210000}"/>
    <cellStyle name="Comma 58 5 3 5" xfId="8494" xr:uid="{00000000-0005-0000-0000-000022210000}"/>
    <cellStyle name="Comma 58 5 3 6" xfId="8495" xr:uid="{00000000-0005-0000-0000-000023210000}"/>
    <cellStyle name="Comma 58 5 4" xfId="8496" xr:uid="{00000000-0005-0000-0000-000024210000}"/>
    <cellStyle name="Comma 58 5 4 2" xfId="8497" xr:uid="{00000000-0005-0000-0000-000025210000}"/>
    <cellStyle name="Comma 58 5 4 2 2" xfId="8498" xr:uid="{00000000-0005-0000-0000-000026210000}"/>
    <cellStyle name="Comma 58 5 4 2 3" xfId="8499" xr:uid="{00000000-0005-0000-0000-000027210000}"/>
    <cellStyle name="Comma 58 5 4 2 4" xfId="8500" xr:uid="{00000000-0005-0000-0000-000028210000}"/>
    <cellStyle name="Comma 58 5 4 3" xfId="8501" xr:uid="{00000000-0005-0000-0000-000029210000}"/>
    <cellStyle name="Comma 58 5 4 4" xfId="8502" xr:uid="{00000000-0005-0000-0000-00002A210000}"/>
    <cellStyle name="Comma 58 5 4 5" xfId="8503" xr:uid="{00000000-0005-0000-0000-00002B210000}"/>
    <cellStyle name="Comma 58 5 5" xfId="8504" xr:uid="{00000000-0005-0000-0000-00002C210000}"/>
    <cellStyle name="Comma 58 5 5 2" xfId="8505" xr:uid="{00000000-0005-0000-0000-00002D210000}"/>
    <cellStyle name="Comma 58 5 5 3" xfId="8506" xr:uid="{00000000-0005-0000-0000-00002E210000}"/>
    <cellStyle name="Comma 58 5 5 4" xfId="8507" xr:uid="{00000000-0005-0000-0000-00002F210000}"/>
    <cellStyle name="Comma 58 5 6" xfId="8508" xr:uid="{00000000-0005-0000-0000-000030210000}"/>
    <cellStyle name="Comma 58 5 7" xfId="8509" xr:uid="{00000000-0005-0000-0000-000031210000}"/>
    <cellStyle name="Comma 58 5 8" xfId="8510" xr:uid="{00000000-0005-0000-0000-000032210000}"/>
    <cellStyle name="Comma 58 6" xfId="8511" xr:uid="{00000000-0005-0000-0000-000033210000}"/>
    <cellStyle name="Comma 58 6 2" xfId="8512" xr:uid="{00000000-0005-0000-0000-000034210000}"/>
    <cellStyle name="Comma 58 6 2 2" xfId="8513" xr:uid="{00000000-0005-0000-0000-000035210000}"/>
    <cellStyle name="Comma 58 6 2 2 2" xfId="8514" xr:uid="{00000000-0005-0000-0000-000036210000}"/>
    <cellStyle name="Comma 58 6 2 2 3" xfId="8515" xr:uid="{00000000-0005-0000-0000-000037210000}"/>
    <cellStyle name="Comma 58 6 2 2 4" xfId="8516" xr:uid="{00000000-0005-0000-0000-000038210000}"/>
    <cellStyle name="Comma 58 6 2 3" xfId="8517" xr:uid="{00000000-0005-0000-0000-000039210000}"/>
    <cellStyle name="Comma 58 6 2 4" xfId="8518" xr:uid="{00000000-0005-0000-0000-00003A210000}"/>
    <cellStyle name="Comma 58 6 2 5" xfId="8519" xr:uid="{00000000-0005-0000-0000-00003B210000}"/>
    <cellStyle name="Comma 58 6 3" xfId="8520" xr:uid="{00000000-0005-0000-0000-00003C210000}"/>
    <cellStyle name="Comma 58 6 3 2" xfId="8521" xr:uid="{00000000-0005-0000-0000-00003D210000}"/>
    <cellStyle name="Comma 58 6 3 3" xfId="8522" xr:uid="{00000000-0005-0000-0000-00003E210000}"/>
    <cellStyle name="Comma 58 6 3 4" xfId="8523" xr:uid="{00000000-0005-0000-0000-00003F210000}"/>
    <cellStyle name="Comma 58 6 4" xfId="8524" xr:uid="{00000000-0005-0000-0000-000040210000}"/>
    <cellStyle name="Comma 58 6 5" xfId="8525" xr:uid="{00000000-0005-0000-0000-000041210000}"/>
    <cellStyle name="Comma 58 6 6" xfId="8526" xr:uid="{00000000-0005-0000-0000-000042210000}"/>
    <cellStyle name="Comma 58 7" xfId="8527" xr:uid="{00000000-0005-0000-0000-000043210000}"/>
    <cellStyle name="Comma 58 7 2" xfId="8528" xr:uid="{00000000-0005-0000-0000-000044210000}"/>
    <cellStyle name="Comma 58 7 2 2" xfId="8529" xr:uid="{00000000-0005-0000-0000-000045210000}"/>
    <cellStyle name="Comma 58 7 2 2 2" xfId="8530" xr:uid="{00000000-0005-0000-0000-000046210000}"/>
    <cellStyle name="Comma 58 7 2 2 3" xfId="8531" xr:uid="{00000000-0005-0000-0000-000047210000}"/>
    <cellStyle name="Comma 58 7 2 2 4" xfId="8532" xr:uid="{00000000-0005-0000-0000-000048210000}"/>
    <cellStyle name="Comma 58 7 2 3" xfId="8533" xr:uid="{00000000-0005-0000-0000-000049210000}"/>
    <cellStyle name="Comma 58 7 2 4" xfId="8534" xr:uid="{00000000-0005-0000-0000-00004A210000}"/>
    <cellStyle name="Comma 58 7 2 5" xfId="8535" xr:uid="{00000000-0005-0000-0000-00004B210000}"/>
    <cellStyle name="Comma 58 7 3" xfId="8536" xr:uid="{00000000-0005-0000-0000-00004C210000}"/>
    <cellStyle name="Comma 58 7 3 2" xfId="8537" xr:uid="{00000000-0005-0000-0000-00004D210000}"/>
    <cellStyle name="Comma 58 7 3 3" xfId="8538" xr:uid="{00000000-0005-0000-0000-00004E210000}"/>
    <cellStyle name="Comma 58 7 3 4" xfId="8539" xr:uid="{00000000-0005-0000-0000-00004F210000}"/>
    <cellStyle name="Comma 58 7 4" xfId="8540" xr:uid="{00000000-0005-0000-0000-000050210000}"/>
    <cellStyle name="Comma 58 7 5" xfId="8541" xr:uid="{00000000-0005-0000-0000-000051210000}"/>
    <cellStyle name="Comma 58 7 6" xfId="8542" xr:uid="{00000000-0005-0000-0000-000052210000}"/>
    <cellStyle name="Comma 58 8" xfId="8543" xr:uid="{00000000-0005-0000-0000-000053210000}"/>
    <cellStyle name="Comma 58 8 2" xfId="8544" xr:uid="{00000000-0005-0000-0000-000054210000}"/>
    <cellStyle name="Comma 58 8 2 2" xfId="8545" xr:uid="{00000000-0005-0000-0000-000055210000}"/>
    <cellStyle name="Comma 58 8 2 3" xfId="8546" xr:uid="{00000000-0005-0000-0000-000056210000}"/>
    <cellStyle name="Comma 58 8 2 4" xfId="8547" xr:uid="{00000000-0005-0000-0000-000057210000}"/>
    <cellStyle name="Comma 58 8 3" xfId="8548" xr:uid="{00000000-0005-0000-0000-000058210000}"/>
    <cellStyle name="Comma 58 8 4" xfId="8549" xr:uid="{00000000-0005-0000-0000-000059210000}"/>
    <cellStyle name="Comma 58 8 5" xfId="8550" xr:uid="{00000000-0005-0000-0000-00005A210000}"/>
    <cellStyle name="Comma 58 9" xfId="8551" xr:uid="{00000000-0005-0000-0000-00005B210000}"/>
    <cellStyle name="Comma 58 9 2" xfId="8552" xr:uid="{00000000-0005-0000-0000-00005C210000}"/>
    <cellStyle name="Comma 58 9 3" xfId="8553" xr:uid="{00000000-0005-0000-0000-00005D210000}"/>
    <cellStyle name="Comma 58 9 4" xfId="8554" xr:uid="{00000000-0005-0000-0000-00005E210000}"/>
    <cellStyle name="Comma 59" xfId="8555" xr:uid="{00000000-0005-0000-0000-00005F210000}"/>
    <cellStyle name="Comma 59 2" xfId="8556" xr:uid="{00000000-0005-0000-0000-000060210000}"/>
    <cellStyle name="Comma 6" xfId="8557" xr:uid="{00000000-0005-0000-0000-000061210000}"/>
    <cellStyle name="Comma 6 2" xfId="8558" xr:uid="{00000000-0005-0000-0000-000062210000}"/>
    <cellStyle name="Comma 6 2 2" xfId="8559" xr:uid="{00000000-0005-0000-0000-000063210000}"/>
    <cellStyle name="Comma 6 2 2 2" xfId="8560" xr:uid="{00000000-0005-0000-0000-000064210000}"/>
    <cellStyle name="Comma 6 2 3" xfId="8561" xr:uid="{00000000-0005-0000-0000-000065210000}"/>
    <cellStyle name="Comma 6 2 4" xfId="8562" xr:uid="{00000000-0005-0000-0000-000066210000}"/>
    <cellStyle name="Comma 6 3" xfId="8563" xr:uid="{00000000-0005-0000-0000-000067210000}"/>
    <cellStyle name="Comma 6 3 2" xfId="8564" xr:uid="{00000000-0005-0000-0000-000068210000}"/>
    <cellStyle name="Comma 6 3 3" xfId="8565" xr:uid="{00000000-0005-0000-0000-000069210000}"/>
    <cellStyle name="Comma 6 4" xfId="8566" xr:uid="{00000000-0005-0000-0000-00006A210000}"/>
    <cellStyle name="Comma 6 4 2" xfId="8567" xr:uid="{00000000-0005-0000-0000-00006B210000}"/>
    <cellStyle name="Comma 6 5" xfId="8568" xr:uid="{00000000-0005-0000-0000-00006C210000}"/>
    <cellStyle name="Comma 60" xfId="8569" xr:uid="{00000000-0005-0000-0000-00006D210000}"/>
    <cellStyle name="Comma 60 2" xfId="8570" xr:uid="{00000000-0005-0000-0000-00006E210000}"/>
    <cellStyle name="Comma 61" xfId="8571" xr:uid="{00000000-0005-0000-0000-00006F210000}"/>
    <cellStyle name="Comma 61 2" xfId="8572" xr:uid="{00000000-0005-0000-0000-000070210000}"/>
    <cellStyle name="Comma 62" xfId="8573" xr:uid="{00000000-0005-0000-0000-000071210000}"/>
    <cellStyle name="Comma 62 2" xfId="8574" xr:uid="{00000000-0005-0000-0000-000072210000}"/>
    <cellStyle name="Comma 63" xfId="8575" xr:uid="{00000000-0005-0000-0000-000073210000}"/>
    <cellStyle name="Comma 63 2" xfId="8576" xr:uid="{00000000-0005-0000-0000-000074210000}"/>
    <cellStyle name="Comma 64" xfId="8577" xr:uid="{00000000-0005-0000-0000-000075210000}"/>
    <cellStyle name="Comma 64 2" xfId="8578" xr:uid="{00000000-0005-0000-0000-000076210000}"/>
    <cellStyle name="Comma 65" xfId="8579" xr:uid="{00000000-0005-0000-0000-000077210000}"/>
    <cellStyle name="Comma 65 2" xfId="8580" xr:uid="{00000000-0005-0000-0000-000078210000}"/>
    <cellStyle name="Comma 66" xfId="8581" xr:uid="{00000000-0005-0000-0000-000079210000}"/>
    <cellStyle name="Comma 66 2" xfId="8582" xr:uid="{00000000-0005-0000-0000-00007A210000}"/>
    <cellStyle name="Comma 67" xfId="8583" xr:uid="{00000000-0005-0000-0000-00007B210000}"/>
    <cellStyle name="Comma 67 2" xfId="8584" xr:uid="{00000000-0005-0000-0000-00007C210000}"/>
    <cellStyle name="Comma 68" xfId="8585" xr:uid="{00000000-0005-0000-0000-00007D210000}"/>
    <cellStyle name="Comma 68 10" xfId="8586" xr:uid="{00000000-0005-0000-0000-00007E210000}"/>
    <cellStyle name="Comma 68 11" xfId="8587" xr:uid="{00000000-0005-0000-0000-00007F210000}"/>
    <cellStyle name="Comma 68 12" xfId="8588" xr:uid="{00000000-0005-0000-0000-000080210000}"/>
    <cellStyle name="Comma 68 2" xfId="8589" xr:uid="{00000000-0005-0000-0000-000081210000}"/>
    <cellStyle name="Comma 68 2 10" xfId="8590" xr:uid="{00000000-0005-0000-0000-000082210000}"/>
    <cellStyle name="Comma 68 2 2" xfId="8591" xr:uid="{00000000-0005-0000-0000-000083210000}"/>
    <cellStyle name="Comma 68 2 2 2" xfId="8592" xr:uid="{00000000-0005-0000-0000-000084210000}"/>
    <cellStyle name="Comma 68 2 2 2 2" xfId="8593" xr:uid="{00000000-0005-0000-0000-000085210000}"/>
    <cellStyle name="Comma 68 2 2 2 2 2" xfId="8594" xr:uid="{00000000-0005-0000-0000-000086210000}"/>
    <cellStyle name="Comma 68 2 2 2 2 2 2" xfId="8595" xr:uid="{00000000-0005-0000-0000-000087210000}"/>
    <cellStyle name="Comma 68 2 2 2 2 2 3" xfId="8596" xr:uid="{00000000-0005-0000-0000-000088210000}"/>
    <cellStyle name="Comma 68 2 2 2 2 2 4" xfId="8597" xr:uid="{00000000-0005-0000-0000-000089210000}"/>
    <cellStyle name="Comma 68 2 2 2 2 3" xfId="8598" xr:uid="{00000000-0005-0000-0000-00008A210000}"/>
    <cellStyle name="Comma 68 2 2 2 2 4" xfId="8599" xr:uid="{00000000-0005-0000-0000-00008B210000}"/>
    <cellStyle name="Comma 68 2 2 2 2 5" xfId="8600" xr:uid="{00000000-0005-0000-0000-00008C210000}"/>
    <cellStyle name="Comma 68 2 2 2 3" xfId="8601" xr:uid="{00000000-0005-0000-0000-00008D210000}"/>
    <cellStyle name="Comma 68 2 2 2 3 2" xfId="8602" xr:uid="{00000000-0005-0000-0000-00008E210000}"/>
    <cellStyle name="Comma 68 2 2 2 3 3" xfId="8603" xr:uid="{00000000-0005-0000-0000-00008F210000}"/>
    <cellStyle name="Comma 68 2 2 2 3 4" xfId="8604" xr:uid="{00000000-0005-0000-0000-000090210000}"/>
    <cellStyle name="Comma 68 2 2 2 4" xfId="8605" xr:uid="{00000000-0005-0000-0000-000091210000}"/>
    <cellStyle name="Comma 68 2 2 2 5" xfId="8606" xr:uid="{00000000-0005-0000-0000-000092210000}"/>
    <cellStyle name="Comma 68 2 2 2 6" xfId="8607" xr:uid="{00000000-0005-0000-0000-000093210000}"/>
    <cellStyle name="Comma 68 2 2 3" xfId="8608" xr:uid="{00000000-0005-0000-0000-000094210000}"/>
    <cellStyle name="Comma 68 2 2 3 2" xfId="8609" xr:uid="{00000000-0005-0000-0000-000095210000}"/>
    <cellStyle name="Comma 68 2 2 3 2 2" xfId="8610" xr:uid="{00000000-0005-0000-0000-000096210000}"/>
    <cellStyle name="Comma 68 2 2 3 2 2 2" xfId="8611" xr:uid="{00000000-0005-0000-0000-000097210000}"/>
    <cellStyle name="Comma 68 2 2 3 2 2 3" xfId="8612" xr:uid="{00000000-0005-0000-0000-000098210000}"/>
    <cellStyle name="Comma 68 2 2 3 2 2 4" xfId="8613" xr:uid="{00000000-0005-0000-0000-000099210000}"/>
    <cellStyle name="Comma 68 2 2 3 2 3" xfId="8614" xr:uid="{00000000-0005-0000-0000-00009A210000}"/>
    <cellStyle name="Comma 68 2 2 3 2 4" xfId="8615" xr:uid="{00000000-0005-0000-0000-00009B210000}"/>
    <cellStyle name="Comma 68 2 2 3 2 5" xfId="8616" xr:uid="{00000000-0005-0000-0000-00009C210000}"/>
    <cellStyle name="Comma 68 2 2 3 3" xfId="8617" xr:uid="{00000000-0005-0000-0000-00009D210000}"/>
    <cellStyle name="Comma 68 2 2 3 3 2" xfId="8618" xr:uid="{00000000-0005-0000-0000-00009E210000}"/>
    <cellStyle name="Comma 68 2 2 3 3 3" xfId="8619" xr:uid="{00000000-0005-0000-0000-00009F210000}"/>
    <cellStyle name="Comma 68 2 2 3 3 4" xfId="8620" xr:uid="{00000000-0005-0000-0000-0000A0210000}"/>
    <cellStyle name="Comma 68 2 2 3 4" xfId="8621" xr:uid="{00000000-0005-0000-0000-0000A1210000}"/>
    <cellStyle name="Comma 68 2 2 3 5" xfId="8622" xr:uid="{00000000-0005-0000-0000-0000A2210000}"/>
    <cellStyle name="Comma 68 2 2 3 6" xfId="8623" xr:uid="{00000000-0005-0000-0000-0000A3210000}"/>
    <cellStyle name="Comma 68 2 2 4" xfId="8624" xr:uid="{00000000-0005-0000-0000-0000A4210000}"/>
    <cellStyle name="Comma 68 2 2 4 2" xfId="8625" xr:uid="{00000000-0005-0000-0000-0000A5210000}"/>
    <cellStyle name="Comma 68 2 2 4 2 2" xfId="8626" xr:uid="{00000000-0005-0000-0000-0000A6210000}"/>
    <cellStyle name="Comma 68 2 2 4 2 3" xfId="8627" xr:uid="{00000000-0005-0000-0000-0000A7210000}"/>
    <cellStyle name="Comma 68 2 2 4 2 4" xfId="8628" xr:uid="{00000000-0005-0000-0000-0000A8210000}"/>
    <cellStyle name="Comma 68 2 2 4 3" xfId="8629" xr:uid="{00000000-0005-0000-0000-0000A9210000}"/>
    <cellStyle name="Comma 68 2 2 4 4" xfId="8630" xr:uid="{00000000-0005-0000-0000-0000AA210000}"/>
    <cellStyle name="Comma 68 2 2 4 5" xfId="8631" xr:uid="{00000000-0005-0000-0000-0000AB210000}"/>
    <cellStyle name="Comma 68 2 2 5" xfId="8632" xr:uid="{00000000-0005-0000-0000-0000AC210000}"/>
    <cellStyle name="Comma 68 2 2 5 2" xfId="8633" xr:uid="{00000000-0005-0000-0000-0000AD210000}"/>
    <cellStyle name="Comma 68 2 2 5 3" xfId="8634" xr:uid="{00000000-0005-0000-0000-0000AE210000}"/>
    <cellStyle name="Comma 68 2 2 5 4" xfId="8635" xr:uid="{00000000-0005-0000-0000-0000AF210000}"/>
    <cellStyle name="Comma 68 2 2 6" xfId="8636" xr:uid="{00000000-0005-0000-0000-0000B0210000}"/>
    <cellStyle name="Comma 68 2 2 7" xfId="8637" xr:uid="{00000000-0005-0000-0000-0000B1210000}"/>
    <cellStyle name="Comma 68 2 2 8" xfId="8638" xr:uid="{00000000-0005-0000-0000-0000B2210000}"/>
    <cellStyle name="Comma 68 2 3" xfId="8639" xr:uid="{00000000-0005-0000-0000-0000B3210000}"/>
    <cellStyle name="Comma 68 2 3 2" xfId="8640" xr:uid="{00000000-0005-0000-0000-0000B4210000}"/>
    <cellStyle name="Comma 68 2 3 2 2" xfId="8641" xr:uid="{00000000-0005-0000-0000-0000B5210000}"/>
    <cellStyle name="Comma 68 2 3 2 2 2" xfId="8642" xr:uid="{00000000-0005-0000-0000-0000B6210000}"/>
    <cellStyle name="Comma 68 2 3 2 2 2 2" xfId="8643" xr:uid="{00000000-0005-0000-0000-0000B7210000}"/>
    <cellStyle name="Comma 68 2 3 2 2 2 3" xfId="8644" xr:uid="{00000000-0005-0000-0000-0000B8210000}"/>
    <cellStyle name="Comma 68 2 3 2 2 2 4" xfId="8645" xr:uid="{00000000-0005-0000-0000-0000B9210000}"/>
    <cellStyle name="Comma 68 2 3 2 2 3" xfId="8646" xr:uid="{00000000-0005-0000-0000-0000BA210000}"/>
    <cellStyle name="Comma 68 2 3 2 2 4" xfId="8647" xr:uid="{00000000-0005-0000-0000-0000BB210000}"/>
    <cellStyle name="Comma 68 2 3 2 2 5" xfId="8648" xr:uid="{00000000-0005-0000-0000-0000BC210000}"/>
    <cellStyle name="Comma 68 2 3 2 3" xfId="8649" xr:uid="{00000000-0005-0000-0000-0000BD210000}"/>
    <cellStyle name="Comma 68 2 3 2 3 2" xfId="8650" xr:uid="{00000000-0005-0000-0000-0000BE210000}"/>
    <cellStyle name="Comma 68 2 3 2 3 3" xfId="8651" xr:uid="{00000000-0005-0000-0000-0000BF210000}"/>
    <cellStyle name="Comma 68 2 3 2 3 4" xfId="8652" xr:uid="{00000000-0005-0000-0000-0000C0210000}"/>
    <cellStyle name="Comma 68 2 3 2 4" xfId="8653" xr:uid="{00000000-0005-0000-0000-0000C1210000}"/>
    <cellStyle name="Comma 68 2 3 2 5" xfId="8654" xr:uid="{00000000-0005-0000-0000-0000C2210000}"/>
    <cellStyle name="Comma 68 2 3 2 6" xfId="8655" xr:uid="{00000000-0005-0000-0000-0000C3210000}"/>
    <cellStyle name="Comma 68 2 3 3" xfId="8656" xr:uid="{00000000-0005-0000-0000-0000C4210000}"/>
    <cellStyle name="Comma 68 2 3 3 2" xfId="8657" xr:uid="{00000000-0005-0000-0000-0000C5210000}"/>
    <cellStyle name="Comma 68 2 3 3 2 2" xfId="8658" xr:uid="{00000000-0005-0000-0000-0000C6210000}"/>
    <cellStyle name="Comma 68 2 3 3 2 2 2" xfId="8659" xr:uid="{00000000-0005-0000-0000-0000C7210000}"/>
    <cellStyle name="Comma 68 2 3 3 2 2 3" xfId="8660" xr:uid="{00000000-0005-0000-0000-0000C8210000}"/>
    <cellStyle name="Comma 68 2 3 3 2 2 4" xfId="8661" xr:uid="{00000000-0005-0000-0000-0000C9210000}"/>
    <cellStyle name="Comma 68 2 3 3 2 3" xfId="8662" xr:uid="{00000000-0005-0000-0000-0000CA210000}"/>
    <cellStyle name="Comma 68 2 3 3 2 4" xfId="8663" xr:uid="{00000000-0005-0000-0000-0000CB210000}"/>
    <cellStyle name="Comma 68 2 3 3 2 5" xfId="8664" xr:uid="{00000000-0005-0000-0000-0000CC210000}"/>
    <cellStyle name="Comma 68 2 3 3 3" xfId="8665" xr:uid="{00000000-0005-0000-0000-0000CD210000}"/>
    <cellStyle name="Comma 68 2 3 3 3 2" xfId="8666" xr:uid="{00000000-0005-0000-0000-0000CE210000}"/>
    <cellStyle name="Comma 68 2 3 3 3 3" xfId="8667" xr:uid="{00000000-0005-0000-0000-0000CF210000}"/>
    <cellStyle name="Comma 68 2 3 3 3 4" xfId="8668" xr:uid="{00000000-0005-0000-0000-0000D0210000}"/>
    <cellStyle name="Comma 68 2 3 3 4" xfId="8669" xr:uid="{00000000-0005-0000-0000-0000D1210000}"/>
    <cellStyle name="Comma 68 2 3 3 5" xfId="8670" xr:uid="{00000000-0005-0000-0000-0000D2210000}"/>
    <cellStyle name="Comma 68 2 3 3 6" xfId="8671" xr:uid="{00000000-0005-0000-0000-0000D3210000}"/>
    <cellStyle name="Comma 68 2 3 4" xfId="8672" xr:uid="{00000000-0005-0000-0000-0000D4210000}"/>
    <cellStyle name="Comma 68 2 3 4 2" xfId="8673" xr:uid="{00000000-0005-0000-0000-0000D5210000}"/>
    <cellStyle name="Comma 68 2 3 4 2 2" xfId="8674" xr:uid="{00000000-0005-0000-0000-0000D6210000}"/>
    <cellStyle name="Comma 68 2 3 4 2 3" xfId="8675" xr:uid="{00000000-0005-0000-0000-0000D7210000}"/>
    <cellStyle name="Comma 68 2 3 4 2 4" xfId="8676" xr:uid="{00000000-0005-0000-0000-0000D8210000}"/>
    <cellStyle name="Comma 68 2 3 4 3" xfId="8677" xr:uid="{00000000-0005-0000-0000-0000D9210000}"/>
    <cellStyle name="Comma 68 2 3 4 4" xfId="8678" xr:uid="{00000000-0005-0000-0000-0000DA210000}"/>
    <cellStyle name="Comma 68 2 3 4 5" xfId="8679" xr:uid="{00000000-0005-0000-0000-0000DB210000}"/>
    <cellStyle name="Comma 68 2 3 5" xfId="8680" xr:uid="{00000000-0005-0000-0000-0000DC210000}"/>
    <cellStyle name="Comma 68 2 3 5 2" xfId="8681" xr:uid="{00000000-0005-0000-0000-0000DD210000}"/>
    <cellStyle name="Comma 68 2 3 5 3" xfId="8682" xr:uid="{00000000-0005-0000-0000-0000DE210000}"/>
    <cellStyle name="Comma 68 2 3 5 4" xfId="8683" xr:uid="{00000000-0005-0000-0000-0000DF210000}"/>
    <cellStyle name="Comma 68 2 3 6" xfId="8684" xr:uid="{00000000-0005-0000-0000-0000E0210000}"/>
    <cellStyle name="Comma 68 2 3 7" xfId="8685" xr:uid="{00000000-0005-0000-0000-0000E1210000}"/>
    <cellStyle name="Comma 68 2 3 8" xfId="8686" xr:uid="{00000000-0005-0000-0000-0000E2210000}"/>
    <cellStyle name="Comma 68 2 4" xfId="8687" xr:uid="{00000000-0005-0000-0000-0000E3210000}"/>
    <cellStyle name="Comma 68 2 4 2" xfId="8688" xr:uid="{00000000-0005-0000-0000-0000E4210000}"/>
    <cellStyle name="Comma 68 2 4 2 2" xfId="8689" xr:uid="{00000000-0005-0000-0000-0000E5210000}"/>
    <cellStyle name="Comma 68 2 4 2 2 2" xfId="8690" xr:uid="{00000000-0005-0000-0000-0000E6210000}"/>
    <cellStyle name="Comma 68 2 4 2 2 3" xfId="8691" xr:uid="{00000000-0005-0000-0000-0000E7210000}"/>
    <cellStyle name="Comma 68 2 4 2 2 4" xfId="8692" xr:uid="{00000000-0005-0000-0000-0000E8210000}"/>
    <cellStyle name="Comma 68 2 4 2 3" xfId="8693" xr:uid="{00000000-0005-0000-0000-0000E9210000}"/>
    <cellStyle name="Comma 68 2 4 2 4" xfId="8694" xr:uid="{00000000-0005-0000-0000-0000EA210000}"/>
    <cellStyle name="Comma 68 2 4 2 5" xfId="8695" xr:uid="{00000000-0005-0000-0000-0000EB210000}"/>
    <cellStyle name="Comma 68 2 4 3" xfId="8696" xr:uid="{00000000-0005-0000-0000-0000EC210000}"/>
    <cellStyle name="Comma 68 2 4 3 2" xfId="8697" xr:uid="{00000000-0005-0000-0000-0000ED210000}"/>
    <cellStyle name="Comma 68 2 4 3 3" xfId="8698" xr:uid="{00000000-0005-0000-0000-0000EE210000}"/>
    <cellStyle name="Comma 68 2 4 3 4" xfId="8699" xr:uid="{00000000-0005-0000-0000-0000EF210000}"/>
    <cellStyle name="Comma 68 2 4 4" xfId="8700" xr:uid="{00000000-0005-0000-0000-0000F0210000}"/>
    <cellStyle name="Comma 68 2 4 5" xfId="8701" xr:uid="{00000000-0005-0000-0000-0000F1210000}"/>
    <cellStyle name="Comma 68 2 4 6" xfId="8702" xr:uid="{00000000-0005-0000-0000-0000F2210000}"/>
    <cellStyle name="Comma 68 2 5" xfId="8703" xr:uid="{00000000-0005-0000-0000-0000F3210000}"/>
    <cellStyle name="Comma 68 2 5 2" xfId="8704" xr:uid="{00000000-0005-0000-0000-0000F4210000}"/>
    <cellStyle name="Comma 68 2 5 2 2" xfId="8705" xr:uid="{00000000-0005-0000-0000-0000F5210000}"/>
    <cellStyle name="Comma 68 2 5 2 2 2" xfId="8706" xr:uid="{00000000-0005-0000-0000-0000F6210000}"/>
    <cellStyle name="Comma 68 2 5 2 2 3" xfId="8707" xr:uid="{00000000-0005-0000-0000-0000F7210000}"/>
    <cellStyle name="Comma 68 2 5 2 2 4" xfId="8708" xr:uid="{00000000-0005-0000-0000-0000F8210000}"/>
    <cellStyle name="Comma 68 2 5 2 3" xfId="8709" xr:uid="{00000000-0005-0000-0000-0000F9210000}"/>
    <cellStyle name="Comma 68 2 5 2 4" xfId="8710" xr:uid="{00000000-0005-0000-0000-0000FA210000}"/>
    <cellStyle name="Comma 68 2 5 2 5" xfId="8711" xr:uid="{00000000-0005-0000-0000-0000FB210000}"/>
    <cellStyle name="Comma 68 2 5 3" xfId="8712" xr:uid="{00000000-0005-0000-0000-0000FC210000}"/>
    <cellStyle name="Comma 68 2 5 3 2" xfId="8713" xr:uid="{00000000-0005-0000-0000-0000FD210000}"/>
    <cellStyle name="Comma 68 2 5 3 3" xfId="8714" xr:uid="{00000000-0005-0000-0000-0000FE210000}"/>
    <cellStyle name="Comma 68 2 5 3 4" xfId="8715" xr:uid="{00000000-0005-0000-0000-0000FF210000}"/>
    <cellStyle name="Comma 68 2 5 4" xfId="8716" xr:uid="{00000000-0005-0000-0000-000000220000}"/>
    <cellStyle name="Comma 68 2 5 5" xfId="8717" xr:uid="{00000000-0005-0000-0000-000001220000}"/>
    <cellStyle name="Comma 68 2 5 6" xfId="8718" xr:uid="{00000000-0005-0000-0000-000002220000}"/>
    <cellStyle name="Comma 68 2 6" xfId="8719" xr:uid="{00000000-0005-0000-0000-000003220000}"/>
    <cellStyle name="Comma 68 2 6 2" xfId="8720" xr:uid="{00000000-0005-0000-0000-000004220000}"/>
    <cellStyle name="Comma 68 2 6 2 2" xfId="8721" xr:uid="{00000000-0005-0000-0000-000005220000}"/>
    <cellStyle name="Comma 68 2 6 2 3" xfId="8722" xr:uid="{00000000-0005-0000-0000-000006220000}"/>
    <cellStyle name="Comma 68 2 6 2 4" xfId="8723" xr:uid="{00000000-0005-0000-0000-000007220000}"/>
    <cellStyle name="Comma 68 2 6 3" xfId="8724" xr:uid="{00000000-0005-0000-0000-000008220000}"/>
    <cellStyle name="Comma 68 2 6 4" xfId="8725" xr:uid="{00000000-0005-0000-0000-000009220000}"/>
    <cellStyle name="Comma 68 2 6 5" xfId="8726" xr:uid="{00000000-0005-0000-0000-00000A220000}"/>
    <cellStyle name="Comma 68 2 7" xfId="8727" xr:uid="{00000000-0005-0000-0000-00000B220000}"/>
    <cellStyle name="Comma 68 2 7 2" xfId="8728" xr:uid="{00000000-0005-0000-0000-00000C220000}"/>
    <cellStyle name="Comma 68 2 7 3" xfId="8729" xr:uid="{00000000-0005-0000-0000-00000D220000}"/>
    <cellStyle name="Comma 68 2 7 4" xfId="8730" xr:uid="{00000000-0005-0000-0000-00000E220000}"/>
    <cellStyle name="Comma 68 2 8" xfId="8731" xr:uid="{00000000-0005-0000-0000-00000F220000}"/>
    <cellStyle name="Comma 68 2 9" xfId="8732" xr:uid="{00000000-0005-0000-0000-000010220000}"/>
    <cellStyle name="Comma 68 3" xfId="8733" xr:uid="{00000000-0005-0000-0000-000011220000}"/>
    <cellStyle name="Comma 68 3 10" xfId="8734" xr:uid="{00000000-0005-0000-0000-000012220000}"/>
    <cellStyle name="Comma 68 3 2" xfId="8735" xr:uid="{00000000-0005-0000-0000-000013220000}"/>
    <cellStyle name="Comma 68 3 2 2" xfId="8736" xr:uid="{00000000-0005-0000-0000-000014220000}"/>
    <cellStyle name="Comma 68 3 2 2 2" xfId="8737" xr:uid="{00000000-0005-0000-0000-000015220000}"/>
    <cellStyle name="Comma 68 3 2 2 2 2" xfId="8738" xr:uid="{00000000-0005-0000-0000-000016220000}"/>
    <cellStyle name="Comma 68 3 2 2 2 2 2" xfId="8739" xr:uid="{00000000-0005-0000-0000-000017220000}"/>
    <cellStyle name="Comma 68 3 2 2 2 2 3" xfId="8740" xr:uid="{00000000-0005-0000-0000-000018220000}"/>
    <cellStyle name="Comma 68 3 2 2 2 2 4" xfId="8741" xr:uid="{00000000-0005-0000-0000-000019220000}"/>
    <cellStyle name="Comma 68 3 2 2 2 3" xfId="8742" xr:uid="{00000000-0005-0000-0000-00001A220000}"/>
    <cellStyle name="Comma 68 3 2 2 2 4" xfId="8743" xr:uid="{00000000-0005-0000-0000-00001B220000}"/>
    <cellStyle name="Comma 68 3 2 2 2 5" xfId="8744" xr:uid="{00000000-0005-0000-0000-00001C220000}"/>
    <cellStyle name="Comma 68 3 2 2 3" xfId="8745" xr:uid="{00000000-0005-0000-0000-00001D220000}"/>
    <cellStyle name="Comma 68 3 2 2 3 2" xfId="8746" xr:uid="{00000000-0005-0000-0000-00001E220000}"/>
    <cellStyle name="Comma 68 3 2 2 3 3" xfId="8747" xr:uid="{00000000-0005-0000-0000-00001F220000}"/>
    <cellStyle name="Comma 68 3 2 2 3 4" xfId="8748" xr:uid="{00000000-0005-0000-0000-000020220000}"/>
    <cellStyle name="Comma 68 3 2 2 4" xfId="8749" xr:uid="{00000000-0005-0000-0000-000021220000}"/>
    <cellStyle name="Comma 68 3 2 2 5" xfId="8750" xr:uid="{00000000-0005-0000-0000-000022220000}"/>
    <cellStyle name="Comma 68 3 2 2 6" xfId="8751" xr:uid="{00000000-0005-0000-0000-000023220000}"/>
    <cellStyle name="Comma 68 3 2 3" xfId="8752" xr:uid="{00000000-0005-0000-0000-000024220000}"/>
    <cellStyle name="Comma 68 3 2 3 2" xfId="8753" xr:uid="{00000000-0005-0000-0000-000025220000}"/>
    <cellStyle name="Comma 68 3 2 3 2 2" xfId="8754" xr:uid="{00000000-0005-0000-0000-000026220000}"/>
    <cellStyle name="Comma 68 3 2 3 2 2 2" xfId="8755" xr:uid="{00000000-0005-0000-0000-000027220000}"/>
    <cellStyle name="Comma 68 3 2 3 2 2 3" xfId="8756" xr:uid="{00000000-0005-0000-0000-000028220000}"/>
    <cellStyle name="Comma 68 3 2 3 2 2 4" xfId="8757" xr:uid="{00000000-0005-0000-0000-000029220000}"/>
    <cellStyle name="Comma 68 3 2 3 2 3" xfId="8758" xr:uid="{00000000-0005-0000-0000-00002A220000}"/>
    <cellStyle name="Comma 68 3 2 3 2 4" xfId="8759" xr:uid="{00000000-0005-0000-0000-00002B220000}"/>
    <cellStyle name="Comma 68 3 2 3 2 5" xfId="8760" xr:uid="{00000000-0005-0000-0000-00002C220000}"/>
    <cellStyle name="Comma 68 3 2 3 3" xfId="8761" xr:uid="{00000000-0005-0000-0000-00002D220000}"/>
    <cellStyle name="Comma 68 3 2 3 3 2" xfId="8762" xr:uid="{00000000-0005-0000-0000-00002E220000}"/>
    <cellStyle name="Comma 68 3 2 3 3 3" xfId="8763" xr:uid="{00000000-0005-0000-0000-00002F220000}"/>
    <cellStyle name="Comma 68 3 2 3 3 4" xfId="8764" xr:uid="{00000000-0005-0000-0000-000030220000}"/>
    <cellStyle name="Comma 68 3 2 3 4" xfId="8765" xr:uid="{00000000-0005-0000-0000-000031220000}"/>
    <cellStyle name="Comma 68 3 2 3 5" xfId="8766" xr:uid="{00000000-0005-0000-0000-000032220000}"/>
    <cellStyle name="Comma 68 3 2 3 6" xfId="8767" xr:uid="{00000000-0005-0000-0000-000033220000}"/>
    <cellStyle name="Comma 68 3 2 4" xfId="8768" xr:uid="{00000000-0005-0000-0000-000034220000}"/>
    <cellStyle name="Comma 68 3 2 4 2" xfId="8769" xr:uid="{00000000-0005-0000-0000-000035220000}"/>
    <cellStyle name="Comma 68 3 2 4 2 2" xfId="8770" xr:uid="{00000000-0005-0000-0000-000036220000}"/>
    <cellStyle name="Comma 68 3 2 4 2 3" xfId="8771" xr:uid="{00000000-0005-0000-0000-000037220000}"/>
    <cellStyle name="Comma 68 3 2 4 2 4" xfId="8772" xr:uid="{00000000-0005-0000-0000-000038220000}"/>
    <cellStyle name="Comma 68 3 2 4 3" xfId="8773" xr:uid="{00000000-0005-0000-0000-000039220000}"/>
    <cellStyle name="Comma 68 3 2 4 4" xfId="8774" xr:uid="{00000000-0005-0000-0000-00003A220000}"/>
    <cellStyle name="Comma 68 3 2 4 5" xfId="8775" xr:uid="{00000000-0005-0000-0000-00003B220000}"/>
    <cellStyle name="Comma 68 3 2 5" xfId="8776" xr:uid="{00000000-0005-0000-0000-00003C220000}"/>
    <cellStyle name="Comma 68 3 2 5 2" xfId="8777" xr:uid="{00000000-0005-0000-0000-00003D220000}"/>
    <cellStyle name="Comma 68 3 2 5 3" xfId="8778" xr:uid="{00000000-0005-0000-0000-00003E220000}"/>
    <cellStyle name="Comma 68 3 2 5 4" xfId="8779" xr:uid="{00000000-0005-0000-0000-00003F220000}"/>
    <cellStyle name="Comma 68 3 2 6" xfId="8780" xr:uid="{00000000-0005-0000-0000-000040220000}"/>
    <cellStyle name="Comma 68 3 2 7" xfId="8781" xr:uid="{00000000-0005-0000-0000-000041220000}"/>
    <cellStyle name="Comma 68 3 2 8" xfId="8782" xr:uid="{00000000-0005-0000-0000-000042220000}"/>
    <cellStyle name="Comma 68 3 3" xfId="8783" xr:uid="{00000000-0005-0000-0000-000043220000}"/>
    <cellStyle name="Comma 68 3 3 2" xfId="8784" xr:uid="{00000000-0005-0000-0000-000044220000}"/>
    <cellStyle name="Comma 68 3 3 2 2" xfId="8785" xr:uid="{00000000-0005-0000-0000-000045220000}"/>
    <cellStyle name="Comma 68 3 3 2 2 2" xfId="8786" xr:uid="{00000000-0005-0000-0000-000046220000}"/>
    <cellStyle name="Comma 68 3 3 2 2 2 2" xfId="8787" xr:uid="{00000000-0005-0000-0000-000047220000}"/>
    <cellStyle name="Comma 68 3 3 2 2 2 3" xfId="8788" xr:uid="{00000000-0005-0000-0000-000048220000}"/>
    <cellStyle name="Comma 68 3 3 2 2 2 4" xfId="8789" xr:uid="{00000000-0005-0000-0000-000049220000}"/>
    <cellStyle name="Comma 68 3 3 2 2 3" xfId="8790" xr:uid="{00000000-0005-0000-0000-00004A220000}"/>
    <cellStyle name="Comma 68 3 3 2 2 4" xfId="8791" xr:uid="{00000000-0005-0000-0000-00004B220000}"/>
    <cellStyle name="Comma 68 3 3 2 2 5" xfId="8792" xr:uid="{00000000-0005-0000-0000-00004C220000}"/>
    <cellStyle name="Comma 68 3 3 2 3" xfId="8793" xr:uid="{00000000-0005-0000-0000-00004D220000}"/>
    <cellStyle name="Comma 68 3 3 2 3 2" xfId="8794" xr:uid="{00000000-0005-0000-0000-00004E220000}"/>
    <cellStyle name="Comma 68 3 3 2 3 3" xfId="8795" xr:uid="{00000000-0005-0000-0000-00004F220000}"/>
    <cellStyle name="Comma 68 3 3 2 3 4" xfId="8796" xr:uid="{00000000-0005-0000-0000-000050220000}"/>
    <cellStyle name="Comma 68 3 3 2 4" xfId="8797" xr:uid="{00000000-0005-0000-0000-000051220000}"/>
    <cellStyle name="Comma 68 3 3 2 5" xfId="8798" xr:uid="{00000000-0005-0000-0000-000052220000}"/>
    <cellStyle name="Comma 68 3 3 2 6" xfId="8799" xr:uid="{00000000-0005-0000-0000-000053220000}"/>
    <cellStyle name="Comma 68 3 3 3" xfId="8800" xr:uid="{00000000-0005-0000-0000-000054220000}"/>
    <cellStyle name="Comma 68 3 3 3 2" xfId="8801" xr:uid="{00000000-0005-0000-0000-000055220000}"/>
    <cellStyle name="Comma 68 3 3 3 2 2" xfId="8802" xr:uid="{00000000-0005-0000-0000-000056220000}"/>
    <cellStyle name="Comma 68 3 3 3 2 2 2" xfId="8803" xr:uid="{00000000-0005-0000-0000-000057220000}"/>
    <cellStyle name="Comma 68 3 3 3 2 2 3" xfId="8804" xr:uid="{00000000-0005-0000-0000-000058220000}"/>
    <cellStyle name="Comma 68 3 3 3 2 2 4" xfId="8805" xr:uid="{00000000-0005-0000-0000-000059220000}"/>
    <cellStyle name="Comma 68 3 3 3 2 3" xfId="8806" xr:uid="{00000000-0005-0000-0000-00005A220000}"/>
    <cellStyle name="Comma 68 3 3 3 2 4" xfId="8807" xr:uid="{00000000-0005-0000-0000-00005B220000}"/>
    <cellStyle name="Comma 68 3 3 3 2 5" xfId="8808" xr:uid="{00000000-0005-0000-0000-00005C220000}"/>
    <cellStyle name="Comma 68 3 3 3 3" xfId="8809" xr:uid="{00000000-0005-0000-0000-00005D220000}"/>
    <cellStyle name="Comma 68 3 3 3 3 2" xfId="8810" xr:uid="{00000000-0005-0000-0000-00005E220000}"/>
    <cellStyle name="Comma 68 3 3 3 3 3" xfId="8811" xr:uid="{00000000-0005-0000-0000-00005F220000}"/>
    <cellStyle name="Comma 68 3 3 3 3 4" xfId="8812" xr:uid="{00000000-0005-0000-0000-000060220000}"/>
    <cellStyle name="Comma 68 3 3 3 4" xfId="8813" xr:uid="{00000000-0005-0000-0000-000061220000}"/>
    <cellStyle name="Comma 68 3 3 3 5" xfId="8814" xr:uid="{00000000-0005-0000-0000-000062220000}"/>
    <cellStyle name="Comma 68 3 3 3 6" xfId="8815" xr:uid="{00000000-0005-0000-0000-000063220000}"/>
    <cellStyle name="Comma 68 3 3 4" xfId="8816" xr:uid="{00000000-0005-0000-0000-000064220000}"/>
    <cellStyle name="Comma 68 3 3 4 2" xfId="8817" xr:uid="{00000000-0005-0000-0000-000065220000}"/>
    <cellStyle name="Comma 68 3 3 4 2 2" xfId="8818" xr:uid="{00000000-0005-0000-0000-000066220000}"/>
    <cellStyle name="Comma 68 3 3 4 2 3" xfId="8819" xr:uid="{00000000-0005-0000-0000-000067220000}"/>
    <cellStyle name="Comma 68 3 3 4 2 4" xfId="8820" xr:uid="{00000000-0005-0000-0000-000068220000}"/>
    <cellStyle name="Comma 68 3 3 4 3" xfId="8821" xr:uid="{00000000-0005-0000-0000-000069220000}"/>
    <cellStyle name="Comma 68 3 3 4 4" xfId="8822" xr:uid="{00000000-0005-0000-0000-00006A220000}"/>
    <cellStyle name="Comma 68 3 3 4 5" xfId="8823" xr:uid="{00000000-0005-0000-0000-00006B220000}"/>
    <cellStyle name="Comma 68 3 3 5" xfId="8824" xr:uid="{00000000-0005-0000-0000-00006C220000}"/>
    <cellStyle name="Comma 68 3 3 5 2" xfId="8825" xr:uid="{00000000-0005-0000-0000-00006D220000}"/>
    <cellStyle name="Comma 68 3 3 5 3" xfId="8826" xr:uid="{00000000-0005-0000-0000-00006E220000}"/>
    <cellStyle name="Comma 68 3 3 5 4" xfId="8827" xr:uid="{00000000-0005-0000-0000-00006F220000}"/>
    <cellStyle name="Comma 68 3 3 6" xfId="8828" xr:uid="{00000000-0005-0000-0000-000070220000}"/>
    <cellStyle name="Comma 68 3 3 7" xfId="8829" xr:uid="{00000000-0005-0000-0000-000071220000}"/>
    <cellStyle name="Comma 68 3 3 8" xfId="8830" xr:uid="{00000000-0005-0000-0000-000072220000}"/>
    <cellStyle name="Comma 68 3 4" xfId="8831" xr:uid="{00000000-0005-0000-0000-000073220000}"/>
    <cellStyle name="Comma 68 3 4 2" xfId="8832" xr:uid="{00000000-0005-0000-0000-000074220000}"/>
    <cellStyle name="Comma 68 3 4 2 2" xfId="8833" xr:uid="{00000000-0005-0000-0000-000075220000}"/>
    <cellStyle name="Comma 68 3 4 2 2 2" xfId="8834" xr:uid="{00000000-0005-0000-0000-000076220000}"/>
    <cellStyle name="Comma 68 3 4 2 2 3" xfId="8835" xr:uid="{00000000-0005-0000-0000-000077220000}"/>
    <cellStyle name="Comma 68 3 4 2 2 4" xfId="8836" xr:uid="{00000000-0005-0000-0000-000078220000}"/>
    <cellStyle name="Comma 68 3 4 2 3" xfId="8837" xr:uid="{00000000-0005-0000-0000-000079220000}"/>
    <cellStyle name="Comma 68 3 4 2 4" xfId="8838" xr:uid="{00000000-0005-0000-0000-00007A220000}"/>
    <cellStyle name="Comma 68 3 4 2 5" xfId="8839" xr:uid="{00000000-0005-0000-0000-00007B220000}"/>
    <cellStyle name="Comma 68 3 4 3" xfId="8840" xr:uid="{00000000-0005-0000-0000-00007C220000}"/>
    <cellStyle name="Comma 68 3 4 3 2" xfId="8841" xr:uid="{00000000-0005-0000-0000-00007D220000}"/>
    <cellStyle name="Comma 68 3 4 3 3" xfId="8842" xr:uid="{00000000-0005-0000-0000-00007E220000}"/>
    <cellStyle name="Comma 68 3 4 3 4" xfId="8843" xr:uid="{00000000-0005-0000-0000-00007F220000}"/>
    <cellStyle name="Comma 68 3 4 4" xfId="8844" xr:uid="{00000000-0005-0000-0000-000080220000}"/>
    <cellStyle name="Comma 68 3 4 5" xfId="8845" xr:uid="{00000000-0005-0000-0000-000081220000}"/>
    <cellStyle name="Comma 68 3 4 6" xfId="8846" xr:uid="{00000000-0005-0000-0000-000082220000}"/>
    <cellStyle name="Comma 68 3 5" xfId="8847" xr:uid="{00000000-0005-0000-0000-000083220000}"/>
    <cellStyle name="Comma 68 3 5 2" xfId="8848" xr:uid="{00000000-0005-0000-0000-000084220000}"/>
    <cellStyle name="Comma 68 3 5 2 2" xfId="8849" xr:uid="{00000000-0005-0000-0000-000085220000}"/>
    <cellStyle name="Comma 68 3 5 2 2 2" xfId="8850" xr:uid="{00000000-0005-0000-0000-000086220000}"/>
    <cellStyle name="Comma 68 3 5 2 2 3" xfId="8851" xr:uid="{00000000-0005-0000-0000-000087220000}"/>
    <cellStyle name="Comma 68 3 5 2 2 4" xfId="8852" xr:uid="{00000000-0005-0000-0000-000088220000}"/>
    <cellStyle name="Comma 68 3 5 2 3" xfId="8853" xr:uid="{00000000-0005-0000-0000-000089220000}"/>
    <cellStyle name="Comma 68 3 5 2 4" xfId="8854" xr:uid="{00000000-0005-0000-0000-00008A220000}"/>
    <cellStyle name="Comma 68 3 5 2 5" xfId="8855" xr:uid="{00000000-0005-0000-0000-00008B220000}"/>
    <cellStyle name="Comma 68 3 5 3" xfId="8856" xr:uid="{00000000-0005-0000-0000-00008C220000}"/>
    <cellStyle name="Comma 68 3 5 3 2" xfId="8857" xr:uid="{00000000-0005-0000-0000-00008D220000}"/>
    <cellStyle name="Comma 68 3 5 3 3" xfId="8858" xr:uid="{00000000-0005-0000-0000-00008E220000}"/>
    <cellStyle name="Comma 68 3 5 3 4" xfId="8859" xr:uid="{00000000-0005-0000-0000-00008F220000}"/>
    <cellStyle name="Comma 68 3 5 4" xfId="8860" xr:uid="{00000000-0005-0000-0000-000090220000}"/>
    <cellStyle name="Comma 68 3 5 5" xfId="8861" xr:uid="{00000000-0005-0000-0000-000091220000}"/>
    <cellStyle name="Comma 68 3 5 6" xfId="8862" xr:uid="{00000000-0005-0000-0000-000092220000}"/>
    <cellStyle name="Comma 68 3 6" xfId="8863" xr:uid="{00000000-0005-0000-0000-000093220000}"/>
    <cellStyle name="Comma 68 3 6 2" xfId="8864" xr:uid="{00000000-0005-0000-0000-000094220000}"/>
    <cellStyle name="Comma 68 3 6 2 2" xfId="8865" xr:uid="{00000000-0005-0000-0000-000095220000}"/>
    <cellStyle name="Comma 68 3 6 2 3" xfId="8866" xr:uid="{00000000-0005-0000-0000-000096220000}"/>
    <cellStyle name="Comma 68 3 6 2 4" xfId="8867" xr:uid="{00000000-0005-0000-0000-000097220000}"/>
    <cellStyle name="Comma 68 3 6 3" xfId="8868" xr:uid="{00000000-0005-0000-0000-000098220000}"/>
    <cellStyle name="Comma 68 3 6 4" xfId="8869" xr:uid="{00000000-0005-0000-0000-000099220000}"/>
    <cellStyle name="Comma 68 3 6 5" xfId="8870" xr:uid="{00000000-0005-0000-0000-00009A220000}"/>
    <cellStyle name="Comma 68 3 7" xfId="8871" xr:uid="{00000000-0005-0000-0000-00009B220000}"/>
    <cellStyle name="Comma 68 3 7 2" xfId="8872" xr:uid="{00000000-0005-0000-0000-00009C220000}"/>
    <cellStyle name="Comma 68 3 7 3" xfId="8873" xr:uid="{00000000-0005-0000-0000-00009D220000}"/>
    <cellStyle name="Comma 68 3 7 4" xfId="8874" xr:uid="{00000000-0005-0000-0000-00009E220000}"/>
    <cellStyle name="Comma 68 3 8" xfId="8875" xr:uid="{00000000-0005-0000-0000-00009F220000}"/>
    <cellStyle name="Comma 68 3 9" xfId="8876" xr:uid="{00000000-0005-0000-0000-0000A0220000}"/>
    <cellStyle name="Comma 68 4" xfId="8877" xr:uid="{00000000-0005-0000-0000-0000A1220000}"/>
    <cellStyle name="Comma 68 4 2" xfId="8878" xr:uid="{00000000-0005-0000-0000-0000A2220000}"/>
    <cellStyle name="Comma 68 4 2 2" xfId="8879" xr:uid="{00000000-0005-0000-0000-0000A3220000}"/>
    <cellStyle name="Comma 68 4 2 2 2" xfId="8880" xr:uid="{00000000-0005-0000-0000-0000A4220000}"/>
    <cellStyle name="Comma 68 4 2 2 2 2" xfId="8881" xr:uid="{00000000-0005-0000-0000-0000A5220000}"/>
    <cellStyle name="Comma 68 4 2 2 2 3" xfId="8882" xr:uid="{00000000-0005-0000-0000-0000A6220000}"/>
    <cellStyle name="Comma 68 4 2 2 2 4" xfId="8883" xr:uid="{00000000-0005-0000-0000-0000A7220000}"/>
    <cellStyle name="Comma 68 4 2 2 3" xfId="8884" xr:uid="{00000000-0005-0000-0000-0000A8220000}"/>
    <cellStyle name="Comma 68 4 2 2 4" xfId="8885" xr:uid="{00000000-0005-0000-0000-0000A9220000}"/>
    <cellStyle name="Comma 68 4 2 2 5" xfId="8886" xr:uid="{00000000-0005-0000-0000-0000AA220000}"/>
    <cellStyle name="Comma 68 4 2 3" xfId="8887" xr:uid="{00000000-0005-0000-0000-0000AB220000}"/>
    <cellStyle name="Comma 68 4 2 3 2" xfId="8888" xr:uid="{00000000-0005-0000-0000-0000AC220000}"/>
    <cellStyle name="Comma 68 4 2 3 3" xfId="8889" xr:uid="{00000000-0005-0000-0000-0000AD220000}"/>
    <cellStyle name="Comma 68 4 2 3 4" xfId="8890" xr:uid="{00000000-0005-0000-0000-0000AE220000}"/>
    <cellStyle name="Comma 68 4 2 4" xfId="8891" xr:uid="{00000000-0005-0000-0000-0000AF220000}"/>
    <cellStyle name="Comma 68 4 2 5" xfId="8892" xr:uid="{00000000-0005-0000-0000-0000B0220000}"/>
    <cellStyle name="Comma 68 4 2 6" xfId="8893" xr:uid="{00000000-0005-0000-0000-0000B1220000}"/>
    <cellStyle name="Comma 68 4 3" xfId="8894" xr:uid="{00000000-0005-0000-0000-0000B2220000}"/>
    <cellStyle name="Comma 68 4 3 2" xfId="8895" xr:uid="{00000000-0005-0000-0000-0000B3220000}"/>
    <cellStyle name="Comma 68 4 3 2 2" xfId="8896" xr:uid="{00000000-0005-0000-0000-0000B4220000}"/>
    <cellStyle name="Comma 68 4 3 2 2 2" xfId="8897" xr:uid="{00000000-0005-0000-0000-0000B5220000}"/>
    <cellStyle name="Comma 68 4 3 2 2 3" xfId="8898" xr:uid="{00000000-0005-0000-0000-0000B6220000}"/>
    <cellStyle name="Comma 68 4 3 2 2 4" xfId="8899" xr:uid="{00000000-0005-0000-0000-0000B7220000}"/>
    <cellStyle name="Comma 68 4 3 2 3" xfId="8900" xr:uid="{00000000-0005-0000-0000-0000B8220000}"/>
    <cellStyle name="Comma 68 4 3 2 4" xfId="8901" xr:uid="{00000000-0005-0000-0000-0000B9220000}"/>
    <cellStyle name="Comma 68 4 3 2 5" xfId="8902" xr:uid="{00000000-0005-0000-0000-0000BA220000}"/>
    <cellStyle name="Comma 68 4 3 3" xfId="8903" xr:uid="{00000000-0005-0000-0000-0000BB220000}"/>
    <cellStyle name="Comma 68 4 3 3 2" xfId="8904" xr:uid="{00000000-0005-0000-0000-0000BC220000}"/>
    <cellStyle name="Comma 68 4 3 3 3" xfId="8905" xr:uid="{00000000-0005-0000-0000-0000BD220000}"/>
    <cellStyle name="Comma 68 4 3 3 4" xfId="8906" xr:uid="{00000000-0005-0000-0000-0000BE220000}"/>
    <cellStyle name="Comma 68 4 3 4" xfId="8907" xr:uid="{00000000-0005-0000-0000-0000BF220000}"/>
    <cellStyle name="Comma 68 4 3 5" xfId="8908" xr:uid="{00000000-0005-0000-0000-0000C0220000}"/>
    <cellStyle name="Comma 68 4 3 6" xfId="8909" xr:uid="{00000000-0005-0000-0000-0000C1220000}"/>
    <cellStyle name="Comma 68 4 4" xfId="8910" xr:uid="{00000000-0005-0000-0000-0000C2220000}"/>
    <cellStyle name="Comma 68 4 4 2" xfId="8911" xr:uid="{00000000-0005-0000-0000-0000C3220000}"/>
    <cellStyle name="Comma 68 4 4 2 2" xfId="8912" xr:uid="{00000000-0005-0000-0000-0000C4220000}"/>
    <cellStyle name="Comma 68 4 4 2 3" xfId="8913" xr:uid="{00000000-0005-0000-0000-0000C5220000}"/>
    <cellStyle name="Comma 68 4 4 2 4" xfId="8914" xr:uid="{00000000-0005-0000-0000-0000C6220000}"/>
    <cellStyle name="Comma 68 4 4 3" xfId="8915" xr:uid="{00000000-0005-0000-0000-0000C7220000}"/>
    <cellStyle name="Comma 68 4 4 4" xfId="8916" xr:uid="{00000000-0005-0000-0000-0000C8220000}"/>
    <cellStyle name="Comma 68 4 4 5" xfId="8917" xr:uid="{00000000-0005-0000-0000-0000C9220000}"/>
    <cellStyle name="Comma 68 4 5" xfId="8918" xr:uid="{00000000-0005-0000-0000-0000CA220000}"/>
    <cellStyle name="Comma 68 4 5 2" xfId="8919" xr:uid="{00000000-0005-0000-0000-0000CB220000}"/>
    <cellStyle name="Comma 68 4 5 3" xfId="8920" xr:uid="{00000000-0005-0000-0000-0000CC220000}"/>
    <cellStyle name="Comma 68 4 5 4" xfId="8921" xr:uid="{00000000-0005-0000-0000-0000CD220000}"/>
    <cellStyle name="Comma 68 4 6" xfId="8922" xr:uid="{00000000-0005-0000-0000-0000CE220000}"/>
    <cellStyle name="Comma 68 4 7" xfId="8923" xr:uid="{00000000-0005-0000-0000-0000CF220000}"/>
    <cellStyle name="Comma 68 4 8" xfId="8924" xr:uid="{00000000-0005-0000-0000-0000D0220000}"/>
    <cellStyle name="Comma 68 5" xfId="8925" xr:uid="{00000000-0005-0000-0000-0000D1220000}"/>
    <cellStyle name="Comma 68 5 2" xfId="8926" xr:uid="{00000000-0005-0000-0000-0000D2220000}"/>
    <cellStyle name="Comma 68 5 2 2" xfId="8927" xr:uid="{00000000-0005-0000-0000-0000D3220000}"/>
    <cellStyle name="Comma 68 5 2 2 2" xfId="8928" xr:uid="{00000000-0005-0000-0000-0000D4220000}"/>
    <cellStyle name="Comma 68 5 2 2 2 2" xfId="8929" xr:uid="{00000000-0005-0000-0000-0000D5220000}"/>
    <cellStyle name="Comma 68 5 2 2 2 3" xfId="8930" xr:uid="{00000000-0005-0000-0000-0000D6220000}"/>
    <cellStyle name="Comma 68 5 2 2 2 4" xfId="8931" xr:uid="{00000000-0005-0000-0000-0000D7220000}"/>
    <cellStyle name="Comma 68 5 2 2 3" xfId="8932" xr:uid="{00000000-0005-0000-0000-0000D8220000}"/>
    <cellStyle name="Comma 68 5 2 2 4" xfId="8933" xr:uid="{00000000-0005-0000-0000-0000D9220000}"/>
    <cellStyle name="Comma 68 5 2 2 5" xfId="8934" xr:uid="{00000000-0005-0000-0000-0000DA220000}"/>
    <cellStyle name="Comma 68 5 2 3" xfId="8935" xr:uid="{00000000-0005-0000-0000-0000DB220000}"/>
    <cellStyle name="Comma 68 5 2 3 2" xfId="8936" xr:uid="{00000000-0005-0000-0000-0000DC220000}"/>
    <cellStyle name="Comma 68 5 2 3 3" xfId="8937" xr:uid="{00000000-0005-0000-0000-0000DD220000}"/>
    <cellStyle name="Comma 68 5 2 3 4" xfId="8938" xr:uid="{00000000-0005-0000-0000-0000DE220000}"/>
    <cellStyle name="Comma 68 5 2 4" xfId="8939" xr:uid="{00000000-0005-0000-0000-0000DF220000}"/>
    <cellStyle name="Comma 68 5 2 5" xfId="8940" xr:uid="{00000000-0005-0000-0000-0000E0220000}"/>
    <cellStyle name="Comma 68 5 2 6" xfId="8941" xr:uid="{00000000-0005-0000-0000-0000E1220000}"/>
    <cellStyle name="Comma 68 5 3" xfId="8942" xr:uid="{00000000-0005-0000-0000-0000E2220000}"/>
    <cellStyle name="Comma 68 5 3 2" xfId="8943" xr:uid="{00000000-0005-0000-0000-0000E3220000}"/>
    <cellStyle name="Comma 68 5 3 2 2" xfId="8944" xr:uid="{00000000-0005-0000-0000-0000E4220000}"/>
    <cellStyle name="Comma 68 5 3 2 2 2" xfId="8945" xr:uid="{00000000-0005-0000-0000-0000E5220000}"/>
    <cellStyle name="Comma 68 5 3 2 2 3" xfId="8946" xr:uid="{00000000-0005-0000-0000-0000E6220000}"/>
    <cellStyle name="Comma 68 5 3 2 2 4" xfId="8947" xr:uid="{00000000-0005-0000-0000-0000E7220000}"/>
    <cellStyle name="Comma 68 5 3 2 3" xfId="8948" xr:uid="{00000000-0005-0000-0000-0000E8220000}"/>
    <cellStyle name="Comma 68 5 3 2 4" xfId="8949" xr:uid="{00000000-0005-0000-0000-0000E9220000}"/>
    <cellStyle name="Comma 68 5 3 2 5" xfId="8950" xr:uid="{00000000-0005-0000-0000-0000EA220000}"/>
    <cellStyle name="Comma 68 5 3 3" xfId="8951" xr:uid="{00000000-0005-0000-0000-0000EB220000}"/>
    <cellStyle name="Comma 68 5 3 3 2" xfId="8952" xr:uid="{00000000-0005-0000-0000-0000EC220000}"/>
    <cellStyle name="Comma 68 5 3 3 3" xfId="8953" xr:uid="{00000000-0005-0000-0000-0000ED220000}"/>
    <cellStyle name="Comma 68 5 3 3 4" xfId="8954" xr:uid="{00000000-0005-0000-0000-0000EE220000}"/>
    <cellStyle name="Comma 68 5 3 4" xfId="8955" xr:uid="{00000000-0005-0000-0000-0000EF220000}"/>
    <cellStyle name="Comma 68 5 3 5" xfId="8956" xr:uid="{00000000-0005-0000-0000-0000F0220000}"/>
    <cellStyle name="Comma 68 5 3 6" xfId="8957" xr:uid="{00000000-0005-0000-0000-0000F1220000}"/>
    <cellStyle name="Comma 68 5 4" xfId="8958" xr:uid="{00000000-0005-0000-0000-0000F2220000}"/>
    <cellStyle name="Comma 68 5 4 2" xfId="8959" xr:uid="{00000000-0005-0000-0000-0000F3220000}"/>
    <cellStyle name="Comma 68 5 4 2 2" xfId="8960" xr:uid="{00000000-0005-0000-0000-0000F4220000}"/>
    <cellStyle name="Comma 68 5 4 2 3" xfId="8961" xr:uid="{00000000-0005-0000-0000-0000F5220000}"/>
    <cellStyle name="Comma 68 5 4 2 4" xfId="8962" xr:uid="{00000000-0005-0000-0000-0000F6220000}"/>
    <cellStyle name="Comma 68 5 4 3" xfId="8963" xr:uid="{00000000-0005-0000-0000-0000F7220000}"/>
    <cellStyle name="Comma 68 5 4 4" xfId="8964" xr:uid="{00000000-0005-0000-0000-0000F8220000}"/>
    <cellStyle name="Comma 68 5 4 5" xfId="8965" xr:uid="{00000000-0005-0000-0000-0000F9220000}"/>
    <cellStyle name="Comma 68 5 5" xfId="8966" xr:uid="{00000000-0005-0000-0000-0000FA220000}"/>
    <cellStyle name="Comma 68 5 5 2" xfId="8967" xr:uid="{00000000-0005-0000-0000-0000FB220000}"/>
    <cellStyle name="Comma 68 5 5 3" xfId="8968" xr:uid="{00000000-0005-0000-0000-0000FC220000}"/>
    <cellStyle name="Comma 68 5 5 4" xfId="8969" xr:uid="{00000000-0005-0000-0000-0000FD220000}"/>
    <cellStyle name="Comma 68 5 6" xfId="8970" xr:uid="{00000000-0005-0000-0000-0000FE220000}"/>
    <cellStyle name="Comma 68 5 7" xfId="8971" xr:uid="{00000000-0005-0000-0000-0000FF220000}"/>
    <cellStyle name="Comma 68 5 8" xfId="8972" xr:uid="{00000000-0005-0000-0000-000000230000}"/>
    <cellStyle name="Comma 68 6" xfId="8973" xr:uid="{00000000-0005-0000-0000-000001230000}"/>
    <cellStyle name="Comma 68 6 2" xfId="8974" xr:uid="{00000000-0005-0000-0000-000002230000}"/>
    <cellStyle name="Comma 68 6 2 2" xfId="8975" xr:uid="{00000000-0005-0000-0000-000003230000}"/>
    <cellStyle name="Comma 68 6 2 2 2" xfId="8976" xr:uid="{00000000-0005-0000-0000-000004230000}"/>
    <cellStyle name="Comma 68 6 2 2 3" xfId="8977" xr:uid="{00000000-0005-0000-0000-000005230000}"/>
    <cellStyle name="Comma 68 6 2 2 4" xfId="8978" xr:uid="{00000000-0005-0000-0000-000006230000}"/>
    <cellStyle name="Comma 68 6 2 3" xfId="8979" xr:uid="{00000000-0005-0000-0000-000007230000}"/>
    <cellStyle name="Comma 68 6 2 4" xfId="8980" xr:uid="{00000000-0005-0000-0000-000008230000}"/>
    <cellStyle name="Comma 68 6 2 5" xfId="8981" xr:uid="{00000000-0005-0000-0000-000009230000}"/>
    <cellStyle name="Comma 68 6 3" xfId="8982" xr:uid="{00000000-0005-0000-0000-00000A230000}"/>
    <cellStyle name="Comma 68 6 3 2" xfId="8983" xr:uid="{00000000-0005-0000-0000-00000B230000}"/>
    <cellStyle name="Comma 68 6 3 3" xfId="8984" xr:uid="{00000000-0005-0000-0000-00000C230000}"/>
    <cellStyle name="Comma 68 6 3 4" xfId="8985" xr:uid="{00000000-0005-0000-0000-00000D230000}"/>
    <cellStyle name="Comma 68 6 4" xfId="8986" xr:uid="{00000000-0005-0000-0000-00000E230000}"/>
    <cellStyle name="Comma 68 6 5" xfId="8987" xr:uid="{00000000-0005-0000-0000-00000F230000}"/>
    <cellStyle name="Comma 68 6 6" xfId="8988" xr:uid="{00000000-0005-0000-0000-000010230000}"/>
    <cellStyle name="Comma 68 7" xfId="8989" xr:uid="{00000000-0005-0000-0000-000011230000}"/>
    <cellStyle name="Comma 68 7 2" xfId="8990" xr:uid="{00000000-0005-0000-0000-000012230000}"/>
    <cellStyle name="Comma 68 7 2 2" xfId="8991" xr:uid="{00000000-0005-0000-0000-000013230000}"/>
    <cellStyle name="Comma 68 7 2 2 2" xfId="8992" xr:uid="{00000000-0005-0000-0000-000014230000}"/>
    <cellStyle name="Comma 68 7 2 2 3" xfId="8993" xr:uid="{00000000-0005-0000-0000-000015230000}"/>
    <cellStyle name="Comma 68 7 2 2 4" xfId="8994" xr:uid="{00000000-0005-0000-0000-000016230000}"/>
    <cellStyle name="Comma 68 7 2 3" xfId="8995" xr:uid="{00000000-0005-0000-0000-000017230000}"/>
    <cellStyle name="Comma 68 7 2 4" xfId="8996" xr:uid="{00000000-0005-0000-0000-000018230000}"/>
    <cellStyle name="Comma 68 7 2 5" xfId="8997" xr:uid="{00000000-0005-0000-0000-000019230000}"/>
    <cellStyle name="Comma 68 7 3" xfId="8998" xr:uid="{00000000-0005-0000-0000-00001A230000}"/>
    <cellStyle name="Comma 68 7 3 2" xfId="8999" xr:uid="{00000000-0005-0000-0000-00001B230000}"/>
    <cellStyle name="Comma 68 7 3 3" xfId="9000" xr:uid="{00000000-0005-0000-0000-00001C230000}"/>
    <cellStyle name="Comma 68 7 3 4" xfId="9001" xr:uid="{00000000-0005-0000-0000-00001D230000}"/>
    <cellStyle name="Comma 68 7 4" xfId="9002" xr:uid="{00000000-0005-0000-0000-00001E230000}"/>
    <cellStyle name="Comma 68 7 5" xfId="9003" xr:uid="{00000000-0005-0000-0000-00001F230000}"/>
    <cellStyle name="Comma 68 7 6" xfId="9004" xr:uid="{00000000-0005-0000-0000-000020230000}"/>
    <cellStyle name="Comma 68 8" xfId="9005" xr:uid="{00000000-0005-0000-0000-000021230000}"/>
    <cellStyle name="Comma 68 8 2" xfId="9006" xr:uid="{00000000-0005-0000-0000-000022230000}"/>
    <cellStyle name="Comma 68 8 2 2" xfId="9007" xr:uid="{00000000-0005-0000-0000-000023230000}"/>
    <cellStyle name="Comma 68 8 2 3" xfId="9008" xr:uid="{00000000-0005-0000-0000-000024230000}"/>
    <cellStyle name="Comma 68 8 2 4" xfId="9009" xr:uid="{00000000-0005-0000-0000-000025230000}"/>
    <cellStyle name="Comma 68 8 3" xfId="9010" xr:uid="{00000000-0005-0000-0000-000026230000}"/>
    <cellStyle name="Comma 68 8 4" xfId="9011" xr:uid="{00000000-0005-0000-0000-000027230000}"/>
    <cellStyle name="Comma 68 8 5" xfId="9012" xr:uid="{00000000-0005-0000-0000-000028230000}"/>
    <cellStyle name="Comma 68 9" xfId="9013" xr:uid="{00000000-0005-0000-0000-000029230000}"/>
    <cellStyle name="Comma 68 9 2" xfId="9014" xr:uid="{00000000-0005-0000-0000-00002A230000}"/>
    <cellStyle name="Comma 68 9 3" xfId="9015" xr:uid="{00000000-0005-0000-0000-00002B230000}"/>
    <cellStyle name="Comma 68 9 4" xfId="9016" xr:uid="{00000000-0005-0000-0000-00002C230000}"/>
    <cellStyle name="Comma 69" xfId="9017" xr:uid="{00000000-0005-0000-0000-00002D230000}"/>
    <cellStyle name="Comma 7" xfId="9018" xr:uid="{00000000-0005-0000-0000-00002E230000}"/>
    <cellStyle name="Comma 7 2" xfId="9019" xr:uid="{00000000-0005-0000-0000-00002F230000}"/>
    <cellStyle name="Comma 7 2 2" xfId="9020" xr:uid="{00000000-0005-0000-0000-000030230000}"/>
    <cellStyle name="Comma 7 2 2 2" xfId="9021" xr:uid="{00000000-0005-0000-0000-000031230000}"/>
    <cellStyle name="Comma 7 2 3" xfId="9022" xr:uid="{00000000-0005-0000-0000-000032230000}"/>
    <cellStyle name="Comma 7 2 4" xfId="9023" xr:uid="{00000000-0005-0000-0000-000033230000}"/>
    <cellStyle name="Comma 7 2 5" xfId="9024" xr:uid="{00000000-0005-0000-0000-000034230000}"/>
    <cellStyle name="Comma 7 2 6" xfId="9025" xr:uid="{00000000-0005-0000-0000-000035230000}"/>
    <cellStyle name="Comma 7 2 7" xfId="9026" xr:uid="{00000000-0005-0000-0000-000036230000}"/>
    <cellStyle name="Comma 7 3" xfId="9027" xr:uid="{00000000-0005-0000-0000-000037230000}"/>
    <cellStyle name="Comma 7 3 2" xfId="9028" xr:uid="{00000000-0005-0000-0000-000038230000}"/>
    <cellStyle name="Comma 7 4" xfId="9029" xr:uid="{00000000-0005-0000-0000-000039230000}"/>
    <cellStyle name="Comma 7 4 2" xfId="9030" xr:uid="{00000000-0005-0000-0000-00003A230000}"/>
    <cellStyle name="Comma 7 4 3" xfId="9031" xr:uid="{00000000-0005-0000-0000-00003B230000}"/>
    <cellStyle name="Comma 70" xfId="9032" xr:uid="{00000000-0005-0000-0000-00003C230000}"/>
    <cellStyle name="Comma 71" xfId="9033" xr:uid="{00000000-0005-0000-0000-00003D230000}"/>
    <cellStyle name="Comma 72" xfId="9034" xr:uid="{00000000-0005-0000-0000-00003E230000}"/>
    <cellStyle name="Comma 73" xfId="9035" xr:uid="{00000000-0005-0000-0000-00003F230000}"/>
    <cellStyle name="Comma 74" xfId="9036" xr:uid="{00000000-0005-0000-0000-000040230000}"/>
    <cellStyle name="Comma 75" xfId="9037" xr:uid="{00000000-0005-0000-0000-000041230000}"/>
    <cellStyle name="Comma 76" xfId="9038" xr:uid="{00000000-0005-0000-0000-000042230000}"/>
    <cellStyle name="Comma 77" xfId="9039" xr:uid="{00000000-0005-0000-0000-000043230000}"/>
    <cellStyle name="Comma 78" xfId="9040" xr:uid="{00000000-0005-0000-0000-000044230000}"/>
    <cellStyle name="Comma 79" xfId="9041" xr:uid="{00000000-0005-0000-0000-000045230000}"/>
    <cellStyle name="Comma 8" xfId="9042" xr:uid="{00000000-0005-0000-0000-000046230000}"/>
    <cellStyle name="Comma 8 10" xfId="9043" xr:uid="{00000000-0005-0000-0000-000047230000}"/>
    <cellStyle name="Comma 8 11" xfId="9044" xr:uid="{00000000-0005-0000-0000-000048230000}"/>
    <cellStyle name="Comma 8 2" xfId="9045" xr:uid="{00000000-0005-0000-0000-000049230000}"/>
    <cellStyle name="Comma 8 2 2" xfId="9046" xr:uid="{00000000-0005-0000-0000-00004A230000}"/>
    <cellStyle name="Comma 8 2 2 2" xfId="9047" xr:uid="{00000000-0005-0000-0000-00004B230000}"/>
    <cellStyle name="Comma 8 2 3" xfId="9048" xr:uid="{00000000-0005-0000-0000-00004C230000}"/>
    <cellStyle name="Comma 8 2 4" xfId="9049" xr:uid="{00000000-0005-0000-0000-00004D230000}"/>
    <cellStyle name="Comma 8 2 5" xfId="9050" xr:uid="{00000000-0005-0000-0000-00004E230000}"/>
    <cellStyle name="Comma 8 2 6" xfId="9051" xr:uid="{00000000-0005-0000-0000-00004F230000}"/>
    <cellStyle name="Comma 8 2 7" xfId="9052" xr:uid="{00000000-0005-0000-0000-000050230000}"/>
    <cellStyle name="Comma 8 2 8" xfId="9053" xr:uid="{00000000-0005-0000-0000-000051230000}"/>
    <cellStyle name="Comma 8 3" xfId="9054" xr:uid="{00000000-0005-0000-0000-000052230000}"/>
    <cellStyle name="Comma 8 3 2" xfId="9055" xr:uid="{00000000-0005-0000-0000-000053230000}"/>
    <cellStyle name="Comma 8 4" xfId="9056" xr:uid="{00000000-0005-0000-0000-000054230000}"/>
    <cellStyle name="Comma 8 4 2" xfId="9057" xr:uid="{00000000-0005-0000-0000-000055230000}"/>
    <cellStyle name="Comma 8 5" xfId="9058" xr:uid="{00000000-0005-0000-0000-000056230000}"/>
    <cellStyle name="Comma 8 6" xfId="9059" xr:uid="{00000000-0005-0000-0000-000057230000}"/>
    <cellStyle name="Comma 8 7" xfId="9060" xr:uid="{00000000-0005-0000-0000-000058230000}"/>
    <cellStyle name="Comma 8 8" xfId="9061" xr:uid="{00000000-0005-0000-0000-000059230000}"/>
    <cellStyle name="Comma 8 9" xfId="9062" xr:uid="{00000000-0005-0000-0000-00005A230000}"/>
    <cellStyle name="Comma 80" xfId="9063" xr:uid="{00000000-0005-0000-0000-00005B230000}"/>
    <cellStyle name="Comma 81" xfId="9064" xr:uid="{00000000-0005-0000-0000-00005C230000}"/>
    <cellStyle name="Comma 82" xfId="9065" xr:uid="{00000000-0005-0000-0000-00005D230000}"/>
    <cellStyle name="Comma 83" xfId="9066" xr:uid="{00000000-0005-0000-0000-00005E230000}"/>
    <cellStyle name="Comma 84" xfId="9067" xr:uid="{00000000-0005-0000-0000-00005F230000}"/>
    <cellStyle name="Comma 85" xfId="9068" xr:uid="{00000000-0005-0000-0000-000060230000}"/>
    <cellStyle name="Comma 86" xfId="9069" xr:uid="{00000000-0005-0000-0000-000061230000}"/>
    <cellStyle name="Comma 87" xfId="9070" xr:uid="{00000000-0005-0000-0000-000062230000}"/>
    <cellStyle name="Comma 88" xfId="9071" xr:uid="{00000000-0005-0000-0000-000063230000}"/>
    <cellStyle name="Comma 89" xfId="9072" xr:uid="{00000000-0005-0000-0000-000064230000}"/>
    <cellStyle name="Comma 9" xfId="9073" xr:uid="{00000000-0005-0000-0000-000065230000}"/>
    <cellStyle name="Comma 9 10" xfId="9074" xr:uid="{00000000-0005-0000-0000-000066230000}"/>
    <cellStyle name="Comma 9 11" xfId="9075" xr:uid="{00000000-0005-0000-0000-000067230000}"/>
    <cellStyle name="Comma 9 12" xfId="9076" xr:uid="{00000000-0005-0000-0000-000068230000}"/>
    <cellStyle name="Comma 9 13" xfId="9077" xr:uid="{00000000-0005-0000-0000-000069230000}"/>
    <cellStyle name="Comma 9 2" xfId="9078" xr:uid="{00000000-0005-0000-0000-00006A230000}"/>
    <cellStyle name="Comma 9 2 2" xfId="9079" xr:uid="{00000000-0005-0000-0000-00006B230000}"/>
    <cellStyle name="Comma 9 2 2 2" xfId="9080" xr:uid="{00000000-0005-0000-0000-00006C230000}"/>
    <cellStyle name="Comma 9 2 3" xfId="9081" xr:uid="{00000000-0005-0000-0000-00006D230000}"/>
    <cellStyle name="Comma 9 2 3 2" xfId="9082" xr:uid="{00000000-0005-0000-0000-00006E230000}"/>
    <cellStyle name="Comma 9 3" xfId="9083" xr:uid="{00000000-0005-0000-0000-00006F230000}"/>
    <cellStyle name="Comma 9 3 2" xfId="9084" xr:uid="{00000000-0005-0000-0000-000070230000}"/>
    <cellStyle name="Comma 9 3 2 2" xfId="9085" xr:uid="{00000000-0005-0000-0000-000071230000}"/>
    <cellStyle name="Comma 9 3 3" xfId="9086" xr:uid="{00000000-0005-0000-0000-000072230000}"/>
    <cellStyle name="Comma 9 3 4" xfId="9087" xr:uid="{00000000-0005-0000-0000-000073230000}"/>
    <cellStyle name="Comma 9 3 5" xfId="9088" xr:uid="{00000000-0005-0000-0000-000074230000}"/>
    <cellStyle name="Comma 9 3 6" xfId="9089" xr:uid="{00000000-0005-0000-0000-000075230000}"/>
    <cellStyle name="Comma 9 3 7" xfId="9090" xr:uid="{00000000-0005-0000-0000-000076230000}"/>
    <cellStyle name="Comma 9 4" xfId="9091" xr:uid="{00000000-0005-0000-0000-000077230000}"/>
    <cellStyle name="Comma 9 5" xfId="9092" xr:uid="{00000000-0005-0000-0000-000078230000}"/>
    <cellStyle name="Comma 9 6" xfId="9093" xr:uid="{00000000-0005-0000-0000-000079230000}"/>
    <cellStyle name="Comma 9 7" xfId="9094" xr:uid="{00000000-0005-0000-0000-00007A230000}"/>
    <cellStyle name="Comma 9 8" xfId="9095" xr:uid="{00000000-0005-0000-0000-00007B230000}"/>
    <cellStyle name="Comma 9 9" xfId="9096" xr:uid="{00000000-0005-0000-0000-00007C230000}"/>
    <cellStyle name="Comma 9 9 2" xfId="9097" xr:uid="{00000000-0005-0000-0000-00007D230000}"/>
    <cellStyle name="Comma 90" xfId="9098" xr:uid="{00000000-0005-0000-0000-00007E230000}"/>
    <cellStyle name="Comma 91" xfId="9099" xr:uid="{00000000-0005-0000-0000-00007F230000}"/>
    <cellStyle name="Comma 92" xfId="9100" xr:uid="{00000000-0005-0000-0000-000080230000}"/>
    <cellStyle name="Comma 93" xfId="9101" xr:uid="{00000000-0005-0000-0000-000081230000}"/>
    <cellStyle name="Comma 94" xfId="9102" xr:uid="{00000000-0005-0000-0000-000082230000}"/>
    <cellStyle name="Comma 95" xfId="9103" xr:uid="{00000000-0005-0000-0000-000083230000}"/>
    <cellStyle name="Comma 96" xfId="9104" xr:uid="{00000000-0005-0000-0000-000084230000}"/>
    <cellStyle name="Comma 97" xfId="9105" xr:uid="{00000000-0005-0000-0000-000085230000}"/>
    <cellStyle name="Comma 98" xfId="9106" xr:uid="{00000000-0005-0000-0000-000086230000}"/>
    <cellStyle name="Comma 98 2" xfId="9107" xr:uid="{00000000-0005-0000-0000-000087230000}"/>
    <cellStyle name="Comma 99" xfId="9108" xr:uid="{00000000-0005-0000-0000-000088230000}"/>
    <cellStyle name="Comma0 - Style3" xfId="9109" xr:uid="{00000000-0005-0000-0000-000089230000}"/>
    <cellStyle name="Currency [00]" xfId="9110" xr:uid="{00000000-0005-0000-0000-00008A230000}"/>
    <cellStyle name="Currency 10" xfId="9111" xr:uid="{00000000-0005-0000-0000-00008B230000}"/>
    <cellStyle name="Currency 2" xfId="9112" xr:uid="{00000000-0005-0000-0000-00008C230000}"/>
    <cellStyle name="Currency 2 2" xfId="9113" xr:uid="{00000000-0005-0000-0000-00008D230000}"/>
    <cellStyle name="Currency 2 2 2" xfId="9114" xr:uid="{00000000-0005-0000-0000-00008E230000}"/>
    <cellStyle name="Currency 2 2 2 2" xfId="9115" xr:uid="{00000000-0005-0000-0000-00008F230000}"/>
    <cellStyle name="Currency 2 2 2 3" xfId="9116" xr:uid="{00000000-0005-0000-0000-000090230000}"/>
    <cellStyle name="Currency 2 2 2 4" xfId="9117" xr:uid="{00000000-0005-0000-0000-000091230000}"/>
    <cellStyle name="Currency 2 3" xfId="9118" xr:uid="{00000000-0005-0000-0000-000092230000}"/>
    <cellStyle name="Currency 2 4" xfId="9119" xr:uid="{00000000-0005-0000-0000-000093230000}"/>
    <cellStyle name="Currency 2 5" xfId="9120" xr:uid="{00000000-0005-0000-0000-000094230000}"/>
    <cellStyle name="Currency 2 6" xfId="9121" xr:uid="{00000000-0005-0000-0000-000095230000}"/>
    <cellStyle name="Currency 2 7" xfId="9122" xr:uid="{00000000-0005-0000-0000-000096230000}"/>
    <cellStyle name="Currency 2 7 2" xfId="9123" xr:uid="{00000000-0005-0000-0000-000097230000}"/>
    <cellStyle name="Currency 2 7 3" xfId="9124" xr:uid="{00000000-0005-0000-0000-000098230000}"/>
    <cellStyle name="Currency 2 7 4" xfId="9125" xr:uid="{00000000-0005-0000-0000-000099230000}"/>
    <cellStyle name="Currency 3" xfId="9126" xr:uid="{00000000-0005-0000-0000-00009A230000}"/>
    <cellStyle name="Currency 3 2" xfId="9127" xr:uid="{00000000-0005-0000-0000-00009B230000}"/>
    <cellStyle name="Currency 4" xfId="9128" xr:uid="{00000000-0005-0000-0000-00009C230000}"/>
    <cellStyle name="Currency 5" xfId="9129" xr:uid="{00000000-0005-0000-0000-00009D230000}"/>
    <cellStyle name="Currency 6" xfId="9130" xr:uid="{00000000-0005-0000-0000-00009E230000}"/>
    <cellStyle name="Currency 7" xfId="9131" xr:uid="{00000000-0005-0000-0000-00009F230000}"/>
    <cellStyle name="Currency 8" xfId="9132" xr:uid="{00000000-0005-0000-0000-0000A0230000}"/>
    <cellStyle name="Currency 9" xfId="9133" xr:uid="{00000000-0005-0000-0000-0000A1230000}"/>
    <cellStyle name="Date - Style2" xfId="9134" xr:uid="{00000000-0005-0000-0000-0000A2230000}"/>
    <cellStyle name="Date Short" xfId="9135" xr:uid="{00000000-0005-0000-0000-0000A3230000}"/>
    <cellStyle name="DELTA" xfId="9136" xr:uid="{00000000-0005-0000-0000-0000A4230000}"/>
    <cellStyle name="DELTA 2" xfId="9137" xr:uid="{00000000-0005-0000-0000-0000A5230000}"/>
    <cellStyle name="DELTA 3" xfId="9138" xr:uid="{00000000-0005-0000-0000-0000A6230000}"/>
    <cellStyle name="DELTA 4" xfId="9139" xr:uid="{00000000-0005-0000-0000-0000A7230000}"/>
    <cellStyle name="DELTA 5" xfId="9140" xr:uid="{00000000-0005-0000-0000-0000A8230000}"/>
    <cellStyle name="DELTA 6" xfId="9141" xr:uid="{00000000-0005-0000-0000-0000A9230000}"/>
    <cellStyle name="DELTA 7" xfId="9142" xr:uid="{00000000-0005-0000-0000-0000AA230000}"/>
    <cellStyle name="Dezimal [0]" xfId="9143" xr:uid="{00000000-0005-0000-0000-0000AB230000}"/>
    <cellStyle name="Dezimal_AX-5-Loan-Portfolio-Efficiency-310899" xfId="9144" xr:uid="{00000000-0005-0000-0000-0000AC230000}"/>
    <cellStyle name="Emphasis 1" xfId="9145" xr:uid="{00000000-0005-0000-0000-0000AD230000}"/>
    <cellStyle name="Emphasis 2" xfId="9146" xr:uid="{00000000-0005-0000-0000-0000AE230000}"/>
    <cellStyle name="Emphasis 3" xfId="9147" xr:uid="{00000000-0005-0000-0000-0000AF230000}"/>
    <cellStyle name="Enter Currency (0)" xfId="9148" xr:uid="{00000000-0005-0000-0000-0000B0230000}"/>
    <cellStyle name="Enter Currency (2)" xfId="9149" xr:uid="{00000000-0005-0000-0000-0000B1230000}"/>
    <cellStyle name="Enter Units (0)" xfId="9150" xr:uid="{00000000-0005-0000-0000-0000B2230000}"/>
    <cellStyle name="Enter Units (1)" xfId="9151" xr:uid="{00000000-0005-0000-0000-0000B3230000}"/>
    <cellStyle name="Enter Units (2)" xfId="9152" xr:uid="{00000000-0005-0000-0000-0000B4230000}"/>
    <cellStyle name="Euro" xfId="9153" xr:uid="{00000000-0005-0000-0000-0000B5230000}"/>
    <cellStyle name="Euro 2" xfId="9154" xr:uid="{00000000-0005-0000-0000-0000B6230000}"/>
    <cellStyle name="Euro 3" xfId="9155" xr:uid="{00000000-0005-0000-0000-0000B7230000}"/>
    <cellStyle name="Explanatory Text 2" xfId="9156" xr:uid="{00000000-0005-0000-0000-0000B8230000}"/>
    <cellStyle name="Explanatory Text 2 10" xfId="9157" xr:uid="{00000000-0005-0000-0000-0000B9230000}"/>
    <cellStyle name="Explanatory Text 2 11" xfId="9158" xr:uid="{00000000-0005-0000-0000-0000BA230000}"/>
    <cellStyle name="Explanatory Text 2 12" xfId="9159" xr:uid="{00000000-0005-0000-0000-0000BB230000}"/>
    <cellStyle name="Explanatory Text 2 2" xfId="9160" xr:uid="{00000000-0005-0000-0000-0000BC230000}"/>
    <cellStyle name="Explanatory Text 2 2 2" xfId="9161" xr:uid="{00000000-0005-0000-0000-0000BD230000}"/>
    <cellStyle name="Explanatory Text 2 3" xfId="9162" xr:uid="{00000000-0005-0000-0000-0000BE230000}"/>
    <cellStyle name="Explanatory Text 2 4" xfId="9163" xr:uid="{00000000-0005-0000-0000-0000BF230000}"/>
    <cellStyle name="Explanatory Text 2 5" xfId="9164" xr:uid="{00000000-0005-0000-0000-0000C0230000}"/>
    <cellStyle name="Explanatory Text 2 6" xfId="9165" xr:uid="{00000000-0005-0000-0000-0000C1230000}"/>
    <cellStyle name="Explanatory Text 2 7" xfId="9166" xr:uid="{00000000-0005-0000-0000-0000C2230000}"/>
    <cellStyle name="Explanatory Text 2 8" xfId="9167" xr:uid="{00000000-0005-0000-0000-0000C3230000}"/>
    <cellStyle name="Explanatory Text 2 9" xfId="9168" xr:uid="{00000000-0005-0000-0000-0000C4230000}"/>
    <cellStyle name="Explanatory Text 3" xfId="9169" xr:uid="{00000000-0005-0000-0000-0000C5230000}"/>
    <cellStyle name="Explanatory Text 3 2" xfId="9170" xr:uid="{00000000-0005-0000-0000-0000C6230000}"/>
    <cellStyle name="Explanatory Text 3 3" xfId="9171" xr:uid="{00000000-0005-0000-0000-0000C7230000}"/>
    <cellStyle name="Explanatory Text 4" xfId="9172" xr:uid="{00000000-0005-0000-0000-0000C8230000}"/>
    <cellStyle name="Explanatory Text 4 2" xfId="9173" xr:uid="{00000000-0005-0000-0000-0000C9230000}"/>
    <cellStyle name="Explanatory Text 4 3" xfId="9174" xr:uid="{00000000-0005-0000-0000-0000CA230000}"/>
    <cellStyle name="Explanatory Text 5" xfId="9175" xr:uid="{00000000-0005-0000-0000-0000CB230000}"/>
    <cellStyle name="Explanatory Text 5 2" xfId="9176" xr:uid="{00000000-0005-0000-0000-0000CC230000}"/>
    <cellStyle name="Explanatory Text 5 3" xfId="9177" xr:uid="{00000000-0005-0000-0000-0000CD230000}"/>
    <cellStyle name="Explanatory Text 6" xfId="9178" xr:uid="{00000000-0005-0000-0000-0000CE230000}"/>
    <cellStyle name="Explanatory Text 6 2" xfId="9179" xr:uid="{00000000-0005-0000-0000-0000CF230000}"/>
    <cellStyle name="Explanatory Text 6 3" xfId="9180" xr:uid="{00000000-0005-0000-0000-0000D0230000}"/>
    <cellStyle name="Explanatory Text 7" xfId="9181" xr:uid="{00000000-0005-0000-0000-0000D1230000}"/>
    <cellStyle name="Flag" xfId="9182" xr:uid="{00000000-0005-0000-0000-0000D2230000}"/>
    <cellStyle name="Flag 2" xfId="9183" xr:uid="{00000000-0005-0000-0000-0000D3230000}"/>
    <cellStyle name="Flag 3" xfId="9184" xr:uid="{00000000-0005-0000-0000-0000D4230000}"/>
    <cellStyle name="Gia's" xfId="9185" xr:uid="{00000000-0005-0000-0000-0000D5230000}"/>
    <cellStyle name="Gia's 10" xfId="9186" xr:uid="{00000000-0005-0000-0000-0000D6230000}"/>
    <cellStyle name="Gia's 2" xfId="9187" xr:uid="{00000000-0005-0000-0000-0000D7230000}"/>
    <cellStyle name="Gia's 3" xfId="9188" xr:uid="{00000000-0005-0000-0000-0000D8230000}"/>
    <cellStyle name="Gia's 4" xfId="9189" xr:uid="{00000000-0005-0000-0000-0000D9230000}"/>
    <cellStyle name="Gia's 5" xfId="9190" xr:uid="{00000000-0005-0000-0000-0000DA230000}"/>
    <cellStyle name="Gia's 6" xfId="9191" xr:uid="{00000000-0005-0000-0000-0000DB230000}"/>
    <cellStyle name="Gia's 7" xfId="9192" xr:uid="{00000000-0005-0000-0000-0000DC230000}"/>
    <cellStyle name="Gia's 8" xfId="9193" xr:uid="{00000000-0005-0000-0000-0000DD230000}"/>
    <cellStyle name="Gia's 9" xfId="9194" xr:uid="{00000000-0005-0000-0000-0000DE230000}"/>
    <cellStyle name="Good 2" xfId="9195" xr:uid="{00000000-0005-0000-0000-0000DF230000}"/>
    <cellStyle name="Good 2 10" xfId="9196" xr:uid="{00000000-0005-0000-0000-0000E0230000}"/>
    <cellStyle name="Good 2 11" xfId="9197" xr:uid="{00000000-0005-0000-0000-0000E1230000}"/>
    <cellStyle name="Good 2 12" xfId="9198" xr:uid="{00000000-0005-0000-0000-0000E2230000}"/>
    <cellStyle name="Good 2 2" xfId="9199" xr:uid="{00000000-0005-0000-0000-0000E3230000}"/>
    <cellStyle name="Good 2 2 2" xfId="9200" xr:uid="{00000000-0005-0000-0000-0000E4230000}"/>
    <cellStyle name="Good 2 3" xfId="9201" xr:uid="{00000000-0005-0000-0000-0000E5230000}"/>
    <cellStyle name="Good 2 4" xfId="9202" xr:uid="{00000000-0005-0000-0000-0000E6230000}"/>
    <cellStyle name="Good 2 5" xfId="9203" xr:uid="{00000000-0005-0000-0000-0000E7230000}"/>
    <cellStyle name="Good 2 6" xfId="9204" xr:uid="{00000000-0005-0000-0000-0000E8230000}"/>
    <cellStyle name="Good 2 7" xfId="9205" xr:uid="{00000000-0005-0000-0000-0000E9230000}"/>
    <cellStyle name="Good 2 8" xfId="9206" xr:uid="{00000000-0005-0000-0000-0000EA230000}"/>
    <cellStyle name="Good 2 9" xfId="9207" xr:uid="{00000000-0005-0000-0000-0000EB230000}"/>
    <cellStyle name="Good 3" xfId="9208" xr:uid="{00000000-0005-0000-0000-0000EC230000}"/>
    <cellStyle name="Good 3 2" xfId="9209" xr:uid="{00000000-0005-0000-0000-0000ED230000}"/>
    <cellStyle name="Good 3 3" xfId="9210" xr:uid="{00000000-0005-0000-0000-0000EE230000}"/>
    <cellStyle name="Good 4" xfId="9211" xr:uid="{00000000-0005-0000-0000-0000EF230000}"/>
    <cellStyle name="Good 4 2" xfId="9212" xr:uid="{00000000-0005-0000-0000-0000F0230000}"/>
    <cellStyle name="Good 4 3" xfId="9213" xr:uid="{00000000-0005-0000-0000-0000F1230000}"/>
    <cellStyle name="Good 5" xfId="9214" xr:uid="{00000000-0005-0000-0000-0000F2230000}"/>
    <cellStyle name="Good 5 2" xfId="9215" xr:uid="{00000000-0005-0000-0000-0000F3230000}"/>
    <cellStyle name="Good 5 3" xfId="9216" xr:uid="{00000000-0005-0000-0000-0000F4230000}"/>
    <cellStyle name="Good 6" xfId="9217" xr:uid="{00000000-0005-0000-0000-0000F5230000}"/>
    <cellStyle name="Good 6 2" xfId="9218" xr:uid="{00000000-0005-0000-0000-0000F6230000}"/>
    <cellStyle name="Good 6 3" xfId="9219" xr:uid="{00000000-0005-0000-0000-0000F7230000}"/>
    <cellStyle name="Good 7" xfId="9220" xr:uid="{00000000-0005-0000-0000-0000F8230000}"/>
    <cellStyle name="greyed" xfId="9221" xr:uid="{00000000-0005-0000-0000-0000F9230000}"/>
    <cellStyle name="Header1" xfId="9222" xr:uid="{00000000-0005-0000-0000-0000FA230000}"/>
    <cellStyle name="Header1 2" xfId="9223" xr:uid="{00000000-0005-0000-0000-0000FB230000}"/>
    <cellStyle name="Header1 3" xfId="9224" xr:uid="{00000000-0005-0000-0000-0000FC230000}"/>
    <cellStyle name="Header2" xfId="9225" xr:uid="{00000000-0005-0000-0000-0000FD230000}"/>
    <cellStyle name="Header2 2" xfId="9226" xr:uid="{00000000-0005-0000-0000-0000FE230000}"/>
    <cellStyle name="Header2 3" xfId="9227" xr:uid="{00000000-0005-0000-0000-0000FF230000}"/>
    <cellStyle name="Heading 1 2" xfId="9228" xr:uid="{00000000-0005-0000-0000-000000240000}"/>
    <cellStyle name="Heading 1 2 2" xfId="9229" xr:uid="{00000000-0005-0000-0000-000001240000}"/>
    <cellStyle name="Heading 1 2 2 2" xfId="9230" xr:uid="{00000000-0005-0000-0000-000002240000}"/>
    <cellStyle name="Heading 1 2 3" xfId="9231" xr:uid="{00000000-0005-0000-0000-000003240000}"/>
    <cellStyle name="Heading 1 2 4" xfId="9232" xr:uid="{00000000-0005-0000-0000-000004240000}"/>
    <cellStyle name="Heading 1 3" xfId="9233" xr:uid="{00000000-0005-0000-0000-000005240000}"/>
    <cellStyle name="Heading 1 3 2" xfId="9234" xr:uid="{00000000-0005-0000-0000-000006240000}"/>
    <cellStyle name="Heading 1 3 3" xfId="9235" xr:uid="{00000000-0005-0000-0000-000007240000}"/>
    <cellStyle name="Heading 1 4" xfId="9236" xr:uid="{00000000-0005-0000-0000-000008240000}"/>
    <cellStyle name="Heading 1 4 2" xfId="9237" xr:uid="{00000000-0005-0000-0000-000009240000}"/>
    <cellStyle name="Heading 1 4 3" xfId="9238" xr:uid="{00000000-0005-0000-0000-00000A240000}"/>
    <cellStyle name="Heading 1 5" xfId="9239" xr:uid="{00000000-0005-0000-0000-00000B240000}"/>
    <cellStyle name="Heading 1 5 2" xfId="9240" xr:uid="{00000000-0005-0000-0000-00000C240000}"/>
    <cellStyle name="Heading 1 5 3" xfId="9241" xr:uid="{00000000-0005-0000-0000-00000D240000}"/>
    <cellStyle name="Heading 1 6" xfId="9242" xr:uid="{00000000-0005-0000-0000-00000E240000}"/>
    <cellStyle name="Heading 1 6 2" xfId="9243" xr:uid="{00000000-0005-0000-0000-00000F240000}"/>
    <cellStyle name="Heading 1 6 3" xfId="9244" xr:uid="{00000000-0005-0000-0000-000010240000}"/>
    <cellStyle name="Heading 1 7" xfId="9245" xr:uid="{00000000-0005-0000-0000-000011240000}"/>
    <cellStyle name="Heading 2 2" xfId="9246" xr:uid="{00000000-0005-0000-0000-000012240000}"/>
    <cellStyle name="Heading 2 2 2" xfId="9247" xr:uid="{00000000-0005-0000-0000-000013240000}"/>
    <cellStyle name="Heading 2 2 2 2" xfId="9248" xr:uid="{00000000-0005-0000-0000-000014240000}"/>
    <cellStyle name="Heading 2 2 3" xfId="9249" xr:uid="{00000000-0005-0000-0000-000015240000}"/>
    <cellStyle name="Heading 2 2 4" xfId="9250" xr:uid="{00000000-0005-0000-0000-000016240000}"/>
    <cellStyle name="Heading 2 3" xfId="9251" xr:uid="{00000000-0005-0000-0000-000017240000}"/>
    <cellStyle name="Heading 2 3 2" xfId="9252" xr:uid="{00000000-0005-0000-0000-000018240000}"/>
    <cellStyle name="Heading 2 3 3" xfId="9253" xr:uid="{00000000-0005-0000-0000-000019240000}"/>
    <cellStyle name="Heading 2 4" xfId="9254" xr:uid="{00000000-0005-0000-0000-00001A240000}"/>
    <cellStyle name="Heading 2 4 2" xfId="9255" xr:uid="{00000000-0005-0000-0000-00001B240000}"/>
    <cellStyle name="Heading 2 4 3" xfId="9256" xr:uid="{00000000-0005-0000-0000-00001C240000}"/>
    <cellStyle name="Heading 2 5" xfId="9257" xr:uid="{00000000-0005-0000-0000-00001D240000}"/>
    <cellStyle name="Heading 2 5 2" xfId="9258" xr:uid="{00000000-0005-0000-0000-00001E240000}"/>
    <cellStyle name="Heading 2 5 3" xfId="9259" xr:uid="{00000000-0005-0000-0000-00001F240000}"/>
    <cellStyle name="Heading 2 6" xfId="9260" xr:uid="{00000000-0005-0000-0000-000020240000}"/>
    <cellStyle name="Heading 2 6 2" xfId="9261" xr:uid="{00000000-0005-0000-0000-000021240000}"/>
    <cellStyle name="Heading 2 6 3" xfId="9262" xr:uid="{00000000-0005-0000-0000-000022240000}"/>
    <cellStyle name="Heading 2 7" xfId="9263" xr:uid="{00000000-0005-0000-0000-000023240000}"/>
    <cellStyle name="Heading 3 2" xfId="9264" xr:uid="{00000000-0005-0000-0000-000024240000}"/>
    <cellStyle name="Heading 3 2 2" xfId="9265" xr:uid="{00000000-0005-0000-0000-000025240000}"/>
    <cellStyle name="Heading 3 2 2 2" xfId="9266" xr:uid="{00000000-0005-0000-0000-000026240000}"/>
    <cellStyle name="Heading 3 2 3" xfId="9267" xr:uid="{00000000-0005-0000-0000-000027240000}"/>
    <cellStyle name="Heading 3 2 3 2" xfId="9268" xr:uid="{00000000-0005-0000-0000-000028240000}"/>
    <cellStyle name="Heading 3 2 4" xfId="9269" xr:uid="{00000000-0005-0000-0000-000029240000}"/>
    <cellStyle name="Heading 3 2 4 2" xfId="9270" xr:uid="{00000000-0005-0000-0000-00002A240000}"/>
    <cellStyle name="Heading 3 2 5" xfId="9271" xr:uid="{00000000-0005-0000-0000-00002B240000}"/>
    <cellStyle name="Heading 3 3" xfId="9272" xr:uid="{00000000-0005-0000-0000-00002C240000}"/>
    <cellStyle name="Heading 3 3 2" xfId="9273" xr:uid="{00000000-0005-0000-0000-00002D240000}"/>
    <cellStyle name="Heading 3 3 3" xfId="9274" xr:uid="{00000000-0005-0000-0000-00002E240000}"/>
    <cellStyle name="Heading 3 4" xfId="9275" xr:uid="{00000000-0005-0000-0000-00002F240000}"/>
    <cellStyle name="Heading 3 4 2" xfId="9276" xr:uid="{00000000-0005-0000-0000-000030240000}"/>
    <cellStyle name="Heading 3 4 3" xfId="9277" xr:uid="{00000000-0005-0000-0000-000031240000}"/>
    <cellStyle name="Heading 3 5" xfId="9278" xr:uid="{00000000-0005-0000-0000-000032240000}"/>
    <cellStyle name="Heading 3 5 2" xfId="9279" xr:uid="{00000000-0005-0000-0000-000033240000}"/>
    <cellStyle name="Heading 3 5 3" xfId="9280" xr:uid="{00000000-0005-0000-0000-000034240000}"/>
    <cellStyle name="Heading 3 6" xfId="9281" xr:uid="{00000000-0005-0000-0000-000035240000}"/>
    <cellStyle name="Heading 3 6 2" xfId="9282" xr:uid="{00000000-0005-0000-0000-000036240000}"/>
    <cellStyle name="Heading 3 6 3" xfId="9283" xr:uid="{00000000-0005-0000-0000-000037240000}"/>
    <cellStyle name="Heading 3 7" xfId="9284" xr:uid="{00000000-0005-0000-0000-000038240000}"/>
    <cellStyle name="Heading 4 2" xfId="9285" xr:uid="{00000000-0005-0000-0000-000039240000}"/>
    <cellStyle name="Heading 4 2 2" xfId="9286" xr:uid="{00000000-0005-0000-0000-00003A240000}"/>
    <cellStyle name="Heading 4 2 2 2" xfId="9287" xr:uid="{00000000-0005-0000-0000-00003B240000}"/>
    <cellStyle name="Heading 4 2 3" xfId="9288" xr:uid="{00000000-0005-0000-0000-00003C240000}"/>
    <cellStyle name="Heading 4 2 4" xfId="9289" xr:uid="{00000000-0005-0000-0000-00003D240000}"/>
    <cellStyle name="Heading 4 3" xfId="9290" xr:uid="{00000000-0005-0000-0000-00003E240000}"/>
    <cellStyle name="Heading 4 3 2" xfId="9291" xr:uid="{00000000-0005-0000-0000-00003F240000}"/>
    <cellStyle name="Heading 4 3 3" xfId="9292" xr:uid="{00000000-0005-0000-0000-000040240000}"/>
    <cellStyle name="Heading 4 4" xfId="9293" xr:uid="{00000000-0005-0000-0000-000041240000}"/>
    <cellStyle name="Heading 4 4 2" xfId="9294" xr:uid="{00000000-0005-0000-0000-000042240000}"/>
    <cellStyle name="Heading 4 4 3" xfId="9295" xr:uid="{00000000-0005-0000-0000-000043240000}"/>
    <cellStyle name="Heading 4 5" xfId="9296" xr:uid="{00000000-0005-0000-0000-000044240000}"/>
    <cellStyle name="Heading 4 5 2" xfId="9297" xr:uid="{00000000-0005-0000-0000-000045240000}"/>
    <cellStyle name="Heading 4 5 3" xfId="9298" xr:uid="{00000000-0005-0000-0000-000046240000}"/>
    <cellStyle name="Heading 4 6" xfId="9299" xr:uid="{00000000-0005-0000-0000-000047240000}"/>
    <cellStyle name="Heading 4 6 2" xfId="9300" xr:uid="{00000000-0005-0000-0000-000048240000}"/>
    <cellStyle name="Heading 4 6 3" xfId="9301" xr:uid="{00000000-0005-0000-0000-000049240000}"/>
    <cellStyle name="Heading 4 7" xfId="9302" xr:uid="{00000000-0005-0000-0000-00004A240000}"/>
    <cellStyle name="Heading A" xfId="9303" xr:uid="{00000000-0005-0000-0000-00004B240000}"/>
    <cellStyle name="Heading1" xfId="9304" xr:uid="{00000000-0005-0000-0000-00004C240000}"/>
    <cellStyle name="Heading1 2" xfId="9305" xr:uid="{00000000-0005-0000-0000-00004D240000}"/>
    <cellStyle name="Heading1 3" xfId="9306" xr:uid="{00000000-0005-0000-0000-00004E240000}"/>
    <cellStyle name="Heading2" xfId="9307" xr:uid="{00000000-0005-0000-0000-00004F240000}"/>
    <cellStyle name="Heading2 2" xfId="9308" xr:uid="{00000000-0005-0000-0000-000050240000}"/>
    <cellStyle name="Heading2 3" xfId="9309" xr:uid="{00000000-0005-0000-0000-000051240000}"/>
    <cellStyle name="Heading3" xfId="9310" xr:uid="{00000000-0005-0000-0000-000052240000}"/>
    <cellStyle name="Heading3 2" xfId="9311" xr:uid="{00000000-0005-0000-0000-000053240000}"/>
    <cellStyle name="Heading3 3" xfId="9312" xr:uid="{00000000-0005-0000-0000-000054240000}"/>
    <cellStyle name="Heading4" xfId="9313" xr:uid="{00000000-0005-0000-0000-000055240000}"/>
    <cellStyle name="Heading4 2" xfId="9314" xr:uid="{00000000-0005-0000-0000-000056240000}"/>
    <cellStyle name="Heading4 3" xfId="9315" xr:uid="{00000000-0005-0000-0000-000057240000}"/>
    <cellStyle name="Heading5" xfId="9316" xr:uid="{00000000-0005-0000-0000-000058240000}"/>
    <cellStyle name="Heading5 2" xfId="9317" xr:uid="{00000000-0005-0000-0000-000059240000}"/>
    <cellStyle name="Heading5 3" xfId="9318" xr:uid="{00000000-0005-0000-0000-00005A240000}"/>
    <cellStyle name="Heading6" xfId="9319" xr:uid="{00000000-0005-0000-0000-00005B240000}"/>
    <cellStyle name="Heading6 2" xfId="9320" xr:uid="{00000000-0005-0000-0000-00005C240000}"/>
    <cellStyle name="Heading6 3" xfId="9321" xr:uid="{00000000-0005-0000-0000-00005D240000}"/>
    <cellStyle name="HeadingTable" xfId="9322" xr:uid="{00000000-0005-0000-0000-00005E240000}"/>
    <cellStyle name="highlightExposure" xfId="9323" xr:uid="{00000000-0005-0000-0000-00005F240000}"/>
    <cellStyle name="highlightPercentage" xfId="9324" xr:uid="{00000000-0005-0000-0000-000060240000}"/>
    <cellStyle name="highlightText" xfId="9325" xr:uid="{00000000-0005-0000-0000-000061240000}"/>
    <cellStyle name="Horizontal" xfId="9326" xr:uid="{00000000-0005-0000-0000-000062240000}"/>
    <cellStyle name="Horizontal 2" xfId="9327" xr:uid="{00000000-0005-0000-0000-000063240000}"/>
    <cellStyle name="Horizontal 3" xfId="9328" xr:uid="{00000000-0005-0000-0000-000064240000}"/>
    <cellStyle name="Hyperlink" xfId="17" builtinId="8"/>
    <cellStyle name="Hyperlink 2" xfId="9329" xr:uid="{00000000-0005-0000-0000-000066240000}"/>
    <cellStyle name="Hyperlink 2 2" xfId="9330" xr:uid="{00000000-0005-0000-0000-000067240000}"/>
    <cellStyle name="Hyperlink 2 3" xfId="9331" xr:uid="{00000000-0005-0000-0000-000068240000}"/>
    <cellStyle name="Îáû÷íûé_23_1 " xfId="9332" xr:uid="{00000000-0005-0000-0000-000069240000}"/>
    <cellStyle name="Input 2" xfId="9333" xr:uid="{00000000-0005-0000-0000-00006A240000}"/>
    <cellStyle name="Input 2 10" xfId="9334" xr:uid="{00000000-0005-0000-0000-00006B240000}"/>
    <cellStyle name="Input 2 10 2" xfId="9335" xr:uid="{00000000-0005-0000-0000-00006C240000}"/>
    <cellStyle name="Input 2 10 3" xfId="9336" xr:uid="{00000000-0005-0000-0000-00006D240000}"/>
    <cellStyle name="Input 2 10 4" xfId="9337" xr:uid="{00000000-0005-0000-0000-00006E240000}"/>
    <cellStyle name="Input 2 10 5" xfId="9338" xr:uid="{00000000-0005-0000-0000-00006F240000}"/>
    <cellStyle name="Input 2 11" xfId="9339" xr:uid="{00000000-0005-0000-0000-000070240000}"/>
    <cellStyle name="Input 2 11 2" xfId="9340" xr:uid="{00000000-0005-0000-0000-000071240000}"/>
    <cellStyle name="Input 2 11 3" xfId="9341" xr:uid="{00000000-0005-0000-0000-000072240000}"/>
    <cellStyle name="Input 2 11 4" xfId="9342" xr:uid="{00000000-0005-0000-0000-000073240000}"/>
    <cellStyle name="Input 2 11 5" xfId="9343" xr:uid="{00000000-0005-0000-0000-000074240000}"/>
    <cellStyle name="Input 2 12" xfId="9344" xr:uid="{00000000-0005-0000-0000-000075240000}"/>
    <cellStyle name="Input 2 12 2" xfId="9345" xr:uid="{00000000-0005-0000-0000-000076240000}"/>
    <cellStyle name="Input 2 12 3" xfId="9346" xr:uid="{00000000-0005-0000-0000-000077240000}"/>
    <cellStyle name="Input 2 12 4" xfId="9347" xr:uid="{00000000-0005-0000-0000-000078240000}"/>
    <cellStyle name="Input 2 12 5" xfId="9348" xr:uid="{00000000-0005-0000-0000-000079240000}"/>
    <cellStyle name="Input 2 13" xfId="9349" xr:uid="{00000000-0005-0000-0000-00007A240000}"/>
    <cellStyle name="Input 2 13 2" xfId="9350" xr:uid="{00000000-0005-0000-0000-00007B240000}"/>
    <cellStyle name="Input 2 13 3" xfId="9351" xr:uid="{00000000-0005-0000-0000-00007C240000}"/>
    <cellStyle name="Input 2 13 4" xfId="9352" xr:uid="{00000000-0005-0000-0000-00007D240000}"/>
    <cellStyle name="Input 2 14" xfId="9353" xr:uid="{00000000-0005-0000-0000-00007E240000}"/>
    <cellStyle name="Input 2 15" xfId="9354" xr:uid="{00000000-0005-0000-0000-00007F240000}"/>
    <cellStyle name="Input 2 16" xfId="9355" xr:uid="{00000000-0005-0000-0000-000080240000}"/>
    <cellStyle name="Input 2 2" xfId="9356" xr:uid="{00000000-0005-0000-0000-000081240000}"/>
    <cellStyle name="Input 2 2 2" xfId="9357" xr:uid="{00000000-0005-0000-0000-000082240000}"/>
    <cellStyle name="Input 2 2 2 2" xfId="9358" xr:uid="{00000000-0005-0000-0000-000083240000}"/>
    <cellStyle name="Input 2 2 2 3" xfId="9359" xr:uid="{00000000-0005-0000-0000-000084240000}"/>
    <cellStyle name="Input 2 2 2 4" xfId="9360" xr:uid="{00000000-0005-0000-0000-000085240000}"/>
    <cellStyle name="Input 2 2 3" xfId="9361" xr:uid="{00000000-0005-0000-0000-000086240000}"/>
    <cellStyle name="Input 2 2 3 2" xfId="9362" xr:uid="{00000000-0005-0000-0000-000087240000}"/>
    <cellStyle name="Input 2 2 3 3" xfId="9363" xr:uid="{00000000-0005-0000-0000-000088240000}"/>
    <cellStyle name="Input 2 2 3 4" xfId="9364" xr:uid="{00000000-0005-0000-0000-000089240000}"/>
    <cellStyle name="Input 2 2 4" xfId="9365" xr:uid="{00000000-0005-0000-0000-00008A240000}"/>
    <cellStyle name="Input 2 2 4 2" xfId="9366" xr:uid="{00000000-0005-0000-0000-00008B240000}"/>
    <cellStyle name="Input 2 2 4 3" xfId="9367" xr:uid="{00000000-0005-0000-0000-00008C240000}"/>
    <cellStyle name="Input 2 2 4 4" xfId="9368" xr:uid="{00000000-0005-0000-0000-00008D240000}"/>
    <cellStyle name="Input 2 2 5" xfId="9369" xr:uid="{00000000-0005-0000-0000-00008E240000}"/>
    <cellStyle name="Input 2 2 5 2" xfId="9370" xr:uid="{00000000-0005-0000-0000-00008F240000}"/>
    <cellStyle name="Input 2 2 5 3" xfId="9371" xr:uid="{00000000-0005-0000-0000-000090240000}"/>
    <cellStyle name="Input 2 2 5 4" xfId="9372" xr:uid="{00000000-0005-0000-0000-000091240000}"/>
    <cellStyle name="Input 2 2 6" xfId="9373" xr:uid="{00000000-0005-0000-0000-000092240000}"/>
    <cellStyle name="Input 2 2 7" xfId="9374" xr:uid="{00000000-0005-0000-0000-000093240000}"/>
    <cellStyle name="Input 2 2 8" xfId="9375" xr:uid="{00000000-0005-0000-0000-000094240000}"/>
    <cellStyle name="Input 2 2 9" xfId="9376" xr:uid="{00000000-0005-0000-0000-000095240000}"/>
    <cellStyle name="Input 2 3" xfId="9377" xr:uid="{00000000-0005-0000-0000-000096240000}"/>
    <cellStyle name="Input 2 3 2" xfId="9378" xr:uid="{00000000-0005-0000-0000-000097240000}"/>
    <cellStyle name="Input 2 3 3" xfId="9379" xr:uid="{00000000-0005-0000-0000-000098240000}"/>
    <cellStyle name="Input 2 3 4" xfId="9380" xr:uid="{00000000-0005-0000-0000-000099240000}"/>
    <cellStyle name="Input 2 3 5" xfId="9381" xr:uid="{00000000-0005-0000-0000-00009A240000}"/>
    <cellStyle name="Input 2 4" xfId="9382" xr:uid="{00000000-0005-0000-0000-00009B240000}"/>
    <cellStyle name="Input 2 4 2" xfId="9383" xr:uid="{00000000-0005-0000-0000-00009C240000}"/>
    <cellStyle name="Input 2 4 3" xfId="9384" xr:uid="{00000000-0005-0000-0000-00009D240000}"/>
    <cellStyle name="Input 2 4 4" xfId="9385" xr:uid="{00000000-0005-0000-0000-00009E240000}"/>
    <cellStyle name="Input 2 4 5" xfId="9386" xr:uid="{00000000-0005-0000-0000-00009F240000}"/>
    <cellStyle name="Input 2 5" xfId="9387" xr:uid="{00000000-0005-0000-0000-0000A0240000}"/>
    <cellStyle name="Input 2 5 2" xfId="9388" xr:uid="{00000000-0005-0000-0000-0000A1240000}"/>
    <cellStyle name="Input 2 5 3" xfId="9389" xr:uid="{00000000-0005-0000-0000-0000A2240000}"/>
    <cellStyle name="Input 2 5 4" xfId="9390" xr:uid="{00000000-0005-0000-0000-0000A3240000}"/>
    <cellStyle name="Input 2 5 5" xfId="9391" xr:uid="{00000000-0005-0000-0000-0000A4240000}"/>
    <cellStyle name="Input 2 6" xfId="9392" xr:uid="{00000000-0005-0000-0000-0000A5240000}"/>
    <cellStyle name="Input 2 6 2" xfId="9393" xr:uid="{00000000-0005-0000-0000-0000A6240000}"/>
    <cellStyle name="Input 2 6 3" xfId="9394" xr:uid="{00000000-0005-0000-0000-0000A7240000}"/>
    <cellStyle name="Input 2 6 4" xfId="9395" xr:uid="{00000000-0005-0000-0000-0000A8240000}"/>
    <cellStyle name="Input 2 6 5" xfId="9396" xr:uid="{00000000-0005-0000-0000-0000A9240000}"/>
    <cellStyle name="Input 2 7" xfId="9397" xr:uid="{00000000-0005-0000-0000-0000AA240000}"/>
    <cellStyle name="Input 2 7 2" xfId="9398" xr:uid="{00000000-0005-0000-0000-0000AB240000}"/>
    <cellStyle name="Input 2 7 3" xfId="9399" xr:uid="{00000000-0005-0000-0000-0000AC240000}"/>
    <cellStyle name="Input 2 7 4" xfId="9400" xr:uid="{00000000-0005-0000-0000-0000AD240000}"/>
    <cellStyle name="Input 2 7 5" xfId="9401" xr:uid="{00000000-0005-0000-0000-0000AE240000}"/>
    <cellStyle name="Input 2 8" xfId="9402" xr:uid="{00000000-0005-0000-0000-0000AF240000}"/>
    <cellStyle name="Input 2 8 2" xfId="9403" xr:uid="{00000000-0005-0000-0000-0000B0240000}"/>
    <cellStyle name="Input 2 8 3" xfId="9404" xr:uid="{00000000-0005-0000-0000-0000B1240000}"/>
    <cellStyle name="Input 2 8 4" xfId="9405" xr:uid="{00000000-0005-0000-0000-0000B2240000}"/>
    <cellStyle name="Input 2 8 5" xfId="9406" xr:uid="{00000000-0005-0000-0000-0000B3240000}"/>
    <cellStyle name="Input 2 9" xfId="9407" xr:uid="{00000000-0005-0000-0000-0000B4240000}"/>
    <cellStyle name="Input 2 9 2" xfId="9408" xr:uid="{00000000-0005-0000-0000-0000B5240000}"/>
    <cellStyle name="Input 2 9 3" xfId="9409" xr:uid="{00000000-0005-0000-0000-0000B6240000}"/>
    <cellStyle name="Input 2 9 4" xfId="9410" xr:uid="{00000000-0005-0000-0000-0000B7240000}"/>
    <cellStyle name="Input 2 9 5" xfId="9411" xr:uid="{00000000-0005-0000-0000-0000B8240000}"/>
    <cellStyle name="Input 3" xfId="9412" xr:uid="{00000000-0005-0000-0000-0000B9240000}"/>
    <cellStyle name="Input 3 2" xfId="9413" xr:uid="{00000000-0005-0000-0000-0000BA240000}"/>
    <cellStyle name="Input 3 3" xfId="9414" xr:uid="{00000000-0005-0000-0000-0000BB240000}"/>
    <cellStyle name="Input 4" xfId="9415" xr:uid="{00000000-0005-0000-0000-0000BC240000}"/>
    <cellStyle name="Input 4 2" xfId="9416" xr:uid="{00000000-0005-0000-0000-0000BD240000}"/>
    <cellStyle name="Input 4 3" xfId="9417" xr:uid="{00000000-0005-0000-0000-0000BE240000}"/>
    <cellStyle name="Input 5" xfId="9418" xr:uid="{00000000-0005-0000-0000-0000BF240000}"/>
    <cellStyle name="Input 5 2" xfId="9419" xr:uid="{00000000-0005-0000-0000-0000C0240000}"/>
    <cellStyle name="Input 5 3" xfId="9420" xr:uid="{00000000-0005-0000-0000-0000C1240000}"/>
    <cellStyle name="Input 6" xfId="9421" xr:uid="{00000000-0005-0000-0000-0000C2240000}"/>
    <cellStyle name="Input 6 2" xfId="9422" xr:uid="{00000000-0005-0000-0000-0000C3240000}"/>
    <cellStyle name="Input 6 3" xfId="9423" xr:uid="{00000000-0005-0000-0000-0000C4240000}"/>
    <cellStyle name="Input 7" xfId="9424" xr:uid="{00000000-0005-0000-0000-0000C5240000}"/>
    <cellStyle name="inputExposure" xfId="9425" xr:uid="{00000000-0005-0000-0000-0000C6240000}"/>
    <cellStyle name="Link Currency (0)" xfId="9426" xr:uid="{00000000-0005-0000-0000-0000C7240000}"/>
    <cellStyle name="Link Currency (2)" xfId="9427" xr:uid="{00000000-0005-0000-0000-0000C8240000}"/>
    <cellStyle name="Link Units (0)" xfId="9428" xr:uid="{00000000-0005-0000-0000-0000C9240000}"/>
    <cellStyle name="Link Units (1)" xfId="9429" xr:uid="{00000000-0005-0000-0000-0000CA240000}"/>
    <cellStyle name="Link Units (2)" xfId="9430" xr:uid="{00000000-0005-0000-0000-0000CB240000}"/>
    <cellStyle name="Linked Cell 2" xfId="9431" xr:uid="{00000000-0005-0000-0000-0000CC240000}"/>
    <cellStyle name="Linked Cell 2 10" xfId="9432" xr:uid="{00000000-0005-0000-0000-0000CD240000}"/>
    <cellStyle name="Linked Cell 2 11" xfId="9433" xr:uid="{00000000-0005-0000-0000-0000CE240000}"/>
    <cellStyle name="Linked Cell 2 12" xfId="9434" xr:uid="{00000000-0005-0000-0000-0000CF240000}"/>
    <cellStyle name="Linked Cell 2 2" xfId="9435" xr:uid="{00000000-0005-0000-0000-0000D0240000}"/>
    <cellStyle name="Linked Cell 2 2 2" xfId="9436" xr:uid="{00000000-0005-0000-0000-0000D1240000}"/>
    <cellStyle name="Linked Cell 2 3" xfId="9437" xr:uid="{00000000-0005-0000-0000-0000D2240000}"/>
    <cellStyle name="Linked Cell 2 4" xfId="9438" xr:uid="{00000000-0005-0000-0000-0000D3240000}"/>
    <cellStyle name="Linked Cell 2 5" xfId="9439" xr:uid="{00000000-0005-0000-0000-0000D4240000}"/>
    <cellStyle name="Linked Cell 2 6" xfId="9440" xr:uid="{00000000-0005-0000-0000-0000D5240000}"/>
    <cellStyle name="Linked Cell 2 7" xfId="9441" xr:uid="{00000000-0005-0000-0000-0000D6240000}"/>
    <cellStyle name="Linked Cell 2 8" xfId="9442" xr:uid="{00000000-0005-0000-0000-0000D7240000}"/>
    <cellStyle name="Linked Cell 2 9" xfId="9443" xr:uid="{00000000-0005-0000-0000-0000D8240000}"/>
    <cellStyle name="Linked Cell 3" xfId="9444" xr:uid="{00000000-0005-0000-0000-0000D9240000}"/>
    <cellStyle name="Linked Cell 3 2" xfId="9445" xr:uid="{00000000-0005-0000-0000-0000DA240000}"/>
    <cellStyle name="Linked Cell 3 3" xfId="9446" xr:uid="{00000000-0005-0000-0000-0000DB240000}"/>
    <cellStyle name="Linked Cell 4" xfId="9447" xr:uid="{00000000-0005-0000-0000-0000DC240000}"/>
    <cellStyle name="Linked Cell 4 2" xfId="9448" xr:uid="{00000000-0005-0000-0000-0000DD240000}"/>
    <cellStyle name="Linked Cell 4 3" xfId="9449" xr:uid="{00000000-0005-0000-0000-0000DE240000}"/>
    <cellStyle name="Linked Cell 5" xfId="9450" xr:uid="{00000000-0005-0000-0000-0000DF240000}"/>
    <cellStyle name="Linked Cell 5 2" xfId="9451" xr:uid="{00000000-0005-0000-0000-0000E0240000}"/>
    <cellStyle name="Linked Cell 5 3" xfId="9452" xr:uid="{00000000-0005-0000-0000-0000E1240000}"/>
    <cellStyle name="Linked Cell 6" xfId="9453" xr:uid="{00000000-0005-0000-0000-0000E2240000}"/>
    <cellStyle name="Linked Cell 6 2" xfId="9454" xr:uid="{00000000-0005-0000-0000-0000E3240000}"/>
    <cellStyle name="Linked Cell 6 3" xfId="9455" xr:uid="{00000000-0005-0000-0000-0000E4240000}"/>
    <cellStyle name="Linked Cell 7" xfId="9456" xr:uid="{00000000-0005-0000-0000-0000E5240000}"/>
    <cellStyle name="Matrix" xfId="9457" xr:uid="{00000000-0005-0000-0000-0000E6240000}"/>
    <cellStyle name="Matrix 2" xfId="9458" xr:uid="{00000000-0005-0000-0000-0000E7240000}"/>
    <cellStyle name="Matrix 3" xfId="9459" xr:uid="{00000000-0005-0000-0000-0000E8240000}"/>
    <cellStyle name="Millares [0]_A" xfId="9460" xr:uid="{00000000-0005-0000-0000-0000E9240000}"/>
    <cellStyle name="Millares_A" xfId="9461" xr:uid="{00000000-0005-0000-0000-0000EA240000}"/>
    <cellStyle name="Moneda [0]_A" xfId="9462" xr:uid="{00000000-0005-0000-0000-0000EB240000}"/>
    <cellStyle name="Moneda_A" xfId="9463" xr:uid="{00000000-0005-0000-0000-0000EC240000}"/>
    <cellStyle name="Neutral 2" xfId="9464" xr:uid="{00000000-0005-0000-0000-0000ED240000}"/>
    <cellStyle name="Neutral 2 10" xfId="9465" xr:uid="{00000000-0005-0000-0000-0000EE240000}"/>
    <cellStyle name="Neutral 2 11" xfId="9466" xr:uid="{00000000-0005-0000-0000-0000EF240000}"/>
    <cellStyle name="Neutral 2 12" xfId="9467" xr:uid="{00000000-0005-0000-0000-0000F0240000}"/>
    <cellStyle name="Neutral 2 2" xfId="9468" xr:uid="{00000000-0005-0000-0000-0000F1240000}"/>
    <cellStyle name="Neutral 2 2 2" xfId="9469" xr:uid="{00000000-0005-0000-0000-0000F2240000}"/>
    <cellStyle name="Neutral 2 3" xfId="9470" xr:uid="{00000000-0005-0000-0000-0000F3240000}"/>
    <cellStyle name="Neutral 2 4" xfId="9471" xr:uid="{00000000-0005-0000-0000-0000F4240000}"/>
    <cellStyle name="Neutral 2 5" xfId="9472" xr:uid="{00000000-0005-0000-0000-0000F5240000}"/>
    <cellStyle name="Neutral 2 6" xfId="9473" xr:uid="{00000000-0005-0000-0000-0000F6240000}"/>
    <cellStyle name="Neutral 2 7" xfId="9474" xr:uid="{00000000-0005-0000-0000-0000F7240000}"/>
    <cellStyle name="Neutral 2 8" xfId="9475" xr:uid="{00000000-0005-0000-0000-0000F8240000}"/>
    <cellStyle name="Neutral 2 9" xfId="9476" xr:uid="{00000000-0005-0000-0000-0000F9240000}"/>
    <cellStyle name="Neutral 3" xfId="9477" xr:uid="{00000000-0005-0000-0000-0000FA240000}"/>
    <cellStyle name="Neutral 3 2" xfId="9478" xr:uid="{00000000-0005-0000-0000-0000FB240000}"/>
    <cellStyle name="Neutral 3 3" xfId="9479" xr:uid="{00000000-0005-0000-0000-0000FC240000}"/>
    <cellStyle name="Neutral 4" xfId="9480" xr:uid="{00000000-0005-0000-0000-0000FD240000}"/>
    <cellStyle name="Neutral 4 2" xfId="9481" xr:uid="{00000000-0005-0000-0000-0000FE240000}"/>
    <cellStyle name="Neutral 4 3" xfId="9482" xr:uid="{00000000-0005-0000-0000-0000FF240000}"/>
    <cellStyle name="Neutral 5" xfId="9483" xr:uid="{00000000-0005-0000-0000-000000250000}"/>
    <cellStyle name="Neutral 5 2" xfId="9484" xr:uid="{00000000-0005-0000-0000-000001250000}"/>
    <cellStyle name="Neutral 5 3" xfId="9485" xr:uid="{00000000-0005-0000-0000-000002250000}"/>
    <cellStyle name="Neutral 6" xfId="9486" xr:uid="{00000000-0005-0000-0000-000003250000}"/>
    <cellStyle name="Neutral 6 2" xfId="9487" xr:uid="{00000000-0005-0000-0000-000004250000}"/>
    <cellStyle name="Neutral 6 3" xfId="9488" xr:uid="{00000000-0005-0000-0000-000005250000}"/>
    <cellStyle name="Neutral 7" xfId="9489" xr:uid="{00000000-0005-0000-0000-000006250000}"/>
    <cellStyle name="nopl_WCP.XLS" xfId="9490" xr:uid="{00000000-0005-0000-0000-000007250000}"/>
    <cellStyle name="Norma11l" xfId="9491" xr:uid="{00000000-0005-0000-0000-000008250000}"/>
    <cellStyle name="Norma11l 2" xfId="9492" xr:uid="{00000000-0005-0000-0000-000009250000}"/>
    <cellStyle name="Norma11l 3" xfId="9493" xr:uid="{00000000-0005-0000-0000-00000A250000}"/>
    <cellStyle name="Normal" xfId="0" builtinId="0"/>
    <cellStyle name="Normal 10" xfId="9494" xr:uid="{00000000-0005-0000-0000-00000C250000}"/>
    <cellStyle name="Normal 10 10" xfId="9495" xr:uid="{00000000-0005-0000-0000-00000D250000}"/>
    <cellStyle name="Normal 10 10 2" xfId="9496" xr:uid="{00000000-0005-0000-0000-00000E250000}"/>
    <cellStyle name="Normal 10 10 2 2" xfId="9497" xr:uid="{00000000-0005-0000-0000-00000F250000}"/>
    <cellStyle name="Normal 10 10 2 2 2" xfId="9498" xr:uid="{00000000-0005-0000-0000-000010250000}"/>
    <cellStyle name="Normal 10 10 2 2 3" xfId="9499" xr:uid="{00000000-0005-0000-0000-000011250000}"/>
    <cellStyle name="Normal 10 10 2 2 4" xfId="9500" xr:uid="{00000000-0005-0000-0000-000012250000}"/>
    <cellStyle name="Normal 10 10 2 3" xfId="9501" xr:uid="{00000000-0005-0000-0000-000013250000}"/>
    <cellStyle name="Normal 10 10 2 4" xfId="9502" xr:uid="{00000000-0005-0000-0000-000014250000}"/>
    <cellStyle name="Normal 10 10 2 5" xfId="9503" xr:uid="{00000000-0005-0000-0000-000015250000}"/>
    <cellStyle name="Normal 10 10 3" xfId="9504" xr:uid="{00000000-0005-0000-0000-000016250000}"/>
    <cellStyle name="Normal 10 10 3 2" xfId="9505" xr:uid="{00000000-0005-0000-0000-000017250000}"/>
    <cellStyle name="Normal 10 10 3 3" xfId="9506" xr:uid="{00000000-0005-0000-0000-000018250000}"/>
    <cellStyle name="Normal 10 10 3 4" xfId="9507" xr:uid="{00000000-0005-0000-0000-000019250000}"/>
    <cellStyle name="Normal 10 10 4" xfId="9508" xr:uid="{00000000-0005-0000-0000-00001A250000}"/>
    <cellStyle name="Normal 10 10 5" xfId="9509" xr:uid="{00000000-0005-0000-0000-00001B250000}"/>
    <cellStyle name="Normal 10 10 6" xfId="9510" xr:uid="{00000000-0005-0000-0000-00001C250000}"/>
    <cellStyle name="Normal 10 11" xfId="9511" xr:uid="{00000000-0005-0000-0000-00001D250000}"/>
    <cellStyle name="Normal 10 11 2" xfId="9512" xr:uid="{00000000-0005-0000-0000-00001E250000}"/>
    <cellStyle name="Normal 10 11 2 2" xfId="9513" xr:uid="{00000000-0005-0000-0000-00001F250000}"/>
    <cellStyle name="Normal 10 11 2 2 2" xfId="9514" xr:uid="{00000000-0005-0000-0000-000020250000}"/>
    <cellStyle name="Normal 10 11 2 2 3" xfId="9515" xr:uid="{00000000-0005-0000-0000-000021250000}"/>
    <cellStyle name="Normal 10 11 2 2 4" xfId="9516" xr:uid="{00000000-0005-0000-0000-000022250000}"/>
    <cellStyle name="Normal 10 11 2 3" xfId="9517" xr:uid="{00000000-0005-0000-0000-000023250000}"/>
    <cellStyle name="Normal 10 11 2 4" xfId="9518" xr:uid="{00000000-0005-0000-0000-000024250000}"/>
    <cellStyle name="Normal 10 11 2 5" xfId="9519" xr:uid="{00000000-0005-0000-0000-000025250000}"/>
    <cellStyle name="Normal 10 11 3" xfId="9520" xr:uid="{00000000-0005-0000-0000-000026250000}"/>
    <cellStyle name="Normal 10 11 3 2" xfId="9521" xr:uid="{00000000-0005-0000-0000-000027250000}"/>
    <cellStyle name="Normal 10 11 3 3" xfId="9522" xr:uid="{00000000-0005-0000-0000-000028250000}"/>
    <cellStyle name="Normal 10 11 3 4" xfId="9523" xr:uid="{00000000-0005-0000-0000-000029250000}"/>
    <cellStyle name="Normal 10 11 4" xfId="9524" xr:uid="{00000000-0005-0000-0000-00002A250000}"/>
    <cellStyle name="Normal 10 11 5" xfId="9525" xr:uid="{00000000-0005-0000-0000-00002B250000}"/>
    <cellStyle name="Normal 10 11 6" xfId="9526" xr:uid="{00000000-0005-0000-0000-00002C250000}"/>
    <cellStyle name="Normal 10 12" xfId="9527" xr:uid="{00000000-0005-0000-0000-00002D250000}"/>
    <cellStyle name="Normal 10 12 2" xfId="9528" xr:uid="{00000000-0005-0000-0000-00002E250000}"/>
    <cellStyle name="Normal 10 12 3" xfId="9529" xr:uid="{00000000-0005-0000-0000-00002F250000}"/>
    <cellStyle name="Normal 10 12 4" xfId="9530" xr:uid="{00000000-0005-0000-0000-000030250000}"/>
    <cellStyle name="Normal 10 2" xfId="9531" xr:uid="{00000000-0005-0000-0000-000031250000}"/>
    <cellStyle name="Normal 10 2 2" xfId="9532" xr:uid="{00000000-0005-0000-0000-000032250000}"/>
    <cellStyle name="Normal 10 2 3" xfId="9533" xr:uid="{00000000-0005-0000-0000-000033250000}"/>
    <cellStyle name="Normal 10 2 3 2" xfId="9534" xr:uid="{00000000-0005-0000-0000-000034250000}"/>
    <cellStyle name="Normal 10 2 3 2 2" xfId="9535" xr:uid="{00000000-0005-0000-0000-000035250000}"/>
    <cellStyle name="Normal 10 2 3 2 2 2" xfId="9536" xr:uid="{00000000-0005-0000-0000-000036250000}"/>
    <cellStyle name="Normal 10 2 3 2 2 3" xfId="9537" xr:uid="{00000000-0005-0000-0000-000037250000}"/>
    <cellStyle name="Normal 10 2 3 2 2 4" xfId="9538" xr:uid="{00000000-0005-0000-0000-000038250000}"/>
    <cellStyle name="Normal 10 2 3 2 3" xfId="9539" xr:uid="{00000000-0005-0000-0000-000039250000}"/>
    <cellStyle name="Normal 10 2 3 2 4" xfId="9540" xr:uid="{00000000-0005-0000-0000-00003A250000}"/>
    <cellStyle name="Normal 10 2 3 2 5" xfId="9541" xr:uid="{00000000-0005-0000-0000-00003B250000}"/>
    <cellStyle name="Normal 10 2 3 3" xfId="9542" xr:uid="{00000000-0005-0000-0000-00003C250000}"/>
    <cellStyle name="Normal 10 2 3 3 2" xfId="9543" xr:uid="{00000000-0005-0000-0000-00003D250000}"/>
    <cellStyle name="Normal 10 2 3 3 3" xfId="9544" xr:uid="{00000000-0005-0000-0000-00003E250000}"/>
    <cellStyle name="Normal 10 2 3 3 4" xfId="9545" xr:uid="{00000000-0005-0000-0000-00003F250000}"/>
    <cellStyle name="Normal 10 2 3 4" xfId="9546" xr:uid="{00000000-0005-0000-0000-000040250000}"/>
    <cellStyle name="Normal 10 2 3 5" xfId="9547" xr:uid="{00000000-0005-0000-0000-000041250000}"/>
    <cellStyle name="Normal 10 2 3 6" xfId="9548" xr:uid="{00000000-0005-0000-0000-000042250000}"/>
    <cellStyle name="Normal 10 3" xfId="9549" xr:uid="{00000000-0005-0000-0000-000043250000}"/>
    <cellStyle name="Normal 10 3 2" xfId="9550" xr:uid="{00000000-0005-0000-0000-000044250000}"/>
    <cellStyle name="Normal 10 3 3" xfId="9551" xr:uid="{00000000-0005-0000-0000-000045250000}"/>
    <cellStyle name="Normal 10 3 3 2" xfId="9552" xr:uid="{00000000-0005-0000-0000-000046250000}"/>
    <cellStyle name="Normal 10 3 3 2 2" xfId="9553" xr:uid="{00000000-0005-0000-0000-000047250000}"/>
    <cellStyle name="Normal 10 3 3 2 2 2" xfId="9554" xr:uid="{00000000-0005-0000-0000-000048250000}"/>
    <cellStyle name="Normal 10 3 3 2 2 3" xfId="9555" xr:uid="{00000000-0005-0000-0000-000049250000}"/>
    <cellStyle name="Normal 10 3 3 2 2 4" xfId="9556" xr:uid="{00000000-0005-0000-0000-00004A250000}"/>
    <cellStyle name="Normal 10 3 3 2 3" xfId="9557" xr:uid="{00000000-0005-0000-0000-00004B250000}"/>
    <cellStyle name="Normal 10 3 3 2 4" xfId="9558" xr:uid="{00000000-0005-0000-0000-00004C250000}"/>
    <cellStyle name="Normal 10 3 3 2 5" xfId="9559" xr:uid="{00000000-0005-0000-0000-00004D250000}"/>
    <cellStyle name="Normal 10 3 3 3" xfId="9560" xr:uid="{00000000-0005-0000-0000-00004E250000}"/>
    <cellStyle name="Normal 10 3 3 3 2" xfId="9561" xr:uid="{00000000-0005-0000-0000-00004F250000}"/>
    <cellStyle name="Normal 10 3 3 3 3" xfId="9562" xr:uid="{00000000-0005-0000-0000-000050250000}"/>
    <cellStyle name="Normal 10 3 3 3 4" xfId="9563" xr:uid="{00000000-0005-0000-0000-000051250000}"/>
    <cellStyle name="Normal 10 3 3 4" xfId="9564" xr:uid="{00000000-0005-0000-0000-000052250000}"/>
    <cellStyle name="Normal 10 3 3 5" xfId="9565" xr:uid="{00000000-0005-0000-0000-000053250000}"/>
    <cellStyle name="Normal 10 3 3 6" xfId="9566" xr:uid="{00000000-0005-0000-0000-000054250000}"/>
    <cellStyle name="Normal 10 4" xfId="9567" xr:uid="{00000000-0005-0000-0000-000055250000}"/>
    <cellStyle name="Normal 10 4 2" xfId="9568" xr:uid="{00000000-0005-0000-0000-000056250000}"/>
    <cellStyle name="Normal 10 4 2 2" xfId="9569" xr:uid="{00000000-0005-0000-0000-000057250000}"/>
    <cellStyle name="Normal 10 4 2 2 2" xfId="9570" xr:uid="{00000000-0005-0000-0000-000058250000}"/>
    <cellStyle name="Normal 10 4 2 2 3" xfId="9571" xr:uid="{00000000-0005-0000-0000-000059250000}"/>
    <cellStyle name="Normal 10 4 2 2 4" xfId="9572" xr:uid="{00000000-0005-0000-0000-00005A250000}"/>
    <cellStyle name="Normal 10 4 2 3" xfId="9573" xr:uid="{00000000-0005-0000-0000-00005B250000}"/>
    <cellStyle name="Normal 10 4 2 4" xfId="9574" xr:uid="{00000000-0005-0000-0000-00005C250000}"/>
    <cellStyle name="Normal 10 4 2 5" xfId="9575" xr:uid="{00000000-0005-0000-0000-00005D250000}"/>
    <cellStyle name="Normal 10 4 3" xfId="9576" xr:uid="{00000000-0005-0000-0000-00005E250000}"/>
    <cellStyle name="Normal 10 4 4" xfId="9577" xr:uid="{00000000-0005-0000-0000-00005F250000}"/>
    <cellStyle name="Normal 10 4 4 2" xfId="9578" xr:uid="{00000000-0005-0000-0000-000060250000}"/>
    <cellStyle name="Normal 10 4 4 3" xfId="9579" xr:uid="{00000000-0005-0000-0000-000061250000}"/>
    <cellStyle name="Normal 10 4 4 4" xfId="9580" xr:uid="{00000000-0005-0000-0000-000062250000}"/>
    <cellStyle name="Normal 10 4 5" xfId="9581" xr:uid="{00000000-0005-0000-0000-000063250000}"/>
    <cellStyle name="Normal 10 4 6" xfId="9582" xr:uid="{00000000-0005-0000-0000-000064250000}"/>
    <cellStyle name="Normal 10 4 7" xfId="9583" xr:uid="{00000000-0005-0000-0000-000065250000}"/>
    <cellStyle name="Normal 10 5" xfId="9584" xr:uid="{00000000-0005-0000-0000-000066250000}"/>
    <cellStyle name="Normal 10 5 2" xfId="9585" xr:uid="{00000000-0005-0000-0000-000067250000}"/>
    <cellStyle name="Normal 10 5 2 2" xfId="9586" xr:uid="{00000000-0005-0000-0000-000068250000}"/>
    <cellStyle name="Normal 10 5 2 2 2" xfId="9587" xr:uid="{00000000-0005-0000-0000-000069250000}"/>
    <cellStyle name="Normal 10 5 2 2 3" xfId="9588" xr:uid="{00000000-0005-0000-0000-00006A250000}"/>
    <cellStyle name="Normal 10 5 2 2 4" xfId="9589" xr:uid="{00000000-0005-0000-0000-00006B250000}"/>
    <cellStyle name="Normal 10 5 2 3" xfId="9590" xr:uid="{00000000-0005-0000-0000-00006C250000}"/>
    <cellStyle name="Normal 10 5 2 4" xfId="9591" xr:uid="{00000000-0005-0000-0000-00006D250000}"/>
    <cellStyle name="Normal 10 5 2 5" xfId="9592" xr:uid="{00000000-0005-0000-0000-00006E250000}"/>
    <cellStyle name="Normal 10 5 3" xfId="9593" xr:uid="{00000000-0005-0000-0000-00006F250000}"/>
    <cellStyle name="Normal 10 5 3 2" xfId="9594" xr:uid="{00000000-0005-0000-0000-000070250000}"/>
    <cellStyle name="Normal 10 5 3 3" xfId="9595" xr:uid="{00000000-0005-0000-0000-000071250000}"/>
    <cellStyle name="Normal 10 5 3 4" xfId="9596" xr:uid="{00000000-0005-0000-0000-000072250000}"/>
    <cellStyle name="Normal 10 5 4" xfId="9597" xr:uid="{00000000-0005-0000-0000-000073250000}"/>
    <cellStyle name="Normal 10 5 5" xfId="9598" xr:uid="{00000000-0005-0000-0000-000074250000}"/>
    <cellStyle name="Normal 10 5 6" xfId="9599" xr:uid="{00000000-0005-0000-0000-000075250000}"/>
    <cellStyle name="Normal 10 6" xfId="9600" xr:uid="{00000000-0005-0000-0000-000076250000}"/>
    <cellStyle name="Normal 10 6 2" xfId="9601" xr:uid="{00000000-0005-0000-0000-000077250000}"/>
    <cellStyle name="Normal 10 6 2 2" xfId="9602" xr:uid="{00000000-0005-0000-0000-000078250000}"/>
    <cellStyle name="Normal 10 6 2 2 2" xfId="9603" xr:uid="{00000000-0005-0000-0000-000079250000}"/>
    <cellStyle name="Normal 10 6 2 2 3" xfId="9604" xr:uid="{00000000-0005-0000-0000-00007A250000}"/>
    <cellStyle name="Normal 10 6 2 2 4" xfId="9605" xr:uid="{00000000-0005-0000-0000-00007B250000}"/>
    <cellStyle name="Normal 10 6 2 3" xfId="9606" xr:uid="{00000000-0005-0000-0000-00007C250000}"/>
    <cellStyle name="Normal 10 6 2 4" xfId="9607" xr:uid="{00000000-0005-0000-0000-00007D250000}"/>
    <cellStyle name="Normal 10 6 2 5" xfId="9608" xr:uid="{00000000-0005-0000-0000-00007E250000}"/>
    <cellStyle name="Normal 10 6 3" xfId="9609" xr:uid="{00000000-0005-0000-0000-00007F250000}"/>
    <cellStyle name="Normal 10 6 3 2" xfId="9610" xr:uid="{00000000-0005-0000-0000-000080250000}"/>
    <cellStyle name="Normal 10 6 3 3" xfId="9611" xr:uid="{00000000-0005-0000-0000-000081250000}"/>
    <cellStyle name="Normal 10 6 3 4" xfId="9612" xr:uid="{00000000-0005-0000-0000-000082250000}"/>
    <cellStyle name="Normal 10 6 4" xfId="9613" xr:uid="{00000000-0005-0000-0000-000083250000}"/>
    <cellStyle name="Normal 10 6 5" xfId="9614" xr:uid="{00000000-0005-0000-0000-000084250000}"/>
    <cellStyle name="Normal 10 6 6" xfId="9615" xr:uid="{00000000-0005-0000-0000-000085250000}"/>
    <cellStyle name="Normal 10 7" xfId="9616" xr:uid="{00000000-0005-0000-0000-000086250000}"/>
    <cellStyle name="Normal 10 7 2" xfId="9617" xr:uid="{00000000-0005-0000-0000-000087250000}"/>
    <cellStyle name="Normal 10 7 2 2" xfId="9618" xr:uid="{00000000-0005-0000-0000-000088250000}"/>
    <cellStyle name="Normal 10 7 2 2 2" xfId="9619" xr:uid="{00000000-0005-0000-0000-000089250000}"/>
    <cellStyle name="Normal 10 7 2 2 3" xfId="9620" xr:uid="{00000000-0005-0000-0000-00008A250000}"/>
    <cellStyle name="Normal 10 7 2 2 4" xfId="9621" xr:uid="{00000000-0005-0000-0000-00008B250000}"/>
    <cellStyle name="Normal 10 7 2 3" xfId="9622" xr:uid="{00000000-0005-0000-0000-00008C250000}"/>
    <cellStyle name="Normal 10 7 2 4" xfId="9623" xr:uid="{00000000-0005-0000-0000-00008D250000}"/>
    <cellStyle name="Normal 10 7 2 5" xfId="9624" xr:uid="{00000000-0005-0000-0000-00008E250000}"/>
    <cellStyle name="Normal 10 7 3" xfId="9625" xr:uid="{00000000-0005-0000-0000-00008F250000}"/>
    <cellStyle name="Normal 10 7 3 2" xfId="9626" xr:uid="{00000000-0005-0000-0000-000090250000}"/>
    <cellStyle name="Normal 10 7 3 3" xfId="9627" xr:uid="{00000000-0005-0000-0000-000091250000}"/>
    <cellStyle name="Normal 10 7 3 4" xfId="9628" xr:uid="{00000000-0005-0000-0000-000092250000}"/>
    <cellStyle name="Normal 10 7 4" xfId="9629" xr:uid="{00000000-0005-0000-0000-000093250000}"/>
    <cellStyle name="Normal 10 7 5" xfId="9630" xr:uid="{00000000-0005-0000-0000-000094250000}"/>
    <cellStyle name="Normal 10 7 6" xfId="9631" xr:uid="{00000000-0005-0000-0000-000095250000}"/>
    <cellStyle name="Normal 10 8" xfId="9632" xr:uid="{00000000-0005-0000-0000-000096250000}"/>
    <cellStyle name="Normal 10 8 2" xfId="9633" xr:uid="{00000000-0005-0000-0000-000097250000}"/>
    <cellStyle name="Normal 10 8 2 2" xfId="9634" xr:uid="{00000000-0005-0000-0000-000098250000}"/>
    <cellStyle name="Normal 10 8 2 2 2" xfId="9635" xr:uid="{00000000-0005-0000-0000-000099250000}"/>
    <cellStyle name="Normal 10 8 2 2 3" xfId="9636" xr:uid="{00000000-0005-0000-0000-00009A250000}"/>
    <cellStyle name="Normal 10 8 2 2 4" xfId="9637" xr:uid="{00000000-0005-0000-0000-00009B250000}"/>
    <cellStyle name="Normal 10 8 2 3" xfId="9638" xr:uid="{00000000-0005-0000-0000-00009C250000}"/>
    <cellStyle name="Normal 10 8 2 4" xfId="9639" xr:uid="{00000000-0005-0000-0000-00009D250000}"/>
    <cellStyle name="Normal 10 8 2 5" xfId="9640" xr:uid="{00000000-0005-0000-0000-00009E250000}"/>
    <cellStyle name="Normal 10 8 3" xfId="9641" xr:uid="{00000000-0005-0000-0000-00009F250000}"/>
    <cellStyle name="Normal 10 8 3 2" xfId="9642" xr:uid="{00000000-0005-0000-0000-0000A0250000}"/>
    <cellStyle name="Normal 10 8 3 3" xfId="9643" xr:uid="{00000000-0005-0000-0000-0000A1250000}"/>
    <cellStyle name="Normal 10 8 3 4" xfId="9644" xr:uid="{00000000-0005-0000-0000-0000A2250000}"/>
    <cellStyle name="Normal 10 8 4" xfId="9645" xr:uid="{00000000-0005-0000-0000-0000A3250000}"/>
    <cellStyle name="Normal 10 8 5" xfId="9646" xr:uid="{00000000-0005-0000-0000-0000A4250000}"/>
    <cellStyle name="Normal 10 8 6" xfId="9647" xr:uid="{00000000-0005-0000-0000-0000A5250000}"/>
    <cellStyle name="Normal 10 9" xfId="9648" xr:uid="{00000000-0005-0000-0000-0000A6250000}"/>
    <cellStyle name="Normal 10 9 2" xfId="9649" xr:uid="{00000000-0005-0000-0000-0000A7250000}"/>
    <cellStyle name="Normal 10 9 2 2" xfId="9650" xr:uid="{00000000-0005-0000-0000-0000A8250000}"/>
    <cellStyle name="Normal 10 9 2 2 2" xfId="9651" xr:uid="{00000000-0005-0000-0000-0000A9250000}"/>
    <cellStyle name="Normal 10 9 2 2 3" xfId="9652" xr:uid="{00000000-0005-0000-0000-0000AA250000}"/>
    <cellStyle name="Normal 10 9 2 2 4" xfId="9653" xr:uid="{00000000-0005-0000-0000-0000AB250000}"/>
    <cellStyle name="Normal 10 9 2 3" xfId="9654" xr:uid="{00000000-0005-0000-0000-0000AC250000}"/>
    <cellStyle name="Normal 10 9 2 4" xfId="9655" xr:uid="{00000000-0005-0000-0000-0000AD250000}"/>
    <cellStyle name="Normal 10 9 2 5" xfId="9656" xr:uid="{00000000-0005-0000-0000-0000AE250000}"/>
    <cellStyle name="Normal 10 9 3" xfId="9657" xr:uid="{00000000-0005-0000-0000-0000AF250000}"/>
    <cellStyle name="Normal 10 9 3 2" xfId="9658" xr:uid="{00000000-0005-0000-0000-0000B0250000}"/>
    <cellStyle name="Normal 10 9 3 3" xfId="9659" xr:uid="{00000000-0005-0000-0000-0000B1250000}"/>
    <cellStyle name="Normal 10 9 3 4" xfId="9660" xr:uid="{00000000-0005-0000-0000-0000B2250000}"/>
    <cellStyle name="Normal 10 9 4" xfId="9661" xr:uid="{00000000-0005-0000-0000-0000B3250000}"/>
    <cellStyle name="Normal 10 9 5" xfId="9662" xr:uid="{00000000-0005-0000-0000-0000B4250000}"/>
    <cellStyle name="Normal 10 9 6" xfId="9663" xr:uid="{00000000-0005-0000-0000-0000B5250000}"/>
    <cellStyle name="Normal 100" xfId="9664" xr:uid="{00000000-0005-0000-0000-0000B6250000}"/>
    <cellStyle name="Normal 100 2" xfId="9665" xr:uid="{00000000-0005-0000-0000-0000B7250000}"/>
    <cellStyle name="Normal 100 3" xfId="9666" xr:uid="{00000000-0005-0000-0000-0000B8250000}"/>
    <cellStyle name="Normal 100 4" xfId="9667" xr:uid="{00000000-0005-0000-0000-0000B9250000}"/>
    <cellStyle name="Normal 101" xfId="9668" xr:uid="{00000000-0005-0000-0000-0000BA250000}"/>
    <cellStyle name="Normal 101 2" xfId="9669" xr:uid="{00000000-0005-0000-0000-0000BB250000}"/>
    <cellStyle name="Normal 101 3" xfId="9670" xr:uid="{00000000-0005-0000-0000-0000BC250000}"/>
    <cellStyle name="Normal 101 4" xfId="9671" xr:uid="{00000000-0005-0000-0000-0000BD250000}"/>
    <cellStyle name="Normal 102" xfId="9672" xr:uid="{00000000-0005-0000-0000-0000BE250000}"/>
    <cellStyle name="Normal 102 2" xfId="9673" xr:uid="{00000000-0005-0000-0000-0000BF250000}"/>
    <cellStyle name="Normal 102 3" xfId="9674" xr:uid="{00000000-0005-0000-0000-0000C0250000}"/>
    <cellStyle name="Normal 102 4" xfId="9675" xr:uid="{00000000-0005-0000-0000-0000C1250000}"/>
    <cellStyle name="Normal 103" xfId="9676" xr:uid="{00000000-0005-0000-0000-0000C2250000}"/>
    <cellStyle name="Normal 103 2" xfId="9677" xr:uid="{00000000-0005-0000-0000-0000C3250000}"/>
    <cellStyle name="Normal 103 2 2" xfId="9678" xr:uid="{00000000-0005-0000-0000-0000C4250000}"/>
    <cellStyle name="Normal 103 2 2 2" xfId="9679" xr:uid="{00000000-0005-0000-0000-0000C5250000}"/>
    <cellStyle name="Normal 103 2 2 3" xfId="9680" xr:uid="{00000000-0005-0000-0000-0000C6250000}"/>
    <cellStyle name="Normal 103 2 2 4" xfId="9681" xr:uid="{00000000-0005-0000-0000-0000C7250000}"/>
    <cellStyle name="Normal 103 2 3" xfId="9682" xr:uid="{00000000-0005-0000-0000-0000C8250000}"/>
    <cellStyle name="Normal 103 2 4" xfId="9683" xr:uid="{00000000-0005-0000-0000-0000C9250000}"/>
    <cellStyle name="Normal 103 2 5" xfId="9684" xr:uid="{00000000-0005-0000-0000-0000CA250000}"/>
    <cellStyle name="Normal 103 3" xfId="9685" xr:uid="{00000000-0005-0000-0000-0000CB250000}"/>
    <cellStyle name="Normal 103 3 2" xfId="9686" xr:uid="{00000000-0005-0000-0000-0000CC250000}"/>
    <cellStyle name="Normal 103 3 3" xfId="9687" xr:uid="{00000000-0005-0000-0000-0000CD250000}"/>
    <cellStyle name="Normal 103 3 4" xfId="9688" xr:uid="{00000000-0005-0000-0000-0000CE250000}"/>
    <cellStyle name="Normal 103 4" xfId="9689" xr:uid="{00000000-0005-0000-0000-0000CF250000}"/>
    <cellStyle name="Normal 103 4 2" xfId="9690" xr:uid="{00000000-0005-0000-0000-0000D0250000}"/>
    <cellStyle name="Normal 103 4 3" xfId="9691" xr:uid="{00000000-0005-0000-0000-0000D1250000}"/>
    <cellStyle name="Normal 103 4 4" xfId="9692" xr:uid="{00000000-0005-0000-0000-0000D2250000}"/>
    <cellStyle name="Normal 103 5" xfId="9693" xr:uid="{00000000-0005-0000-0000-0000D3250000}"/>
    <cellStyle name="Normal 103 6" xfId="9694" xr:uid="{00000000-0005-0000-0000-0000D4250000}"/>
    <cellStyle name="Normal 103 7" xfId="9695" xr:uid="{00000000-0005-0000-0000-0000D5250000}"/>
    <cellStyle name="Normal 104" xfId="9696" xr:uid="{00000000-0005-0000-0000-0000D6250000}"/>
    <cellStyle name="Normal 104 2" xfId="9697" xr:uid="{00000000-0005-0000-0000-0000D7250000}"/>
    <cellStyle name="Normal 104 3" xfId="9698" xr:uid="{00000000-0005-0000-0000-0000D8250000}"/>
    <cellStyle name="Normal 104 4" xfId="9699" xr:uid="{00000000-0005-0000-0000-0000D9250000}"/>
    <cellStyle name="Normal 105" xfId="9700" xr:uid="{00000000-0005-0000-0000-0000DA250000}"/>
    <cellStyle name="Normal 105 2" xfId="9701" xr:uid="{00000000-0005-0000-0000-0000DB250000}"/>
    <cellStyle name="Normal 105 2 2" xfId="9702" xr:uid="{00000000-0005-0000-0000-0000DC250000}"/>
    <cellStyle name="Normal 105 2 2 2" xfId="9703" xr:uid="{00000000-0005-0000-0000-0000DD250000}"/>
    <cellStyle name="Normal 105 2 2 3" xfId="9704" xr:uid="{00000000-0005-0000-0000-0000DE250000}"/>
    <cellStyle name="Normal 105 2 2 4" xfId="9705" xr:uid="{00000000-0005-0000-0000-0000DF250000}"/>
    <cellStyle name="Normal 105 2 3" xfId="9706" xr:uid="{00000000-0005-0000-0000-0000E0250000}"/>
    <cellStyle name="Normal 105 2 4" xfId="9707" xr:uid="{00000000-0005-0000-0000-0000E1250000}"/>
    <cellStyle name="Normal 105 2 5" xfId="9708" xr:uid="{00000000-0005-0000-0000-0000E2250000}"/>
    <cellStyle name="Normal 105 3" xfId="9709" xr:uid="{00000000-0005-0000-0000-0000E3250000}"/>
    <cellStyle name="Normal 105 3 2" xfId="9710" xr:uid="{00000000-0005-0000-0000-0000E4250000}"/>
    <cellStyle name="Normal 105 3 3" xfId="9711" xr:uid="{00000000-0005-0000-0000-0000E5250000}"/>
    <cellStyle name="Normal 105 3 4" xfId="9712" xr:uid="{00000000-0005-0000-0000-0000E6250000}"/>
    <cellStyle name="Normal 105 4" xfId="9713" xr:uid="{00000000-0005-0000-0000-0000E7250000}"/>
    <cellStyle name="Normal 105 4 2" xfId="9714" xr:uid="{00000000-0005-0000-0000-0000E8250000}"/>
    <cellStyle name="Normal 105 4 3" xfId="9715" xr:uid="{00000000-0005-0000-0000-0000E9250000}"/>
    <cellStyle name="Normal 105 4 4" xfId="9716" xr:uid="{00000000-0005-0000-0000-0000EA250000}"/>
    <cellStyle name="Normal 105 5" xfId="9717" xr:uid="{00000000-0005-0000-0000-0000EB250000}"/>
    <cellStyle name="Normal 105 6" xfId="9718" xr:uid="{00000000-0005-0000-0000-0000EC250000}"/>
    <cellStyle name="Normal 105 7" xfId="9719" xr:uid="{00000000-0005-0000-0000-0000ED250000}"/>
    <cellStyle name="Normal 106" xfId="9720" xr:uid="{00000000-0005-0000-0000-0000EE250000}"/>
    <cellStyle name="Normal 106 2" xfId="9721" xr:uid="{00000000-0005-0000-0000-0000EF250000}"/>
    <cellStyle name="Normal 106 3" xfId="9722" xr:uid="{00000000-0005-0000-0000-0000F0250000}"/>
    <cellStyle name="Normal 106 4" xfId="9723" xr:uid="{00000000-0005-0000-0000-0000F1250000}"/>
    <cellStyle name="Normal 107" xfId="9724" xr:uid="{00000000-0005-0000-0000-0000F2250000}"/>
    <cellStyle name="Normal 107 2" xfId="9725" xr:uid="{00000000-0005-0000-0000-0000F3250000}"/>
    <cellStyle name="Normal 107 3" xfId="9726" xr:uid="{00000000-0005-0000-0000-0000F4250000}"/>
    <cellStyle name="Normal 107 4" xfId="9727" xr:uid="{00000000-0005-0000-0000-0000F5250000}"/>
    <cellStyle name="Normal 108" xfId="9728" xr:uid="{00000000-0005-0000-0000-0000F6250000}"/>
    <cellStyle name="Normal 108 2" xfId="9729" xr:uid="{00000000-0005-0000-0000-0000F7250000}"/>
    <cellStyle name="Normal 108 3" xfId="9730" xr:uid="{00000000-0005-0000-0000-0000F8250000}"/>
    <cellStyle name="Normal 108 4" xfId="9731" xr:uid="{00000000-0005-0000-0000-0000F9250000}"/>
    <cellStyle name="Normal 109" xfId="9732" xr:uid="{00000000-0005-0000-0000-0000FA250000}"/>
    <cellStyle name="Normal 109 2" xfId="9733" xr:uid="{00000000-0005-0000-0000-0000FB250000}"/>
    <cellStyle name="Normal 109 3" xfId="9734" xr:uid="{00000000-0005-0000-0000-0000FC250000}"/>
    <cellStyle name="Normal 109 4" xfId="9735" xr:uid="{00000000-0005-0000-0000-0000FD250000}"/>
    <cellStyle name="Normal 11" xfId="9736" xr:uid="{00000000-0005-0000-0000-0000FE250000}"/>
    <cellStyle name="Normal 11 10" xfId="9737" xr:uid="{00000000-0005-0000-0000-0000FF250000}"/>
    <cellStyle name="Normal 11 10 2" xfId="9738" xr:uid="{00000000-0005-0000-0000-000000260000}"/>
    <cellStyle name="Normal 11 10 2 2" xfId="9739" xr:uid="{00000000-0005-0000-0000-000001260000}"/>
    <cellStyle name="Normal 11 10 2 2 2" xfId="9740" xr:uid="{00000000-0005-0000-0000-000002260000}"/>
    <cellStyle name="Normal 11 10 2 2 3" xfId="9741" xr:uid="{00000000-0005-0000-0000-000003260000}"/>
    <cellStyle name="Normal 11 10 2 2 4" xfId="9742" xr:uid="{00000000-0005-0000-0000-000004260000}"/>
    <cellStyle name="Normal 11 10 2 3" xfId="9743" xr:uid="{00000000-0005-0000-0000-000005260000}"/>
    <cellStyle name="Normal 11 10 2 4" xfId="9744" xr:uid="{00000000-0005-0000-0000-000006260000}"/>
    <cellStyle name="Normal 11 10 2 5" xfId="9745" xr:uid="{00000000-0005-0000-0000-000007260000}"/>
    <cellStyle name="Normal 11 10 3" xfId="9746" xr:uid="{00000000-0005-0000-0000-000008260000}"/>
    <cellStyle name="Normal 11 10 3 2" xfId="9747" xr:uid="{00000000-0005-0000-0000-000009260000}"/>
    <cellStyle name="Normal 11 10 3 3" xfId="9748" xr:uid="{00000000-0005-0000-0000-00000A260000}"/>
    <cellStyle name="Normal 11 10 3 4" xfId="9749" xr:uid="{00000000-0005-0000-0000-00000B260000}"/>
    <cellStyle name="Normal 11 10 4" xfId="9750" xr:uid="{00000000-0005-0000-0000-00000C260000}"/>
    <cellStyle name="Normal 11 10 5" xfId="9751" xr:uid="{00000000-0005-0000-0000-00000D260000}"/>
    <cellStyle name="Normal 11 10 6" xfId="9752" xr:uid="{00000000-0005-0000-0000-00000E260000}"/>
    <cellStyle name="Normal 11 11" xfId="9753" xr:uid="{00000000-0005-0000-0000-00000F260000}"/>
    <cellStyle name="Normal 11 11 2" xfId="9754" xr:uid="{00000000-0005-0000-0000-000010260000}"/>
    <cellStyle name="Normal 11 11 3" xfId="9755" xr:uid="{00000000-0005-0000-0000-000011260000}"/>
    <cellStyle name="Normal 11 11 4" xfId="9756" xr:uid="{00000000-0005-0000-0000-000012260000}"/>
    <cellStyle name="Normal 11 2" xfId="9757" xr:uid="{00000000-0005-0000-0000-000013260000}"/>
    <cellStyle name="Normal 11 2 2" xfId="9758" xr:uid="{00000000-0005-0000-0000-000014260000}"/>
    <cellStyle name="Normal 11 2 2 2" xfId="9759" xr:uid="{00000000-0005-0000-0000-000015260000}"/>
    <cellStyle name="Normal 11 2 2 2 2" xfId="9760" xr:uid="{00000000-0005-0000-0000-000016260000}"/>
    <cellStyle name="Normal 11 2 2 2 2 2" xfId="9761" xr:uid="{00000000-0005-0000-0000-000017260000}"/>
    <cellStyle name="Normal 11 2 2 2 2 2 2" xfId="9762" xr:uid="{00000000-0005-0000-0000-000018260000}"/>
    <cellStyle name="Normal 11 2 2 2 2 2 3" xfId="9763" xr:uid="{00000000-0005-0000-0000-000019260000}"/>
    <cellStyle name="Normal 11 2 2 2 2 2 4" xfId="9764" xr:uid="{00000000-0005-0000-0000-00001A260000}"/>
    <cellStyle name="Normal 11 2 2 2 2 3" xfId="9765" xr:uid="{00000000-0005-0000-0000-00001B260000}"/>
    <cellStyle name="Normal 11 2 2 2 2 4" xfId="9766" xr:uid="{00000000-0005-0000-0000-00001C260000}"/>
    <cellStyle name="Normal 11 2 2 2 2 5" xfId="9767" xr:uid="{00000000-0005-0000-0000-00001D260000}"/>
    <cellStyle name="Normal 11 2 2 2 3" xfId="9768" xr:uid="{00000000-0005-0000-0000-00001E260000}"/>
    <cellStyle name="Normal 11 2 2 2 3 2" xfId="9769" xr:uid="{00000000-0005-0000-0000-00001F260000}"/>
    <cellStyle name="Normal 11 2 2 2 3 3" xfId="9770" xr:uid="{00000000-0005-0000-0000-000020260000}"/>
    <cellStyle name="Normal 11 2 2 2 3 4" xfId="9771" xr:uid="{00000000-0005-0000-0000-000021260000}"/>
    <cellStyle name="Normal 11 2 2 2 4" xfId="9772" xr:uid="{00000000-0005-0000-0000-000022260000}"/>
    <cellStyle name="Normal 11 2 2 2 5" xfId="9773" xr:uid="{00000000-0005-0000-0000-000023260000}"/>
    <cellStyle name="Normal 11 2 2 2 6" xfId="9774" xr:uid="{00000000-0005-0000-0000-000024260000}"/>
    <cellStyle name="Normal 11 2 2 3" xfId="9775" xr:uid="{00000000-0005-0000-0000-000025260000}"/>
    <cellStyle name="Normal 11 2 2 3 2" xfId="9776" xr:uid="{00000000-0005-0000-0000-000026260000}"/>
    <cellStyle name="Normal 11 2 2 3 2 2" xfId="9777" xr:uid="{00000000-0005-0000-0000-000027260000}"/>
    <cellStyle name="Normal 11 2 2 3 2 3" xfId="9778" xr:uid="{00000000-0005-0000-0000-000028260000}"/>
    <cellStyle name="Normal 11 2 2 3 2 4" xfId="9779" xr:uid="{00000000-0005-0000-0000-000029260000}"/>
    <cellStyle name="Normal 11 2 2 3 3" xfId="9780" xr:uid="{00000000-0005-0000-0000-00002A260000}"/>
    <cellStyle name="Normal 11 2 2 3 4" xfId="9781" xr:uid="{00000000-0005-0000-0000-00002B260000}"/>
    <cellStyle name="Normal 11 2 2 3 5" xfId="9782" xr:uid="{00000000-0005-0000-0000-00002C260000}"/>
    <cellStyle name="Normal 11 2 2 4" xfId="9783" xr:uid="{00000000-0005-0000-0000-00002D260000}"/>
    <cellStyle name="Normal 11 2 2 5" xfId="9784" xr:uid="{00000000-0005-0000-0000-00002E260000}"/>
    <cellStyle name="Normal 11 2 2 5 2" xfId="9785" xr:uid="{00000000-0005-0000-0000-00002F260000}"/>
    <cellStyle name="Normal 11 2 2 5 3" xfId="9786" xr:uid="{00000000-0005-0000-0000-000030260000}"/>
    <cellStyle name="Normal 11 2 2 5 4" xfId="9787" xr:uid="{00000000-0005-0000-0000-000031260000}"/>
    <cellStyle name="Normal 11 2 2 6" xfId="9788" xr:uid="{00000000-0005-0000-0000-000032260000}"/>
    <cellStyle name="Normal 11 2 2 7" xfId="9789" xr:uid="{00000000-0005-0000-0000-000033260000}"/>
    <cellStyle name="Normal 11 2 2 8" xfId="9790" xr:uid="{00000000-0005-0000-0000-000034260000}"/>
    <cellStyle name="Normal 11 2 3" xfId="9791" xr:uid="{00000000-0005-0000-0000-000035260000}"/>
    <cellStyle name="Normal 11 2 4" xfId="9792" xr:uid="{00000000-0005-0000-0000-000036260000}"/>
    <cellStyle name="Normal 11 2 4 2" xfId="9793" xr:uid="{00000000-0005-0000-0000-000037260000}"/>
    <cellStyle name="Normal 11 2 4 2 2" xfId="9794" xr:uid="{00000000-0005-0000-0000-000038260000}"/>
    <cellStyle name="Normal 11 2 4 2 2 2" xfId="9795" xr:uid="{00000000-0005-0000-0000-000039260000}"/>
    <cellStyle name="Normal 11 2 4 2 2 3" xfId="9796" xr:uid="{00000000-0005-0000-0000-00003A260000}"/>
    <cellStyle name="Normal 11 2 4 2 2 4" xfId="9797" xr:uid="{00000000-0005-0000-0000-00003B260000}"/>
    <cellStyle name="Normal 11 2 4 2 3" xfId="9798" xr:uid="{00000000-0005-0000-0000-00003C260000}"/>
    <cellStyle name="Normal 11 2 4 2 4" xfId="9799" xr:uid="{00000000-0005-0000-0000-00003D260000}"/>
    <cellStyle name="Normal 11 2 4 2 5" xfId="9800" xr:uid="{00000000-0005-0000-0000-00003E260000}"/>
    <cellStyle name="Normal 11 2 4 3" xfId="9801" xr:uid="{00000000-0005-0000-0000-00003F260000}"/>
    <cellStyle name="Normal 11 2 4 3 2" xfId="9802" xr:uid="{00000000-0005-0000-0000-000040260000}"/>
    <cellStyle name="Normal 11 2 4 3 3" xfId="9803" xr:uid="{00000000-0005-0000-0000-000041260000}"/>
    <cellStyle name="Normal 11 2 4 3 4" xfId="9804" xr:uid="{00000000-0005-0000-0000-000042260000}"/>
    <cellStyle name="Normal 11 2 4 4" xfId="9805" xr:uid="{00000000-0005-0000-0000-000043260000}"/>
    <cellStyle name="Normal 11 2 4 5" xfId="9806" xr:uid="{00000000-0005-0000-0000-000044260000}"/>
    <cellStyle name="Normal 11 2 4 6" xfId="9807" xr:uid="{00000000-0005-0000-0000-000045260000}"/>
    <cellStyle name="Normal 11 3" xfId="9808" xr:uid="{00000000-0005-0000-0000-000046260000}"/>
    <cellStyle name="Normal 11 3 2" xfId="9809" xr:uid="{00000000-0005-0000-0000-000047260000}"/>
    <cellStyle name="Normal 11 3 2 2" xfId="9810" xr:uid="{00000000-0005-0000-0000-000048260000}"/>
    <cellStyle name="Normal 11 3 2 2 2" xfId="9811" xr:uid="{00000000-0005-0000-0000-000049260000}"/>
    <cellStyle name="Normal 11 3 2 2 2 2" xfId="9812" xr:uid="{00000000-0005-0000-0000-00004A260000}"/>
    <cellStyle name="Normal 11 3 2 2 2 3" xfId="9813" xr:uid="{00000000-0005-0000-0000-00004B260000}"/>
    <cellStyle name="Normal 11 3 2 2 2 4" xfId="9814" xr:uid="{00000000-0005-0000-0000-00004C260000}"/>
    <cellStyle name="Normal 11 3 2 2 3" xfId="9815" xr:uid="{00000000-0005-0000-0000-00004D260000}"/>
    <cellStyle name="Normal 11 3 2 2 4" xfId="9816" xr:uid="{00000000-0005-0000-0000-00004E260000}"/>
    <cellStyle name="Normal 11 3 2 2 5" xfId="9817" xr:uid="{00000000-0005-0000-0000-00004F260000}"/>
    <cellStyle name="Normal 11 3 2 3" xfId="9818" xr:uid="{00000000-0005-0000-0000-000050260000}"/>
    <cellStyle name="Normal 11 3 2 4" xfId="9819" xr:uid="{00000000-0005-0000-0000-000051260000}"/>
    <cellStyle name="Normal 11 3 2 4 2" xfId="9820" xr:uid="{00000000-0005-0000-0000-000052260000}"/>
    <cellStyle name="Normal 11 3 2 4 3" xfId="9821" xr:uid="{00000000-0005-0000-0000-000053260000}"/>
    <cellStyle name="Normal 11 3 2 4 4" xfId="9822" xr:uid="{00000000-0005-0000-0000-000054260000}"/>
    <cellStyle name="Normal 11 3 2 5" xfId="9823" xr:uid="{00000000-0005-0000-0000-000055260000}"/>
    <cellStyle name="Normal 11 3 2 6" xfId="9824" xr:uid="{00000000-0005-0000-0000-000056260000}"/>
    <cellStyle name="Normal 11 3 2 7" xfId="9825" xr:uid="{00000000-0005-0000-0000-000057260000}"/>
    <cellStyle name="Normal 11 4" xfId="9826" xr:uid="{00000000-0005-0000-0000-000058260000}"/>
    <cellStyle name="Normal 11 4 2" xfId="9827" xr:uid="{00000000-0005-0000-0000-000059260000}"/>
    <cellStyle name="Normal 11 4 2 2" xfId="9828" xr:uid="{00000000-0005-0000-0000-00005A260000}"/>
    <cellStyle name="Normal 11 4 2 2 2" xfId="9829" xr:uid="{00000000-0005-0000-0000-00005B260000}"/>
    <cellStyle name="Normal 11 4 2 2 3" xfId="9830" xr:uid="{00000000-0005-0000-0000-00005C260000}"/>
    <cellStyle name="Normal 11 4 2 2 4" xfId="9831" xr:uid="{00000000-0005-0000-0000-00005D260000}"/>
    <cellStyle name="Normal 11 4 2 3" xfId="9832" xr:uid="{00000000-0005-0000-0000-00005E260000}"/>
    <cellStyle name="Normal 11 4 2 4" xfId="9833" xr:uid="{00000000-0005-0000-0000-00005F260000}"/>
    <cellStyle name="Normal 11 4 2 5" xfId="9834" xr:uid="{00000000-0005-0000-0000-000060260000}"/>
    <cellStyle name="Normal 11 4 3" xfId="9835" xr:uid="{00000000-0005-0000-0000-000061260000}"/>
    <cellStyle name="Normal 11 4 4" xfId="9836" xr:uid="{00000000-0005-0000-0000-000062260000}"/>
    <cellStyle name="Normal 11 4 4 2" xfId="9837" xr:uid="{00000000-0005-0000-0000-000063260000}"/>
    <cellStyle name="Normal 11 4 4 3" xfId="9838" xr:uid="{00000000-0005-0000-0000-000064260000}"/>
    <cellStyle name="Normal 11 4 4 4" xfId="9839" xr:uid="{00000000-0005-0000-0000-000065260000}"/>
    <cellStyle name="Normal 11 4 5" xfId="9840" xr:uid="{00000000-0005-0000-0000-000066260000}"/>
    <cellStyle name="Normal 11 4 6" xfId="9841" xr:uid="{00000000-0005-0000-0000-000067260000}"/>
    <cellStyle name="Normal 11 4 7" xfId="9842" xr:uid="{00000000-0005-0000-0000-000068260000}"/>
    <cellStyle name="Normal 11 5" xfId="9843" xr:uid="{00000000-0005-0000-0000-000069260000}"/>
    <cellStyle name="Normal 11 5 2" xfId="9844" xr:uid="{00000000-0005-0000-0000-00006A260000}"/>
    <cellStyle name="Normal 11 5 2 2" xfId="9845" xr:uid="{00000000-0005-0000-0000-00006B260000}"/>
    <cellStyle name="Normal 11 5 2 2 2" xfId="9846" xr:uid="{00000000-0005-0000-0000-00006C260000}"/>
    <cellStyle name="Normal 11 5 2 2 3" xfId="9847" xr:uid="{00000000-0005-0000-0000-00006D260000}"/>
    <cellStyle name="Normal 11 5 2 2 4" xfId="9848" xr:uid="{00000000-0005-0000-0000-00006E260000}"/>
    <cellStyle name="Normal 11 5 2 3" xfId="9849" xr:uid="{00000000-0005-0000-0000-00006F260000}"/>
    <cellStyle name="Normal 11 5 2 4" xfId="9850" xr:uid="{00000000-0005-0000-0000-000070260000}"/>
    <cellStyle name="Normal 11 5 2 5" xfId="9851" xr:uid="{00000000-0005-0000-0000-000071260000}"/>
    <cellStyle name="Normal 11 5 3" xfId="9852" xr:uid="{00000000-0005-0000-0000-000072260000}"/>
    <cellStyle name="Normal 11 5 3 2" xfId="9853" xr:uid="{00000000-0005-0000-0000-000073260000}"/>
    <cellStyle name="Normal 11 5 3 3" xfId="9854" xr:uid="{00000000-0005-0000-0000-000074260000}"/>
    <cellStyle name="Normal 11 5 3 4" xfId="9855" xr:uid="{00000000-0005-0000-0000-000075260000}"/>
    <cellStyle name="Normal 11 5 4" xfId="9856" xr:uid="{00000000-0005-0000-0000-000076260000}"/>
    <cellStyle name="Normal 11 5 5" xfId="9857" xr:uid="{00000000-0005-0000-0000-000077260000}"/>
    <cellStyle name="Normal 11 5 6" xfId="9858" xr:uid="{00000000-0005-0000-0000-000078260000}"/>
    <cellStyle name="Normal 11 6" xfId="9859" xr:uid="{00000000-0005-0000-0000-000079260000}"/>
    <cellStyle name="Normal 11 6 2" xfId="9860" xr:uid="{00000000-0005-0000-0000-00007A260000}"/>
    <cellStyle name="Normal 11 6 2 2" xfId="9861" xr:uid="{00000000-0005-0000-0000-00007B260000}"/>
    <cellStyle name="Normal 11 6 2 2 2" xfId="9862" xr:uid="{00000000-0005-0000-0000-00007C260000}"/>
    <cellStyle name="Normal 11 6 2 2 3" xfId="9863" xr:uid="{00000000-0005-0000-0000-00007D260000}"/>
    <cellStyle name="Normal 11 6 2 2 4" xfId="9864" xr:uid="{00000000-0005-0000-0000-00007E260000}"/>
    <cellStyle name="Normal 11 6 2 3" xfId="9865" xr:uid="{00000000-0005-0000-0000-00007F260000}"/>
    <cellStyle name="Normal 11 6 2 4" xfId="9866" xr:uid="{00000000-0005-0000-0000-000080260000}"/>
    <cellStyle name="Normal 11 6 2 5" xfId="9867" xr:uid="{00000000-0005-0000-0000-000081260000}"/>
    <cellStyle name="Normal 11 6 3" xfId="9868" xr:uid="{00000000-0005-0000-0000-000082260000}"/>
    <cellStyle name="Normal 11 6 3 2" xfId="9869" xr:uid="{00000000-0005-0000-0000-000083260000}"/>
    <cellStyle name="Normal 11 6 3 3" xfId="9870" xr:uid="{00000000-0005-0000-0000-000084260000}"/>
    <cellStyle name="Normal 11 6 3 4" xfId="9871" xr:uid="{00000000-0005-0000-0000-000085260000}"/>
    <cellStyle name="Normal 11 6 4" xfId="9872" xr:uid="{00000000-0005-0000-0000-000086260000}"/>
    <cellStyle name="Normal 11 6 5" xfId="9873" xr:uid="{00000000-0005-0000-0000-000087260000}"/>
    <cellStyle name="Normal 11 6 6" xfId="9874" xr:uid="{00000000-0005-0000-0000-000088260000}"/>
    <cellStyle name="Normal 11 7" xfId="9875" xr:uid="{00000000-0005-0000-0000-000089260000}"/>
    <cellStyle name="Normal 11 7 2" xfId="9876" xr:uid="{00000000-0005-0000-0000-00008A260000}"/>
    <cellStyle name="Normal 11 7 2 2" xfId="9877" xr:uid="{00000000-0005-0000-0000-00008B260000}"/>
    <cellStyle name="Normal 11 7 2 2 2" xfId="9878" xr:uid="{00000000-0005-0000-0000-00008C260000}"/>
    <cellStyle name="Normal 11 7 2 2 3" xfId="9879" xr:uid="{00000000-0005-0000-0000-00008D260000}"/>
    <cellStyle name="Normal 11 7 2 2 4" xfId="9880" xr:uid="{00000000-0005-0000-0000-00008E260000}"/>
    <cellStyle name="Normal 11 7 2 3" xfId="9881" xr:uid="{00000000-0005-0000-0000-00008F260000}"/>
    <cellStyle name="Normal 11 7 2 4" xfId="9882" xr:uid="{00000000-0005-0000-0000-000090260000}"/>
    <cellStyle name="Normal 11 7 2 5" xfId="9883" xr:uid="{00000000-0005-0000-0000-000091260000}"/>
    <cellStyle name="Normal 11 7 3" xfId="9884" xr:uid="{00000000-0005-0000-0000-000092260000}"/>
    <cellStyle name="Normal 11 7 3 2" xfId="9885" xr:uid="{00000000-0005-0000-0000-000093260000}"/>
    <cellStyle name="Normal 11 7 3 3" xfId="9886" xr:uid="{00000000-0005-0000-0000-000094260000}"/>
    <cellStyle name="Normal 11 7 3 4" xfId="9887" xr:uid="{00000000-0005-0000-0000-000095260000}"/>
    <cellStyle name="Normal 11 7 4" xfId="9888" xr:uid="{00000000-0005-0000-0000-000096260000}"/>
    <cellStyle name="Normal 11 7 5" xfId="9889" xr:uid="{00000000-0005-0000-0000-000097260000}"/>
    <cellStyle name="Normal 11 7 6" xfId="9890" xr:uid="{00000000-0005-0000-0000-000098260000}"/>
    <cellStyle name="Normal 11 8" xfId="9891" xr:uid="{00000000-0005-0000-0000-000099260000}"/>
    <cellStyle name="Normal 11 8 2" xfId="9892" xr:uid="{00000000-0005-0000-0000-00009A260000}"/>
    <cellStyle name="Normal 11 8 2 2" xfId="9893" xr:uid="{00000000-0005-0000-0000-00009B260000}"/>
    <cellStyle name="Normal 11 8 2 2 2" xfId="9894" xr:uid="{00000000-0005-0000-0000-00009C260000}"/>
    <cellStyle name="Normal 11 8 2 2 3" xfId="9895" xr:uid="{00000000-0005-0000-0000-00009D260000}"/>
    <cellStyle name="Normal 11 8 2 2 4" xfId="9896" xr:uid="{00000000-0005-0000-0000-00009E260000}"/>
    <cellStyle name="Normal 11 8 2 3" xfId="9897" xr:uid="{00000000-0005-0000-0000-00009F260000}"/>
    <cellStyle name="Normal 11 8 2 4" xfId="9898" xr:uid="{00000000-0005-0000-0000-0000A0260000}"/>
    <cellStyle name="Normal 11 8 2 5" xfId="9899" xr:uid="{00000000-0005-0000-0000-0000A1260000}"/>
    <cellStyle name="Normal 11 8 3" xfId="9900" xr:uid="{00000000-0005-0000-0000-0000A2260000}"/>
    <cellStyle name="Normal 11 8 3 2" xfId="9901" xr:uid="{00000000-0005-0000-0000-0000A3260000}"/>
    <cellStyle name="Normal 11 8 3 3" xfId="9902" xr:uid="{00000000-0005-0000-0000-0000A4260000}"/>
    <cellStyle name="Normal 11 8 3 4" xfId="9903" xr:uid="{00000000-0005-0000-0000-0000A5260000}"/>
    <cellStyle name="Normal 11 8 4" xfId="9904" xr:uid="{00000000-0005-0000-0000-0000A6260000}"/>
    <cellStyle name="Normal 11 8 5" xfId="9905" xr:uid="{00000000-0005-0000-0000-0000A7260000}"/>
    <cellStyle name="Normal 11 8 6" xfId="9906" xr:uid="{00000000-0005-0000-0000-0000A8260000}"/>
    <cellStyle name="Normal 11 9" xfId="9907" xr:uid="{00000000-0005-0000-0000-0000A9260000}"/>
    <cellStyle name="Normal 11 9 2" xfId="9908" xr:uid="{00000000-0005-0000-0000-0000AA260000}"/>
    <cellStyle name="Normal 11 9 2 2" xfId="9909" xr:uid="{00000000-0005-0000-0000-0000AB260000}"/>
    <cellStyle name="Normal 11 9 2 2 2" xfId="9910" xr:uid="{00000000-0005-0000-0000-0000AC260000}"/>
    <cellStyle name="Normal 11 9 2 2 3" xfId="9911" xr:uid="{00000000-0005-0000-0000-0000AD260000}"/>
    <cellStyle name="Normal 11 9 2 2 4" xfId="9912" xr:uid="{00000000-0005-0000-0000-0000AE260000}"/>
    <cellStyle name="Normal 11 9 2 3" xfId="9913" xr:uid="{00000000-0005-0000-0000-0000AF260000}"/>
    <cellStyle name="Normal 11 9 2 4" xfId="9914" xr:uid="{00000000-0005-0000-0000-0000B0260000}"/>
    <cellStyle name="Normal 11 9 2 5" xfId="9915" xr:uid="{00000000-0005-0000-0000-0000B1260000}"/>
    <cellStyle name="Normal 11 9 3" xfId="9916" xr:uid="{00000000-0005-0000-0000-0000B2260000}"/>
    <cellStyle name="Normal 11 9 3 2" xfId="9917" xr:uid="{00000000-0005-0000-0000-0000B3260000}"/>
    <cellStyle name="Normal 11 9 3 3" xfId="9918" xr:uid="{00000000-0005-0000-0000-0000B4260000}"/>
    <cellStyle name="Normal 11 9 3 4" xfId="9919" xr:uid="{00000000-0005-0000-0000-0000B5260000}"/>
    <cellStyle name="Normal 11 9 4" xfId="9920" xr:uid="{00000000-0005-0000-0000-0000B6260000}"/>
    <cellStyle name="Normal 11 9 5" xfId="9921" xr:uid="{00000000-0005-0000-0000-0000B7260000}"/>
    <cellStyle name="Normal 11 9 6" xfId="9922" xr:uid="{00000000-0005-0000-0000-0000B8260000}"/>
    <cellStyle name="Normal 110" xfId="9923" xr:uid="{00000000-0005-0000-0000-0000B9260000}"/>
    <cellStyle name="Normal 110 2" xfId="9924" xr:uid="{00000000-0005-0000-0000-0000BA260000}"/>
    <cellStyle name="Normal 110 3" xfId="9925" xr:uid="{00000000-0005-0000-0000-0000BB260000}"/>
    <cellStyle name="Normal 110 4" xfId="9926" xr:uid="{00000000-0005-0000-0000-0000BC260000}"/>
    <cellStyle name="Normal 111" xfId="9927" xr:uid="{00000000-0005-0000-0000-0000BD260000}"/>
    <cellStyle name="Normal 111 2" xfId="9928" xr:uid="{00000000-0005-0000-0000-0000BE260000}"/>
    <cellStyle name="Normal 111 3" xfId="9929" xr:uid="{00000000-0005-0000-0000-0000BF260000}"/>
    <cellStyle name="Normal 111 4" xfId="9930" xr:uid="{00000000-0005-0000-0000-0000C0260000}"/>
    <cellStyle name="Normal 112" xfId="9931" xr:uid="{00000000-0005-0000-0000-0000C1260000}"/>
    <cellStyle name="Normal 112 2" xfId="9932" xr:uid="{00000000-0005-0000-0000-0000C2260000}"/>
    <cellStyle name="Normal 112 3" xfId="9933" xr:uid="{00000000-0005-0000-0000-0000C3260000}"/>
    <cellStyle name="Normal 112 4" xfId="9934" xr:uid="{00000000-0005-0000-0000-0000C4260000}"/>
    <cellStyle name="Normal 113" xfId="9935" xr:uid="{00000000-0005-0000-0000-0000C5260000}"/>
    <cellStyle name="Normal 113 2" xfId="9936" xr:uid="{00000000-0005-0000-0000-0000C6260000}"/>
    <cellStyle name="Normal 113 3" xfId="9937" xr:uid="{00000000-0005-0000-0000-0000C7260000}"/>
    <cellStyle name="Normal 113 4" xfId="9938" xr:uid="{00000000-0005-0000-0000-0000C8260000}"/>
    <cellStyle name="Normal 114" xfId="9939" xr:uid="{00000000-0005-0000-0000-0000C9260000}"/>
    <cellStyle name="Normal 114 2" xfId="9940" xr:uid="{00000000-0005-0000-0000-0000CA260000}"/>
    <cellStyle name="Normal 114 3" xfId="9941" xr:uid="{00000000-0005-0000-0000-0000CB260000}"/>
    <cellStyle name="Normal 114 4" xfId="9942" xr:uid="{00000000-0005-0000-0000-0000CC260000}"/>
    <cellStyle name="Normal 115" xfId="9943" xr:uid="{00000000-0005-0000-0000-0000CD260000}"/>
    <cellStyle name="Normal 115 2" xfId="9944" xr:uid="{00000000-0005-0000-0000-0000CE260000}"/>
    <cellStyle name="Normal 115 3" xfId="9945" xr:uid="{00000000-0005-0000-0000-0000CF260000}"/>
    <cellStyle name="Normal 115 4" xfId="9946" xr:uid="{00000000-0005-0000-0000-0000D0260000}"/>
    <cellStyle name="Normal 116" xfId="9947" xr:uid="{00000000-0005-0000-0000-0000D1260000}"/>
    <cellStyle name="Normal 116 2" xfId="9948" xr:uid="{00000000-0005-0000-0000-0000D2260000}"/>
    <cellStyle name="Normal 116 3" xfId="9949" xr:uid="{00000000-0005-0000-0000-0000D3260000}"/>
    <cellStyle name="Normal 116 4" xfId="9950" xr:uid="{00000000-0005-0000-0000-0000D4260000}"/>
    <cellStyle name="Normal 117" xfId="9951" xr:uid="{00000000-0005-0000-0000-0000D5260000}"/>
    <cellStyle name="Normal 117 2" xfId="9952" xr:uid="{00000000-0005-0000-0000-0000D6260000}"/>
    <cellStyle name="Normal 117 3" xfId="9953" xr:uid="{00000000-0005-0000-0000-0000D7260000}"/>
    <cellStyle name="Normal 117 4" xfId="9954" xr:uid="{00000000-0005-0000-0000-0000D8260000}"/>
    <cellStyle name="Normal 118" xfId="9955" xr:uid="{00000000-0005-0000-0000-0000D9260000}"/>
    <cellStyle name="Normal 118 2" xfId="9956" xr:uid="{00000000-0005-0000-0000-0000DA260000}"/>
    <cellStyle name="Normal 118 3" xfId="9957" xr:uid="{00000000-0005-0000-0000-0000DB260000}"/>
    <cellStyle name="Normal 118 4" xfId="9958" xr:uid="{00000000-0005-0000-0000-0000DC260000}"/>
    <cellStyle name="Normal 119" xfId="9959" xr:uid="{00000000-0005-0000-0000-0000DD260000}"/>
    <cellStyle name="Normal 12" xfId="9960" xr:uid="{00000000-0005-0000-0000-0000DE260000}"/>
    <cellStyle name="Normal 12 10" xfId="9961" xr:uid="{00000000-0005-0000-0000-0000DF260000}"/>
    <cellStyle name="Normal 12 10 2" xfId="9962" xr:uid="{00000000-0005-0000-0000-0000E0260000}"/>
    <cellStyle name="Normal 12 10 2 2" xfId="9963" xr:uid="{00000000-0005-0000-0000-0000E1260000}"/>
    <cellStyle name="Normal 12 10 2 2 2" xfId="9964" xr:uid="{00000000-0005-0000-0000-0000E2260000}"/>
    <cellStyle name="Normal 12 10 2 2 3" xfId="9965" xr:uid="{00000000-0005-0000-0000-0000E3260000}"/>
    <cellStyle name="Normal 12 10 2 2 4" xfId="9966" xr:uid="{00000000-0005-0000-0000-0000E4260000}"/>
    <cellStyle name="Normal 12 10 2 3" xfId="9967" xr:uid="{00000000-0005-0000-0000-0000E5260000}"/>
    <cellStyle name="Normal 12 10 2 4" xfId="9968" xr:uid="{00000000-0005-0000-0000-0000E6260000}"/>
    <cellStyle name="Normal 12 10 2 5" xfId="9969" xr:uid="{00000000-0005-0000-0000-0000E7260000}"/>
    <cellStyle name="Normal 12 10 3" xfId="9970" xr:uid="{00000000-0005-0000-0000-0000E8260000}"/>
    <cellStyle name="Normal 12 10 3 2" xfId="9971" xr:uid="{00000000-0005-0000-0000-0000E9260000}"/>
    <cellStyle name="Normal 12 10 3 3" xfId="9972" xr:uid="{00000000-0005-0000-0000-0000EA260000}"/>
    <cellStyle name="Normal 12 10 3 4" xfId="9973" xr:uid="{00000000-0005-0000-0000-0000EB260000}"/>
    <cellStyle name="Normal 12 10 4" xfId="9974" xr:uid="{00000000-0005-0000-0000-0000EC260000}"/>
    <cellStyle name="Normal 12 10 5" xfId="9975" xr:uid="{00000000-0005-0000-0000-0000ED260000}"/>
    <cellStyle name="Normal 12 10 6" xfId="9976" xr:uid="{00000000-0005-0000-0000-0000EE260000}"/>
    <cellStyle name="Normal 12 11" xfId="9977" xr:uid="{00000000-0005-0000-0000-0000EF260000}"/>
    <cellStyle name="Normal 12 11 2" xfId="9978" xr:uid="{00000000-0005-0000-0000-0000F0260000}"/>
    <cellStyle name="Normal 12 11 2 2" xfId="9979" xr:uid="{00000000-0005-0000-0000-0000F1260000}"/>
    <cellStyle name="Normal 12 11 2 2 2" xfId="9980" xr:uid="{00000000-0005-0000-0000-0000F2260000}"/>
    <cellStyle name="Normal 12 11 2 2 3" xfId="9981" xr:uid="{00000000-0005-0000-0000-0000F3260000}"/>
    <cellStyle name="Normal 12 11 2 2 4" xfId="9982" xr:uid="{00000000-0005-0000-0000-0000F4260000}"/>
    <cellStyle name="Normal 12 11 2 3" xfId="9983" xr:uid="{00000000-0005-0000-0000-0000F5260000}"/>
    <cellStyle name="Normal 12 11 2 4" xfId="9984" xr:uid="{00000000-0005-0000-0000-0000F6260000}"/>
    <cellStyle name="Normal 12 11 2 5" xfId="9985" xr:uid="{00000000-0005-0000-0000-0000F7260000}"/>
    <cellStyle name="Normal 12 11 3" xfId="9986" xr:uid="{00000000-0005-0000-0000-0000F8260000}"/>
    <cellStyle name="Normal 12 11 3 2" xfId="9987" xr:uid="{00000000-0005-0000-0000-0000F9260000}"/>
    <cellStyle name="Normal 12 11 3 3" xfId="9988" xr:uid="{00000000-0005-0000-0000-0000FA260000}"/>
    <cellStyle name="Normal 12 11 3 4" xfId="9989" xr:uid="{00000000-0005-0000-0000-0000FB260000}"/>
    <cellStyle name="Normal 12 11 4" xfId="9990" xr:uid="{00000000-0005-0000-0000-0000FC260000}"/>
    <cellStyle name="Normal 12 11 5" xfId="9991" xr:uid="{00000000-0005-0000-0000-0000FD260000}"/>
    <cellStyle name="Normal 12 11 6" xfId="9992" xr:uid="{00000000-0005-0000-0000-0000FE260000}"/>
    <cellStyle name="Normal 12 12" xfId="9993" xr:uid="{00000000-0005-0000-0000-0000FF260000}"/>
    <cellStyle name="Normal 12 12 2" xfId="9994" xr:uid="{00000000-0005-0000-0000-000000270000}"/>
    <cellStyle name="Normal 12 12 2 2" xfId="9995" xr:uid="{00000000-0005-0000-0000-000001270000}"/>
    <cellStyle name="Normal 12 12 2 2 2" xfId="9996" xr:uid="{00000000-0005-0000-0000-000002270000}"/>
    <cellStyle name="Normal 12 12 2 2 3" xfId="9997" xr:uid="{00000000-0005-0000-0000-000003270000}"/>
    <cellStyle name="Normal 12 12 2 2 4" xfId="9998" xr:uid="{00000000-0005-0000-0000-000004270000}"/>
    <cellStyle name="Normal 12 12 2 3" xfId="9999" xr:uid="{00000000-0005-0000-0000-000005270000}"/>
    <cellStyle name="Normal 12 12 2 4" xfId="10000" xr:uid="{00000000-0005-0000-0000-000006270000}"/>
    <cellStyle name="Normal 12 12 2 5" xfId="10001" xr:uid="{00000000-0005-0000-0000-000007270000}"/>
    <cellStyle name="Normal 12 12 3" xfId="10002" xr:uid="{00000000-0005-0000-0000-000008270000}"/>
    <cellStyle name="Normal 12 12 3 2" xfId="10003" xr:uid="{00000000-0005-0000-0000-000009270000}"/>
    <cellStyle name="Normal 12 12 3 3" xfId="10004" xr:uid="{00000000-0005-0000-0000-00000A270000}"/>
    <cellStyle name="Normal 12 12 3 4" xfId="10005" xr:uid="{00000000-0005-0000-0000-00000B270000}"/>
    <cellStyle name="Normal 12 12 4" xfId="10006" xr:uid="{00000000-0005-0000-0000-00000C270000}"/>
    <cellStyle name="Normal 12 12 5" xfId="10007" xr:uid="{00000000-0005-0000-0000-00000D270000}"/>
    <cellStyle name="Normal 12 12 6" xfId="10008" xr:uid="{00000000-0005-0000-0000-00000E270000}"/>
    <cellStyle name="Normal 12 13" xfId="10009" xr:uid="{00000000-0005-0000-0000-00000F270000}"/>
    <cellStyle name="Normal 12 13 2" xfId="10010" xr:uid="{00000000-0005-0000-0000-000010270000}"/>
    <cellStyle name="Normal 12 13 2 2" xfId="10011" xr:uid="{00000000-0005-0000-0000-000011270000}"/>
    <cellStyle name="Normal 12 13 2 2 2" xfId="10012" xr:uid="{00000000-0005-0000-0000-000012270000}"/>
    <cellStyle name="Normal 12 13 2 2 3" xfId="10013" xr:uid="{00000000-0005-0000-0000-000013270000}"/>
    <cellStyle name="Normal 12 13 2 2 4" xfId="10014" xr:uid="{00000000-0005-0000-0000-000014270000}"/>
    <cellStyle name="Normal 12 13 2 3" xfId="10015" xr:uid="{00000000-0005-0000-0000-000015270000}"/>
    <cellStyle name="Normal 12 13 2 4" xfId="10016" xr:uid="{00000000-0005-0000-0000-000016270000}"/>
    <cellStyle name="Normal 12 13 2 5" xfId="10017" xr:uid="{00000000-0005-0000-0000-000017270000}"/>
    <cellStyle name="Normal 12 13 3" xfId="10018" xr:uid="{00000000-0005-0000-0000-000018270000}"/>
    <cellStyle name="Normal 12 13 3 2" xfId="10019" xr:uid="{00000000-0005-0000-0000-000019270000}"/>
    <cellStyle name="Normal 12 13 3 3" xfId="10020" xr:uid="{00000000-0005-0000-0000-00001A270000}"/>
    <cellStyle name="Normal 12 13 3 4" xfId="10021" xr:uid="{00000000-0005-0000-0000-00001B270000}"/>
    <cellStyle name="Normal 12 13 4" xfId="10022" xr:uid="{00000000-0005-0000-0000-00001C270000}"/>
    <cellStyle name="Normal 12 13 5" xfId="10023" xr:uid="{00000000-0005-0000-0000-00001D270000}"/>
    <cellStyle name="Normal 12 13 6" xfId="10024" xr:uid="{00000000-0005-0000-0000-00001E270000}"/>
    <cellStyle name="Normal 12 14" xfId="10025" xr:uid="{00000000-0005-0000-0000-00001F270000}"/>
    <cellStyle name="Normal 12 14 2" xfId="10026" xr:uid="{00000000-0005-0000-0000-000020270000}"/>
    <cellStyle name="Normal 12 14 3" xfId="10027" xr:uid="{00000000-0005-0000-0000-000021270000}"/>
    <cellStyle name="Normal 12 14 4" xfId="10028" xr:uid="{00000000-0005-0000-0000-000022270000}"/>
    <cellStyle name="Normal 12 2" xfId="10029" xr:uid="{00000000-0005-0000-0000-000023270000}"/>
    <cellStyle name="Normal 12 2 2" xfId="10030" xr:uid="{00000000-0005-0000-0000-000024270000}"/>
    <cellStyle name="Normal 12 2 3" xfId="10031" xr:uid="{00000000-0005-0000-0000-000025270000}"/>
    <cellStyle name="Normal 12 2 3 2" xfId="10032" xr:uid="{00000000-0005-0000-0000-000026270000}"/>
    <cellStyle name="Normal 12 2 3 2 2" xfId="10033" xr:uid="{00000000-0005-0000-0000-000027270000}"/>
    <cellStyle name="Normal 12 2 3 2 2 2" xfId="10034" xr:uid="{00000000-0005-0000-0000-000028270000}"/>
    <cellStyle name="Normal 12 2 3 2 2 3" xfId="10035" xr:uid="{00000000-0005-0000-0000-000029270000}"/>
    <cellStyle name="Normal 12 2 3 2 2 4" xfId="10036" xr:uid="{00000000-0005-0000-0000-00002A270000}"/>
    <cellStyle name="Normal 12 2 3 2 3" xfId="10037" xr:uid="{00000000-0005-0000-0000-00002B270000}"/>
    <cellStyle name="Normal 12 2 3 2 4" xfId="10038" xr:uid="{00000000-0005-0000-0000-00002C270000}"/>
    <cellStyle name="Normal 12 2 3 2 5" xfId="10039" xr:uid="{00000000-0005-0000-0000-00002D270000}"/>
    <cellStyle name="Normal 12 2 3 3" xfId="10040" xr:uid="{00000000-0005-0000-0000-00002E270000}"/>
    <cellStyle name="Normal 12 2 3 3 2" xfId="10041" xr:uid="{00000000-0005-0000-0000-00002F270000}"/>
    <cellStyle name="Normal 12 2 3 3 3" xfId="10042" xr:uid="{00000000-0005-0000-0000-000030270000}"/>
    <cellStyle name="Normal 12 2 3 3 4" xfId="10043" xr:uid="{00000000-0005-0000-0000-000031270000}"/>
    <cellStyle name="Normal 12 2 3 4" xfId="10044" xr:uid="{00000000-0005-0000-0000-000032270000}"/>
    <cellStyle name="Normal 12 2 3 5" xfId="10045" xr:uid="{00000000-0005-0000-0000-000033270000}"/>
    <cellStyle name="Normal 12 2 3 6" xfId="10046" xr:uid="{00000000-0005-0000-0000-000034270000}"/>
    <cellStyle name="Normal 12 3" xfId="10047" xr:uid="{00000000-0005-0000-0000-000035270000}"/>
    <cellStyle name="Normal 12 3 2" xfId="10048" xr:uid="{00000000-0005-0000-0000-000036270000}"/>
    <cellStyle name="Normal 12 3 2 2" xfId="10049" xr:uid="{00000000-0005-0000-0000-000037270000}"/>
    <cellStyle name="Normal 12 3 2 2 2" xfId="10050" xr:uid="{00000000-0005-0000-0000-000038270000}"/>
    <cellStyle name="Normal 12 3 2 2 2 2" xfId="10051" xr:uid="{00000000-0005-0000-0000-000039270000}"/>
    <cellStyle name="Normal 12 3 2 2 2 3" xfId="10052" xr:uid="{00000000-0005-0000-0000-00003A270000}"/>
    <cellStyle name="Normal 12 3 2 2 2 4" xfId="10053" xr:uid="{00000000-0005-0000-0000-00003B270000}"/>
    <cellStyle name="Normal 12 3 2 2 3" xfId="10054" xr:uid="{00000000-0005-0000-0000-00003C270000}"/>
    <cellStyle name="Normal 12 3 2 2 4" xfId="10055" xr:uid="{00000000-0005-0000-0000-00003D270000}"/>
    <cellStyle name="Normal 12 3 2 2 5" xfId="10056" xr:uid="{00000000-0005-0000-0000-00003E270000}"/>
    <cellStyle name="Normal 12 3 2 3" xfId="10057" xr:uid="{00000000-0005-0000-0000-00003F270000}"/>
    <cellStyle name="Normal 12 3 2 4" xfId="10058" xr:uid="{00000000-0005-0000-0000-000040270000}"/>
    <cellStyle name="Normal 12 3 2 4 2" xfId="10059" xr:uid="{00000000-0005-0000-0000-000041270000}"/>
    <cellStyle name="Normal 12 3 2 4 3" xfId="10060" xr:uid="{00000000-0005-0000-0000-000042270000}"/>
    <cellStyle name="Normal 12 3 2 4 4" xfId="10061" xr:uid="{00000000-0005-0000-0000-000043270000}"/>
    <cellStyle name="Normal 12 3 2 5" xfId="10062" xr:uid="{00000000-0005-0000-0000-000044270000}"/>
    <cellStyle name="Normal 12 3 2 6" xfId="10063" xr:uid="{00000000-0005-0000-0000-000045270000}"/>
    <cellStyle name="Normal 12 3 2 7" xfId="10064" xr:uid="{00000000-0005-0000-0000-000046270000}"/>
    <cellStyle name="Normal 12 4" xfId="10065" xr:uid="{00000000-0005-0000-0000-000047270000}"/>
    <cellStyle name="Normal 12 4 2" xfId="10066" xr:uid="{00000000-0005-0000-0000-000048270000}"/>
    <cellStyle name="Normal 12 4 2 2" xfId="10067" xr:uid="{00000000-0005-0000-0000-000049270000}"/>
    <cellStyle name="Normal 12 4 2 2 2" xfId="10068" xr:uid="{00000000-0005-0000-0000-00004A270000}"/>
    <cellStyle name="Normal 12 4 2 2 3" xfId="10069" xr:uid="{00000000-0005-0000-0000-00004B270000}"/>
    <cellStyle name="Normal 12 4 2 2 4" xfId="10070" xr:uid="{00000000-0005-0000-0000-00004C270000}"/>
    <cellStyle name="Normal 12 4 2 3" xfId="10071" xr:uid="{00000000-0005-0000-0000-00004D270000}"/>
    <cellStyle name="Normal 12 4 2 4" xfId="10072" xr:uid="{00000000-0005-0000-0000-00004E270000}"/>
    <cellStyle name="Normal 12 4 2 5" xfId="10073" xr:uid="{00000000-0005-0000-0000-00004F270000}"/>
    <cellStyle name="Normal 12 4 3" xfId="10074" xr:uid="{00000000-0005-0000-0000-000050270000}"/>
    <cellStyle name="Normal 12 4 4" xfId="10075" xr:uid="{00000000-0005-0000-0000-000051270000}"/>
    <cellStyle name="Normal 12 4 4 2" xfId="10076" xr:uid="{00000000-0005-0000-0000-000052270000}"/>
    <cellStyle name="Normal 12 4 4 3" xfId="10077" xr:uid="{00000000-0005-0000-0000-000053270000}"/>
    <cellStyle name="Normal 12 4 4 4" xfId="10078" xr:uid="{00000000-0005-0000-0000-000054270000}"/>
    <cellStyle name="Normal 12 4 5" xfId="10079" xr:uid="{00000000-0005-0000-0000-000055270000}"/>
    <cellStyle name="Normal 12 4 6" xfId="10080" xr:uid="{00000000-0005-0000-0000-000056270000}"/>
    <cellStyle name="Normal 12 4 7" xfId="10081" xr:uid="{00000000-0005-0000-0000-000057270000}"/>
    <cellStyle name="Normal 12 5" xfId="10082" xr:uid="{00000000-0005-0000-0000-000058270000}"/>
    <cellStyle name="Normal 12 5 2" xfId="10083" xr:uid="{00000000-0005-0000-0000-000059270000}"/>
    <cellStyle name="Normal 12 5 2 2" xfId="10084" xr:uid="{00000000-0005-0000-0000-00005A270000}"/>
    <cellStyle name="Normal 12 5 2 2 2" xfId="10085" xr:uid="{00000000-0005-0000-0000-00005B270000}"/>
    <cellStyle name="Normal 12 5 2 2 3" xfId="10086" xr:uid="{00000000-0005-0000-0000-00005C270000}"/>
    <cellStyle name="Normal 12 5 2 2 4" xfId="10087" xr:uid="{00000000-0005-0000-0000-00005D270000}"/>
    <cellStyle name="Normal 12 5 2 3" xfId="10088" xr:uid="{00000000-0005-0000-0000-00005E270000}"/>
    <cellStyle name="Normal 12 5 2 4" xfId="10089" xr:uid="{00000000-0005-0000-0000-00005F270000}"/>
    <cellStyle name="Normal 12 5 2 5" xfId="10090" xr:uid="{00000000-0005-0000-0000-000060270000}"/>
    <cellStyle name="Normal 12 5 3" xfId="10091" xr:uid="{00000000-0005-0000-0000-000061270000}"/>
    <cellStyle name="Normal 12 5 4" xfId="10092" xr:uid="{00000000-0005-0000-0000-000062270000}"/>
    <cellStyle name="Normal 12 5 4 2" xfId="10093" xr:uid="{00000000-0005-0000-0000-000063270000}"/>
    <cellStyle name="Normal 12 5 4 3" xfId="10094" xr:uid="{00000000-0005-0000-0000-000064270000}"/>
    <cellStyle name="Normal 12 5 4 4" xfId="10095" xr:uid="{00000000-0005-0000-0000-000065270000}"/>
    <cellStyle name="Normal 12 5 5" xfId="10096" xr:uid="{00000000-0005-0000-0000-000066270000}"/>
    <cellStyle name="Normal 12 5 6" xfId="10097" xr:uid="{00000000-0005-0000-0000-000067270000}"/>
    <cellStyle name="Normal 12 5 7" xfId="10098" xr:uid="{00000000-0005-0000-0000-000068270000}"/>
    <cellStyle name="Normal 12 6" xfId="10099" xr:uid="{00000000-0005-0000-0000-000069270000}"/>
    <cellStyle name="Normal 12 6 2" xfId="10100" xr:uid="{00000000-0005-0000-0000-00006A270000}"/>
    <cellStyle name="Normal 12 6 2 2" xfId="10101" xr:uid="{00000000-0005-0000-0000-00006B270000}"/>
    <cellStyle name="Normal 12 6 2 2 2" xfId="10102" xr:uid="{00000000-0005-0000-0000-00006C270000}"/>
    <cellStyle name="Normal 12 6 2 2 3" xfId="10103" xr:uid="{00000000-0005-0000-0000-00006D270000}"/>
    <cellStyle name="Normal 12 6 2 2 4" xfId="10104" xr:uid="{00000000-0005-0000-0000-00006E270000}"/>
    <cellStyle name="Normal 12 6 2 3" xfId="10105" xr:uid="{00000000-0005-0000-0000-00006F270000}"/>
    <cellStyle name="Normal 12 6 2 4" xfId="10106" xr:uid="{00000000-0005-0000-0000-000070270000}"/>
    <cellStyle name="Normal 12 6 2 5" xfId="10107" xr:uid="{00000000-0005-0000-0000-000071270000}"/>
    <cellStyle name="Normal 12 6 3" xfId="10108" xr:uid="{00000000-0005-0000-0000-000072270000}"/>
    <cellStyle name="Normal 12 6 4" xfId="10109" xr:uid="{00000000-0005-0000-0000-000073270000}"/>
    <cellStyle name="Normal 12 6 4 2" xfId="10110" xr:uid="{00000000-0005-0000-0000-000074270000}"/>
    <cellStyle name="Normal 12 6 4 3" xfId="10111" xr:uid="{00000000-0005-0000-0000-000075270000}"/>
    <cellStyle name="Normal 12 6 4 4" xfId="10112" xr:uid="{00000000-0005-0000-0000-000076270000}"/>
    <cellStyle name="Normal 12 6 5" xfId="10113" xr:uid="{00000000-0005-0000-0000-000077270000}"/>
    <cellStyle name="Normal 12 6 6" xfId="10114" xr:uid="{00000000-0005-0000-0000-000078270000}"/>
    <cellStyle name="Normal 12 6 7" xfId="10115" xr:uid="{00000000-0005-0000-0000-000079270000}"/>
    <cellStyle name="Normal 12 7" xfId="10116" xr:uid="{00000000-0005-0000-0000-00007A270000}"/>
    <cellStyle name="Normal 12 7 2" xfId="10117" xr:uid="{00000000-0005-0000-0000-00007B270000}"/>
    <cellStyle name="Normal 12 7 2 2" xfId="10118" xr:uid="{00000000-0005-0000-0000-00007C270000}"/>
    <cellStyle name="Normal 12 7 2 2 2" xfId="10119" xr:uid="{00000000-0005-0000-0000-00007D270000}"/>
    <cellStyle name="Normal 12 7 2 2 3" xfId="10120" xr:uid="{00000000-0005-0000-0000-00007E270000}"/>
    <cellStyle name="Normal 12 7 2 2 4" xfId="10121" xr:uid="{00000000-0005-0000-0000-00007F270000}"/>
    <cellStyle name="Normal 12 7 2 3" xfId="10122" xr:uid="{00000000-0005-0000-0000-000080270000}"/>
    <cellStyle name="Normal 12 7 2 4" xfId="10123" xr:uid="{00000000-0005-0000-0000-000081270000}"/>
    <cellStyle name="Normal 12 7 2 5" xfId="10124" xr:uid="{00000000-0005-0000-0000-000082270000}"/>
    <cellStyle name="Normal 12 7 3" xfId="10125" xr:uid="{00000000-0005-0000-0000-000083270000}"/>
    <cellStyle name="Normal 12 7 4" xfId="10126" xr:uid="{00000000-0005-0000-0000-000084270000}"/>
    <cellStyle name="Normal 12 7 4 2" xfId="10127" xr:uid="{00000000-0005-0000-0000-000085270000}"/>
    <cellStyle name="Normal 12 7 4 3" xfId="10128" xr:uid="{00000000-0005-0000-0000-000086270000}"/>
    <cellStyle name="Normal 12 7 4 4" xfId="10129" xr:uid="{00000000-0005-0000-0000-000087270000}"/>
    <cellStyle name="Normal 12 7 5" xfId="10130" xr:uid="{00000000-0005-0000-0000-000088270000}"/>
    <cellStyle name="Normal 12 7 6" xfId="10131" xr:uid="{00000000-0005-0000-0000-000089270000}"/>
    <cellStyle name="Normal 12 7 7" xfId="10132" xr:uid="{00000000-0005-0000-0000-00008A270000}"/>
    <cellStyle name="Normal 12 8" xfId="10133" xr:uid="{00000000-0005-0000-0000-00008B270000}"/>
    <cellStyle name="Normal 12 8 2" xfId="10134" xr:uid="{00000000-0005-0000-0000-00008C270000}"/>
    <cellStyle name="Normal 12 8 2 2" xfId="10135" xr:uid="{00000000-0005-0000-0000-00008D270000}"/>
    <cellStyle name="Normal 12 8 2 2 2" xfId="10136" xr:uid="{00000000-0005-0000-0000-00008E270000}"/>
    <cellStyle name="Normal 12 8 2 2 3" xfId="10137" xr:uid="{00000000-0005-0000-0000-00008F270000}"/>
    <cellStyle name="Normal 12 8 2 2 4" xfId="10138" xr:uid="{00000000-0005-0000-0000-000090270000}"/>
    <cellStyle name="Normal 12 8 2 3" xfId="10139" xr:uid="{00000000-0005-0000-0000-000091270000}"/>
    <cellStyle name="Normal 12 8 2 4" xfId="10140" xr:uid="{00000000-0005-0000-0000-000092270000}"/>
    <cellStyle name="Normal 12 8 2 5" xfId="10141" xr:uid="{00000000-0005-0000-0000-000093270000}"/>
    <cellStyle name="Normal 12 8 3" xfId="10142" xr:uid="{00000000-0005-0000-0000-000094270000}"/>
    <cellStyle name="Normal 12 8 3 2" xfId="10143" xr:uid="{00000000-0005-0000-0000-000095270000}"/>
    <cellStyle name="Normal 12 8 3 3" xfId="10144" xr:uid="{00000000-0005-0000-0000-000096270000}"/>
    <cellStyle name="Normal 12 8 3 4" xfId="10145" xr:uid="{00000000-0005-0000-0000-000097270000}"/>
    <cellStyle name="Normal 12 8 4" xfId="10146" xr:uid="{00000000-0005-0000-0000-000098270000}"/>
    <cellStyle name="Normal 12 8 5" xfId="10147" xr:uid="{00000000-0005-0000-0000-000099270000}"/>
    <cellStyle name="Normal 12 8 6" xfId="10148" xr:uid="{00000000-0005-0000-0000-00009A270000}"/>
    <cellStyle name="Normal 12 9" xfId="10149" xr:uid="{00000000-0005-0000-0000-00009B270000}"/>
    <cellStyle name="Normal 12 9 2" xfId="10150" xr:uid="{00000000-0005-0000-0000-00009C270000}"/>
    <cellStyle name="Normal 12 9 2 2" xfId="10151" xr:uid="{00000000-0005-0000-0000-00009D270000}"/>
    <cellStyle name="Normal 12 9 2 2 2" xfId="10152" xr:uid="{00000000-0005-0000-0000-00009E270000}"/>
    <cellStyle name="Normal 12 9 2 2 3" xfId="10153" xr:uid="{00000000-0005-0000-0000-00009F270000}"/>
    <cellStyle name="Normal 12 9 2 2 4" xfId="10154" xr:uid="{00000000-0005-0000-0000-0000A0270000}"/>
    <cellStyle name="Normal 12 9 2 3" xfId="10155" xr:uid="{00000000-0005-0000-0000-0000A1270000}"/>
    <cellStyle name="Normal 12 9 2 4" xfId="10156" xr:uid="{00000000-0005-0000-0000-0000A2270000}"/>
    <cellStyle name="Normal 12 9 2 5" xfId="10157" xr:uid="{00000000-0005-0000-0000-0000A3270000}"/>
    <cellStyle name="Normal 12 9 3" xfId="10158" xr:uid="{00000000-0005-0000-0000-0000A4270000}"/>
    <cellStyle name="Normal 12 9 3 2" xfId="10159" xr:uid="{00000000-0005-0000-0000-0000A5270000}"/>
    <cellStyle name="Normal 12 9 3 3" xfId="10160" xr:uid="{00000000-0005-0000-0000-0000A6270000}"/>
    <cellStyle name="Normal 12 9 3 4" xfId="10161" xr:uid="{00000000-0005-0000-0000-0000A7270000}"/>
    <cellStyle name="Normal 12 9 4" xfId="10162" xr:uid="{00000000-0005-0000-0000-0000A8270000}"/>
    <cellStyle name="Normal 12 9 5" xfId="10163" xr:uid="{00000000-0005-0000-0000-0000A9270000}"/>
    <cellStyle name="Normal 12 9 6" xfId="10164" xr:uid="{00000000-0005-0000-0000-0000AA270000}"/>
    <cellStyle name="Normal 120" xfId="10165" xr:uid="{00000000-0005-0000-0000-0000AB270000}"/>
    <cellStyle name="Normal 121" xfId="3" xr:uid="{00000000-0005-0000-0000-0000AC270000}"/>
    <cellStyle name="Normal 121 2" xfId="20962" xr:uid="{00000000-0005-0000-0000-0000AD270000}"/>
    <cellStyle name="Normal 122" xfId="20960" xr:uid="{00000000-0005-0000-0000-0000AE270000}"/>
    <cellStyle name="Normal 123" xfId="20965" xr:uid="{00000000-0005-0000-0000-0000AF270000}"/>
    <cellStyle name="Normal 13" xfId="10166" xr:uid="{00000000-0005-0000-0000-0000B0270000}"/>
    <cellStyle name="Normal 13 10" xfId="10167" xr:uid="{00000000-0005-0000-0000-0000B1270000}"/>
    <cellStyle name="Normal 13 11" xfId="10168" xr:uid="{00000000-0005-0000-0000-0000B2270000}"/>
    <cellStyle name="Normal 13 11 2" xfId="10169" xr:uid="{00000000-0005-0000-0000-0000B3270000}"/>
    <cellStyle name="Normal 13 11 2 2" xfId="10170" xr:uid="{00000000-0005-0000-0000-0000B4270000}"/>
    <cellStyle name="Normal 13 11 2 2 2" xfId="10171" xr:uid="{00000000-0005-0000-0000-0000B5270000}"/>
    <cellStyle name="Normal 13 11 2 2 3" xfId="10172" xr:uid="{00000000-0005-0000-0000-0000B6270000}"/>
    <cellStyle name="Normal 13 11 2 2 4" xfId="10173" xr:uid="{00000000-0005-0000-0000-0000B7270000}"/>
    <cellStyle name="Normal 13 11 2 3" xfId="10174" xr:uid="{00000000-0005-0000-0000-0000B8270000}"/>
    <cellStyle name="Normal 13 11 2 4" xfId="10175" xr:uid="{00000000-0005-0000-0000-0000B9270000}"/>
    <cellStyle name="Normal 13 11 2 5" xfId="10176" xr:uid="{00000000-0005-0000-0000-0000BA270000}"/>
    <cellStyle name="Normal 13 11 3" xfId="10177" xr:uid="{00000000-0005-0000-0000-0000BB270000}"/>
    <cellStyle name="Normal 13 11 3 2" xfId="10178" xr:uid="{00000000-0005-0000-0000-0000BC270000}"/>
    <cellStyle name="Normal 13 11 3 3" xfId="10179" xr:uid="{00000000-0005-0000-0000-0000BD270000}"/>
    <cellStyle name="Normal 13 11 3 4" xfId="10180" xr:uid="{00000000-0005-0000-0000-0000BE270000}"/>
    <cellStyle name="Normal 13 11 4" xfId="10181" xr:uid="{00000000-0005-0000-0000-0000BF270000}"/>
    <cellStyle name="Normal 13 11 5" xfId="10182" xr:uid="{00000000-0005-0000-0000-0000C0270000}"/>
    <cellStyle name="Normal 13 11 6" xfId="10183" xr:uid="{00000000-0005-0000-0000-0000C1270000}"/>
    <cellStyle name="Normal 13 12" xfId="10184" xr:uid="{00000000-0005-0000-0000-0000C2270000}"/>
    <cellStyle name="Normal 13 12 2" xfId="10185" xr:uid="{00000000-0005-0000-0000-0000C3270000}"/>
    <cellStyle name="Normal 13 12 2 2" xfId="10186" xr:uid="{00000000-0005-0000-0000-0000C4270000}"/>
    <cellStyle name="Normal 13 12 2 2 2" xfId="10187" xr:uid="{00000000-0005-0000-0000-0000C5270000}"/>
    <cellStyle name="Normal 13 12 2 2 3" xfId="10188" xr:uid="{00000000-0005-0000-0000-0000C6270000}"/>
    <cellStyle name="Normal 13 12 2 2 4" xfId="10189" xr:uid="{00000000-0005-0000-0000-0000C7270000}"/>
    <cellStyle name="Normal 13 12 2 3" xfId="10190" xr:uid="{00000000-0005-0000-0000-0000C8270000}"/>
    <cellStyle name="Normal 13 12 2 4" xfId="10191" xr:uid="{00000000-0005-0000-0000-0000C9270000}"/>
    <cellStyle name="Normal 13 12 2 5" xfId="10192" xr:uid="{00000000-0005-0000-0000-0000CA270000}"/>
    <cellStyle name="Normal 13 12 3" xfId="10193" xr:uid="{00000000-0005-0000-0000-0000CB270000}"/>
    <cellStyle name="Normal 13 12 3 2" xfId="10194" xr:uid="{00000000-0005-0000-0000-0000CC270000}"/>
    <cellStyle name="Normal 13 12 3 3" xfId="10195" xr:uid="{00000000-0005-0000-0000-0000CD270000}"/>
    <cellStyle name="Normal 13 12 3 4" xfId="10196" xr:uid="{00000000-0005-0000-0000-0000CE270000}"/>
    <cellStyle name="Normal 13 12 4" xfId="10197" xr:uid="{00000000-0005-0000-0000-0000CF270000}"/>
    <cellStyle name="Normal 13 12 5" xfId="10198" xr:uid="{00000000-0005-0000-0000-0000D0270000}"/>
    <cellStyle name="Normal 13 12 6" xfId="10199" xr:uid="{00000000-0005-0000-0000-0000D1270000}"/>
    <cellStyle name="Normal 13 13" xfId="10200" xr:uid="{00000000-0005-0000-0000-0000D2270000}"/>
    <cellStyle name="Normal 13 13 2" xfId="10201" xr:uid="{00000000-0005-0000-0000-0000D3270000}"/>
    <cellStyle name="Normal 13 13 3" xfId="10202" xr:uid="{00000000-0005-0000-0000-0000D4270000}"/>
    <cellStyle name="Normal 13 13 4" xfId="10203" xr:uid="{00000000-0005-0000-0000-0000D5270000}"/>
    <cellStyle name="Normal 13 2" xfId="10204" xr:uid="{00000000-0005-0000-0000-0000D6270000}"/>
    <cellStyle name="Normal 13 2 2" xfId="10205" xr:uid="{00000000-0005-0000-0000-0000D7270000}"/>
    <cellStyle name="Normal 13 2 3" xfId="10206" xr:uid="{00000000-0005-0000-0000-0000D8270000}"/>
    <cellStyle name="Normal 13 2 3 2" xfId="10207" xr:uid="{00000000-0005-0000-0000-0000D9270000}"/>
    <cellStyle name="Normal 13 2 3 2 2" xfId="10208" xr:uid="{00000000-0005-0000-0000-0000DA270000}"/>
    <cellStyle name="Normal 13 2 3 2 2 2" xfId="10209" xr:uid="{00000000-0005-0000-0000-0000DB270000}"/>
    <cellStyle name="Normal 13 2 3 2 2 3" xfId="10210" xr:uid="{00000000-0005-0000-0000-0000DC270000}"/>
    <cellStyle name="Normal 13 2 3 2 2 4" xfId="10211" xr:uid="{00000000-0005-0000-0000-0000DD270000}"/>
    <cellStyle name="Normal 13 2 3 2 3" xfId="10212" xr:uid="{00000000-0005-0000-0000-0000DE270000}"/>
    <cellStyle name="Normal 13 2 3 2 4" xfId="10213" xr:uid="{00000000-0005-0000-0000-0000DF270000}"/>
    <cellStyle name="Normal 13 2 3 2 5" xfId="10214" xr:uid="{00000000-0005-0000-0000-0000E0270000}"/>
    <cellStyle name="Normal 13 2 3 3" xfId="10215" xr:uid="{00000000-0005-0000-0000-0000E1270000}"/>
    <cellStyle name="Normal 13 2 3 3 2" xfId="10216" xr:uid="{00000000-0005-0000-0000-0000E2270000}"/>
    <cellStyle name="Normal 13 2 3 3 3" xfId="10217" xr:uid="{00000000-0005-0000-0000-0000E3270000}"/>
    <cellStyle name="Normal 13 2 3 3 4" xfId="10218" xr:uid="{00000000-0005-0000-0000-0000E4270000}"/>
    <cellStyle name="Normal 13 2 3 4" xfId="10219" xr:uid="{00000000-0005-0000-0000-0000E5270000}"/>
    <cellStyle name="Normal 13 2 3 5" xfId="10220" xr:uid="{00000000-0005-0000-0000-0000E6270000}"/>
    <cellStyle name="Normal 13 2 3 6" xfId="10221" xr:uid="{00000000-0005-0000-0000-0000E7270000}"/>
    <cellStyle name="Normal 13 3" xfId="10222" xr:uid="{00000000-0005-0000-0000-0000E8270000}"/>
    <cellStyle name="Normal 13 3 2" xfId="10223" xr:uid="{00000000-0005-0000-0000-0000E9270000}"/>
    <cellStyle name="Normal 13 3 2 2" xfId="10224" xr:uid="{00000000-0005-0000-0000-0000EA270000}"/>
    <cellStyle name="Normal 13 4" xfId="10225" xr:uid="{00000000-0005-0000-0000-0000EB270000}"/>
    <cellStyle name="Normal 13 4 2" xfId="10226" xr:uid="{00000000-0005-0000-0000-0000EC270000}"/>
    <cellStyle name="Normal 13 5" xfId="10227" xr:uid="{00000000-0005-0000-0000-0000ED270000}"/>
    <cellStyle name="Normal 13 5 2" xfId="10228" xr:uid="{00000000-0005-0000-0000-0000EE270000}"/>
    <cellStyle name="Normal 13 6" xfId="10229" xr:uid="{00000000-0005-0000-0000-0000EF270000}"/>
    <cellStyle name="Normal 13 6 2" xfId="10230" xr:uid="{00000000-0005-0000-0000-0000F0270000}"/>
    <cellStyle name="Normal 13 7" xfId="10231" xr:uid="{00000000-0005-0000-0000-0000F1270000}"/>
    <cellStyle name="Normal 13 7 2" xfId="10232" xr:uid="{00000000-0005-0000-0000-0000F2270000}"/>
    <cellStyle name="Normal 13 8" xfId="10233" xr:uid="{00000000-0005-0000-0000-0000F3270000}"/>
    <cellStyle name="Normal 13 9" xfId="10234" xr:uid="{00000000-0005-0000-0000-0000F4270000}"/>
    <cellStyle name="Normal 14" xfId="10235" xr:uid="{00000000-0005-0000-0000-0000F5270000}"/>
    <cellStyle name="Normal 14 2" xfId="10236" xr:uid="{00000000-0005-0000-0000-0000F6270000}"/>
    <cellStyle name="Normal 14 2 2" xfId="10237" xr:uid="{00000000-0005-0000-0000-0000F7270000}"/>
    <cellStyle name="Normal 14 2 3" xfId="10238" xr:uid="{00000000-0005-0000-0000-0000F8270000}"/>
    <cellStyle name="Normal 14 2 3 2" xfId="10239" xr:uid="{00000000-0005-0000-0000-0000F9270000}"/>
    <cellStyle name="Normal 14 2 3 2 2" xfId="10240" xr:uid="{00000000-0005-0000-0000-0000FA270000}"/>
    <cellStyle name="Normal 14 2 3 2 2 2" xfId="10241" xr:uid="{00000000-0005-0000-0000-0000FB270000}"/>
    <cellStyle name="Normal 14 2 3 2 2 3" xfId="10242" xr:uid="{00000000-0005-0000-0000-0000FC270000}"/>
    <cellStyle name="Normal 14 2 3 2 2 4" xfId="10243" xr:uid="{00000000-0005-0000-0000-0000FD270000}"/>
    <cellStyle name="Normal 14 2 3 2 3" xfId="10244" xr:uid="{00000000-0005-0000-0000-0000FE270000}"/>
    <cellStyle name="Normal 14 2 3 2 4" xfId="10245" xr:uid="{00000000-0005-0000-0000-0000FF270000}"/>
    <cellStyle name="Normal 14 2 3 2 5" xfId="10246" xr:uid="{00000000-0005-0000-0000-000000280000}"/>
    <cellStyle name="Normal 14 2 3 3" xfId="10247" xr:uid="{00000000-0005-0000-0000-000001280000}"/>
    <cellStyle name="Normal 14 2 3 4" xfId="10248" xr:uid="{00000000-0005-0000-0000-000002280000}"/>
    <cellStyle name="Normal 14 2 3 4 2" xfId="10249" xr:uid="{00000000-0005-0000-0000-000003280000}"/>
    <cellStyle name="Normal 14 2 3 4 3" xfId="10250" xr:uid="{00000000-0005-0000-0000-000004280000}"/>
    <cellStyle name="Normal 14 2 3 4 4" xfId="10251" xr:uid="{00000000-0005-0000-0000-000005280000}"/>
    <cellStyle name="Normal 14 2 3 5" xfId="10252" xr:uid="{00000000-0005-0000-0000-000006280000}"/>
    <cellStyle name="Normal 14 2 3 6" xfId="10253" xr:uid="{00000000-0005-0000-0000-000007280000}"/>
    <cellStyle name="Normal 14 2 3 7" xfId="10254" xr:uid="{00000000-0005-0000-0000-000008280000}"/>
    <cellStyle name="Normal 14 2 4" xfId="10255" xr:uid="{00000000-0005-0000-0000-000009280000}"/>
    <cellStyle name="Normal 14 2 4 2" xfId="10256" xr:uid="{00000000-0005-0000-0000-00000A280000}"/>
    <cellStyle name="Normal 14 2 4 3" xfId="10257" xr:uid="{00000000-0005-0000-0000-00000B280000}"/>
    <cellStyle name="Normal 14 2 4 4" xfId="10258" xr:uid="{00000000-0005-0000-0000-00000C280000}"/>
    <cellStyle name="Normal 14 3" xfId="10259" xr:uid="{00000000-0005-0000-0000-00000D280000}"/>
    <cellStyle name="Normal 14 3 2" xfId="10260" xr:uid="{00000000-0005-0000-0000-00000E280000}"/>
    <cellStyle name="Normal 14 3 2 2" xfId="10261" xr:uid="{00000000-0005-0000-0000-00000F280000}"/>
    <cellStyle name="Normal 14 3 2 2 2" xfId="10262" xr:uid="{00000000-0005-0000-0000-000010280000}"/>
    <cellStyle name="Normal 14 3 2 2 2 2" xfId="10263" xr:uid="{00000000-0005-0000-0000-000011280000}"/>
    <cellStyle name="Normal 14 3 2 2 2 3" xfId="10264" xr:uid="{00000000-0005-0000-0000-000012280000}"/>
    <cellStyle name="Normal 14 3 2 2 2 4" xfId="10265" xr:uid="{00000000-0005-0000-0000-000013280000}"/>
    <cellStyle name="Normal 14 3 2 2 3" xfId="10266" xr:uid="{00000000-0005-0000-0000-000014280000}"/>
    <cellStyle name="Normal 14 3 2 2 4" xfId="10267" xr:uid="{00000000-0005-0000-0000-000015280000}"/>
    <cellStyle name="Normal 14 3 2 2 5" xfId="10268" xr:uid="{00000000-0005-0000-0000-000016280000}"/>
    <cellStyle name="Normal 14 3 2 3" xfId="10269" xr:uid="{00000000-0005-0000-0000-000017280000}"/>
    <cellStyle name="Normal 14 3 2 4" xfId="10270" xr:uid="{00000000-0005-0000-0000-000018280000}"/>
    <cellStyle name="Normal 14 3 2 4 2" xfId="10271" xr:uid="{00000000-0005-0000-0000-000019280000}"/>
    <cellStyle name="Normal 14 3 2 4 3" xfId="10272" xr:uid="{00000000-0005-0000-0000-00001A280000}"/>
    <cellStyle name="Normal 14 3 2 4 4" xfId="10273" xr:uid="{00000000-0005-0000-0000-00001B280000}"/>
    <cellStyle name="Normal 14 3 2 5" xfId="10274" xr:uid="{00000000-0005-0000-0000-00001C280000}"/>
    <cellStyle name="Normal 14 3 2 6" xfId="10275" xr:uid="{00000000-0005-0000-0000-00001D280000}"/>
    <cellStyle name="Normal 14 3 2 7" xfId="10276" xr:uid="{00000000-0005-0000-0000-00001E280000}"/>
    <cellStyle name="Normal 14 4" xfId="10277" xr:uid="{00000000-0005-0000-0000-00001F280000}"/>
    <cellStyle name="Normal 14 4 2" xfId="10278" xr:uid="{00000000-0005-0000-0000-000020280000}"/>
    <cellStyle name="Normal 14 4 2 2" xfId="10279" xr:uid="{00000000-0005-0000-0000-000021280000}"/>
    <cellStyle name="Normal 14 4 2 2 2" xfId="10280" xr:uid="{00000000-0005-0000-0000-000022280000}"/>
    <cellStyle name="Normal 14 4 2 2 3" xfId="10281" xr:uid="{00000000-0005-0000-0000-000023280000}"/>
    <cellStyle name="Normal 14 4 2 2 4" xfId="10282" xr:uid="{00000000-0005-0000-0000-000024280000}"/>
    <cellStyle name="Normal 14 4 2 3" xfId="10283" xr:uid="{00000000-0005-0000-0000-000025280000}"/>
    <cellStyle name="Normal 14 4 2 4" xfId="10284" xr:uid="{00000000-0005-0000-0000-000026280000}"/>
    <cellStyle name="Normal 14 4 2 5" xfId="10285" xr:uid="{00000000-0005-0000-0000-000027280000}"/>
    <cellStyle name="Normal 14 4 3" xfId="10286" xr:uid="{00000000-0005-0000-0000-000028280000}"/>
    <cellStyle name="Normal 14 4 4" xfId="10287" xr:uid="{00000000-0005-0000-0000-000029280000}"/>
    <cellStyle name="Normal 14 4 4 2" xfId="10288" xr:uid="{00000000-0005-0000-0000-00002A280000}"/>
    <cellStyle name="Normal 14 4 4 3" xfId="10289" xr:uid="{00000000-0005-0000-0000-00002B280000}"/>
    <cellStyle name="Normal 14 4 4 4" xfId="10290" xr:uid="{00000000-0005-0000-0000-00002C280000}"/>
    <cellStyle name="Normal 14 4 5" xfId="10291" xr:uid="{00000000-0005-0000-0000-00002D280000}"/>
    <cellStyle name="Normal 14 4 6" xfId="10292" xr:uid="{00000000-0005-0000-0000-00002E280000}"/>
    <cellStyle name="Normal 14 4 7" xfId="10293" xr:uid="{00000000-0005-0000-0000-00002F280000}"/>
    <cellStyle name="Normal 14 5" xfId="10294" xr:uid="{00000000-0005-0000-0000-000030280000}"/>
    <cellStyle name="Normal 14 5 2" xfId="10295" xr:uid="{00000000-0005-0000-0000-000031280000}"/>
    <cellStyle name="Normal 14 5 2 2" xfId="10296" xr:uid="{00000000-0005-0000-0000-000032280000}"/>
    <cellStyle name="Normal 14 5 2 2 2" xfId="10297" xr:uid="{00000000-0005-0000-0000-000033280000}"/>
    <cellStyle name="Normal 14 5 2 2 3" xfId="10298" xr:uid="{00000000-0005-0000-0000-000034280000}"/>
    <cellStyle name="Normal 14 5 2 2 4" xfId="10299" xr:uid="{00000000-0005-0000-0000-000035280000}"/>
    <cellStyle name="Normal 14 5 2 3" xfId="10300" xr:uid="{00000000-0005-0000-0000-000036280000}"/>
    <cellStyle name="Normal 14 5 2 4" xfId="10301" xr:uid="{00000000-0005-0000-0000-000037280000}"/>
    <cellStyle name="Normal 14 5 2 5" xfId="10302" xr:uid="{00000000-0005-0000-0000-000038280000}"/>
    <cellStyle name="Normal 14 5 3" xfId="10303" xr:uid="{00000000-0005-0000-0000-000039280000}"/>
    <cellStyle name="Normal 14 5 3 2" xfId="10304" xr:uid="{00000000-0005-0000-0000-00003A280000}"/>
    <cellStyle name="Normal 14 5 3 3" xfId="10305" xr:uid="{00000000-0005-0000-0000-00003B280000}"/>
    <cellStyle name="Normal 14 5 3 4" xfId="10306" xr:uid="{00000000-0005-0000-0000-00003C280000}"/>
    <cellStyle name="Normal 14 5 4" xfId="10307" xr:uid="{00000000-0005-0000-0000-00003D280000}"/>
    <cellStyle name="Normal 14 5 5" xfId="10308" xr:uid="{00000000-0005-0000-0000-00003E280000}"/>
    <cellStyle name="Normal 14 5 6" xfId="10309" xr:uid="{00000000-0005-0000-0000-00003F280000}"/>
    <cellStyle name="Normal 14 6" xfId="10310" xr:uid="{00000000-0005-0000-0000-000040280000}"/>
    <cellStyle name="Normal 14 6 2" xfId="10311" xr:uid="{00000000-0005-0000-0000-000041280000}"/>
    <cellStyle name="Normal 14 6 3" xfId="10312" xr:uid="{00000000-0005-0000-0000-000042280000}"/>
    <cellStyle name="Normal 14 6 4" xfId="10313" xr:uid="{00000000-0005-0000-0000-000043280000}"/>
    <cellStyle name="Normal 15" xfId="10314" xr:uid="{00000000-0005-0000-0000-000044280000}"/>
    <cellStyle name="Normal 15 10" xfId="10315" xr:uid="{00000000-0005-0000-0000-000045280000}"/>
    <cellStyle name="Normal 15 11" xfId="10316" xr:uid="{00000000-0005-0000-0000-000046280000}"/>
    <cellStyle name="Normal 15 11 2" xfId="10317" xr:uid="{00000000-0005-0000-0000-000047280000}"/>
    <cellStyle name="Normal 15 11 2 2" xfId="10318" xr:uid="{00000000-0005-0000-0000-000048280000}"/>
    <cellStyle name="Normal 15 11 2 2 2" xfId="10319" xr:uid="{00000000-0005-0000-0000-000049280000}"/>
    <cellStyle name="Normal 15 11 2 2 3" xfId="10320" xr:uid="{00000000-0005-0000-0000-00004A280000}"/>
    <cellStyle name="Normal 15 11 2 2 4" xfId="10321" xr:uid="{00000000-0005-0000-0000-00004B280000}"/>
    <cellStyle name="Normal 15 11 2 3" xfId="10322" xr:uid="{00000000-0005-0000-0000-00004C280000}"/>
    <cellStyle name="Normal 15 11 2 4" xfId="10323" xr:uid="{00000000-0005-0000-0000-00004D280000}"/>
    <cellStyle name="Normal 15 11 2 5" xfId="10324" xr:uid="{00000000-0005-0000-0000-00004E280000}"/>
    <cellStyle name="Normal 15 11 3" xfId="10325" xr:uid="{00000000-0005-0000-0000-00004F280000}"/>
    <cellStyle name="Normal 15 11 3 2" xfId="10326" xr:uid="{00000000-0005-0000-0000-000050280000}"/>
    <cellStyle name="Normal 15 11 3 3" xfId="10327" xr:uid="{00000000-0005-0000-0000-000051280000}"/>
    <cellStyle name="Normal 15 11 3 4" xfId="10328" xr:uid="{00000000-0005-0000-0000-000052280000}"/>
    <cellStyle name="Normal 15 11 4" xfId="10329" xr:uid="{00000000-0005-0000-0000-000053280000}"/>
    <cellStyle name="Normal 15 11 5" xfId="10330" xr:uid="{00000000-0005-0000-0000-000054280000}"/>
    <cellStyle name="Normal 15 11 6" xfId="10331" xr:uid="{00000000-0005-0000-0000-000055280000}"/>
    <cellStyle name="Normal 15 12" xfId="10332" xr:uid="{00000000-0005-0000-0000-000056280000}"/>
    <cellStyle name="Normal 15 12 2" xfId="10333" xr:uid="{00000000-0005-0000-0000-000057280000}"/>
    <cellStyle name="Normal 15 12 2 2" xfId="10334" xr:uid="{00000000-0005-0000-0000-000058280000}"/>
    <cellStyle name="Normal 15 12 2 2 2" xfId="10335" xr:uid="{00000000-0005-0000-0000-000059280000}"/>
    <cellStyle name="Normal 15 12 2 2 3" xfId="10336" xr:uid="{00000000-0005-0000-0000-00005A280000}"/>
    <cellStyle name="Normal 15 12 2 2 4" xfId="10337" xr:uid="{00000000-0005-0000-0000-00005B280000}"/>
    <cellStyle name="Normal 15 12 2 3" xfId="10338" xr:uid="{00000000-0005-0000-0000-00005C280000}"/>
    <cellStyle name="Normal 15 12 2 4" xfId="10339" xr:uid="{00000000-0005-0000-0000-00005D280000}"/>
    <cellStyle name="Normal 15 12 2 5" xfId="10340" xr:uid="{00000000-0005-0000-0000-00005E280000}"/>
    <cellStyle name="Normal 15 12 3" xfId="10341" xr:uid="{00000000-0005-0000-0000-00005F280000}"/>
    <cellStyle name="Normal 15 12 3 2" xfId="10342" xr:uid="{00000000-0005-0000-0000-000060280000}"/>
    <cellStyle name="Normal 15 12 3 3" xfId="10343" xr:uid="{00000000-0005-0000-0000-000061280000}"/>
    <cellStyle name="Normal 15 12 3 4" xfId="10344" xr:uid="{00000000-0005-0000-0000-000062280000}"/>
    <cellStyle name="Normal 15 12 4" xfId="10345" xr:uid="{00000000-0005-0000-0000-000063280000}"/>
    <cellStyle name="Normal 15 12 5" xfId="10346" xr:uid="{00000000-0005-0000-0000-000064280000}"/>
    <cellStyle name="Normal 15 12 6" xfId="10347" xr:uid="{00000000-0005-0000-0000-000065280000}"/>
    <cellStyle name="Normal 15 13" xfId="10348" xr:uid="{00000000-0005-0000-0000-000066280000}"/>
    <cellStyle name="Normal 15 13 2" xfId="10349" xr:uid="{00000000-0005-0000-0000-000067280000}"/>
    <cellStyle name="Normal 15 13 3" xfId="10350" xr:uid="{00000000-0005-0000-0000-000068280000}"/>
    <cellStyle name="Normal 15 13 4" xfId="10351" xr:uid="{00000000-0005-0000-0000-000069280000}"/>
    <cellStyle name="Normal 15 2" xfId="10352" xr:uid="{00000000-0005-0000-0000-00006A280000}"/>
    <cellStyle name="Normal 15 2 2" xfId="10353" xr:uid="{00000000-0005-0000-0000-00006B280000}"/>
    <cellStyle name="Normal 15 2 3" xfId="10354" xr:uid="{00000000-0005-0000-0000-00006C280000}"/>
    <cellStyle name="Normal 15 2 3 2" xfId="10355" xr:uid="{00000000-0005-0000-0000-00006D280000}"/>
    <cellStyle name="Normal 15 2 3 2 2" xfId="10356" xr:uid="{00000000-0005-0000-0000-00006E280000}"/>
    <cellStyle name="Normal 15 2 3 2 2 2" xfId="10357" xr:uid="{00000000-0005-0000-0000-00006F280000}"/>
    <cellStyle name="Normal 15 2 3 2 2 3" xfId="10358" xr:uid="{00000000-0005-0000-0000-000070280000}"/>
    <cellStyle name="Normal 15 2 3 2 2 4" xfId="10359" xr:uid="{00000000-0005-0000-0000-000071280000}"/>
    <cellStyle name="Normal 15 2 3 2 3" xfId="10360" xr:uid="{00000000-0005-0000-0000-000072280000}"/>
    <cellStyle name="Normal 15 2 3 2 4" xfId="10361" xr:uid="{00000000-0005-0000-0000-000073280000}"/>
    <cellStyle name="Normal 15 2 3 2 5" xfId="10362" xr:uid="{00000000-0005-0000-0000-000074280000}"/>
    <cellStyle name="Normal 15 2 3 3" xfId="10363" xr:uid="{00000000-0005-0000-0000-000075280000}"/>
    <cellStyle name="Normal 15 2 3 3 2" xfId="10364" xr:uid="{00000000-0005-0000-0000-000076280000}"/>
    <cellStyle name="Normal 15 2 3 3 3" xfId="10365" xr:uid="{00000000-0005-0000-0000-000077280000}"/>
    <cellStyle name="Normal 15 2 3 3 4" xfId="10366" xr:uid="{00000000-0005-0000-0000-000078280000}"/>
    <cellStyle name="Normal 15 2 3 4" xfId="10367" xr:uid="{00000000-0005-0000-0000-000079280000}"/>
    <cellStyle name="Normal 15 2 3 5" xfId="10368" xr:uid="{00000000-0005-0000-0000-00007A280000}"/>
    <cellStyle name="Normal 15 2 3 6" xfId="10369" xr:uid="{00000000-0005-0000-0000-00007B280000}"/>
    <cellStyle name="Normal 15 3" xfId="10370" xr:uid="{00000000-0005-0000-0000-00007C280000}"/>
    <cellStyle name="Normal 15 3 2" xfId="10371" xr:uid="{00000000-0005-0000-0000-00007D280000}"/>
    <cellStyle name="Normal 15 3 2 2" xfId="10372" xr:uid="{00000000-0005-0000-0000-00007E280000}"/>
    <cellStyle name="Normal 15 4" xfId="10373" xr:uid="{00000000-0005-0000-0000-00007F280000}"/>
    <cellStyle name="Normal 15 4 2" xfId="10374" xr:uid="{00000000-0005-0000-0000-000080280000}"/>
    <cellStyle name="Normal 15 5" xfId="10375" xr:uid="{00000000-0005-0000-0000-000081280000}"/>
    <cellStyle name="Normal 15 6" xfId="10376" xr:uid="{00000000-0005-0000-0000-000082280000}"/>
    <cellStyle name="Normal 15 7" xfId="10377" xr:uid="{00000000-0005-0000-0000-000083280000}"/>
    <cellStyle name="Normal 15 8" xfId="10378" xr:uid="{00000000-0005-0000-0000-000084280000}"/>
    <cellStyle name="Normal 15 9" xfId="10379" xr:uid="{00000000-0005-0000-0000-000085280000}"/>
    <cellStyle name="Normal 16" xfId="10380" xr:uid="{00000000-0005-0000-0000-000086280000}"/>
    <cellStyle name="Normal 16 10" xfId="10381" xr:uid="{00000000-0005-0000-0000-000087280000}"/>
    <cellStyle name="Normal 16 10 2" xfId="10382" xr:uid="{00000000-0005-0000-0000-000088280000}"/>
    <cellStyle name="Normal 16 10 2 2" xfId="10383" xr:uid="{00000000-0005-0000-0000-000089280000}"/>
    <cellStyle name="Normal 16 10 2 2 2" xfId="10384" xr:uid="{00000000-0005-0000-0000-00008A280000}"/>
    <cellStyle name="Normal 16 10 2 2 2 2" xfId="10385" xr:uid="{00000000-0005-0000-0000-00008B280000}"/>
    <cellStyle name="Normal 16 10 2 2 2 3" xfId="10386" xr:uid="{00000000-0005-0000-0000-00008C280000}"/>
    <cellStyle name="Normal 16 10 2 2 2 4" xfId="10387" xr:uid="{00000000-0005-0000-0000-00008D280000}"/>
    <cellStyle name="Normal 16 10 2 2 3" xfId="10388" xr:uid="{00000000-0005-0000-0000-00008E280000}"/>
    <cellStyle name="Normal 16 10 2 2 4" xfId="10389" xr:uid="{00000000-0005-0000-0000-00008F280000}"/>
    <cellStyle name="Normal 16 10 2 2 5" xfId="10390" xr:uid="{00000000-0005-0000-0000-000090280000}"/>
    <cellStyle name="Normal 16 10 2 3" xfId="10391" xr:uid="{00000000-0005-0000-0000-000091280000}"/>
    <cellStyle name="Normal 16 10 2 4" xfId="10392" xr:uid="{00000000-0005-0000-0000-000092280000}"/>
    <cellStyle name="Normal 16 10 2 4 2" xfId="10393" xr:uid="{00000000-0005-0000-0000-000093280000}"/>
    <cellStyle name="Normal 16 10 2 4 3" xfId="10394" xr:uid="{00000000-0005-0000-0000-000094280000}"/>
    <cellStyle name="Normal 16 10 2 4 4" xfId="10395" xr:uid="{00000000-0005-0000-0000-000095280000}"/>
    <cellStyle name="Normal 16 10 2 5" xfId="10396" xr:uid="{00000000-0005-0000-0000-000096280000}"/>
    <cellStyle name="Normal 16 10 2 6" xfId="10397" xr:uid="{00000000-0005-0000-0000-000097280000}"/>
    <cellStyle name="Normal 16 10 2 7" xfId="10398" xr:uid="{00000000-0005-0000-0000-000098280000}"/>
    <cellStyle name="Normal 16 11" xfId="10399" xr:uid="{00000000-0005-0000-0000-000099280000}"/>
    <cellStyle name="Normal 16 11 2" xfId="10400" xr:uid="{00000000-0005-0000-0000-00009A280000}"/>
    <cellStyle name="Normal 16 11 2 2" xfId="10401" xr:uid="{00000000-0005-0000-0000-00009B280000}"/>
    <cellStyle name="Normal 16 11 2 2 2" xfId="10402" xr:uid="{00000000-0005-0000-0000-00009C280000}"/>
    <cellStyle name="Normal 16 11 2 2 2 2" xfId="10403" xr:uid="{00000000-0005-0000-0000-00009D280000}"/>
    <cellStyle name="Normal 16 11 2 2 2 3" xfId="10404" xr:uid="{00000000-0005-0000-0000-00009E280000}"/>
    <cellStyle name="Normal 16 11 2 2 2 4" xfId="10405" xr:uid="{00000000-0005-0000-0000-00009F280000}"/>
    <cellStyle name="Normal 16 11 2 2 3" xfId="10406" xr:uid="{00000000-0005-0000-0000-0000A0280000}"/>
    <cellStyle name="Normal 16 11 2 2 4" xfId="10407" xr:uid="{00000000-0005-0000-0000-0000A1280000}"/>
    <cellStyle name="Normal 16 11 2 2 5" xfId="10408" xr:uid="{00000000-0005-0000-0000-0000A2280000}"/>
    <cellStyle name="Normal 16 11 2 3" xfId="10409" xr:uid="{00000000-0005-0000-0000-0000A3280000}"/>
    <cellStyle name="Normal 16 11 2 4" xfId="10410" xr:uid="{00000000-0005-0000-0000-0000A4280000}"/>
    <cellStyle name="Normal 16 11 2 4 2" xfId="10411" xr:uid="{00000000-0005-0000-0000-0000A5280000}"/>
    <cellStyle name="Normal 16 11 2 4 3" xfId="10412" xr:uid="{00000000-0005-0000-0000-0000A6280000}"/>
    <cellStyle name="Normal 16 11 2 4 4" xfId="10413" xr:uid="{00000000-0005-0000-0000-0000A7280000}"/>
    <cellStyle name="Normal 16 11 2 5" xfId="10414" xr:uid="{00000000-0005-0000-0000-0000A8280000}"/>
    <cellStyle name="Normal 16 11 2 6" xfId="10415" xr:uid="{00000000-0005-0000-0000-0000A9280000}"/>
    <cellStyle name="Normal 16 11 2 7" xfId="10416" xr:uid="{00000000-0005-0000-0000-0000AA280000}"/>
    <cellStyle name="Normal 16 12" xfId="10417" xr:uid="{00000000-0005-0000-0000-0000AB280000}"/>
    <cellStyle name="Normal 16 12 2" xfId="10418" xr:uid="{00000000-0005-0000-0000-0000AC280000}"/>
    <cellStyle name="Normal 16 13" xfId="10419" xr:uid="{00000000-0005-0000-0000-0000AD280000}"/>
    <cellStyle name="Normal 16 13 2" xfId="10420" xr:uid="{00000000-0005-0000-0000-0000AE280000}"/>
    <cellStyle name="Normal 16 14" xfId="10421" xr:uid="{00000000-0005-0000-0000-0000AF280000}"/>
    <cellStyle name="Normal 16 14 2" xfId="10422" xr:uid="{00000000-0005-0000-0000-0000B0280000}"/>
    <cellStyle name="Normal 16 15" xfId="10423" xr:uid="{00000000-0005-0000-0000-0000B1280000}"/>
    <cellStyle name="Normal 16 15 2" xfId="10424" xr:uid="{00000000-0005-0000-0000-0000B2280000}"/>
    <cellStyle name="Normal 16 16" xfId="10425" xr:uid="{00000000-0005-0000-0000-0000B3280000}"/>
    <cellStyle name="Normal 16 16 2" xfId="10426" xr:uid="{00000000-0005-0000-0000-0000B4280000}"/>
    <cellStyle name="Normal 16 17" xfId="10427" xr:uid="{00000000-0005-0000-0000-0000B5280000}"/>
    <cellStyle name="Normal 16 17 2" xfId="10428" xr:uid="{00000000-0005-0000-0000-0000B6280000}"/>
    <cellStyle name="Normal 16 18" xfId="10429" xr:uid="{00000000-0005-0000-0000-0000B7280000}"/>
    <cellStyle name="Normal 16 18 2" xfId="10430" xr:uid="{00000000-0005-0000-0000-0000B8280000}"/>
    <cellStyle name="Normal 16 19" xfId="10431" xr:uid="{00000000-0005-0000-0000-0000B9280000}"/>
    <cellStyle name="Normal 16 19 2" xfId="10432" xr:uid="{00000000-0005-0000-0000-0000BA280000}"/>
    <cellStyle name="Normal 16 2" xfId="10433" xr:uid="{00000000-0005-0000-0000-0000BB280000}"/>
    <cellStyle name="Normal 16 2 2" xfId="10434" xr:uid="{00000000-0005-0000-0000-0000BC280000}"/>
    <cellStyle name="Normal 16 2 3" xfId="10435" xr:uid="{00000000-0005-0000-0000-0000BD280000}"/>
    <cellStyle name="Normal 16 2 3 2" xfId="10436" xr:uid="{00000000-0005-0000-0000-0000BE280000}"/>
    <cellStyle name="Normal 16 2 3 2 2" xfId="10437" xr:uid="{00000000-0005-0000-0000-0000BF280000}"/>
    <cellStyle name="Normal 16 2 3 2 2 2" xfId="10438" xr:uid="{00000000-0005-0000-0000-0000C0280000}"/>
    <cellStyle name="Normal 16 2 3 2 2 3" xfId="10439" xr:uid="{00000000-0005-0000-0000-0000C1280000}"/>
    <cellStyle name="Normal 16 2 3 2 2 4" xfId="10440" xr:uid="{00000000-0005-0000-0000-0000C2280000}"/>
    <cellStyle name="Normal 16 2 3 2 3" xfId="10441" xr:uid="{00000000-0005-0000-0000-0000C3280000}"/>
    <cellStyle name="Normal 16 2 3 2 4" xfId="10442" xr:uid="{00000000-0005-0000-0000-0000C4280000}"/>
    <cellStyle name="Normal 16 2 3 2 5" xfId="10443" xr:uid="{00000000-0005-0000-0000-0000C5280000}"/>
    <cellStyle name="Normal 16 2 3 3" xfId="10444" xr:uid="{00000000-0005-0000-0000-0000C6280000}"/>
    <cellStyle name="Normal 16 2 3 3 2" xfId="10445" xr:uid="{00000000-0005-0000-0000-0000C7280000}"/>
    <cellStyle name="Normal 16 2 3 3 3" xfId="10446" xr:uid="{00000000-0005-0000-0000-0000C8280000}"/>
    <cellStyle name="Normal 16 2 3 3 4" xfId="10447" xr:uid="{00000000-0005-0000-0000-0000C9280000}"/>
    <cellStyle name="Normal 16 2 3 4" xfId="10448" xr:uid="{00000000-0005-0000-0000-0000CA280000}"/>
    <cellStyle name="Normal 16 2 3 5" xfId="10449" xr:uid="{00000000-0005-0000-0000-0000CB280000}"/>
    <cellStyle name="Normal 16 2 3 6" xfId="10450" xr:uid="{00000000-0005-0000-0000-0000CC280000}"/>
    <cellStyle name="Normal 16 2 4" xfId="10451" xr:uid="{00000000-0005-0000-0000-0000CD280000}"/>
    <cellStyle name="Normal 16 2 4 2" xfId="10452" xr:uid="{00000000-0005-0000-0000-0000CE280000}"/>
    <cellStyle name="Normal 16 2 4 3" xfId="10453" xr:uid="{00000000-0005-0000-0000-0000CF280000}"/>
    <cellStyle name="Normal 16 2 4 4" xfId="10454" xr:uid="{00000000-0005-0000-0000-0000D0280000}"/>
    <cellStyle name="Normal 16 20" xfId="10455" xr:uid="{00000000-0005-0000-0000-0000D1280000}"/>
    <cellStyle name="Normal 16 20 2" xfId="10456" xr:uid="{00000000-0005-0000-0000-0000D2280000}"/>
    <cellStyle name="Normal 16 20 2 2" xfId="10457" xr:uid="{00000000-0005-0000-0000-0000D3280000}"/>
    <cellStyle name="Normal 16 20 2 2 2" xfId="10458" xr:uid="{00000000-0005-0000-0000-0000D4280000}"/>
    <cellStyle name="Normal 16 20 2 2 3" xfId="10459" xr:uid="{00000000-0005-0000-0000-0000D5280000}"/>
    <cellStyle name="Normal 16 20 2 2 4" xfId="10460" xr:uid="{00000000-0005-0000-0000-0000D6280000}"/>
    <cellStyle name="Normal 16 20 2 3" xfId="10461" xr:uid="{00000000-0005-0000-0000-0000D7280000}"/>
    <cellStyle name="Normal 16 20 2 4" xfId="10462" xr:uid="{00000000-0005-0000-0000-0000D8280000}"/>
    <cellStyle name="Normal 16 20 2 5" xfId="10463" xr:uid="{00000000-0005-0000-0000-0000D9280000}"/>
    <cellStyle name="Normal 16 20 3" xfId="10464" xr:uid="{00000000-0005-0000-0000-0000DA280000}"/>
    <cellStyle name="Normal 16 20 3 2" xfId="10465" xr:uid="{00000000-0005-0000-0000-0000DB280000}"/>
    <cellStyle name="Normal 16 20 3 3" xfId="10466" xr:uid="{00000000-0005-0000-0000-0000DC280000}"/>
    <cellStyle name="Normal 16 20 3 4" xfId="10467" xr:uid="{00000000-0005-0000-0000-0000DD280000}"/>
    <cellStyle name="Normal 16 20 4" xfId="10468" xr:uid="{00000000-0005-0000-0000-0000DE280000}"/>
    <cellStyle name="Normal 16 20 5" xfId="10469" xr:uid="{00000000-0005-0000-0000-0000DF280000}"/>
    <cellStyle name="Normal 16 20 6" xfId="10470" xr:uid="{00000000-0005-0000-0000-0000E0280000}"/>
    <cellStyle name="Normal 16 21" xfId="10471" xr:uid="{00000000-0005-0000-0000-0000E1280000}"/>
    <cellStyle name="Normal 16 21 2" xfId="10472" xr:uid="{00000000-0005-0000-0000-0000E2280000}"/>
    <cellStyle name="Normal 16 21 3" xfId="10473" xr:uid="{00000000-0005-0000-0000-0000E3280000}"/>
    <cellStyle name="Normal 16 21 4" xfId="10474" xr:uid="{00000000-0005-0000-0000-0000E4280000}"/>
    <cellStyle name="Normal 16 3" xfId="10475" xr:uid="{00000000-0005-0000-0000-0000E5280000}"/>
    <cellStyle name="Normal 16 3 2" xfId="10476" xr:uid="{00000000-0005-0000-0000-0000E6280000}"/>
    <cellStyle name="Normal 16 3 2 2" xfId="10477" xr:uid="{00000000-0005-0000-0000-0000E7280000}"/>
    <cellStyle name="Normal 16 3 2 2 2" xfId="10478" xr:uid="{00000000-0005-0000-0000-0000E8280000}"/>
    <cellStyle name="Normal 16 3 2 2 2 2" xfId="10479" xr:uid="{00000000-0005-0000-0000-0000E9280000}"/>
    <cellStyle name="Normal 16 3 2 2 2 3" xfId="10480" xr:uid="{00000000-0005-0000-0000-0000EA280000}"/>
    <cellStyle name="Normal 16 3 2 2 2 4" xfId="10481" xr:uid="{00000000-0005-0000-0000-0000EB280000}"/>
    <cellStyle name="Normal 16 3 2 2 3" xfId="10482" xr:uid="{00000000-0005-0000-0000-0000EC280000}"/>
    <cellStyle name="Normal 16 3 2 2 4" xfId="10483" xr:uid="{00000000-0005-0000-0000-0000ED280000}"/>
    <cellStyle name="Normal 16 3 2 2 5" xfId="10484" xr:uid="{00000000-0005-0000-0000-0000EE280000}"/>
    <cellStyle name="Normal 16 3 2 3" xfId="10485" xr:uid="{00000000-0005-0000-0000-0000EF280000}"/>
    <cellStyle name="Normal 16 3 2 4" xfId="10486" xr:uid="{00000000-0005-0000-0000-0000F0280000}"/>
    <cellStyle name="Normal 16 3 2 4 2" xfId="10487" xr:uid="{00000000-0005-0000-0000-0000F1280000}"/>
    <cellStyle name="Normal 16 3 2 4 3" xfId="10488" xr:uid="{00000000-0005-0000-0000-0000F2280000}"/>
    <cellStyle name="Normal 16 3 2 4 4" xfId="10489" xr:uid="{00000000-0005-0000-0000-0000F3280000}"/>
    <cellStyle name="Normal 16 3 2 5" xfId="10490" xr:uid="{00000000-0005-0000-0000-0000F4280000}"/>
    <cellStyle name="Normal 16 3 2 6" xfId="10491" xr:uid="{00000000-0005-0000-0000-0000F5280000}"/>
    <cellStyle name="Normal 16 3 2 7" xfId="10492" xr:uid="{00000000-0005-0000-0000-0000F6280000}"/>
    <cellStyle name="Normal 16 4" xfId="10493" xr:uid="{00000000-0005-0000-0000-0000F7280000}"/>
    <cellStyle name="Normal 16 4 2" xfId="10494" xr:uid="{00000000-0005-0000-0000-0000F8280000}"/>
    <cellStyle name="Normal 16 4 2 2" xfId="10495" xr:uid="{00000000-0005-0000-0000-0000F9280000}"/>
    <cellStyle name="Normal 16 4 2 2 2" xfId="10496" xr:uid="{00000000-0005-0000-0000-0000FA280000}"/>
    <cellStyle name="Normal 16 4 2 2 2 2" xfId="10497" xr:uid="{00000000-0005-0000-0000-0000FB280000}"/>
    <cellStyle name="Normal 16 4 2 2 2 3" xfId="10498" xr:uid="{00000000-0005-0000-0000-0000FC280000}"/>
    <cellStyle name="Normal 16 4 2 2 2 4" xfId="10499" xr:uid="{00000000-0005-0000-0000-0000FD280000}"/>
    <cellStyle name="Normal 16 4 2 2 3" xfId="10500" xr:uid="{00000000-0005-0000-0000-0000FE280000}"/>
    <cellStyle name="Normal 16 4 2 2 4" xfId="10501" xr:uid="{00000000-0005-0000-0000-0000FF280000}"/>
    <cellStyle name="Normal 16 4 2 2 5" xfId="10502" xr:uid="{00000000-0005-0000-0000-000000290000}"/>
    <cellStyle name="Normal 16 4 2 3" xfId="10503" xr:uid="{00000000-0005-0000-0000-000001290000}"/>
    <cellStyle name="Normal 16 4 2 4" xfId="10504" xr:uid="{00000000-0005-0000-0000-000002290000}"/>
    <cellStyle name="Normal 16 4 2 4 2" xfId="10505" xr:uid="{00000000-0005-0000-0000-000003290000}"/>
    <cellStyle name="Normal 16 4 2 4 3" xfId="10506" xr:uid="{00000000-0005-0000-0000-000004290000}"/>
    <cellStyle name="Normal 16 4 2 4 4" xfId="10507" xr:uid="{00000000-0005-0000-0000-000005290000}"/>
    <cellStyle name="Normal 16 4 2 5" xfId="10508" xr:uid="{00000000-0005-0000-0000-000006290000}"/>
    <cellStyle name="Normal 16 4 2 6" xfId="10509" xr:uid="{00000000-0005-0000-0000-000007290000}"/>
    <cellStyle name="Normal 16 4 2 7" xfId="10510" xr:uid="{00000000-0005-0000-0000-000008290000}"/>
    <cellStyle name="Normal 16 5" xfId="10511" xr:uid="{00000000-0005-0000-0000-000009290000}"/>
    <cellStyle name="Normal 16 5 2" xfId="10512" xr:uid="{00000000-0005-0000-0000-00000A290000}"/>
    <cellStyle name="Normal 16 5 2 2" xfId="10513" xr:uid="{00000000-0005-0000-0000-00000B290000}"/>
    <cellStyle name="Normal 16 5 2 2 2" xfId="10514" xr:uid="{00000000-0005-0000-0000-00000C290000}"/>
    <cellStyle name="Normal 16 5 2 2 2 2" xfId="10515" xr:uid="{00000000-0005-0000-0000-00000D290000}"/>
    <cellStyle name="Normal 16 5 2 2 2 3" xfId="10516" xr:uid="{00000000-0005-0000-0000-00000E290000}"/>
    <cellStyle name="Normal 16 5 2 2 2 4" xfId="10517" xr:uid="{00000000-0005-0000-0000-00000F290000}"/>
    <cellStyle name="Normal 16 5 2 2 3" xfId="10518" xr:uid="{00000000-0005-0000-0000-000010290000}"/>
    <cellStyle name="Normal 16 5 2 2 4" xfId="10519" xr:uid="{00000000-0005-0000-0000-000011290000}"/>
    <cellStyle name="Normal 16 5 2 2 5" xfId="10520" xr:uid="{00000000-0005-0000-0000-000012290000}"/>
    <cellStyle name="Normal 16 5 2 3" xfId="10521" xr:uid="{00000000-0005-0000-0000-000013290000}"/>
    <cellStyle name="Normal 16 5 2 4" xfId="10522" xr:uid="{00000000-0005-0000-0000-000014290000}"/>
    <cellStyle name="Normal 16 5 2 4 2" xfId="10523" xr:uid="{00000000-0005-0000-0000-000015290000}"/>
    <cellStyle name="Normal 16 5 2 4 3" xfId="10524" xr:uid="{00000000-0005-0000-0000-000016290000}"/>
    <cellStyle name="Normal 16 5 2 4 4" xfId="10525" xr:uid="{00000000-0005-0000-0000-000017290000}"/>
    <cellStyle name="Normal 16 5 2 5" xfId="10526" xr:uid="{00000000-0005-0000-0000-000018290000}"/>
    <cellStyle name="Normal 16 5 2 6" xfId="10527" xr:uid="{00000000-0005-0000-0000-000019290000}"/>
    <cellStyle name="Normal 16 5 2 7" xfId="10528" xr:uid="{00000000-0005-0000-0000-00001A290000}"/>
    <cellStyle name="Normal 16 6" xfId="10529" xr:uid="{00000000-0005-0000-0000-00001B290000}"/>
    <cellStyle name="Normal 16 6 2" xfId="10530" xr:uid="{00000000-0005-0000-0000-00001C290000}"/>
    <cellStyle name="Normal 16 6 2 2" xfId="10531" xr:uid="{00000000-0005-0000-0000-00001D290000}"/>
    <cellStyle name="Normal 16 6 2 2 2" xfId="10532" xr:uid="{00000000-0005-0000-0000-00001E290000}"/>
    <cellStyle name="Normal 16 6 2 2 2 2" xfId="10533" xr:uid="{00000000-0005-0000-0000-00001F290000}"/>
    <cellStyle name="Normal 16 6 2 2 2 3" xfId="10534" xr:uid="{00000000-0005-0000-0000-000020290000}"/>
    <cellStyle name="Normal 16 6 2 2 2 4" xfId="10535" xr:uid="{00000000-0005-0000-0000-000021290000}"/>
    <cellStyle name="Normal 16 6 2 2 3" xfId="10536" xr:uid="{00000000-0005-0000-0000-000022290000}"/>
    <cellStyle name="Normal 16 6 2 2 4" xfId="10537" xr:uid="{00000000-0005-0000-0000-000023290000}"/>
    <cellStyle name="Normal 16 6 2 2 5" xfId="10538" xr:uid="{00000000-0005-0000-0000-000024290000}"/>
    <cellStyle name="Normal 16 6 2 3" xfId="10539" xr:uid="{00000000-0005-0000-0000-000025290000}"/>
    <cellStyle name="Normal 16 6 2 4" xfId="10540" xr:uid="{00000000-0005-0000-0000-000026290000}"/>
    <cellStyle name="Normal 16 6 2 4 2" xfId="10541" xr:uid="{00000000-0005-0000-0000-000027290000}"/>
    <cellStyle name="Normal 16 6 2 4 3" xfId="10542" xr:uid="{00000000-0005-0000-0000-000028290000}"/>
    <cellStyle name="Normal 16 6 2 4 4" xfId="10543" xr:uid="{00000000-0005-0000-0000-000029290000}"/>
    <cellStyle name="Normal 16 6 2 5" xfId="10544" xr:uid="{00000000-0005-0000-0000-00002A290000}"/>
    <cellStyle name="Normal 16 6 2 6" xfId="10545" xr:uid="{00000000-0005-0000-0000-00002B290000}"/>
    <cellStyle name="Normal 16 6 2 7" xfId="10546" xr:uid="{00000000-0005-0000-0000-00002C290000}"/>
    <cellStyle name="Normal 16 7" xfId="10547" xr:uid="{00000000-0005-0000-0000-00002D290000}"/>
    <cellStyle name="Normal 16 7 2" xfId="10548" xr:uid="{00000000-0005-0000-0000-00002E290000}"/>
    <cellStyle name="Normal 16 7 2 2" xfId="10549" xr:uid="{00000000-0005-0000-0000-00002F290000}"/>
    <cellStyle name="Normal 16 7 2 2 2" xfId="10550" xr:uid="{00000000-0005-0000-0000-000030290000}"/>
    <cellStyle name="Normal 16 7 2 2 2 2" xfId="10551" xr:uid="{00000000-0005-0000-0000-000031290000}"/>
    <cellStyle name="Normal 16 7 2 2 2 3" xfId="10552" xr:uid="{00000000-0005-0000-0000-000032290000}"/>
    <cellStyle name="Normal 16 7 2 2 2 4" xfId="10553" xr:uid="{00000000-0005-0000-0000-000033290000}"/>
    <cellStyle name="Normal 16 7 2 2 3" xfId="10554" xr:uid="{00000000-0005-0000-0000-000034290000}"/>
    <cellStyle name="Normal 16 7 2 2 4" xfId="10555" xr:uid="{00000000-0005-0000-0000-000035290000}"/>
    <cellStyle name="Normal 16 7 2 2 5" xfId="10556" xr:uid="{00000000-0005-0000-0000-000036290000}"/>
    <cellStyle name="Normal 16 7 2 3" xfId="10557" xr:uid="{00000000-0005-0000-0000-000037290000}"/>
    <cellStyle name="Normal 16 7 2 4" xfId="10558" xr:uid="{00000000-0005-0000-0000-000038290000}"/>
    <cellStyle name="Normal 16 7 2 4 2" xfId="10559" xr:uid="{00000000-0005-0000-0000-000039290000}"/>
    <cellStyle name="Normal 16 7 2 4 3" xfId="10560" xr:uid="{00000000-0005-0000-0000-00003A290000}"/>
    <cellStyle name="Normal 16 7 2 4 4" xfId="10561" xr:uid="{00000000-0005-0000-0000-00003B290000}"/>
    <cellStyle name="Normal 16 7 2 5" xfId="10562" xr:uid="{00000000-0005-0000-0000-00003C290000}"/>
    <cellStyle name="Normal 16 7 2 6" xfId="10563" xr:uid="{00000000-0005-0000-0000-00003D290000}"/>
    <cellStyle name="Normal 16 7 2 7" xfId="10564" xr:uid="{00000000-0005-0000-0000-00003E290000}"/>
    <cellStyle name="Normal 16 8" xfId="10565" xr:uid="{00000000-0005-0000-0000-00003F290000}"/>
    <cellStyle name="Normal 16 8 2" xfId="10566" xr:uid="{00000000-0005-0000-0000-000040290000}"/>
    <cellStyle name="Normal 16 8 2 2" xfId="10567" xr:uid="{00000000-0005-0000-0000-000041290000}"/>
    <cellStyle name="Normal 16 8 2 2 2" xfId="10568" xr:uid="{00000000-0005-0000-0000-000042290000}"/>
    <cellStyle name="Normal 16 8 2 2 2 2" xfId="10569" xr:uid="{00000000-0005-0000-0000-000043290000}"/>
    <cellStyle name="Normal 16 8 2 2 2 3" xfId="10570" xr:uid="{00000000-0005-0000-0000-000044290000}"/>
    <cellStyle name="Normal 16 8 2 2 2 4" xfId="10571" xr:uid="{00000000-0005-0000-0000-000045290000}"/>
    <cellStyle name="Normal 16 8 2 2 3" xfId="10572" xr:uid="{00000000-0005-0000-0000-000046290000}"/>
    <cellStyle name="Normal 16 8 2 2 4" xfId="10573" xr:uid="{00000000-0005-0000-0000-000047290000}"/>
    <cellStyle name="Normal 16 8 2 2 5" xfId="10574" xr:uid="{00000000-0005-0000-0000-000048290000}"/>
    <cellStyle name="Normal 16 8 2 3" xfId="10575" xr:uid="{00000000-0005-0000-0000-000049290000}"/>
    <cellStyle name="Normal 16 8 2 4" xfId="10576" xr:uid="{00000000-0005-0000-0000-00004A290000}"/>
    <cellStyle name="Normal 16 8 2 4 2" xfId="10577" xr:uid="{00000000-0005-0000-0000-00004B290000}"/>
    <cellStyle name="Normal 16 8 2 4 3" xfId="10578" xr:uid="{00000000-0005-0000-0000-00004C290000}"/>
    <cellStyle name="Normal 16 8 2 4 4" xfId="10579" xr:uid="{00000000-0005-0000-0000-00004D290000}"/>
    <cellStyle name="Normal 16 8 2 5" xfId="10580" xr:uid="{00000000-0005-0000-0000-00004E290000}"/>
    <cellStyle name="Normal 16 8 2 6" xfId="10581" xr:uid="{00000000-0005-0000-0000-00004F290000}"/>
    <cellStyle name="Normal 16 8 2 7" xfId="10582" xr:uid="{00000000-0005-0000-0000-000050290000}"/>
    <cellStyle name="Normal 16 9" xfId="10583" xr:uid="{00000000-0005-0000-0000-000051290000}"/>
    <cellStyle name="Normal 16 9 2" xfId="10584" xr:uid="{00000000-0005-0000-0000-000052290000}"/>
    <cellStyle name="Normal 16 9 2 2" xfId="10585" xr:uid="{00000000-0005-0000-0000-000053290000}"/>
    <cellStyle name="Normal 16 9 2 2 2" xfId="10586" xr:uid="{00000000-0005-0000-0000-000054290000}"/>
    <cellStyle name="Normal 16 9 2 2 2 2" xfId="10587" xr:uid="{00000000-0005-0000-0000-000055290000}"/>
    <cellStyle name="Normal 16 9 2 2 2 3" xfId="10588" xr:uid="{00000000-0005-0000-0000-000056290000}"/>
    <cellStyle name="Normal 16 9 2 2 2 4" xfId="10589" xr:uid="{00000000-0005-0000-0000-000057290000}"/>
    <cellStyle name="Normal 16 9 2 2 3" xfId="10590" xr:uid="{00000000-0005-0000-0000-000058290000}"/>
    <cellStyle name="Normal 16 9 2 2 4" xfId="10591" xr:uid="{00000000-0005-0000-0000-000059290000}"/>
    <cellStyle name="Normal 16 9 2 2 5" xfId="10592" xr:uid="{00000000-0005-0000-0000-00005A290000}"/>
    <cellStyle name="Normal 16 9 2 3" xfId="10593" xr:uid="{00000000-0005-0000-0000-00005B290000}"/>
    <cellStyle name="Normal 16 9 2 4" xfId="10594" xr:uid="{00000000-0005-0000-0000-00005C290000}"/>
    <cellStyle name="Normal 16 9 2 4 2" xfId="10595" xr:uid="{00000000-0005-0000-0000-00005D290000}"/>
    <cellStyle name="Normal 16 9 2 4 3" xfId="10596" xr:uid="{00000000-0005-0000-0000-00005E290000}"/>
    <cellStyle name="Normal 16 9 2 4 4" xfId="10597" xr:uid="{00000000-0005-0000-0000-00005F290000}"/>
    <cellStyle name="Normal 16 9 2 5" xfId="10598" xr:uid="{00000000-0005-0000-0000-000060290000}"/>
    <cellStyle name="Normal 16 9 2 6" xfId="10599" xr:uid="{00000000-0005-0000-0000-000061290000}"/>
    <cellStyle name="Normal 16 9 2 7" xfId="10600" xr:uid="{00000000-0005-0000-0000-000062290000}"/>
    <cellStyle name="Normal 17" xfId="10601" xr:uid="{00000000-0005-0000-0000-000063290000}"/>
    <cellStyle name="Normal 17 10" xfId="10602" xr:uid="{00000000-0005-0000-0000-000064290000}"/>
    <cellStyle name="Normal 17 10 2" xfId="10603" xr:uid="{00000000-0005-0000-0000-000065290000}"/>
    <cellStyle name="Normal 17 11" xfId="10604" xr:uid="{00000000-0005-0000-0000-000066290000}"/>
    <cellStyle name="Normal 17 11 2" xfId="10605" xr:uid="{00000000-0005-0000-0000-000067290000}"/>
    <cellStyle name="Normal 17 11 2 2" xfId="10606" xr:uid="{00000000-0005-0000-0000-000068290000}"/>
    <cellStyle name="Normal 17 11 2 2 2" xfId="10607" xr:uid="{00000000-0005-0000-0000-000069290000}"/>
    <cellStyle name="Normal 17 11 2 2 2 2" xfId="10608" xr:uid="{00000000-0005-0000-0000-00006A290000}"/>
    <cellStyle name="Normal 17 11 2 2 2 3" xfId="10609" xr:uid="{00000000-0005-0000-0000-00006B290000}"/>
    <cellStyle name="Normal 17 11 2 2 2 4" xfId="10610" xr:uid="{00000000-0005-0000-0000-00006C290000}"/>
    <cellStyle name="Normal 17 11 2 2 3" xfId="10611" xr:uid="{00000000-0005-0000-0000-00006D290000}"/>
    <cellStyle name="Normal 17 11 2 2 4" xfId="10612" xr:uid="{00000000-0005-0000-0000-00006E290000}"/>
    <cellStyle name="Normal 17 11 2 2 5" xfId="10613" xr:uid="{00000000-0005-0000-0000-00006F290000}"/>
    <cellStyle name="Normal 17 11 2 3" xfId="10614" xr:uid="{00000000-0005-0000-0000-000070290000}"/>
    <cellStyle name="Normal 17 11 2 4" xfId="10615" xr:uid="{00000000-0005-0000-0000-000071290000}"/>
    <cellStyle name="Normal 17 11 2 4 2" xfId="10616" xr:uid="{00000000-0005-0000-0000-000072290000}"/>
    <cellStyle name="Normal 17 11 2 4 3" xfId="10617" xr:uid="{00000000-0005-0000-0000-000073290000}"/>
    <cellStyle name="Normal 17 11 2 4 4" xfId="10618" xr:uid="{00000000-0005-0000-0000-000074290000}"/>
    <cellStyle name="Normal 17 11 2 5" xfId="10619" xr:uid="{00000000-0005-0000-0000-000075290000}"/>
    <cellStyle name="Normal 17 11 2 6" xfId="10620" xr:uid="{00000000-0005-0000-0000-000076290000}"/>
    <cellStyle name="Normal 17 11 2 7" xfId="10621" xr:uid="{00000000-0005-0000-0000-000077290000}"/>
    <cellStyle name="Normal 17 12" xfId="10622" xr:uid="{00000000-0005-0000-0000-000078290000}"/>
    <cellStyle name="Normal 17 12 2" xfId="10623" xr:uid="{00000000-0005-0000-0000-000079290000}"/>
    <cellStyle name="Normal 17 13" xfId="10624" xr:uid="{00000000-0005-0000-0000-00007A290000}"/>
    <cellStyle name="Normal 17 14" xfId="10625" xr:uid="{00000000-0005-0000-0000-00007B290000}"/>
    <cellStyle name="Normal 17 14 2" xfId="10626" xr:uid="{00000000-0005-0000-0000-00007C290000}"/>
    <cellStyle name="Normal 17 14 2 2" xfId="10627" xr:uid="{00000000-0005-0000-0000-00007D290000}"/>
    <cellStyle name="Normal 17 14 2 2 2" xfId="10628" xr:uid="{00000000-0005-0000-0000-00007E290000}"/>
    <cellStyle name="Normal 17 14 2 2 3" xfId="10629" xr:uid="{00000000-0005-0000-0000-00007F290000}"/>
    <cellStyle name="Normal 17 14 2 2 4" xfId="10630" xr:uid="{00000000-0005-0000-0000-000080290000}"/>
    <cellStyle name="Normal 17 14 2 3" xfId="10631" xr:uid="{00000000-0005-0000-0000-000081290000}"/>
    <cellStyle name="Normal 17 14 2 4" xfId="10632" xr:uid="{00000000-0005-0000-0000-000082290000}"/>
    <cellStyle name="Normal 17 14 2 5" xfId="10633" xr:uid="{00000000-0005-0000-0000-000083290000}"/>
    <cellStyle name="Normal 17 14 3" xfId="10634" xr:uid="{00000000-0005-0000-0000-000084290000}"/>
    <cellStyle name="Normal 17 14 3 2" xfId="10635" xr:uid="{00000000-0005-0000-0000-000085290000}"/>
    <cellStyle name="Normal 17 14 3 3" xfId="10636" xr:uid="{00000000-0005-0000-0000-000086290000}"/>
    <cellStyle name="Normal 17 14 3 4" xfId="10637" xr:uid="{00000000-0005-0000-0000-000087290000}"/>
    <cellStyle name="Normal 17 14 4" xfId="10638" xr:uid="{00000000-0005-0000-0000-000088290000}"/>
    <cellStyle name="Normal 17 14 5" xfId="10639" xr:uid="{00000000-0005-0000-0000-000089290000}"/>
    <cellStyle name="Normal 17 14 6" xfId="10640" xr:uid="{00000000-0005-0000-0000-00008A290000}"/>
    <cellStyle name="Normal 17 15" xfId="10641" xr:uid="{00000000-0005-0000-0000-00008B290000}"/>
    <cellStyle name="Normal 17 15 2" xfId="10642" xr:uid="{00000000-0005-0000-0000-00008C290000}"/>
    <cellStyle name="Normal 17 15 3" xfId="10643" xr:uid="{00000000-0005-0000-0000-00008D290000}"/>
    <cellStyle name="Normal 17 15 4" xfId="10644" xr:uid="{00000000-0005-0000-0000-00008E290000}"/>
    <cellStyle name="Normal 17 2" xfId="10645" xr:uid="{00000000-0005-0000-0000-00008F290000}"/>
    <cellStyle name="Normal 17 2 2" xfId="10646" xr:uid="{00000000-0005-0000-0000-000090290000}"/>
    <cellStyle name="Normal 17 2 3" xfId="10647" xr:uid="{00000000-0005-0000-0000-000091290000}"/>
    <cellStyle name="Normal 17 2 3 2" xfId="10648" xr:uid="{00000000-0005-0000-0000-000092290000}"/>
    <cellStyle name="Normal 17 2 3 2 2" xfId="10649" xr:uid="{00000000-0005-0000-0000-000093290000}"/>
    <cellStyle name="Normal 17 2 3 2 2 2" xfId="10650" xr:uid="{00000000-0005-0000-0000-000094290000}"/>
    <cellStyle name="Normal 17 2 3 2 2 3" xfId="10651" xr:uid="{00000000-0005-0000-0000-000095290000}"/>
    <cellStyle name="Normal 17 2 3 2 2 4" xfId="10652" xr:uid="{00000000-0005-0000-0000-000096290000}"/>
    <cellStyle name="Normal 17 2 3 2 3" xfId="10653" xr:uid="{00000000-0005-0000-0000-000097290000}"/>
    <cellStyle name="Normal 17 2 3 2 4" xfId="10654" xr:uid="{00000000-0005-0000-0000-000098290000}"/>
    <cellStyle name="Normal 17 2 3 2 5" xfId="10655" xr:uid="{00000000-0005-0000-0000-000099290000}"/>
    <cellStyle name="Normal 17 2 3 3" xfId="10656" xr:uid="{00000000-0005-0000-0000-00009A290000}"/>
    <cellStyle name="Normal 17 2 3 3 2" xfId="10657" xr:uid="{00000000-0005-0000-0000-00009B290000}"/>
    <cellStyle name="Normal 17 2 3 3 3" xfId="10658" xr:uid="{00000000-0005-0000-0000-00009C290000}"/>
    <cellStyle name="Normal 17 2 3 3 4" xfId="10659" xr:uid="{00000000-0005-0000-0000-00009D290000}"/>
    <cellStyle name="Normal 17 2 3 4" xfId="10660" xr:uid="{00000000-0005-0000-0000-00009E290000}"/>
    <cellStyle name="Normal 17 2 3 5" xfId="10661" xr:uid="{00000000-0005-0000-0000-00009F290000}"/>
    <cellStyle name="Normal 17 2 3 6" xfId="10662" xr:uid="{00000000-0005-0000-0000-0000A0290000}"/>
    <cellStyle name="Normal 17 3" xfId="10663" xr:uid="{00000000-0005-0000-0000-0000A1290000}"/>
    <cellStyle name="Normal 17 3 2" xfId="10664" xr:uid="{00000000-0005-0000-0000-0000A2290000}"/>
    <cellStyle name="Normal 17 3 2 2" xfId="10665" xr:uid="{00000000-0005-0000-0000-0000A3290000}"/>
    <cellStyle name="Normal 17 3 2 2 2" xfId="10666" xr:uid="{00000000-0005-0000-0000-0000A4290000}"/>
    <cellStyle name="Normal 17 3 2 2 2 2" xfId="10667" xr:uid="{00000000-0005-0000-0000-0000A5290000}"/>
    <cellStyle name="Normal 17 3 2 2 2 3" xfId="10668" xr:uid="{00000000-0005-0000-0000-0000A6290000}"/>
    <cellStyle name="Normal 17 3 2 2 2 4" xfId="10669" xr:uid="{00000000-0005-0000-0000-0000A7290000}"/>
    <cellStyle name="Normal 17 3 2 2 3" xfId="10670" xr:uid="{00000000-0005-0000-0000-0000A8290000}"/>
    <cellStyle name="Normal 17 3 2 2 4" xfId="10671" xr:uid="{00000000-0005-0000-0000-0000A9290000}"/>
    <cellStyle name="Normal 17 3 2 2 5" xfId="10672" xr:uid="{00000000-0005-0000-0000-0000AA290000}"/>
    <cellStyle name="Normal 17 3 2 3" xfId="10673" xr:uid="{00000000-0005-0000-0000-0000AB290000}"/>
    <cellStyle name="Normal 17 3 2 4" xfId="10674" xr:uid="{00000000-0005-0000-0000-0000AC290000}"/>
    <cellStyle name="Normal 17 3 2 4 2" xfId="10675" xr:uid="{00000000-0005-0000-0000-0000AD290000}"/>
    <cellStyle name="Normal 17 3 2 4 3" xfId="10676" xr:uid="{00000000-0005-0000-0000-0000AE290000}"/>
    <cellStyle name="Normal 17 3 2 4 4" xfId="10677" xr:uid="{00000000-0005-0000-0000-0000AF290000}"/>
    <cellStyle name="Normal 17 3 2 5" xfId="10678" xr:uid="{00000000-0005-0000-0000-0000B0290000}"/>
    <cellStyle name="Normal 17 3 2 6" xfId="10679" xr:uid="{00000000-0005-0000-0000-0000B1290000}"/>
    <cellStyle name="Normal 17 3 2 7" xfId="10680" xr:uid="{00000000-0005-0000-0000-0000B2290000}"/>
    <cellStyle name="Normal 17 4" xfId="10681" xr:uid="{00000000-0005-0000-0000-0000B3290000}"/>
    <cellStyle name="Normal 17 4 2" xfId="10682" xr:uid="{00000000-0005-0000-0000-0000B4290000}"/>
    <cellStyle name="Normal 17 4 2 2" xfId="10683" xr:uid="{00000000-0005-0000-0000-0000B5290000}"/>
    <cellStyle name="Normal 17 4 2 2 2" xfId="10684" xr:uid="{00000000-0005-0000-0000-0000B6290000}"/>
    <cellStyle name="Normal 17 4 2 2 2 2" xfId="10685" xr:uid="{00000000-0005-0000-0000-0000B7290000}"/>
    <cellStyle name="Normal 17 4 2 2 2 3" xfId="10686" xr:uid="{00000000-0005-0000-0000-0000B8290000}"/>
    <cellStyle name="Normal 17 4 2 2 2 4" xfId="10687" xr:uid="{00000000-0005-0000-0000-0000B9290000}"/>
    <cellStyle name="Normal 17 4 2 2 3" xfId="10688" xr:uid="{00000000-0005-0000-0000-0000BA290000}"/>
    <cellStyle name="Normal 17 4 2 2 4" xfId="10689" xr:uid="{00000000-0005-0000-0000-0000BB290000}"/>
    <cellStyle name="Normal 17 4 2 2 5" xfId="10690" xr:uid="{00000000-0005-0000-0000-0000BC290000}"/>
    <cellStyle name="Normal 17 4 2 3" xfId="10691" xr:uid="{00000000-0005-0000-0000-0000BD290000}"/>
    <cellStyle name="Normal 17 4 2 4" xfId="10692" xr:uid="{00000000-0005-0000-0000-0000BE290000}"/>
    <cellStyle name="Normal 17 4 2 4 2" xfId="10693" xr:uid="{00000000-0005-0000-0000-0000BF290000}"/>
    <cellStyle name="Normal 17 4 2 4 3" xfId="10694" xr:uid="{00000000-0005-0000-0000-0000C0290000}"/>
    <cellStyle name="Normal 17 4 2 4 4" xfId="10695" xr:uid="{00000000-0005-0000-0000-0000C1290000}"/>
    <cellStyle name="Normal 17 4 2 5" xfId="10696" xr:uid="{00000000-0005-0000-0000-0000C2290000}"/>
    <cellStyle name="Normal 17 4 2 6" xfId="10697" xr:uid="{00000000-0005-0000-0000-0000C3290000}"/>
    <cellStyle name="Normal 17 4 2 7" xfId="10698" xr:uid="{00000000-0005-0000-0000-0000C4290000}"/>
    <cellStyle name="Normal 17 5" xfId="10699" xr:uid="{00000000-0005-0000-0000-0000C5290000}"/>
    <cellStyle name="Normal 17 5 2" xfId="10700" xr:uid="{00000000-0005-0000-0000-0000C6290000}"/>
    <cellStyle name="Normal 17 5 2 2" xfId="10701" xr:uid="{00000000-0005-0000-0000-0000C7290000}"/>
    <cellStyle name="Normal 17 5 2 2 2" xfId="10702" xr:uid="{00000000-0005-0000-0000-0000C8290000}"/>
    <cellStyle name="Normal 17 5 2 2 2 2" xfId="10703" xr:uid="{00000000-0005-0000-0000-0000C9290000}"/>
    <cellStyle name="Normal 17 5 2 2 2 3" xfId="10704" xr:uid="{00000000-0005-0000-0000-0000CA290000}"/>
    <cellStyle name="Normal 17 5 2 2 2 4" xfId="10705" xr:uid="{00000000-0005-0000-0000-0000CB290000}"/>
    <cellStyle name="Normal 17 5 2 2 3" xfId="10706" xr:uid="{00000000-0005-0000-0000-0000CC290000}"/>
    <cellStyle name="Normal 17 5 2 2 4" xfId="10707" xr:uid="{00000000-0005-0000-0000-0000CD290000}"/>
    <cellStyle name="Normal 17 5 2 2 5" xfId="10708" xr:uid="{00000000-0005-0000-0000-0000CE290000}"/>
    <cellStyle name="Normal 17 5 2 3" xfId="10709" xr:uid="{00000000-0005-0000-0000-0000CF290000}"/>
    <cellStyle name="Normal 17 5 2 4" xfId="10710" xr:uid="{00000000-0005-0000-0000-0000D0290000}"/>
    <cellStyle name="Normal 17 5 2 4 2" xfId="10711" xr:uid="{00000000-0005-0000-0000-0000D1290000}"/>
    <cellStyle name="Normal 17 5 2 4 3" xfId="10712" xr:uid="{00000000-0005-0000-0000-0000D2290000}"/>
    <cellStyle name="Normal 17 5 2 4 4" xfId="10713" xr:uid="{00000000-0005-0000-0000-0000D3290000}"/>
    <cellStyle name="Normal 17 5 2 5" xfId="10714" xr:uid="{00000000-0005-0000-0000-0000D4290000}"/>
    <cellStyle name="Normal 17 5 2 6" xfId="10715" xr:uid="{00000000-0005-0000-0000-0000D5290000}"/>
    <cellStyle name="Normal 17 5 2 7" xfId="10716" xr:uid="{00000000-0005-0000-0000-0000D6290000}"/>
    <cellStyle name="Normal 17 6" xfId="10717" xr:uid="{00000000-0005-0000-0000-0000D7290000}"/>
    <cellStyle name="Normal 17 6 2" xfId="10718" xr:uid="{00000000-0005-0000-0000-0000D8290000}"/>
    <cellStyle name="Normal 17 7" xfId="10719" xr:uid="{00000000-0005-0000-0000-0000D9290000}"/>
    <cellStyle name="Normal 17 7 2" xfId="10720" xr:uid="{00000000-0005-0000-0000-0000DA290000}"/>
    <cellStyle name="Normal 17 8" xfId="10721" xr:uid="{00000000-0005-0000-0000-0000DB290000}"/>
    <cellStyle name="Normal 17 8 2" xfId="10722" xr:uid="{00000000-0005-0000-0000-0000DC290000}"/>
    <cellStyle name="Normal 17 9" xfId="10723" xr:uid="{00000000-0005-0000-0000-0000DD290000}"/>
    <cellStyle name="Normal 17 9 2" xfId="10724" xr:uid="{00000000-0005-0000-0000-0000DE290000}"/>
    <cellStyle name="Normal 18" xfId="10725" xr:uid="{00000000-0005-0000-0000-0000DF290000}"/>
    <cellStyle name="Normal 18 10" xfId="10726" xr:uid="{00000000-0005-0000-0000-0000E0290000}"/>
    <cellStyle name="Normal 18 2" xfId="10727" xr:uid="{00000000-0005-0000-0000-0000E1290000}"/>
    <cellStyle name="Normal 18 2 2" xfId="10728" xr:uid="{00000000-0005-0000-0000-0000E2290000}"/>
    <cellStyle name="Normal 18 2 2 2" xfId="10729" xr:uid="{00000000-0005-0000-0000-0000E3290000}"/>
    <cellStyle name="Normal 18 2 2 2 2" xfId="10730" xr:uid="{00000000-0005-0000-0000-0000E4290000}"/>
    <cellStyle name="Normal 18 2 2 2 3" xfId="10731" xr:uid="{00000000-0005-0000-0000-0000E5290000}"/>
    <cellStyle name="Normal 18 2 2 2 4" xfId="10732" xr:uid="{00000000-0005-0000-0000-0000E6290000}"/>
    <cellStyle name="Normal 18 2 2 3" xfId="10733" xr:uid="{00000000-0005-0000-0000-0000E7290000}"/>
    <cellStyle name="Normal 18 2 2 4" xfId="10734" xr:uid="{00000000-0005-0000-0000-0000E8290000}"/>
    <cellStyle name="Normal 18 2 2 5" xfId="10735" xr:uid="{00000000-0005-0000-0000-0000E9290000}"/>
    <cellStyle name="Normal 18 2 3" xfId="10736" xr:uid="{00000000-0005-0000-0000-0000EA290000}"/>
    <cellStyle name="Normal 18 2 4" xfId="10737" xr:uid="{00000000-0005-0000-0000-0000EB290000}"/>
    <cellStyle name="Normal 18 2 4 2" xfId="10738" xr:uid="{00000000-0005-0000-0000-0000EC290000}"/>
    <cellStyle name="Normal 18 2 4 3" xfId="10739" xr:uid="{00000000-0005-0000-0000-0000ED290000}"/>
    <cellStyle name="Normal 18 2 4 4" xfId="10740" xr:uid="{00000000-0005-0000-0000-0000EE290000}"/>
    <cellStyle name="Normal 18 2 5" xfId="10741" xr:uid="{00000000-0005-0000-0000-0000EF290000}"/>
    <cellStyle name="Normal 18 2 6" xfId="10742" xr:uid="{00000000-0005-0000-0000-0000F0290000}"/>
    <cellStyle name="Normal 18 2 7" xfId="10743" xr:uid="{00000000-0005-0000-0000-0000F1290000}"/>
    <cellStyle name="Normal 18 3" xfId="10744" xr:uid="{00000000-0005-0000-0000-0000F2290000}"/>
    <cellStyle name="Normal 18 3 2" xfId="10745" xr:uid="{00000000-0005-0000-0000-0000F3290000}"/>
    <cellStyle name="Normal 18 3 2 2" xfId="10746" xr:uid="{00000000-0005-0000-0000-0000F4290000}"/>
    <cellStyle name="Normal 18 3 2 2 2" xfId="10747" xr:uid="{00000000-0005-0000-0000-0000F5290000}"/>
    <cellStyle name="Normal 18 3 2 2 3" xfId="10748" xr:uid="{00000000-0005-0000-0000-0000F6290000}"/>
    <cellStyle name="Normal 18 3 2 2 4" xfId="10749" xr:uid="{00000000-0005-0000-0000-0000F7290000}"/>
    <cellStyle name="Normal 18 3 2 3" xfId="10750" xr:uid="{00000000-0005-0000-0000-0000F8290000}"/>
    <cellStyle name="Normal 18 3 2 4" xfId="10751" xr:uid="{00000000-0005-0000-0000-0000F9290000}"/>
    <cellStyle name="Normal 18 3 2 5" xfId="10752" xr:uid="{00000000-0005-0000-0000-0000FA290000}"/>
    <cellStyle name="Normal 18 3 3" xfId="10753" xr:uid="{00000000-0005-0000-0000-0000FB290000}"/>
    <cellStyle name="Normal 18 3 4" xfId="10754" xr:uid="{00000000-0005-0000-0000-0000FC290000}"/>
    <cellStyle name="Normal 18 3 4 2" xfId="10755" xr:uid="{00000000-0005-0000-0000-0000FD290000}"/>
    <cellStyle name="Normal 18 3 4 3" xfId="10756" xr:uid="{00000000-0005-0000-0000-0000FE290000}"/>
    <cellStyle name="Normal 18 3 4 4" xfId="10757" xr:uid="{00000000-0005-0000-0000-0000FF290000}"/>
    <cellStyle name="Normal 18 3 5" xfId="10758" xr:uid="{00000000-0005-0000-0000-0000002A0000}"/>
    <cellStyle name="Normal 18 3 6" xfId="10759" xr:uid="{00000000-0005-0000-0000-0000012A0000}"/>
    <cellStyle name="Normal 18 3 7" xfId="10760" xr:uid="{00000000-0005-0000-0000-0000022A0000}"/>
    <cellStyle name="Normal 18 4" xfId="10761" xr:uid="{00000000-0005-0000-0000-0000032A0000}"/>
    <cellStyle name="Normal 18 4 2" xfId="10762" xr:uid="{00000000-0005-0000-0000-0000042A0000}"/>
    <cellStyle name="Normal 18 4 2 2" xfId="10763" xr:uid="{00000000-0005-0000-0000-0000052A0000}"/>
    <cellStyle name="Normal 18 4 2 2 2" xfId="10764" xr:uid="{00000000-0005-0000-0000-0000062A0000}"/>
    <cellStyle name="Normal 18 4 2 2 3" xfId="10765" xr:uid="{00000000-0005-0000-0000-0000072A0000}"/>
    <cellStyle name="Normal 18 4 2 2 4" xfId="10766" xr:uid="{00000000-0005-0000-0000-0000082A0000}"/>
    <cellStyle name="Normal 18 4 2 3" xfId="10767" xr:uid="{00000000-0005-0000-0000-0000092A0000}"/>
    <cellStyle name="Normal 18 4 2 4" xfId="10768" xr:uid="{00000000-0005-0000-0000-00000A2A0000}"/>
    <cellStyle name="Normal 18 4 2 5" xfId="10769" xr:uid="{00000000-0005-0000-0000-00000B2A0000}"/>
    <cellStyle name="Normal 18 4 3" xfId="10770" xr:uid="{00000000-0005-0000-0000-00000C2A0000}"/>
    <cellStyle name="Normal 18 4 4" xfId="10771" xr:uid="{00000000-0005-0000-0000-00000D2A0000}"/>
    <cellStyle name="Normal 18 4 4 2" xfId="10772" xr:uid="{00000000-0005-0000-0000-00000E2A0000}"/>
    <cellStyle name="Normal 18 4 4 3" xfId="10773" xr:uid="{00000000-0005-0000-0000-00000F2A0000}"/>
    <cellStyle name="Normal 18 4 4 4" xfId="10774" xr:uid="{00000000-0005-0000-0000-0000102A0000}"/>
    <cellStyle name="Normal 18 4 5" xfId="10775" xr:uid="{00000000-0005-0000-0000-0000112A0000}"/>
    <cellStyle name="Normal 18 4 6" xfId="10776" xr:uid="{00000000-0005-0000-0000-0000122A0000}"/>
    <cellStyle name="Normal 18 4 7" xfId="10777" xr:uid="{00000000-0005-0000-0000-0000132A0000}"/>
    <cellStyle name="Normal 18 5" xfId="10778" xr:uid="{00000000-0005-0000-0000-0000142A0000}"/>
    <cellStyle name="Normal 18 6" xfId="10779" xr:uid="{00000000-0005-0000-0000-0000152A0000}"/>
    <cellStyle name="Normal 18 7" xfId="10780" xr:uid="{00000000-0005-0000-0000-0000162A0000}"/>
    <cellStyle name="Normal 18 8" xfId="10781" xr:uid="{00000000-0005-0000-0000-0000172A0000}"/>
    <cellStyle name="Normal 18 8 2" xfId="10782" xr:uid="{00000000-0005-0000-0000-0000182A0000}"/>
    <cellStyle name="Normal 18 8 3" xfId="10783" xr:uid="{00000000-0005-0000-0000-0000192A0000}"/>
    <cellStyle name="Normal 18 8 4" xfId="10784" xr:uid="{00000000-0005-0000-0000-00001A2A0000}"/>
    <cellStyle name="Normal 19" xfId="10785" xr:uid="{00000000-0005-0000-0000-00001B2A0000}"/>
    <cellStyle name="Normal 19 10" xfId="10786" xr:uid="{00000000-0005-0000-0000-00001C2A0000}"/>
    <cellStyle name="Normal 19 10 2" xfId="10787" xr:uid="{00000000-0005-0000-0000-00001D2A0000}"/>
    <cellStyle name="Normal 19 11" xfId="10788" xr:uid="{00000000-0005-0000-0000-00001E2A0000}"/>
    <cellStyle name="Normal 19 11 2" xfId="10789" xr:uid="{00000000-0005-0000-0000-00001F2A0000}"/>
    <cellStyle name="Normal 19 12" xfId="10790" xr:uid="{00000000-0005-0000-0000-0000202A0000}"/>
    <cellStyle name="Normal 19 12 2" xfId="10791" xr:uid="{00000000-0005-0000-0000-0000212A0000}"/>
    <cellStyle name="Normal 19 13" xfId="10792" xr:uid="{00000000-0005-0000-0000-0000222A0000}"/>
    <cellStyle name="Normal 19 14" xfId="10793" xr:uid="{00000000-0005-0000-0000-0000232A0000}"/>
    <cellStyle name="Normal 19 14 2" xfId="10794" xr:uid="{00000000-0005-0000-0000-0000242A0000}"/>
    <cellStyle name="Normal 19 14 2 2" xfId="10795" xr:uid="{00000000-0005-0000-0000-0000252A0000}"/>
    <cellStyle name="Normal 19 14 2 2 2" xfId="10796" xr:uid="{00000000-0005-0000-0000-0000262A0000}"/>
    <cellStyle name="Normal 19 14 2 2 3" xfId="10797" xr:uid="{00000000-0005-0000-0000-0000272A0000}"/>
    <cellStyle name="Normal 19 14 2 2 4" xfId="10798" xr:uid="{00000000-0005-0000-0000-0000282A0000}"/>
    <cellStyle name="Normal 19 14 2 3" xfId="10799" xr:uid="{00000000-0005-0000-0000-0000292A0000}"/>
    <cellStyle name="Normal 19 14 2 4" xfId="10800" xr:uid="{00000000-0005-0000-0000-00002A2A0000}"/>
    <cellStyle name="Normal 19 14 2 5" xfId="10801" xr:uid="{00000000-0005-0000-0000-00002B2A0000}"/>
    <cellStyle name="Normal 19 14 3" xfId="10802" xr:uid="{00000000-0005-0000-0000-00002C2A0000}"/>
    <cellStyle name="Normal 19 14 3 2" xfId="10803" xr:uid="{00000000-0005-0000-0000-00002D2A0000}"/>
    <cellStyle name="Normal 19 14 3 3" xfId="10804" xr:uid="{00000000-0005-0000-0000-00002E2A0000}"/>
    <cellStyle name="Normal 19 14 3 4" xfId="10805" xr:uid="{00000000-0005-0000-0000-00002F2A0000}"/>
    <cellStyle name="Normal 19 14 4" xfId="10806" xr:uid="{00000000-0005-0000-0000-0000302A0000}"/>
    <cellStyle name="Normal 19 14 5" xfId="10807" xr:uid="{00000000-0005-0000-0000-0000312A0000}"/>
    <cellStyle name="Normal 19 14 6" xfId="10808" xr:uid="{00000000-0005-0000-0000-0000322A0000}"/>
    <cellStyle name="Normal 19 15" xfId="10809" xr:uid="{00000000-0005-0000-0000-0000332A0000}"/>
    <cellStyle name="Normal 19 15 2" xfId="10810" xr:uid="{00000000-0005-0000-0000-0000342A0000}"/>
    <cellStyle name="Normal 19 15 3" xfId="10811" xr:uid="{00000000-0005-0000-0000-0000352A0000}"/>
    <cellStyle name="Normal 19 15 4" xfId="10812" xr:uid="{00000000-0005-0000-0000-0000362A0000}"/>
    <cellStyle name="Normal 19 2" xfId="10813" xr:uid="{00000000-0005-0000-0000-0000372A0000}"/>
    <cellStyle name="Normal 19 2 2" xfId="10814" xr:uid="{00000000-0005-0000-0000-0000382A0000}"/>
    <cellStyle name="Normal 19 2 3" xfId="10815" xr:uid="{00000000-0005-0000-0000-0000392A0000}"/>
    <cellStyle name="Normal 19 2 3 2" xfId="10816" xr:uid="{00000000-0005-0000-0000-00003A2A0000}"/>
    <cellStyle name="Normal 19 2 3 2 2" xfId="10817" xr:uid="{00000000-0005-0000-0000-00003B2A0000}"/>
    <cellStyle name="Normal 19 2 3 2 2 2" xfId="10818" xr:uid="{00000000-0005-0000-0000-00003C2A0000}"/>
    <cellStyle name="Normal 19 2 3 2 2 3" xfId="10819" xr:uid="{00000000-0005-0000-0000-00003D2A0000}"/>
    <cellStyle name="Normal 19 2 3 2 2 4" xfId="10820" xr:uid="{00000000-0005-0000-0000-00003E2A0000}"/>
    <cellStyle name="Normal 19 2 3 2 3" xfId="10821" xr:uid="{00000000-0005-0000-0000-00003F2A0000}"/>
    <cellStyle name="Normal 19 2 3 2 4" xfId="10822" xr:uid="{00000000-0005-0000-0000-0000402A0000}"/>
    <cellStyle name="Normal 19 2 3 2 5" xfId="10823" xr:uid="{00000000-0005-0000-0000-0000412A0000}"/>
    <cellStyle name="Normal 19 2 3 3" xfId="10824" xr:uid="{00000000-0005-0000-0000-0000422A0000}"/>
    <cellStyle name="Normal 19 2 3 3 2" xfId="10825" xr:uid="{00000000-0005-0000-0000-0000432A0000}"/>
    <cellStyle name="Normal 19 2 3 3 3" xfId="10826" xr:uid="{00000000-0005-0000-0000-0000442A0000}"/>
    <cellStyle name="Normal 19 2 3 3 4" xfId="10827" xr:uid="{00000000-0005-0000-0000-0000452A0000}"/>
    <cellStyle name="Normal 19 2 3 4" xfId="10828" xr:uid="{00000000-0005-0000-0000-0000462A0000}"/>
    <cellStyle name="Normal 19 2 3 5" xfId="10829" xr:uid="{00000000-0005-0000-0000-0000472A0000}"/>
    <cellStyle name="Normal 19 2 3 6" xfId="10830" xr:uid="{00000000-0005-0000-0000-0000482A0000}"/>
    <cellStyle name="Normal 19 3" xfId="10831" xr:uid="{00000000-0005-0000-0000-0000492A0000}"/>
    <cellStyle name="Normal 19 3 2" xfId="10832" xr:uid="{00000000-0005-0000-0000-00004A2A0000}"/>
    <cellStyle name="Normal 19 4" xfId="10833" xr:uid="{00000000-0005-0000-0000-00004B2A0000}"/>
    <cellStyle name="Normal 19 4 2" xfId="10834" xr:uid="{00000000-0005-0000-0000-00004C2A0000}"/>
    <cellStyle name="Normal 19 5" xfId="10835" xr:uid="{00000000-0005-0000-0000-00004D2A0000}"/>
    <cellStyle name="Normal 19 5 2" xfId="10836" xr:uid="{00000000-0005-0000-0000-00004E2A0000}"/>
    <cellStyle name="Normal 19 6" xfId="10837" xr:uid="{00000000-0005-0000-0000-00004F2A0000}"/>
    <cellStyle name="Normal 19 6 2" xfId="10838" xr:uid="{00000000-0005-0000-0000-0000502A0000}"/>
    <cellStyle name="Normal 19 7" xfId="10839" xr:uid="{00000000-0005-0000-0000-0000512A0000}"/>
    <cellStyle name="Normal 19 7 2" xfId="10840" xr:uid="{00000000-0005-0000-0000-0000522A0000}"/>
    <cellStyle name="Normal 19 7 2 2" xfId="10841" xr:uid="{00000000-0005-0000-0000-0000532A0000}"/>
    <cellStyle name="Normal 19 7 2 2 2" xfId="10842" xr:uid="{00000000-0005-0000-0000-0000542A0000}"/>
    <cellStyle name="Normal 19 7 2 2 2 2" xfId="10843" xr:uid="{00000000-0005-0000-0000-0000552A0000}"/>
    <cellStyle name="Normal 19 7 2 2 2 3" xfId="10844" xr:uid="{00000000-0005-0000-0000-0000562A0000}"/>
    <cellStyle name="Normal 19 7 2 2 2 4" xfId="10845" xr:uid="{00000000-0005-0000-0000-0000572A0000}"/>
    <cellStyle name="Normal 19 7 2 2 3" xfId="10846" xr:uid="{00000000-0005-0000-0000-0000582A0000}"/>
    <cellStyle name="Normal 19 7 2 2 4" xfId="10847" xr:uid="{00000000-0005-0000-0000-0000592A0000}"/>
    <cellStyle name="Normal 19 7 2 2 5" xfId="10848" xr:uid="{00000000-0005-0000-0000-00005A2A0000}"/>
    <cellStyle name="Normal 19 7 2 3" xfId="10849" xr:uid="{00000000-0005-0000-0000-00005B2A0000}"/>
    <cellStyle name="Normal 19 7 2 4" xfId="10850" xr:uid="{00000000-0005-0000-0000-00005C2A0000}"/>
    <cellStyle name="Normal 19 7 2 4 2" xfId="10851" xr:uid="{00000000-0005-0000-0000-00005D2A0000}"/>
    <cellStyle name="Normal 19 7 2 4 3" xfId="10852" xr:uid="{00000000-0005-0000-0000-00005E2A0000}"/>
    <cellStyle name="Normal 19 7 2 4 4" xfId="10853" xr:uid="{00000000-0005-0000-0000-00005F2A0000}"/>
    <cellStyle name="Normal 19 7 2 5" xfId="10854" xr:uid="{00000000-0005-0000-0000-0000602A0000}"/>
    <cellStyle name="Normal 19 7 2 6" xfId="10855" xr:uid="{00000000-0005-0000-0000-0000612A0000}"/>
    <cellStyle name="Normal 19 7 2 7" xfId="10856" xr:uid="{00000000-0005-0000-0000-0000622A0000}"/>
    <cellStyle name="Normal 19 8" xfId="10857" xr:uid="{00000000-0005-0000-0000-0000632A0000}"/>
    <cellStyle name="Normal 19 8 2" xfId="10858" xr:uid="{00000000-0005-0000-0000-0000642A0000}"/>
    <cellStyle name="Normal 19 9" xfId="10859" xr:uid="{00000000-0005-0000-0000-0000652A0000}"/>
    <cellStyle name="Normal 19 9 2" xfId="10860" xr:uid="{00000000-0005-0000-0000-0000662A0000}"/>
    <cellStyle name="Normal 2" xfId="11" xr:uid="{00000000-0005-0000-0000-0000672A0000}"/>
    <cellStyle name="Normal 2 10" xfId="10861" xr:uid="{00000000-0005-0000-0000-0000682A0000}"/>
    <cellStyle name="Normal 2 10 10" xfId="10862" xr:uid="{00000000-0005-0000-0000-0000692A0000}"/>
    <cellStyle name="Normal 2 10 2" xfId="10863" xr:uid="{00000000-0005-0000-0000-00006A2A0000}"/>
    <cellStyle name="Normal 2 10 2 2" xfId="4" xr:uid="{00000000-0005-0000-0000-00006B2A0000}"/>
    <cellStyle name="Normal 2 10 2 3" xfId="10864" xr:uid="{00000000-0005-0000-0000-00006C2A0000}"/>
    <cellStyle name="Normal 2 10 3" xfId="10865" xr:uid="{00000000-0005-0000-0000-00006D2A0000}"/>
    <cellStyle name="Normal 2 10 3 2" xfId="10866" xr:uid="{00000000-0005-0000-0000-00006E2A0000}"/>
    <cellStyle name="Normal 2 10 3 2 2" xfId="10867" xr:uid="{00000000-0005-0000-0000-00006F2A0000}"/>
    <cellStyle name="Normal 2 10 3 2 2 2" xfId="10868" xr:uid="{00000000-0005-0000-0000-0000702A0000}"/>
    <cellStyle name="Normal 2 10 3 2 2 3" xfId="10869" xr:uid="{00000000-0005-0000-0000-0000712A0000}"/>
    <cellStyle name="Normal 2 10 3 2 2 4" xfId="10870" xr:uid="{00000000-0005-0000-0000-0000722A0000}"/>
    <cellStyle name="Normal 2 10 3 2 3" xfId="10871" xr:uid="{00000000-0005-0000-0000-0000732A0000}"/>
    <cellStyle name="Normal 2 10 3 2 4" xfId="10872" xr:uid="{00000000-0005-0000-0000-0000742A0000}"/>
    <cellStyle name="Normal 2 10 3 2 5" xfId="10873" xr:uid="{00000000-0005-0000-0000-0000752A0000}"/>
    <cellStyle name="Normal 2 10 3 3" xfId="10874" xr:uid="{00000000-0005-0000-0000-0000762A0000}"/>
    <cellStyle name="Normal 2 10 3 4" xfId="10875" xr:uid="{00000000-0005-0000-0000-0000772A0000}"/>
    <cellStyle name="Normal 2 10 3 4 2" xfId="10876" xr:uid="{00000000-0005-0000-0000-0000782A0000}"/>
    <cellStyle name="Normal 2 10 3 4 3" xfId="10877" xr:uid="{00000000-0005-0000-0000-0000792A0000}"/>
    <cellStyle name="Normal 2 10 3 4 4" xfId="10878" xr:uid="{00000000-0005-0000-0000-00007A2A0000}"/>
    <cellStyle name="Normal 2 10 3 5" xfId="10879" xr:uid="{00000000-0005-0000-0000-00007B2A0000}"/>
    <cellStyle name="Normal 2 10 3 6" xfId="10880" xr:uid="{00000000-0005-0000-0000-00007C2A0000}"/>
    <cellStyle name="Normal 2 10 3 7" xfId="10881" xr:uid="{00000000-0005-0000-0000-00007D2A0000}"/>
    <cellStyle name="Normal 2 10 4" xfId="10882" xr:uid="{00000000-0005-0000-0000-00007E2A0000}"/>
    <cellStyle name="Normal 2 10 4 2" xfId="10883" xr:uid="{00000000-0005-0000-0000-00007F2A0000}"/>
    <cellStyle name="Normal 2 10 4 2 2" xfId="10884" xr:uid="{00000000-0005-0000-0000-0000802A0000}"/>
    <cellStyle name="Normal 2 10 4 2 2 2" xfId="10885" xr:uid="{00000000-0005-0000-0000-0000812A0000}"/>
    <cellStyle name="Normal 2 10 4 2 2 3" xfId="10886" xr:uid="{00000000-0005-0000-0000-0000822A0000}"/>
    <cellStyle name="Normal 2 10 4 2 2 4" xfId="10887" xr:uid="{00000000-0005-0000-0000-0000832A0000}"/>
    <cellStyle name="Normal 2 10 4 2 3" xfId="10888" xr:uid="{00000000-0005-0000-0000-0000842A0000}"/>
    <cellStyle name="Normal 2 10 4 2 4" xfId="10889" xr:uid="{00000000-0005-0000-0000-0000852A0000}"/>
    <cellStyle name="Normal 2 10 4 2 5" xfId="10890" xr:uid="{00000000-0005-0000-0000-0000862A0000}"/>
    <cellStyle name="Normal 2 10 4 3" xfId="10891" xr:uid="{00000000-0005-0000-0000-0000872A0000}"/>
    <cellStyle name="Normal 2 10 4 3 2" xfId="10892" xr:uid="{00000000-0005-0000-0000-0000882A0000}"/>
    <cellStyle name="Normal 2 10 4 3 3" xfId="10893" xr:uid="{00000000-0005-0000-0000-0000892A0000}"/>
    <cellStyle name="Normal 2 10 4 3 4" xfId="10894" xr:uid="{00000000-0005-0000-0000-00008A2A0000}"/>
    <cellStyle name="Normal 2 10 4 4" xfId="10895" xr:uid="{00000000-0005-0000-0000-00008B2A0000}"/>
    <cellStyle name="Normal 2 10 4 5" xfId="10896" xr:uid="{00000000-0005-0000-0000-00008C2A0000}"/>
    <cellStyle name="Normal 2 10 4 6" xfId="10897" xr:uid="{00000000-0005-0000-0000-00008D2A0000}"/>
    <cellStyle name="Normal 2 11" xfId="10898" xr:uid="{00000000-0005-0000-0000-00008E2A0000}"/>
    <cellStyle name="Normal 2 11 2" xfId="10899" xr:uid="{00000000-0005-0000-0000-00008F2A0000}"/>
    <cellStyle name="Normal 2 11 2 2" xfId="10900" xr:uid="{00000000-0005-0000-0000-0000902A0000}"/>
    <cellStyle name="Normal 2 11 3" xfId="10901" xr:uid="{00000000-0005-0000-0000-0000912A0000}"/>
    <cellStyle name="Normal 2 12" xfId="10902" xr:uid="{00000000-0005-0000-0000-0000922A0000}"/>
    <cellStyle name="Normal 2 12 2" xfId="10903" xr:uid="{00000000-0005-0000-0000-0000932A0000}"/>
    <cellStyle name="Normal 2 12 2 2" xfId="10904" xr:uid="{00000000-0005-0000-0000-0000942A0000}"/>
    <cellStyle name="Normal 2 12 3" xfId="10905" xr:uid="{00000000-0005-0000-0000-0000952A0000}"/>
    <cellStyle name="Normal 2 13" xfId="10906" xr:uid="{00000000-0005-0000-0000-0000962A0000}"/>
    <cellStyle name="Normal 2 13 2" xfId="10907" xr:uid="{00000000-0005-0000-0000-0000972A0000}"/>
    <cellStyle name="Normal 2 13 2 2" xfId="10908" xr:uid="{00000000-0005-0000-0000-0000982A0000}"/>
    <cellStyle name="Normal 2 13 2 2 2" xfId="10909" xr:uid="{00000000-0005-0000-0000-0000992A0000}"/>
    <cellStyle name="Normal 2 13 2 2 2 2" xfId="10910" xr:uid="{00000000-0005-0000-0000-00009A2A0000}"/>
    <cellStyle name="Normal 2 13 2 2 2 3" xfId="10911" xr:uid="{00000000-0005-0000-0000-00009B2A0000}"/>
    <cellStyle name="Normal 2 13 2 2 2 4" xfId="10912" xr:uid="{00000000-0005-0000-0000-00009C2A0000}"/>
    <cellStyle name="Normal 2 13 2 2 3" xfId="10913" xr:uid="{00000000-0005-0000-0000-00009D2A0000}"/>
    <cellStyle name="Normal 2 13 2 2 4" xfId="10914" xr:uid="{00000000-0005-0000-0000-00009E2A0000}"/>
    <cellStyle name="Normal 2 13 2 2 5" xfId="10915" xr:uid="{00000000-0005-0000-0000-00009F2A0000}"/>
    <cellStyle name="Normal 2 13 2 3" xfId="10916" xr:uid="{00000000-0005-0000-0000-0000A02A0000}"/>
    <cellStyle name="Normal 2 13 2 4" xfId="10917" xr:uid="{00000000-0005-0000-0000-0000A12A0000}"/>
    <cellStyle name="Normal 2 13 2 4 2" xfId="10918" xr:uid="{00000000-0005-0000-0000-0000A22A0000}"/>
    <cellStyle name="Normal 2 13 2 4 3" xfId="10919" xr:uid="{00000000-0005-0000-0000-0000A32A0000}"/>
    <cellStyle name="Normal 2 13 2 4 4" xfId="10920" xr:uid="{00000000-0005-0000-0000-0000A42A0000}"/>
    <cellStyle name="Normal 2 13 2 5" xfId="10921" xr:uid="{00000000-0005-0000-0000-0000A52A0000}"/>
    <cellStyle name="Normal 2 13 2 6" xfId="10922" xr:uid="{00000000-0005-0000-0000-0000A62A0000}"/>
    <cellStyle name="Normal 2 13 2 7" xfId="10923" xr:uid="{00000000-0005-0000-0000-0000A72A0000}"/>
    <cellStyle name="Normal 2 14" xfId="10924" xr:uid="{00000000-0005-0000-0000-0000A82A0000}"/>
    <cellStyle name="Normal 2 14 2" xfId="10925" xr:uid="{00000000-0005-0000-0000-0000A92A0000}"/>
    <cellStyle name="Normal 2 15" xfId="10926" xr:uid="{00000000-0005-0000-0000-0000AA2A0000}"/>
    <cellStyle name="Normal 2 15 2" xfId="10927" xr:uid="{00000000-0005-0000-0000-0000AB2A0000}"/>
    <cellStyle name="Normal 2 16" xfId="10928" xr:uid="{00000000-0005-0000-0000-0000AC2A0000}"/>
    <cellStyle name="Normal 2 16 2" xfId="10929" xr:uid="{00000000-0005-0000-0000-0000AD2A0000}"/>
    <cellStyle name="Normal 2 17" xfId="10930" xr:uid="{00000000-0005-0000-0000-0000AE2A0000}"/>
    <cellStyle name="Normal 2 17 2" xfId="10931" xr:uid="{00000000-0005-0000-0000-0000AF2A0000}"/>
    <cellStyle name="Normal 2 18" xfId="10932" xr:uid="{00000000-0005-0000-0000-0000B02A0000}"/>
    <cellStyle name="Normal 2 18 2" xfId="10933" xr:uid="{00000000-0005-0000-0000-0000B12A0000}"/>
    <cellStyle name="Normal 2 19" xfId="10934" xr:uid="{00000000-0005-0000-0000-0000B22A0000}"/>
    <cellStyle name="Normal 2 19 2" xfId="10935" xr:uid="{00000000-0005-0000-0000-0000B32A0000}"/>
    <cellStyle name="Normal 2 2" xfId="5" xr:uid="{00000000-0005-0000-0000-0000B42A0000}"/>
    <cellStyle name="Normal 2 2 10" xfId="10936" xr:uid="{00000000-0005-0000-0000-0000B52A0000}"/>
    <cellStyle name="Normal 2 2 10 2" xfId="10937" xr:uid="{00000000-0005-0000-0000-0000B62A0000}"/>
    <cellStyle name="Normal 2 2 10 2 2" xfId="10938" xr:uid="{00000000-0005-0000-0000-0000B72A0000}"/>
    <cellStyle name="Normal 2 2 10 2 3" xfId="10939" xr:uid="{00000000-0005-0000-0000-0000B82A0000}"/>
    <cellStyle name="Normal 2 2 10 2 3 2" xfId="10940" xr:uid="{00000000-0005-0000-0000-0000B92A0000}"/>
    <cellStyle name="Normal 2 2 10 2 3 3" xfId="10941" xr:uid="{00000000-0005-0000-0000-0000BA2A0000}"/>
    <cellStyle name="Normal 2 2 10 2 3 4" xfId="10942" xr:uid="{00000000-0005-0000-0000-0000BB2A0000}"/>
    <cellStyle name="Normal 2 2 10 2 4" xfId="10943" xr:uid="{00000000-0005-0000-0000-0000BC2A0000}"/>
    <cellStyle name="Normal 2 2 10 2 5" xfId="10944" xr:uid="{00000000-0005-0000-0000-0000BD2A0000}"/>
    <cellStyle name="Normal 2 2 10 2 6" xfId="10945" xr:uid="{00000000-0005-0000-0000-0000BE2A0000}"/>
    <cellStyle name="Normal 2 2 10 3" xfId="10946" xr:uid="{00000000-0005-0000-0000-0000BF2A0000}"/>
    <cellStyle name="Normal 2 2 10 3 2" xfId="10947" xr:uid="{00000000-0005-0000-0000-0000C02A0000}"/>
    <cellStyle name="Normal 2 2 10 3 3" xfId="10948" xr:uid="{00000000-0005-0000-0000-0000C12A0000}"/>
    <cellStyle name="Normal 2 2 10 3 4" xfId="10949" xr:uid="{00000000-0005-0000-0000-0000C22A0000}"/>
    <cellStyle name="Normal 2 2 10 4" xfId="10950" xr:uid="{00000000-0005-0000-0000-0000C32A0000}"/>
    <cellStyle name="Normal 2 2 10 5" xfId="10951" xr:uid="{00000000-0005-0000-0000-0000C42A0000}"/>
    <cellStyle name="Normal 2 2 10 6" xfId="10952" xr:uid="{00000000-0005-0000-0000-0000C52A0000}"/>
    <cellStyle name="Normal 2 2 100" xfId="10953" xr:uid="{00000000-0005-0000-0000-0000C62A0000}"/>
    <cellStyle name="Normal 2 2 101" xfId="10954" xr:uid="{00000000-0005-0000-0000-0000C72A0000}"/>
    <cellStyle name="Normal 2 2 102" xfId="10955" xr:uid="{00000000-0005-0000-0000-0000C82A0000}"/>
    <cellStyle name="Normal 2 2 103" xfId="10956" xr:uid="{00000000-0005-0000-0000-0000C92A0000}"/>
    <cellStyle name="Normal 2 2 104" xfId="10957" xr:uid="{00000000-0005-0000-0000-0000CA2A0000}"/>
    <cellStyle name="Normal 2 2 105" xfId="10958" xr:uid="{00000000-0005-0000-0000-0000CB2A0000}"/>
    <cellStyle name="Normal 2 2 106" xfId="10959" xr:uid="{00000000-0005-0000-0000-0000CC2A0000}"/>
    <cellStyle name="Normal 2 2 107" xfId="10960" xr:uid="{00000000-0005-0000-0000-0000CD2A0000}"/>
    <cellStyle name="Normal 2 2 11" xfId="10961" xr:uid="{00000000-0005-0000-0000-0000CE2A0000}"/>
    <cellStyle name="Normal 2 2 11 2" xfId="10962" xr:uid="{00000000-0005-0000-0000-0000CF2A0000}"/>
    <cellStyle name="Normal 2 2 11 2 2" xfId="10963" xr:uid="{00000000-0005-0000-0000-0000D02A0000}"/>
    <cellStyle name="Normal 2 2 11 2 3" xfId="10964" xr:uid="{00000000-0005-0000-0000-0000D12A0000}"/>
    <cellStyle name="Normal 2 2 11 2 3 2" xfId="10965" xr:uid="{00000000-0005-0000-0000-0000D22A0000}"/>
    <cellStyle name="Normal 2 2 11 2 3 3" xfId="10966" xr:uid="{00000000-0005-0000-0000-0000D32A0000}"/>
    <cellStyle name="Normal 2 2 11 2 3 4" xfId="10967" xr:uid="{00000000-0005-0000-0000-0000D42A0000}"/>
    <cellStyle name="Normal 2 2 11 2 4" xfId="10968" xr:uid="{00000000-0005-0000-0000-0000D52A0000}"/>
    <cellStyle name="Normal 2 2 11 2 5" xfId="10969" xr:uid="{00000000-0005-0000-0000-0000D62A0000}"/>
    <cellStyle name="Normal 2 2 11 2 6" xfId="10970" xr:uid="{00000000-0005-0000-0000-0000D72A0000}"/>
    <cellStyle name="Normal 2 2 11 3" xfId="10971" xr:uid="{00000000-0005-0000-0000-0000D82A0000}"/>
    <cellStyle name="Normal 2 2 11 3 2" xfId="10972" xr:uid="{00000000-0005-0000-0000-0000D92A0000}"/>
    <cellStyle name="Normal 2 2 11 3 3" xfId="10973" xr:uid="{00000000-0005-0000-0000-0000DA2A0000}"/>
    <cellStyle name="Normal 2 2 11 3 4" xfId="10974" xr:uid="{00000000-0005-0000-0000-0000DB2A0000}"/>
    <cellStyle name="Normal 2 2 11 4" xfId="10975" xr:uid="{00000000-0005-0000-0000-0000DC2A0000}"/>
    <cellStyle name="Normal 2 2 11 5" xfId="10976" xr:uid="{00000000-0005-0000-0000-0000DD2A0000}"/>
    <cellStyle name="Normal 2 2 11 6" xfId="10977" xr:uid="{00000000-0005-0000-0000-0000DE2A0000}"/>
    <cellStyle name="Normal 2 2 12" xfId="10978" xr:uid="{00000000-0005-0000-0000-0000DF2A0000}"/>
    <cellStyle name="Normal 2 2 12 2" xfId="10979" xr:uid="{00000000-0005-0000-0000-0000E02A0000}"/>
    <cellStyle name="Normal 2 2 13" xfId="10980" xr:uid="{00000000-0005-0000-0000-0000E12A0000}"/>
    <cellStyle name="Normal 2 2 13 2" xfId="10981" xr:uid="{00000000-0005-0000-0000-0000E22A0000}"/>
    <cellStyle name="Normal 2 2 13 2 2" xfId="10982" xr:uid="{00000000-0005-0000-0000-0000E32A0000}"/>
    <cellStyle name="Normal 2 2 13 2 3" xfId="10983" xr:uid="{00000000-0005-0000-0000-0000E42A0000}"/>
    <cellStyle name="Normal 2 2 13 2 3 2" xfId="10984" xr:uid="{00000000-0005-0000-0000-0000E52A0000}"/>
    <cellStyle name="Normal 2 2 13 2 3 3" xfId="10985" xr:uid="{00000000-0005-0000-0000-0000E62A0000}"/>
    <cellStyle name="Normal 2 2 13 2 3 4" xfId="10986" xr:uid="{00000000-0005-0000-0000-0000E72A0000}"/>
    <cellStyle name="Normal 2 2 13 2 4" xfId="10987" xr:uid="{00000000-0005-0000-0000-0000E82A0000}"/>
    <cellStyle name="Normal 2 2 13 2 5" xfId="10988" xr:uid="{00000000-0005-0000-0000-0000E92A0000}"/>
    <cellStyle name="Normal 2 2 13 2 6" xfId="10989" xr:uid="{00000000-0005-0000-0000-0000EA2A0000}"/>
    <cellStyle name="Normal 2 2 13 3" xfId="10990" xr:uid="{00000000-0005-0000-0000-0000EB2A0000}"/>
    <cellStyle name="Normal 2 2 13 3 2" xfId="10991" xr:uid="{00000000-0005-0000-0000-0000EC2A0000}"/>
    <cellStyle name="Normal 2 2 13 3 3" xfId="10992" xr:uid="{00000000-0005-0000-0000-0000ED2A0000}"/>
    <cellStyle name="Normal 2 2 13 3 4" xfId="10993" xr:uid="{00000000-0005-0000-0000-0000EE2A0000}"/>
    <cellStyle name="Normal 2 2 13 4" xfId="10994" xr:uid="{00000000-0005-0000-0000-0000EF2A0000}"/>
    <cellStyle name="Normal 2 2 13 5" xfId="10995" xr:uid="{00000000-0005-0000-0000-0000F02A0000}"/>
    <cellStyle name="Normal 2 2 13 6" xfId="10996" xr:uid="{00000000-0005-0000-0000-0000F12A0000}"/>
    <cellStyle name="Normal 2 2 14" xfId="10997" xr:uid="{00000000-0005-0000-0000-0000F22A0000}"/>
    <cellStyle name="Normal 2 2 14 2" xfId="10998" xr:uid="{00000000-0005-0000-0000-0000F32A0000}"/>
    <cellStyle name="Normal 2 2 14 2 2" xfId="10999" xr:uid="{00000000-0005-0000-0000-0000F42A0000}"/>
    <cellStyle name="Normal 2 2 14 2 3" xfId="11000" xr:uid="{00000000-0005-0000-0000-0000F52A0000}"/>
    <cellStyle name="Normal 2 2 14 2 3 2" xfId="11001" xr:uid="{00000000-0005-0000-0000-0000F62A0000}"/>
    <cellStyle name="Normal 2 2 14 2 3 3" xfId="11002" xr:uid="{00000000-0005-0000-0000-0000F72A0000}"/>
    <cellStyle name="Normal 2 2 14 2 3 4" xfId="11003" xr:uid="{00000000-0005-0000-0000-0000F82A0000}"/>
    <cellStyle name="Normal 2 2 14 2 4" xfId="11004" xr:uid="{00000000-0005-0000-0000-0000F92A0000}"/>
    <cellStyle name="Normal 2 2 14 2 5" xfId="11005" xr:uid="{00000000-0005-0000-0000-0000FA2A0000}"/>
    <cellStyle name="Normal 2 2 14 2 6" xfId="11006" xr:uid="{00000000-0005-0000-0000-0000FB2A0000}"/>
    <cellStyle name="Normal 2 2 14 3" xfId="11007" xr:uid="{00000000-0005-0000-0000-0000FC2A0000}"/>
    <cellStyle name="Normal 2 2 14 3 2" xfId="11008" xr:uid="{00000000-0005-0000-0000-0000FD2A0000}"/>
    <cellStyle name="Normal 2 2 14 3 3" xfId="11009" xr:uid="{00000000-0005-0000-0000-0000FE2A0000}"/>
    <cellStyle name="Normal 2 2 14 3 4" xfId="11010" xr:uid="{00000000-0005-0000-0000-0000FF2A0000}"/>
    <cellStyle name="Normal 2 2 14 4" xfId="11011" xr:uid="{00000000-0005-0000-0000-0000002B0000}"/>
    <cellStyle name="Normal 2 2 14 5" xfId="11012" xr:uid="{00000000-0005-0000-0000-0000012B0000}"/>
    <cellStyle name="Normal 2 2 14 6" xfId="11013" xr:uid="{00000000-0005-0000-0000-0000022B0000}"/>
    <cellStyle name="Normal 2 2 15" xfId="11014" xr:uid="{00000000-0005-0000-0000-0000032B0000}"/>
    <cellStyle name="Normal 2 2 15 2" xfId="11015" xr:uid="{00000000-0005-0000-0000-0000042B0000}"/>
    <cellStyle name="Normal 2 2 15 2 2" xfId="11016" xr:uid="{00000000-0005-0000-0000-0000052B0000}"/>
    <cellStyle name="Normal 2 2 15 2 3" xfId="11017" xr:uid="{00000000-0005-0000-0000-0000062B0000}"/>
    <cellStyle name="Normal 2 2 15 2 3 2" xfId="11018" xr:uid="{00000000-0005-0000-0000-0000072B0000}"/>
    <cellStyle name="Normal 2 2 15 2 3 3" xfId="11019" xr:uid="{00000000-0005-0000-0000-0000082B0000}"/>
    <cellStyle name="Normal 2 2 15 2 3 4" xfId="11020" xr:uid="{00000000-0005-0000-0000-0000092B0000}"/>
    <cellStyle name="Normal 2 2 15 2 4" xfId="11021" xr:uid="{00000000-0005-0000-0000-00000A2B0000}"/>
    <cellStyle name="Normal 2 2 15 2 5" xfId="11022" xr:uid="{00000000-0005-0000-0000-00000B2B0000}"/>
    <cellStyle name="Normal 2 2 15 2 6" xfId="11023" xr:uid="{00000000-0005-0000-0000-00000C2B0000}"/>
    <cellStyle name="Normal 2 2 15 3" xfId="11024" xr:uid="{00000000-0005-0000-0000-00000D2B0000}"/>
    <cellStyle name="Normal 2 2 15 3 2" xfId="11025" xr:uid="{00000000-0005-0000-0000-00000E2B0000}"/>
    <cellStyle name="Normal 2 2 15 3 3" xfId="11026" xr:uid="{00000000-0005-0000-0000-00000F2B0000}"/>
    <cellStyle name="Normal 2 2 15 3 4" xfId="11027" xr:uid="{00000000-0005-0000-0000-0000102B0000}"/>
    <cellStyle name="Normal 2 2 15 4" xfId="11028" xr:uid="{00000000-0005-0000-0000-0000112B0000}"/>
    <cellStyle name="Normal 2 2 15 5" xfId="11029" xr:uid="{00000000-0005-0000-0000-0000122B0000}"/>
    <cellStyle name="Normal 2 2 15 6" xfId="11030" xr:uid="{00000000-0005-0000-0000-0000132B0000}"/>
    <cellStyle name="Normal 2 2 16" xfId="11031" xr:uid="{00000000-0005-0000-0000-0000142B0000}"/>
    <cellStyle name="Normal 2 2 16 2" xfId="11032" xr:uid="{00000000-0005-0000-0000-0000152B0000}"/>
    <cellStyle name="Normal 2 2 17" xfId="11033" xr:uid="{00000000-0005-0000-0000-0000162B0000}"/>
    <cellStyle name="Normal 2 2 17 2" xfId="11034" xr:uid="{00000000-0005-0000-0000-0000172B0000}"/>
    <cellStyle name="Normal 2 2 17 2 2" xfId="11035" xr:uid="{00000000-0005-0000-0000-0000182B0000}"/>
    <cellStyle name="Normal 2 2 17 2 3" xfId="11036" xr:uid="{00000000-0005-0000-0000-0000192B0000}"/>
    <cellStyle name="Normal 2 2 17 2 3 2" xfId="11037" xr:uid="{00000000-0005-0000-0000-00001A2B0000}"/>
    <cellStyle name="Normal 2 2 17 2 3 3" xfId="11038" xr:uid="{00000000-0005-0000-0000-00001B2B0000}"/>
    <cellStyle name="Normal 2 2 17 2 3 4" xfId="11039" xr:uid="{00000000-0005-0000-0000-00001C2B0000}"/>
    <cellStyle name="Normal 2 2 17 2 4" xfId="11040" xr:uid="{00000000-0005-0000-0000-00001D2B0000}"/>
    <cellStyle name="Normal 2 2 17 2 5" xfId="11041" xr:uid="{00000000-0005-0000-0000-00001E2B0000}"/>
    <cellStyle name="Normal 2 2 17 2 6" xfId="11042" xr:uid="{00000000-0005-0000-0000-00001F2B0000}"/>
    <cellStyle name="Normal 2 2 17 3" xfId="11043" xr:uid="{00000000-0005-0000-0000-0000202B0000}"/>
    <cellStyle name="Normal 2 2 17 3 2" xfId="11044" xr:uid="{00000000-0005-0000-0000-0000212B0000}"/>
    <cellStyle name="Normal 2 2 17 3 3" xfId="11045" xr:uid="{00000000-0005-0000-0000-0000222B0000}"/>
    <cellStyle name="Normal 2 2 17 3 4" xfId="11046" xr:uid="{00000000-0005-0000-0000-0000232B0000}"/>
    <cellStyle name="Normal 2 2 17 4" xfId="11047" xr:uid="{00000000-0005-0000-0000-0000242B0000}"/>
    <cellStyle name="Normal 2 2 17 5" xfId="11048" xr:uid="{00000000-0005-0000-0000-0000252B0000}"/>
    <cellStyle name="Normal 2 2 17 6" xfId="11049" xr:uid="{00000000-0005-0000-0000-0000262B0000}"/>
    <cellStyle name="Normal 2 2 18" xfId="11050" xr:uid="{00000000-0005-0000-0000-0000272B0000}"/>
    <cellStyle name="Normal 2 2 18 2" xfId="11051" xr:uid="{00000000-0005-0000-0000-0000282B0000}"/>
    <cellStyle name="Normal 2 2 18 2 2" xfId="11052" xr:uid="{00000000-0005-0000-0000-0000292B0000}"/>
    <cellStyle name="Normal 2 2 18 2 3" xfId="11053" xr:uid="{00000000-0005-0000-0000-00002A2B0000}"/>
    <cellStyle name="Normal 2 2 18 2 3 2" xfId="11054" xr:uid="{00000000-0005-0000-0000-00002B2B0000}"/>
    <cellStyle name="Normal 2 2 18 2 3 3" xfId="11055" xr:uid="{00000000-0005-0000-0000-00002C2B0000}"/>
    <cellStyle name="Normal 2 2 18 2 3 4" xfId="11056" xr:uid="{00000000-0005-0000-0000-00002D2B0000}"/>
    <cellStyle name="Normal 2 2 18 2 4" xfId="11057" xr:uid="{00000000-0005-0000-0000-00002E2B0000}"/>
    <cellStyle name="Normal 2 2 18 2 5" xfId="11058" xr:uid="{00000000-0005-0000-0000-00002F2B0000}"/>
    <cellStyle name="Normal 2 2 18 2 6" xfId="11059" xr:uid="{00000000-0005-0000-0000-0000302B0000}"/>
    <cellStyle name="Normal 2 2 18 3" xfId="11060" xr:uid="{00000000-0005-0000-0000-0000312B0000}"/>
    <cellStyle name="Normal 2 2 18 3 2" xfId="11061" xr:uid="{00000000-0005-0000-0000-0000322B0000}"/>
    <cellStyle name="Normal 2 2 18 3 3" xfId="11062" xr:uid="{00000000-0005-0000-0000-0000332B0000}"/>
    <cellStyle name="Normal 2 2 18 3 4" xfId="11063" xr:uid="{00000000-0005-0000-0000-0000342B0000}"/>
    <cellStyle name="Normal 2 2 18 4" xfId="11064" xr:uid="{00000000-0005-0000-0000-0000352B0000}"/>
    <cellStyle name="Normal 2 2 18 5" xfId="11065" xr:uid="{00000000-0005-0000-0000-0000362B0000}"/>
    <cellStyle name="Normal 2 2 18 6" xfId="11066" xr:uid="{00000000-0005-0000-0000-0000372B0000}"/>
    <cellStyle name="Normal 2 2 19" xfId="11067" xr:uid="{00000000-0005-0000-0000-0000382B0000}"/>
    <cellStyle name="Normal 2 2 19 2" xfId="11068" xr:uid="{00000000-0005-0000-0000-0000392B0000}"/>
    <cellStyle name="Normal 2 2 19 2 2" xfId="11069" xr:uid="{00000000-0005-0000-0000-00003A2B0000}"/>
    <cellStyle name="Normal 2 2 19 2 3" xfId="11070" xr:uid="{00000000-0005-0000-0000-00003B2B0000}"/>
    <cellStyle name="Normal 2 2 19 2 3 2" xfId="11071" xr:uid="{00000000-0005-0000-0000-00003C2B0000}"/>
    <cellStyle name="Normal 2 2 19 2 3 3" xfId="11072" xr:uid="{00000000-0005-0000-0000-00003D2B0000}"/>
    <cellStyle name="Normal 2 2 19 2 3 4" xfId="11073" xr:uid="{00000000-0005-0000-0000-00003E2B0000}"/>
    <cellStyle name="Normal 2 2 19 2 4" xfId="11074" xr:uid="{00000000-0005-0000-0000-00003F2B0000}"/>
    <cellStyle name="Normal 2 2 19 2 5" xfId="11075" xr:uid="{00000000-0005-0000-0000-0000402B0000}"/>
    <cellStyle name="Normal 2 2 19 2 6" xfId="11076" xr:uid="{00000000-0005-0000-0000-0000412B0000}"/>
    <cellStyle name="Normal 2 2 19 3" xfId="11077" xr:uid="{00000000-0005-0000-0000-0000422B0000}"/>
    <cellStyle name="Normal 2 2 19 3 2" xfId="11078" xr:uid="{00000000-0005-0000-0000-0000432B0000}"/>
    <cellStyle name="Normal 2 2 19 3 3" xfId="11079" xr:uid="{00000000-0005-0000-0000-0000442B0000}"/>
    <cellStyle name="Normal 2 2 19 3 4" xfId="11080" xr:uid="{00000000-0005-0000-0000-0000452B0000}"/>
    <cellStyle name="Normal 2 2 19 4" xfId="11081" xr:uid="{00000000-0005-0000-0000-0000462B0000}"/>
    <cellStyle name="Normal 2 2 19 5" xfId="11082" xr:uid="{00000000-0005-0000-0000-0000472B0000}"/>
    <cellStyle name="Normal 2 2 19 6" xfId="11083" xr:uid="{00000000-0005-0000-0000-0000482B0000}"/>
    <cellStyle name="Normal 2 2 2" xfId="11084" xr:uid="{00000000-0005-0000-0000-0000492B0000}"/>
    <cellStyle name="Normal 2 2 2 10" xfId="11085" xr:uid="{00000000-0005-0000-0000-00004A2B0000}"/>
    <cellStyle name="Normal 2 2 2 11" xfId="11086" xr:uid="{00000000-0005-0000-0000-00004B2B0000}"/>
    <cellStyle name="Normal 2 2 2 12" xfId="11087" xr:uid="{00000000-0005-0000-0000-00004C2B0000}"/>
    <cellStyle name="Normal 2 2 2 13" xfId="11088" xr:uid="{00000000-0005-0000-0000-00004D2B0000}"/>
    <cellStyle name="Normal 2 2 2 14" xfId="11089" xr:uid="{00000000-0005-0000-0000-00004E2B0000}"/>
    <cellStyle name="Normal 2 2 2 15" xfId="11090" xr:uid="{00000000-0005-0000-0000-00004F2B0000}"/>
    <cellStyle name="Normal 2 2 2 16" xfId="11091" xr:uid="{00000000-0005-0000-0000-0000502B0000}"/>
    <cellStyle name="Normal 2 2 2 17" xfId="11092" xr:uid="{00000000-0005-0000-0000-0000512B0000}"/>
    <cellStyle name="Normal 2 2 2 18" xfId="11093" xr:uid="{00000000-0005-0000-0000-0000522B0000}"/>
    <cellStyle name="Normal 2 2 2 18 2" xfId="11094" xr:uid="{00000000-0005-0000-0000-0000532B0000}"/>
    <cellStyle name="Normal 2 2 2 18 2 2" xfId="11095" xr:uid="{00000000-0005-0000-0000-0000542B0000}"/>
    <cellStyle name="Normal 2 2 2 18 2 2 2" xfId="11096" xr:uid="{00000000-0005-0000-0000-0000552B0000}"/>
    <cellStyle name="Normal 2 2 2 18 2 2 3" xfId="11097" xr:uid="{00000000-0005-0000-0000-0000562B0000}"/>
    <cellStyle name="Normal 2 2 2 18 2 2 4" xfId="11098" xr:uid="{00000000-0005-0000-0000-0000572B0000}"/>
    <cellStyle name="Normal 2 2 2 18 2 3" xfId="11099" xr:uid="{00000000-0005-0000-0000-0000582B0000}"/>
    <cellStyle name="Normal 2 2 2 18 2 4" xfId="11100" xr:uid="{00000000-0005-0000-0000-0000592B0000}"/>
    <cellStyle name="Normal 2 2 2 18 2 5" xfId="11101" xr:uid="{00000000-0005-0000-0000-00005A2B0000}"/>
    <cellStyle name="Normal 2 2 2 18 3" xfId="11102" xr:uid="{00000000-0005-0000-0000-00005B2B0000}"/>
    <cellStyle name="Normal 2 2 2 18 4" xfId="11103" xr:uid="{00000000-0005-0000-0000-00005C2B0000}"/>
    <cellStyle name="Normal 2 2 2 18 4 2" xfId="11104" xr:uid="{00000000-0005-0000-0000-00005D2B0000}"/>
    <cellStyle name="Normal 2 2 2 18 4 3" xfId="11105" xr:uid="{00000000-0005-0000-0000-00005E2B0000}"/>
    <cellStyle name="Normal 2 2 2 18 4 4" xfId="11106" xr:uid="{00000000-0005-0000-0000-00005F2B0000}"/>
    <cellStyle name="Normal 2 2 2 18 5" xfId="11107" xr:uid="{00000000-0005-0000-0000-0000602B0000}"/>
    <cellStyle name="Normal 2 2 2 18 6" xfId="11108" xr:uid="{00000000-0005-0000-0000-0000612B0000}"/>
    <cellStyle name="Normal 2 2 2 18 7" xfId="11109" xr:uid="{00000000-0005-0000-0000-0000622B0000}"/>
    <cellStyle name="Normal 2 2 2 19" xfId="11110" xr:uid="{00000000-0005-0000-0000-0000632B0000}"/>
    <cellStyle name="Normal 2 2 2 19 2" xfId="11111" xr:uid="{00000000-0005-0000-0000-0000642B0000}"/>
    <cellStyle name="Normal 2 2 2 2" xfId="11112" xr:uid="{00000000-0005-0000-0000-0000652B0000}"/>
    <cellStyle name="Normal 2 2 2 2 2" xfId="11113" xr:uid="{00000000-0005-0000-0000-0000662B0000}"/>
    <cellStyle name="Normal 2 2 2 2 3" xfId="11114" xr:uid="{00000000-0005-0000-0000-0000672B0000}"/>
    <cellStyle name="Normal 2 2 2 2 3 2" xfId="11115" xr:uid="{00000000-0005-0000-0000-0000682B0000}"/>
    <cellStyle name="Normal 2 2 2 2 3 2 2" xfId="11116" xr:uid="{00000000-0005-0000-0000-0000692B0000}"/>
    <cellStyle name="Normal 2 2 2 2 3 2 2 2" xfId="11117" xr:uid="{00000000-0005-0000-0000-00006A2B0000}"/>
    <cellStyle name="Normal 2 2 2 2 3 2 2 3" xfId="11118" xr:uid="{00000000-0005-0000-0000-00006B2B0000}"/>
    <cellStyle name="Normal 2 2 2 2 3 2 2 4" xfId="11119" xr:uid="{00000000-0005-0000-0000-00006C2B0000}"/>
    <cellStyle name="Normal 2 2 2 2 3 2 3" xfId="11120" xr:uid="{00000000-0005-0000-0000-00006D2B0000}"/>
    <cellStyle name="Normal 2 2 2 2 3 2 4" xfId="11121" xr:uid="{00000000-0005-0000-0000-00006E2B0000}"/>
    <cellStyle name="Normal 2 2 2 2 3 2 5" xfId="11122" xr:uid="{00000000-0005-0000-0000-00006F2B0000}"/>
    <cellStyle name="Normal 2 2 2 2 3 3" xfId="11123" xr:uid="{00000000-0005-0000-0000-0000702B0000}"/>
    <cellStyle name="Normal 2 2 2 2 3 3 2" xfId="11124" xr:uid="{00000000-0005-0000-0000-0000712B0000}"/>
    <cellStyle name="Normal 2 2 2 2 3 3 3" xfId="11125" xr:uid="{00000000-0005-0000-0000-0000722B0000}"/>
    <cellStyle name="Normal 2 2 2 2 3 3 4" xfId="11126" xr:uid="{00000000-0005-0000-0000-0000732B0000}"/>
    <cellStyle name="Normal 2 2 2 2 3 4" xfId="11127" xr:uid="{00000000-0005-0000-0000-0000742B0000}"/>
    <cellStyle name="Normal 2 2 2 2 3 5" xfId="11128" xr:uid="{00000000-0005-0000-0000-0000752B0000}"/>
    <cellStyle name="Normal 2 2 2 2 3 6" xfId="11129" xr:uid="{00000000-0005-0000-0000-0000762B0000}"/>
    <cellStyle name="Normal 2 2 2 2 4" xfId="11130" xr:uid="{00000000-0005-0000-0000-0000772B0000}"/>
    <cellStyle name="Normal 2 2 2 2 4 2" xfId="11131" xr:uid="{00000000-0005-0000-0000-0000782B0000}"/>
    <cellStyle name="Normal 2 2 2 2 4 2 2" xfId="11132" xr:uid="{00000000-0005-0000-0000-0000792B0000}"/>
    <cellStyle name="Normal 2 2 2 2 4 2 3" xfId="11133" xr:uid="{00000000-0005-0000-0000-00007A2B0000}"/>
    <cellStyle name="Normal 2 2 2 2 4 2 4" xfId="11134" xr:uid="{00000000-0005-0000-0000-00007B2B0000}"/>
    <cellStyle name="Normal 2 2 2 2 5" xfId="11135" xr:uid="{00000000-0005-0000-0000-00007C2B0000}"/>
    <cellStyle name="Normal 2 2 2 2 5 2" xfId="11136" xr:uid="{00000000-0005-0000-0000-00007D2B0000}"/>
    <cellStyle name="Normal 2 2 2 2 5 2 2" xfId="11137" xr:uid="{00000000-0005-0000-0000-00007E2B0000}"/>
    <cellStyle name="Normal 2 2 2 2 5 2 2 2" xfId="11138" xr:uid="{00000000-0005-0000-0000-00007F2B0000}"/>
    <cellStyle name="Normal 2 2 2 2 5 2 2 3" xfId="11139" xr:uid="{00000000-0005-0000-0000-0000802B0000}"/>
    <cellStyle name="Normal 2 2 2 2 5 2 2 4" xfId="11140" xr:uid="{00000000-0005-0000-0000-0000812B0000}"/>
    <cellStyle name="Normal 2 2 2 2 5 2 3" xfId="11141" xr:uid="{00000000-0005-0000-0000-0000822B0000}"/>
    <cellStyle name="Normal 2 2 2 2 5 2 4" xfId="11142" xr:uid="{00000000-0005-0000-0000-0000832B0000}"/>
    <cellStyle name="Normal 2 2 2 2 5 2 5" xfId="11143" xr:uid="{00000000-0005-0000-0000-0000842B0000}"/>
    <cellStyle name="Normal 2 2 2 2 5 3" xfId="11144" xr:uid="{00000000-0005-0000-0000-0000852B0000}"/>
    <cellStyle name="Normal 2 2 2 2 5 3 2" xfId="11145" xr:uid="{00000000-0005-0000-0000-0000862B0000}"/>
    <cellStyle name="Normal 2 2 2 2 5 3 3" xfId="11146" xr:uid="{00000000-0005-0000-0000-0000872B0000}"/>
    <cellStyle name="Normal 2 2 2 2 5 3 4" xfId="11147" xr:uid="{00000000-0005-0000-0000-0000882B0000}"/>
    <cellStyle name="Normal 2 2 2 2 5 4" xfId="11148" xr:uid="{00000000-0005-0000-0000-0000892B0000}"/>
    <cellStyle name="Normal 2 2 2 2 5 5" xfId="11149" xr:uid="{00000000-0005-0000-0000-00008A2B0000}"/>
    <cellStyle name="Normal 2 2 2 2 5 6" xfId="11150" xr:uid="{00000000-0005-0000-0000-00008B2B0000}"/>
    <cellStyle name="Normal 2 2 2 2 6" xfId="11151" xr:uid="{00000000-0005-0000-0000-00008C2B0000}"/>
    <cellStyle name="Normal 2 2 2 2 6 2" xfId="11152" xr:uid="{00000000-0005-0000-0000-00008D2B0000}"/>
    <cellStyle name="Normal 2 2 2 2 6 2 2" xfId="11153" xr:uid="{00000000-0005-0000-0000-00008E2B0000}"/>
    <cellStyle name="Normal 2 2 2 2 6 2 3" xfId="11154" xr:uid="{00000000-0005-0000-0000-00008F2B0000}"/>
    <cellStyle name="Normal 2 2 2 2 6 2 4" xfId="11155" xr:uid="{00000000-0005-0000-0000-0000902B0000}"/>
    <cellStyle name="Normal 2 2 2 2 7" xfId="11156" xr:uid="{00000000-0005-0000-0000-0000912B0000}"/>
    <cellStyle name="Normal 2 2 2 20" xfId="11157" xr:uid="{00000000-0005-0000-0000-0000922B0000}"/>
    <cellStyle name="Normal 2 2 2 20 2" xfId="11158" xr:uid="{00000000-0005-0000-0000-0000932B0000}"/>
    <cellStyle name="Normal 2 2 2 20 2 2" xfId="11159" xr:uid="{00000000-0005-0000-0000-0000942B0000}"/>
    <cellStyle name="Normal 2 2 2 20 2 2 2" xfId="11160" xr:uid="{00000000-0005-0000-0000-0000952B0000}"/>
    <cellStyle name="Normal 2 2 2 20 2 2 3" xfId="11161" xr:uid="{00000000-0005-0000-0000-0000962B0000}"/>
    <cellStyle name="Normal 2 2 2 20 2 2 4" xfId="11162" xr:uid="{00000000-0005-0000-0000-0000972B0000}"/>
    <cellStyle name="Normal 2 2 2 20 2 3" xfId="11163" xr:uid="{00000000-0005-0000-0000-0000982B0000}"/>
    <cellStyle name="Normal 2 2 2 20 2 4" xfId="11164" xr:uid="{00000000-0005-0000-0000-0000992B0000}"/>
    <cellStyle name="Normal 2 2 2 20 2 5" xfId="11165" xr:uid="{00000000-0005-0000-0000-00009A2B0000}"/>
    <cellStyle name="Normal 2 2 2 20 3" xfId="11166" xr:uid="{00000000-0005-0000-0000-00009B2B0000}"/>
    <cellStyle name="Normal 2 2 2 20 4" xfId="11167" xr:uid="{00000000-0005-0000-0000-00009C2B0000}"/>
    <cellStyle name="Normal 2 2 2 20 4 2" xfId="11168" xr:uid="{00000000-0005-0000-0000-00009D2B0000}"/>
    <cellStyle name="Normal 2 2 2 20 4 3" xfId="11169" xr:uid="{00000000-0005-0000-0000-00009E2B0000}"/>
    <cellStyle name="Normal 2 2 2 20 4 4" xfId="11170" xr:uid="{00000000-0005-0000-0000-00009F2B0000}"/>
    <cellStyle name="Normal 2 2 2 20 5" xfId="11171" xr:uid="{00000000-0005-0000-0000-0000A02B0000}"/>
    <cellStyle name="Normal 2 2 2 20 6" xfId="11172" xr:uid="{00000000-0005-0000-0000-0000A12B0000}"/>
    <cellStyle name="Normal 2 2 2 20 7" xfId="11173" xr:uid="{00000000-0005-0000-0000-0000A22B0000}"/>
    <cellStyle name="Normal 2 2 2 21" xfId="11174" xr:uid="{00000000-0005-0000-0000-0000A32B0000}"/>
    <cellStyle name="Normal 2 2 2 21 2" xfId="11175" xr:uid="{00000000-0005-0000-0000-0000A42B0000}"/>
    <cellStyle name="Normal 2 2 2 21 2 2" xfId="11176" xr:uid="{00000000-0005-0000-0000-0000A52B0000}"/>
    <cellStyle name="Normal 2 2 2 21 2 2 2" xfId="11177" xr:uid="{00000000-0005-0000-0000-0000A62B0000}"/>
    <cellStyle name="Normal 2 2 2 21 2 2 3" xfId="11178" xr:uid="{00000000-0005-0000-0000-0000A72B0000}"/>
    <cellStyle name="Normal 2 2 2 21 2 2 4" xfId="11179" xr:uid="{00000000-0005-0000-0000-0000A82B0000}"/>
    <cellStyle name="Normal 2 2 2 21 2 3" xfId="11180" xr:uid="{00000000-0005-0000-0000-0000A92B0000}"/>
    <cellStyle name="Normal 2 2 2 21 2 4" xfId="11181" xr:uid="{00000000-0005-0000-0000-0000AA2B0000}"/>
    <cellStyle name="Normal 2 2 2 21 2 5" xfId="11182" xr:uid="{00000000-0005-0000-0000-0000AB2B0000}"/>
    <cellStyle name="Normal 2 2 2 21 3" xfId="11183" xr:uid="{00000000-0005-0000-0000-0000AC2B0000}"/>
    <cellStyle name="Normal 2 2 2 21 4" xfId="11184" xr:uid="{00000000-0005-0000-0000-0000AD2B0000}"/>
    <cellStyle name="Normal 2 2 2 21 4 2" xfId="11185" xr:uid="{00000000-0005-0000-0000-0000AE2B0000}"/>
    <cellStyle name="Normal 2 2 2 21 4 3" xfId="11186" xr:uid="{00000000-0005-0000-0000-0000AF2B0000}"/>
    <cellStyle name="Normal 2 2 2 21 4 4" xfId="11187" xr:uid="{00000000-0005-0000-0000-0000B02B0000}"/>
    <cellStyle name="Normal 2 2 2 21 5" xfId="11188" xr:uid="{00000000-0005-0000-0000-0000B12B0000}"/>
    <cellStyle name="Normal 2 2 2 21 6" xfId="11189" xr:uid="{00000000-0005-0000-0000-0000B22B0000}"/>
    <cellStyle name="Normal 2 2 2 21 7" xfId="11190" xr:uid="{00000000-0005-0000-0000-0000B32B0000}"/>
    <cellStyle name="Normal 2 2 2 22" xfId="11191" xr:uid="{00000000-0005-0000-0000-0000B42B0000}"/>
    <cellStyle name="Normal 2 2 2 22 2" xfId="11192" xr:uid="{00000000-0005-0000-0000-0000B52B0000}"/>
    <cellStyle name="Normal 2 2 2 22 3" xfId="11193" xr:uid="{00000000-0005-0000-0000-0000B62B0000}"/>
    <cellStyle name="Normal 2 2 2 22 4" xfId="11194" xr:uid="{00000000-0005-0000-0000-0000B72B0000}"/>
    <cellStyle name="Normal 2 2 2 3" xfId="11195" xr:uid="{00000000-0005-0000-0000-0000B82B0000}"/>
    <cellStyle name="Normal 2 2 2 3 2" xfId="11196" xr:uid="{00000000-0005-0000-0000-0000B92B0000}"/>
    <cellStyle name="Normal 2 2 2 3 3" xfId="11197" xr:uid="{00000000-0005-0000-0000-0000BA2B0000}"/>
    <cellStyle name="Normal 2 2 2 3 4" xfId="11198" xr:uid="{00000000-0005-0000-0000-0000BB2B0000}"/>
    <cellStyle name="Normal 2 2 2 4" xfId="11199" xr:uid="{00000000-0005-0000-0000-0000BC2B0000}"/>
    <cellStyle name="Normal 2 2 2 4 2" xfId="11200" xr:uid="{00000000-0005-0000-0000-0000BD2B0000}"/>
    <cellStyle name="Normal 2 2 2 5" xfId="11201" xr:uid="{00000000-0005-0000-0000-0000BE2B0000}"/>
    <cellStyle name="Normal 2 2 2 5 2" xfId="11202" xr:uid="{00000000-0005-0000-0000-0000BF2B0000}"/>
    <cellStyle name="Normal 2 2 2 6" xfId="11203" xr:uid="{00000000-0005-0000-0000-0000C02B0000}"/>
    <cellStyle name="Normal 2 2 2 6 10" xfId="11204" xr:uid="{00000000-0005-0000-0000-0000C12B0000}"/>
    <cellStyle name="Normal 2 2 2 6 10 2" xfId="11205" xr:uid="{00000000-0005-0000-0000-0000C22B0000}"/>
    <cellStyle name="Normal 2 2 2 6 10 3" xfId="11206" xr:uid="{00000000-0005-0000-0000-0000C32B0000}"/>
    <cellStyle name="Normal 2 2 2 6 10 4" xfId="11207" xr:uid="{00000000-0005-0000-0000-0000C42B0000}"/>
    <cellStyle name="Normal 2 2 2 6 11" xfId="11208" xr:uid="{00000000-0005-0000-0000-0000C52B0000}"/>
    <cellStyle name="Normal 2 2 2 6 12" xfId="11209" xr:uid="{00000000-0005-0000-0000-0000C62B0000}"/>
    <cellStyle name="Normal 2 2 2 6 13" xfId="11210" xr:uid="{00000000-0005-0000-0000-0000C72B0000}"/>
    <cellStyle name="Normal 2 2 2 6 2" xfId="11211" xr:uid="{00000000-0005-0000-0000-0000C82B0000}"/>
    <cellStyle name="Normal 2 2 2 6 2 2" xfId="11212" xr:uid="{00000000-0005-0000-0000-0000C92B0000}"/>
    <cellStyle name="Normal 2 2 2 6 2 2 2" xfId="11213" xr:uid="{00000000-0005-0000-0000-0000CA2B0000}"/>
    <cellStyle name="Normal 2 2 2 6 2 2 3" xfId="11214" xr:uid="{00000000-0005-0000-0000-0000CB2B0000}"/>
    <cellStyle name="Normal 2 2 2 6 2 2 3 2" xfId="11215" xr:uid="{00000000-0005-0000-0000-0000CC2B0000}"/>
    <cellStyle name="Normal 2 2 2 6 2 2 3 2 2" xfId="11216" xr:uid="{00000000-0005-0000-0000-0000CD2B0000}"/>
    <cellStyle name="Normal 2 2 2 6 2 2 3 2 3" xfId="11217" xr:uid="{00000000-0005-0000-0000-0000CE2B0000}"/>
    <cellStyle name="Normal 2 2 2 6 2 2 3 2 4" xfId="11218" xr:uid="{00000000-0005-0000-0000-0000CF2B0000}"/>
    <cellStyle name="Normal 2 2 2 6 2 2 3 3" xfId="11219" xr:uid="{00000000-0005-0000-0000-0000D02B0000}"/>
    <cellStyle name="Normal 2 2 2 6 2 2 3 4" xfId="11220" xr:uid="{00000000-0005-0000-0000-0000D12B0000}"/>
    <cellStyle name="Normal 2 2 2 6 2 2 3 5" xfId="11221" xr:uid="{00000000-0005-0000-0000-0000D22B0000}"/>
    <cellStyle name="Normal 2 2 2 6 2 2 4" xfId="11222" xr:uid="{00000000-0005-0000-0000-0000D32B0000}"/>
    <cellStyle name="Normal 2 2 2 6 2 2 4 2" xfId="11223" xr:uid="{00000000-0005-0000-0000-0000D42B0000}"/>
    <cellStyle name="Normal 2 2 2 6 2 2 4 3" xfId="11224" xr:uid="{00000000-0005-0000-0000-0000D52B0000}"/>
    <cellStyle name="Normal 2 2 2 6 2 2 4 4" xfId="11225" xr:uid="{00000000-0005-0000-0000-0000D62B0000}"/>
    <cellStyle name="Normal 2 2 2 6 2 2 5" xfId="11226" xr:uid="{00000000-0005-0000-0000-0000D72B0000}"/>
    <cellStyle name="Normal 2 2 2 6 2 2 6" xfId="11227" xr:uid="{00000000-0005-0000-0000-0000D82B0000}"/>
    <cellStyle name="Normal 2 2 2 6 2 2 7" xfId="11228" xr:uid="{00000000-0005-0000-0000-0000D92B0000}"/>
    <cellStyle name="Normal 2 2 2 6 2 3" xfId="11229" xr:uid="{00000000-0005-0000-0000-0000DA2B0000}"/>
    <cellStyle name="Normal 2 2 2 6 2 4" xfId="11230" xr:uid="{00000000-0005-0000-0000-0000DB2B0000}"/>
    <cellStyle name="Normal 2 2 2 6 2 5" xfId="11231" xr:uid="{00000000-0005-0000-0000-0000DC2B0000}"/>
    <cellStyle name="Normal 2 2 2 6 2 6" xfId="11232" xr:uid="{00000000-0005-0000-0000-0000DD2B0000}"/>
    <cellStyle name="Normal 2 2 2 6 2 7" xfId="11233" xr:uid="{00000000-0005-0000-0000-0000DE2B0000}"/>
    <cellStyle name="Normal 2 2 2 6 2 8" xfId="11234" xr:uid="{00000000-0005-0000-0000-0000DF2B0000}"/>
    <cellStyle name="Normal 2 2 2 6 3" xfId="11235" xr:uid="{00000000-0005-0000-0000-0000E02B0000}"/>
    <cellStyle name="Normal 2 2 2 6 3 2" xfId="11236" xr:uid="{00000000-0005-0000-0000-0000E12B0000}"/>
    <cellStyle name="Normal 2 2 2 6 3 2 2" xfId="11237" xr:uid="{00000000-0005-0000-0000-0000E22B0000}"/>
    <cellStyle name="Normal 2 2 2 6 3 2 2 2" xfId="11238" xr:uid="{00000000-0005-0000-0000-0000E32B0000}"/>
    <cellStyle name="Normal 2 2 2 6 3 2 2 2 2" xfId="11239" xr:uid="{00000000-0005-0000-0000-0000E42B0000}"/>
    <cellStyle name="Normal 2 2 2 6 3 2 2 2 3" xfId="11240" xr:uid="{00000000-0005-0000-0000-0000E52B0000}"/>
    <cellStyle name="Normal 2 2 2 6 3 2 2 2 4" xfId="11241" xr:uid="{00000000-0005-0000-0000-0000E62B0000}"/>
    <cellStyle name="Normal 2 2 2 6 3 2 2 3" xfId="11242" xr:uid="{00000000-0005-0000-0000-0000E72B0000}"/>
    <cellStyle name="Normal 2 2 2 6 3 2 2 4" xfId="11243" xr:uid="{00000000-0005-0000-0000-0000E82B0000}"/>
    <cellStyle name="Normal 2 2 2 6 3 2 2 5" xfId="11244" xr:uid="{00000000-0005-0000-0000-0000E92B0000}"/>
    <cellStyle name="Normal 2 2 2 6 3 2 3" xfId="11245" xr:uid="{00000000-0005-0000-0000-0000EA2B0000}"/>
    <cellStyle name="Normal 2 2 2 6 3 2 3 2" xfId="11246" xr:uid="{00000000-0005-0000-0000-0000EB2B0000}"/>
    <cellStyle name="Normal 2 2 2 6 3 2 3 3" xfId="11247" xr:uid="{00000000-0005-0000-0000-0000EC2B0000}"/>
    <cellStyle name="Normal 2 2 2 6 3 2 3 4" xfId="11248" xr:uid="{00000000-0005-0000-0000-0000ED2B0000}"/>
    <cellStyle name="Normal 2 2 2 6 3 2 4" xfId="11249" xr:uid="{00000000-0005-0000-0000-0000EE2B0000}"/>
    <cellStyle name="Normal 2 2 2 6 3 2 5" xfId="11250" xr:uid="{00000000-0005-0000-0000-0000EF2B0000}"/>
    <cellStyle name="Normal 2 2 2 6 3 2 6" xfId="11251" xr:uid="{00000000-0005-0000-0000-0000F02B0000}"/>
    <cellStyle name="Normal 2 2 2 6 4" xfId="11252" xr:uid="{00000000-0005-0000-0000-0000F12B0000}"/>
    <cellStyle name="Normal 2 2 2 6 4 2" xfId="11253" xr:uid="{00000000-0005-0000-0000-0000F22B0000}"/>
    <cellStyle name="Normal 2 2 2 6 4 2 2" xfId="11254" xr:uid="{00000000-0005-0000-0000-0000F32B0000}"/>
    <cellStyle name="Normal 2 2 2 6 4 2 2 2" xfId="11255" xr:uid="{00000000-0005-0000-0000-0000F42B0000}"/>
    <cellStyle name="Normal 2 2 2 6 4 2 2 3" xfId="11256" xr:uid="{00000000-0005-0000-0000-0000F52B0000}"/>
    <cellStyle name="Normal 2 2 2 6 4 2 2 4" xfId="11257" xr:uid="{00000000-0005-0000-0000-0000F62B0000}"/>
    <cellStyle name="Normal 2 2 2 6 4 2 3" xfId="11258" xr:uid="{00000000-0005-0000-0000-0000F72B0000}"/>
    <cellStyle name="Normal 2 2 2 6 4 2 4" xfId="11259" xr:uid="{00000000-0005-0000-0000-0000F82B0000}"/>
    <cellStyle name="Normal 2 2 2 6 4 2 5" xfId="11260" xr:uid="{00000000-0005-0000-0000-0000F92B0000}"/>
    <cellStyle name="Normal 2 2 2 6 4 3" xfId="11261" xr:uid="{00000000-0005-0000-0000-0000FA2B0000}"/>
    <cellStyle name="Normal 2 2 2 6 4 3 2" xfId="11262" xr:uid="{00000000-0005-0000-0000-0000FB2B0000}"/>
    <cellStyle name="Normal 2 2 2 6 4 3 3" xfId="11263" xr:uid="{00000000-0005-0000-0000-0000FC2B0000}"/>
    <cellStyle name="Normal 2 2 2 6 4 3 4" xfId="11264" xr:uid="{00000000-0005-0000-0000-0000FD2B0000}"/>
    <cellStyle name="Normal 2 2 2 6 4 4" xfId="11265" xr:uid="{00000000-0005-0000-0000-0000FE2B0000}"/>
    <cellStyle name="Normal 2 2 2 6 4 5" xfId="11266" xr:uid="{00000000-0005-0000-0000-0000FF2B0000}"/>
    <cellStyle name="Normal 2 2 2 6 4 6" xfId="11267" xr:uid="{00000000-0005-0000-0000-0000002C0000}"/>
    <cellStyle name="Normal 2 2 2 6 5" xfId="11268" xr:uid="{00000000-0005-0000-0000-0000012C0000}"/>
    <cellStyle name="Normal 2 2 2 6 5 2" xfId="11269" xr:uid="{00000000-0005-0000-0000-0000022C0000}"/>
    <cellStyle name="Normal 2 2 2 6 5 2 2" xfId="11270" xr:uid="{00000000-0005-0000-0000-0000032C0000}"/>
    <cellStyle name="Normal 2 2 2 6 5 2 2 2" xfId="11271" xr:uid="{00000000-0005-0000-0000-0000042C0000}"/>
    <cellStyle name="Normal 2 2 2 6 5 2 2 3" xfId="11272" xr:uid="{00000000-0005-0000-0000-0000052C0000}"/>
    <cellStyle name="Normal 2 2 2 6 5 2 2 4" xfId="11273" xr:uid="{00000000-0005-0000-0000-0000062C0000}"/>
    <cellStyle name="Normal 2 2 2 6 5 2 3" xfId="11274" xr:uid="{00000000-0005-0000-0000-0000072C0000}"/>
    <cellStyle name="Normal 2 2 2 6 5 2 4" xfId="11275" xr:uid="{00000000-0005-0000-0000-0000082C0000}"/>
    <cellStyle name="Normal 2 2 2 6 5 2 5" xfId="11276" xr:uid="{00000000-0005-0000-0000-0000092C0000}"/>
    <cellStyle name="Normal 2 2 2 6 5 3" xfId="11277" xr:uid="{00000000-0005-0000-0000-00000A2C0000}"/>
    <cellStyle name="Normal 2 2 2 6 5 3 2" xfId="11278" xr:uid="{00000000-0005-0000-0000-00000B2C0000}"/>
    <cellStyle name="Normal 2 2 2 6 5 3 3" xfId="11279" xr:uid="{00000000-0005-0000-0000-00000C2C0000}"/>
    <cellStyle name="Normal 2 2 2 6 5 3 4" xfId="11280" xr:uid="{00000000-0005-0000-0000-00000D2C0000}"/>
    <cellStyle name="Normal 2 2 2 6 5 4" xfId="11281" xr:uid="{00000000-0005-0000-0000-00000E2C0000}"/>
    <cellStyle name="Normal 2 2 2 6 5 5" xfId="11282" xr:uid="{00000000-0005-0000-0000-00000F2C0000}"/>
    <cellStyle name="Normal 2 2 2 6 5 6" xfId="11283" xr:uid="{00000000-0005-0000-0000-0000102C0000}"/>
    <cellStyle name="Normal 2 2 2 6 6" xfId="11284" xr:uid="{00000000-0005-0000-0000-0000112C0000}"/>
    <cellStyle name="Normal 2 2 2 6 6 2" xfId="11285" xr:uid="{00000000-0005-0000-0000-0000122C0000}"/>
    <cellStyle name="Normal 2 2 2 6 6 2 2" xfId="11286" xr:uid="{00000000-0005-0000-0000-0000132C0000}"/>
    <cellStyle name="Normal 2 2 2 6 6 2 2 2" xfId="11287" xr:uid="{00000000-0005-0000-0000-0000142C0000}"/>
    <cellStyle name="Normal 2 2 2 6 6 2 2 3" xfId="11288" xr:uid="{00000000-0005-0000-0000-0000152C0000}"/>
    <cellStyle name="Normal 2 2 2 6 6 2 2 4" xfId="11289" xr:uid="{00000000-0005-0000-0000-0000162C0000}"/>
    <cellStyle name="Normal 2 2 2 6 6 2 3" xfId="11290" xr:uid="{00000000-0005-0000-0000-0000172C0000}"/>
    <cellStyle name="Normal 2 2 2 6 6 2 4" xfId="11291" xr:uid="{00000000-0005-0000-0000-0000182C0000}"/>
    <cellStyle name="Normal 2 2 2 6 6 2 5" xfId="11292" xr:uid="{00000000-0005-0000-0000-0000192C0000}"/>
    <cellStyle name="Normal 2 2 2 6 6 3" xfId="11293" xr:uid="{00000000-0005-0000-0000-00001A2C0000}"/>
    <cellStyle name="Normal 2 2 2 6 6 3 2" xfId="11294" xr:uid="{00000000-0005-0000-0000-00001B2C0000}"/>
    <cellStyle name="Normal 2 2 2 6 6 3 3" xfId="11295" xr:uid="{00000000-0005-0000-0000-00001C2C0000}"/>
    <cellStyle name="Normal 2 2 2 6 6 3 4" xfId="11296" xr:uid="{00000000-0005-0000-0000-00001D2C0000}"/>
    <cellStyle name="Normal 2 2 2 6 6 4" xfId="11297" xr:uid="{00000000-0005-0000-0000-00001E2C0000}"/>
    <cellStyle name="Normal 2 2 2 6 6 5" xfId="11298" xr:uid="{00000000-0005-0000-0000-00001F2C0000}"/>
    <cellStyle name="Normal 2 2 2 6 6 6" xfId="11299" xr:uid="{00000000-0005-0000-0000-0000202C0000}"/>
    <cellStyle name="Normal 2 2 2 6 7" xfId="11300" xr:uid="{00000000-0005-0000-0000-0000212C0000}"/>
    <cellStyle name="Normal 2 2 2 6 7 2" xfId="11301" xr:uid="{00000000-0005-0000-0000-0000222C0000}"/>
    <cellStyle name="Normal 2 2 2 6 7 2 2" xfId="11302" xr:uid="{00000000-0005-0000-0000-0000232C0000}"/>
    <cellStyle name="Normal 2 2 2 6 7 2 2 2" xfId="11303" xr:uid="{00000000-0005-0000-0000-0000242C0000}"/>
    <cellStyle name="Normal 2 2 2 6 7 2 2 3" xfId="11304" xr:uid="{00000000-0005-0000-0000-0000252C0000}"/>
    <cellStyle name="Normal 2 2 2 6 7 2 2 4" xfId="11305" xr:uid="{00000000-0005-0000-0000-0000262C0000}"/>
    <cellStyle name="Normal 2 2 2 6 7 2 3" xfId="11306" xr:uid="{00000000-0005-0000-0000-0000272C0000}"/>
    <cellStyle name="Normal 2 2 2 6 7 2 4" xfId="11307" xr:uid="{00000000-0005-0000-0000-0000282C0000}"/>
    <cellStyle name="Normal 2 2 2 6 7 2 5" xfId="11308" xr:uid="{00000000-0005-0000-0000-0000292C0000}"/>
    <cellStyle name="Normal 2 2 2 6 7 3" xfId="11309" xr:uid="{00000000-0005-0000-0000-00002A2C0000}"/>
    <cellStyle name="Normal 2 2 2 6 7 3 2" xfId="11310" xr:uid="{00000000-0005-0000-0000-00002B2C0000}"/>
    <cellStyle name="Normal 2 2 2 6 7 3 3" xfId="11311" xr:uid="{00000000-0005-0000-0000-00002C2C0000}"/>
    <cellStyle name="Normal 2 2 2 6 7 3 4" xfId="11312" xr:uid="{00000000-0005-0000-0000-00002D2C0000}"/>
    <cellStyle name="Normal 2 2 2 6 7 4" xfId="11313" xr:uid="{00000000-0005-0000-0000-00002E2C0000}"/>
    <cellStyle name="Normal 2 2 2 6 7 5" xfId="11314" xr:uid="{00000000-0005-0000-0000-00002F2C0000}"/>
    <cellStyle name="Normal 2 2 2 6 7 6" xfId="11315" xr:uid="{00000000-0005-0000-0000-0000302C0000}"/>
    <cellStyle name="Normal 2 2 2 6 8" xfId="11316" xr:uid="{00000000-0005-0000-0000-0000312C0000}"/>
    <cellStyle name="Normal 2 2 2 6 8 2" xfId="11317" xr:uid="{00000000-0005-0000-0000-0000322C0000}"/>
    <cellStyle name="Normal 2 2 2 6 8 2 2" xfId="11318" xr:uid="{00000000-0005-0000-0000-0000332C0000}"/>
    <cellStyle name="Normal 2 2 2 6 8 2 2 2" xfId="11319" xr:uid="{00000000-0005-0000-0000-0000342C0000}"/>
    <cellStyle name="Normal 2 2 2 6 8 2 2 3" xfId="11320" xr:uid="{00000000-0005-0000-0000-0000352C0000}"/>
    <cellStyle name="Normal 2 2 2 6 8 2 2 4" xfId="11321" xr:uid="{00000000-0005-0000-0000-0000362C0000}"/>
    <cellStyle name="Normal 2 2 2 6 8 2 3" xfId="11322" xr:uid="{00000000-0005-0000-0000-0000372C0000}"/>
    <cellStyle name="Normal 2 2 2 6 8 2 4" xfId="11323" xr:uid="{00000000-0005-0000-0000-0000382C0000}"/>
    <cellStyle name="Normal 2 2 2 6 8 2 5" xfId="11324" xr:uid="{00000000-0005-0000-0000-0000392C0000}"/>
    <cellStyle name="Normal 2 2 2 6 8 3" xfId="11325" xr:uid="{00000000-0005-0000-0000-00003A2C0000}"/>
    <cellStyle name="Normal 2 2 2 6 8 3 2" xfId="11326" xr:uid="{00000000-0005-0000-0000-00003B2C0000}"/>
    <cellStyle name="Normal 2 2 2 6 8 3 3" xfId="11327" xr:uid="{00000000-0005-0000-0000-00003C2C0000}"/>
    <cellStyle name="Normal 2 2 2 6 8 3 4" xfId="11328" xr:uid="{00000000-0005-0000-0000-00003D2C0000}"/>
    <cellStyle name="Normal 2 2 2 6 8 4" xfId="11329" xr:uid="{00000000-0005-0000-0000-00003E2C0000}"/>
    <cellStyle name="Normal 2 2 2 6 8 5" xfId="11330" xr:uid="{00000000-0005-0000-0000-00003F2C0000}"/>
    <cellStyle name="Normal 2 2 2 6 8 6" xfId="11331" xr:uid="{00000000-0005-0000-0000-0000402C0000}"/>
    <cellStyle name="Normal 2 2 2 6 9" xfId="11332" xr:uid="{00000000-0005-0000-0000-0000412C0000}"/>
    <cellStyle name="Normal 2 2 2 6 9 2" xfId="11333" xr:uid="{00000000-0005-0000-0000-0000422C0000}"/>
    <cellStyle name="Normal 2 2 2 6 9 2 2" xfId="11334" xr:uid="{00000000-0005-0000-0000-0000432C0000}"/>
    <cellStyle name="Normal 2 2 2 6 9 2 3" xfId="11335" xr:uid="{00000000-0005-0000-0000-0000442C0000}"/>
    <cellStyle name="Normal 2 2 2 6 9 2 4" xfId="11336" xr:uid="{00000000-0005-0000-0000-0000452C0000}"/>
    <cellStyle name="Normal 2 2 2 6 9 3" xfId="11337" xr:uid="{00000000-0005-0000-0000-0000462C0000}"/>
    <cellStyle name="Normal 2 2 2 6 9 4" xfId="11338" xr:uid="{00000000-0005-0000-0000-0000472C0000}"/>
    <cellStyle name="Normal 2 2 2 6 9 5" xfId="11339" xr:uid="{00000000-0005-0000-0000-0000482C0000}"/>
    <cellStyle name="Normal 2 2 2 7" xfId="11340" xr:uid="{00000000-0005-0000-0000-0000492C0000}"/>
    <cellStyle name="Normal 2 2 2 8" xfId="11341" xr:uid="{00000000-0005-0000-0000-00004A2C0000}"/>
    <cellStyle name="Normal 2 2 2 9" xfId="11342" xr:uid="{00000000-0005-0000-0000-00004B2C0000}"/>
    <cellStyle name="Normal 2 2 2 9 2" xfId="11343" xr:uid="{00000000-0005-0000-0000-00004C2C0000}"/>
    <cellStyle name="Normal 2 2 2 9 2 2" xfId="11344" xr:uid="{00000000-0005-0000-0000-00004D2C0000}"/>
    <cellStyle name="Normal 2 2 2 9 2 2 2" xfId="11345" xr:uid="{00000000-0005-0000-0000-00004E2C0000}"/>
    <cellStyle name="Normal 2 2 2 9 2 2 3" xfId="11346" xr:uid="{00000000-0005-0000-0000-00004F2C0000}"/>
    <cellStyle name="Normal 2 2 2 9 2 2 4" xfId="11347" xr:uid="{00000000-0005-0000-0000-0000502C0000}"/>
    <cellStyle name="Normal 2 2 2 9 2 3" xfId="11348" xr:uid="{00000000-0005-0000-0000-0000512C0000}"/>
    <cellStyle name="Normal 2 2 2 9 2 4" xfId="11349" xr:uid="{00000000-0005-0000-0000-0000522C0000}"/>
    <cellStyle name="Normal 2 2 2 9 2 5" xfId="11350" xr:uid="{00000000-0005-0000-0000-0000532C0000}"/>
    <cellStyle name="Normal 2 2 2 9 3" xfId="11351" xr:uid="{00000000-0005-0000-0000-0000542C0000}"/>
    <cellStyle name="Normal 2 2 2 9 3 2" xfId="11352" xr:uid="{00000000-0005-0000-0000-0000552C0000}"/>
    <cellStyle name="Normal 2 2 2 9 3 3" xfId="11353" xr:uid="{00000000-0005-0000-0000-0000562C0000}"/>
    <cellStyle name="Normal 2 2 2 9 3 4" xfId="11354" xr:uid="{00000000-0005-0000-0000-0000572C0000}"/>
    <cellStyle name="Normal 2 2 2 9 4" xfId="11355" xr:uid="{00000000-0005-0000-0000-0000582C0000}"/>
    <cellStyle name="Normal 2 2 2 9 5" xfId="11356" xr:uid="{00000000-0005-0000-0000-0000592C0000}"/>
    <cellStyle name="Normal 2 2 2 9 6" xfId="11357" xr:uid="{00000000-0005-0000-0000-00005A2C0000}"/>
    <cellStyle name="Normal 2 2 2_Guarantees" xfId="11358" xr:uid="{00000000-0005-0000-0000-00005B2C0000}"/>
    <cellStyle name="Normal 2 2 20" xfId="11359" xr:uid="{00000000-0005-0000-0000-00005C2C0000}"/>
    <cellStyle name="Normal 2 2 20 2" xfId="11360" xr:uid="{00000000-0005-0000-0000-00005D2C0000}"/>
    <cellStyle name="Normal 2 2 20 2 2" xfId="11361" xr:uid="{00000000-0005-0000-0000-00005E2C0000}"/>
    <cellStyle name="Normal 2 2 20 2 3" xfId="11362" xr:uid="{00000000-0005-0000-0000-00005F2C0000}"/>
    <cellStyle name="Normal 2 2 20 2 3 2" xfId="11363" xr:uid="{00000000-0005-0000-0000-0000602C0000}"/>
    <cellStyle name="Normal 2 2 20 2 3 3" xfId="11364" xr:uid="{00000000-0005-0000-0000-0000612C0000}"/>
    <cellStyle name="Normal 2 2 20 2 3 4" xfId="11365" xr:uid="{00000000-0005-0000-0000-0000622C0000}"/>
    <cellStyle name="Normal 2 2 20 2 4" xfId="11366" xr:uid="{00000000-0005-0000-0000-0000632C0000}"/>
    <cellStyle name="Normal 2 2 20 2 5" xfId="11367" xr:uid="{00000000-0005-0000-0000-0000642C0000}"/>
    <cellStyle name="Normal 2 2 20 2 6" xfId="11368" xr:uid="{00000000-0005-0000-0000-0000652C0000}"/>
    <cellStyle name="Normal 2 2 20 3" xfId="11369" xr:uid="{00000000-0005-0000-0000-0000662C0000}"/>
    <cellStyle name="Normal 2 2 20 3 2" xfId="11370" xr:uid="{00000000-0005-0000-0000-0000672C0000}"/>
    <cellStyle name="Normal 2 2 20 3 3" xfId="11371" xr:uid="{00000000-0005-0000-0000-0000682C0000}"/>
    <cellStyle name="Normal 2 2 20 3 4" xfId="11372" xr:uid="{00000000-0005-0000-0000-0000692C0000}"/>
    <cellStyle name="Normal 2 2 20 4" xfId="11373" xr:uid="{00000000-0005-0000-0000-00006A2C0000}"/>
    <cellStyle name="Normal 2 2 20 5" xfId="11374" xr:uid="{00000000-0005-0000-0000-00006B2C0000}"/>
    <cellStyle name="Normal 2 2 20 6" xfId="11375" xr:uid="{00000000-0005-0000-0000-00006C2C0000}"/>
    <cellStyle name="Normal 2 2 21" xfId="11376" xr:uid="{00000000-0005-0000-0000-00006D2C0000}"/>
    <cellStyle name="Normal 2 2 21 2" xfId="11377" xr:uid="{00000000-0005-0000-0000-00006E2C0000}"/>
    <cellStyle name="Normal 2 2 21 3" xfId="11378" xr:uid="{00000000-0005-0000-0000-00006F2C0000}"/>
    <cellStyle name="Normal 2 2 21 3 2" xfId="11379" xr:uid="{00000000-0005-0000-0000-0000702C0000}"/>
    <cellStyle name="Normal 2 2 21 3 3" xfId="11380" xr:uid="{00000000-0005-0000-0000-0000712C0000}"/>
    <cellStyle name="Normal 2 2 21 3 4" xfId="11381" xr:uid="{00000000-0005-0000-0000-0000722C0000}"/>
    <cellStyle name="Normal 2 2 22" xfId="11382" xr:uid="{00000000-0005-0000-0000-0000732C0000}"/>
    <cellStyle name="Normal 2 2 22 2" xfId="11383" xr:uid="{00000000-0005-0000-0000-0000742C0000}"/>
    <cellStyle name="Normal 2 2 22 2 2" xfId="11384" xr:uid="{00000000-0005-0000-0000-0000752C0000}"/>
    <cellStyle name="Normal 2 2 22 2 3" xfId="11385" xr:uid="{00000000-0005-0000-0000-0000762C0000}"/>
    <cellStyle name="Normal 2 2 22 2 3 2" xfId="11386" xr:uid="{00000000-0005-0000-0000-0000772C0000}"/>
    <cellStyle name="Normal 2 2 22 2 3 3" xfId="11387" xr:uid="{00000000-0005-0000-0000-0000782C0000}"/>
    <cellStyle name="Normal 2 2 22 2 3 4" xfId="11388" xr:uid="{00000000-0005-0000-0000-0000792C0000}"/>
    <cellStyle name="Normal 2 2 22 2 4" xfId="11389" xr:uid="{00000000-0005-0000-0000-00007A2C0000}"/>
    <cellStyle name="Normal 2 2 22 2 5" xfId="11390" xr:uid="{00000000-0005-0000-0000-00007B2C0000}"/>
    <cellStyle name="Normal 2 2 22 2 6" xfId="11391" xr:uid="{00000000-0005-0000-0000-00007C2C0000}"/>
    <cellStyle name="Normal 2 2 22 3" xfId="11392" xr:uid="{00000000-0005-0000-0000-00007D2C0000}"/>
    <cellStyle name="Normal 2 2 22 3 2" xfId="11393" xr:uid="{00000000-0005-0000-0000-00007E2C0000}"/>
    <cellStyle name="Normal 2 2 22 3 3" xfId="11394" xr:uid="{00000000-0005-0000-0000-00007F2C0000}"/>
    <cellStyle name="Normal 2 2 22 3 4" xfId="11395" xr:uid="{00000000-0005-0000-0000-0000802C0000}"/>
    <cellStyle name="Normal 2 2 22 4" xfId="11396" xr:uid="{00000000-0005-0000-0000-0000812C0000}"/>
    <cellStyle name="Normal 2 2 22 5" xfId="11397" xr:uid="{00000000-0005-0000-0000-0000822C0000}"/>
    <cellStyle name="Normal 2 2 22 6" xfId="11398" xr:uid="{00000000-0005-0000-0000-0000832C0000}"/>
    <cellStyle name="Normal 2 2 23" xfId="11399" xr:uid="{00000000-0005-0000-0000-0000842C0000}"/>
    <cellStyle name="Normal 2 2 23 2" xfId="11400" xr:uid="{00000000-0005-0000-0000-0000852C0000}"/>
    <cellStyle name="Normal 2 2 23 3" xfId="11401" xr:uid="{00000000-0005-0000-0000-0000862C0000}"/>
    <cellStyle name="Normal 2 2 23 3 2" xfId="11402" xr:uid="{00000000-0005-0000-0000-0000872C0000}"/>
    <cellStyle name="Normal 2 2 23 3 3" xfId="11403" xr:uid="{00000000-0005-0000-0000-0000882C0000}"/>
    <cellStyle name="Normal 2 2 23 3 4" xfId="11404" xr:uid="{00000000-0005-0000-0000-0000892C0000}"/>
    <cellStyle name="Normal 2 2 24" xfId="11405" xr:uid="{00000000-0005-0000-0000-00008A2C0000}"/>
    <cellStyle name="Normal 2 2 24 2" xfId="11406" xr:uid="{00000000-0005-0000-0000-00008B2C0000}"/>
    <cellStyle name="Normal 2 2 25" xfId="11407" xr:uid="{00000000-0005-0000-0000-00008C2C0000}"/>
    <cellStyle name="Normal 2 2 26" xfId="11408" xr:uid="{00000000-0005-0000-0000-00008D2C0000}"/>
    <cellStyle name="Normal 2 2 27" xfId="11409" xr:uid="{00000000-0005-0000-0000-00008E2C0000}"/>
    <cellStyle name="Normal 2 2 28" xfId="11410" xr:uid="{00000000-0005-0000-0000-00008F2C0000}"/>
    <cellStyle name="Normal 2 2 29" xfId="11411" xr:uid="{00000000-0005-0000-0000-0000902C0000}"/>
    <cellStyle name="Normal 2 2 3" xfId="11412" xr:uid="{00000000-0005-0000-0000-0000912C0000}"/>
    <cellStyle name="Normal 2 2 3 10" xfId="11413" xr:uid="{00000000-0005-0000-0000-0000922C0000}"/>
    <cellStyle name="Normal 2 2 3 10 2" xfId="11414" xr:uid="{00000000-0005-0000-0000-0000932C0000}"/>
    <cellStyle name="Normal 2 2 3 10 2 2" xfId="11415" xr:uid="{00000000-0005-0000-0000-0000942C0000}"/>
    <cellStyle name="Normal 2 2 3 10 2 2 2" xfId="11416" xr:uid="{00000000-0005-0000-0000-0000952C0000}"/>
    <cellStyle name="Normal 2 2 3 10 2 2 3" xfId="11417" xr:uid="{00000000-0005-0000-0000-0000962C0000}"/>
    <cellStyle name="Normal 2 2 3 10 2 2 4" xfId="11418" xr:uid="{00000000-0005-0000-0000-0000972C0000}"/>
    <cellStyle name="Normal 2 2 3 10 2 3" xfId="11419" xr:uid="{00000000-0005-0000-0000-0000982C0000}"/>
    <cellStyle name="Normal 2 2 3 10 2 4" xfId="11420" xr:uid="{00000000-0005-0000-0000-0000992C0000}"/>
    <cellStyle name="Normal 2 2 3 10 2 5" xfId="11421" xr:uid="{00000000-0005-0000-0000-00009A2C0000}"/>
    <cellStyle name="Normal 2 2 3 10 3" xfId="11422" xr:uid="{00000000-0005-0000-0000-00009B2C0000}"/>
    <cellStyle name="Normal 2 2 3 10 4" xfId="11423" xr:uid="{00000000-0005-0000-0000-00009C2C0000}"/>
    <cellStyle name="Normal 2 2 3 10 4 2" xfId="11424" xr:uid="{00000000-0005-0000-0000-00009D2C0000}"/>
    <cellStyle name="Normal 2 2 3 10 4 3" xfId="11425" xr:uid="{00000000-0005-0000-0000-00009E2C0000}"/>
    <cellStyle name="Normal 2 2 3 10 4 4" xfId="11426" xr:uid="{00000000-0005-0000-0000-00009F2C0000}"/>
    <cellStyle name="Normal 2 2 3 10 5" xfId="11427" xr:uid="{00000000-0005-0000-0000-0000A02C0000}"/>
    <cellStyle name="Normal 2 2 3 10 6" xfId="11428" xr:uid="{00000000-0005-0000-0000-0000A12C0000}"/>
    <cellStyle name="Normal 2 2 3 10 7" xfId="11429" xr:uid="{00000000-0005-0000-0000-0000A22C0000}"/>
    <cellStyle name="Normal 2 2 3 11" xfId="11430" xr:uid="{00000000-0005-0000-0000-0000A32C0000}"/>
    <cellStyle name="Normal 2 2 3 11 2" xfId="11431" xr:uid="{00000000-0005-0000-0000-0000A42C0000}"/>
    <cellStyle name="Normal 2 2 3 11 2 2" xfId="11432" xr:uid="{00000000-0005-0000-0000-0000A52C0000}"/>
    <cellStyle name="Normal 2 2 3 11 2 2 2" xfId="11433" xr:uid="{00000000-0005-0000-0000-0000A62C0000}"/>
    <cellStyle name="Normal 2 2 3 11 2 2 3" xfId="11434" xr:uid="{00000000-0005-0000-0000-0000A72C0000}"/>
    <cellStyle name="Normal 2 2 3 11 2 2 4" xfId="11435" xr:uid="{00000000-0005-0000-0000-0000A82C0000}"/>
    <cellStyle name="Normal 2 2 3 11 2 3" xfId="11436" xr:uid="{00000000-0005-0000-0000-0000A92C0000}"/>
    <cellStyle name="Normal 2 2 3 11 2 4" xfId="11437" xr:uid="{00000000-0005-0000-0000-0000AA2C0000}"/>
    <cellStyle name="Normal 2 2 3 11 2 5" xfId="11438" xr:uid="{00000000-0005-0000-0000-0000AB2C0000}"/>
    <cellStyle name="Normal 2 2 3 11 3" xfId="11439" xr:uid="{00000000-0005-0000-0000-0000AC2C0000}"/>
    <cellStyle name="Normal 2 2 3 11 4" xfId="11440" xr:uid="{00000000-0005-0000-0000-0000AD2C0000}"/>
    <cellStyle name="Normal 2 2 3 11 4 2" xfId="11441" xr:uid="{00000000-0005-0000-0000-0000AE2C0000}"/>
    <cellStyle name="Normal 2 2 3 11 4 3" xfId="11442" xr:uid="{00000000-0005-0000-0000-0000AF2C0000}"/>
    <cellStyle name="Normal 2 2 3 11 4 4" xfId="11443" xr:uid="{00000000-0005-0000-0000-0000B02C0000}"/>
    <cellStyle name="Normal 2 2 3 11 5" xfId="11444" xr:uid="{00000000-0005-0000-0000-0000B12C0000}"/>
    <cellStyle name="Normal 2 2 3 11 6" xfId="11445" xr:uid="{00000000-0005-0000-0000-0000B22C0000}"/>
    <cellStyle name="Normal 2 2 3 11 7" xfId="11446" xr:uid="{00000000-0005-0000-0000-0000B32C0000}"/>
    <cellStyle name="Normal 2 2 3 12" xfId="11447" xr:uid="{00000000-0005-0000-0000-0000B42C0000}"/>
    <cellStyle name="Normal 2 2 3 2" xfId="11448" xr:uid="{00000000-0005-0000-0000-0000B52C0000}"/>
    <cellStyle name="Normal 2 2 3 3" xfId="11449" xr:uid="{00000000-0005-0000-0000-0000B62C0000}"/>
    <cellStyle name="Normal 2 2 3 4" xfId="11450" xr:uid="{00000000-0005-0000-0000-0000B72C0000}"/>
    <cellStyle name="Normal 2 2 3 5" xfId="11451" xr:uid="{00000000-0005-0000-0000-0000B82C0000}"/>
    <cellStyle name="Normal 2 2 3 6" xfId="11452" xr:uid="{00000000-0005-0000-0000-0000B92C0000}"/>
    <cellStyle name="Normal 2 2 3 7" xfId="11453" xr:uid="{00000000-0005-0000-0000-0000BA2C0000}"/>
    <cellStyle name="Normal 2 2 3 8" xfId="11454" xr:uid="{00000000-0005-0000-0000-0000BB2C0000}"/>
    <cellStyle name="Normal 2 2 3 9" xfId="11455" xr:uid="{00000000-0005-0000-0000-0000BC2C0000}"/>
    <cellStyle name="Normal 2 2 3 9 2" xfId="11456" xr:uid="{00000000-0005-0000-0000-0000BD2C0000}"/>
    <cellStyle name="Normal 2 2 30" xfId="11457" xr:uid="{00000000-0005-0000-0000-0000BE2C0000}"/>
    <cellStyle name="Normal 2 2 31" xfId="11458" xr:uid="{00000000-0005-0000-0000-0000BF2C0000}"/>
    <cellStyle name="Normal 2 2 32" xfId="11459" xr:uid="{00000000-0005-0000-0000-0000C02C0000}"/>
    <cellStyle name="Normal 2 2 33" xfId="11460" xr:uid="{00000000-0005-0000-0000-0000C12C0000}"/>
    <cellStyle name="Normal 2 2 34" xfId="11461" xr:uid="{00000000-0005-0000-0000-0000C22C0000}"/>
    <cellStyle name="Normal 2 2 35" xfId="11462" xr:uid="{00000000-0005-0000-0000-0000C32C0000}"/>
    <cellStyle name="Normal 2 2 36" xfId="11463" xr:uid="{00000000-0005-0000-0000-0000C42C0000}"/>
    <cellStyle name="Normal 2 2 37" xfId="11464" xr:uid="{00000000-0005-0000-0000-0000C52C0000}"/>
    <cellStyle name="Normal 2 2 38" xfId="11465" xr:uid="{00000000-0005-0000-0000-0000C62C0000}"/>
    <cellStyle name="Normal 2 2 39" xfId="11466" xr:uid="{00000000-0005-0000-0000-0000C72C0000}"/>
    <cellStyle name="Normal 2 2 4" xfId="11467" xr:uid="{00000000-0005-0000-0000-0000C82C0000}"/>
    <cellStyle name="Normal 2 2 4 10" xfId="11468" xr:uid="{00000000-0005-0000-0000-0000C92C0000}"/>
    <cellStyle name="Normal 2 2 4 10 2" xfId="11469" xr:uid="{00000000-0005-0000-0000-0000CA2C0000}"/>
    <cellStyle name="Normal 2 2 4 11" xfId="11470" xr:uid="{00000000-0005-0000-0000-0000CB2C0000}"/>
    <cellStyle name="Normal 2 2 4 11 2" xfId="11471" xr:uid="{00000000-0005-0000-0000-0000CC2C0000}"/>
    <cellStyle name="Normal 2 2 4 12" xfId="11472" xr:uid="{00000000-0005-0000-0000-0000CD2C0000}"/>
    <cellStyle name="Normal 2 2 4 12 2" xfId="11473" xr:uid="{00000000-0005-0000-0000-0000CE2C0000}"/>
    <cellStyle name="Normal 2 2 4 12 3" xfId="11474" xr:uid="{00000000-0005-0000-0000-0000CF2C0000}"/>
    <cellStyle name="Normal 2 2 4 12 3 2" xfId="11475" xr:uid="{00000000-0005-0000-0000-0000D02C0000}"/>
    <cellStyle name="Normal 2 2 4 12 3 3" xfId="11476" xr:uid="{00000000-0005-0000-0000-0000D12C0000}"/>
    <cellStyle name="Normal 2 2 4 12 3 4" xfId="11477" xr:uid="{00000000-0005-0000-0000-0000D22C0000}"/>
    <cellStyle name="Normal 2 2 4 12 4" xfId="11478" xr:uid="{00000000-0005-0000-0000-0000D32C0000}"/>
    <cellStyle name="Normal 2 2 4 12 5" xfId="11479" xr:uid="{00000000-0005-0000-0000-0000D42C0000}"/>
    <cellStyle name="Normal 2 2 4 12 6" xfId="11480" xr:uid="{00000000-0005-0000-0000-0000D52C0000}"/>
    <cellStyle name="Normal 2 2 4 13" xfId="11481" xr:uid="{00000000-0005-0000-0000-0000D62C0000}"/>
    <cellStyle name="Normal 2 2 4 13 2" xfId="11482" xr:uid="{00000000-0005-0000-0000-0000D72C0000}"/>
    <cellStyle name="Normal 2 2 4 13 3" xfId="11483" xr:uid="{00000000-0005-0000-0000-0000D82C0000}"/>
    <cellStyle name="Normal 2 2 4 13 4" xfId="11484" xr:uid="{00000000-0005-0000-0000-0000D92C0000}"/>
    <cellStyle name="Normal 2 2 4 14" xfId="11485" xr:uid="{00000000-0005-0000-0000-0000DA2C0000}"/>
    <cellStyle name="Normal 2 2 4 15" xfId="11486" xr:uid="{00000000-0005-0000-0000-0000DB2C0000}"/>
    <cellStyle name="Normal 2 2 4 16" xfId="11487" xr:uid="{00000000-0005-0000-0000-0000DC2C0000}"/>
    <cellStyle name="Normal 2 2 4 2" xfId="11488" xr:uid="{00000000-0005-0000-0000-0000DD2C0000}"/>
    <cellStyle name="Normal 2 2 4 2 2" xfId="11489" xr:uid="{00000000-0005-0000-0000-0000DE2C0000}"/>
    <cellStyle name="Normal 2 2 4 2 3" xfId="11490" xr:uid="{00000000-0005-0000-0000-0000DF2C0000}"/>
    <cellStyle name="Normal 2 2 4 2 3 2" xfId="11491" xr:uid="{00000000-0005-0000-0000-0000E02C0000}"/>
    <cellStyle name="Normal 2 2 4 2 3 2 2" xfId="11492" xr:uid="{00000000-0005-0000-0000-0000E12C0000}"/>
    <cellStyle name="Normal 2 2 4 2 3 2 3" xfId="11493" xr:uid="{00000000-0005-0000-0000-0000E22C0000}"/>
    <cellStyle name="Normal 2 2 4 2 3 2 4" xfId="11494" xr:uid="{00000000-0005-0000-0000-0000E32C0000}"/>
    <cellStyle name="Normal 2 2 4 2 3 3" xfId="11495" xr:uid="{00000000-0005-0000-0000-0000E42C0000}"/>
    <cellStyle name="Normal 2 2 4 2 3 4" xfId="11496" xr:uid="{00000000-0005-0000-0000-0000E52C0000}"/>
    <cellStyle name="Normal 2 2 4 2 3 5" xfId="11497" xr:uid="{00000000-0005-0000-0000-0000E62C0000}"/>
    <cellStyle name="Normal 2 2 4 2 4" xfId="11498" xr:uid="{00000000-0005-0000-0000-0000E72C0000}"/>
    <cellStyle name="Normal 2 2 4 2 4 2" xfId="11499" xr:uid="{00000000-0005-0000-0000-0000E82C0000}"/>
    <cellStyle name="Normal 2 2 4 2 4 3" xfId="11500" xr:uid="{00000000-0005-0000-0000-0000E92C0000}"/>
    <cellStyle name="Normal 2 2 4 2 4 4" xfId="11501" xr:uid="{00000000-0005-0000-0000-0000EA2C0000}"/>
    <cellStyle name="Normal 2 2 4 2 5" xfId="11502" xr:uid="{00000000-0005-0000-0000-0000EB2C0000}"/>
    <cellStyle name="Normal 2 2 4 2 6" xfId="11503" xr:uid="{00000000-0005-0000-0000-0000EC2C0000}"/>
    <cellStyle name="Normal 2 2 4 2 7" xfId="11504" xr:uid="{00000000-0005-0000-0000-0000ED2C0000}"/>
    <cellStyle name="Normal 2 2 4 3" xfId="11505" xr:uid="{00000000-0005-0000-0000-0000EE2C0000}"/>
    <cellStyle name="Normal 2 2 4 4" xfId="11506" xr:uid="{00000000-0005-0000-0000-0000EF2C0000}"/>
    <cellStyle name="Normal 2 2 4 5" xfId="11507" xr:uid="{00000000-0005-0000-0000-0000F02C0000}"/>
    <cellStyle name="Normal 2 2 4 6" xfId="11508" xr:uid="{00000000-0005-0000-0000-0000F12C0000}"/>
    <cellStyle name="Normal 2 2 4 7" xfId="11509" xr:uid="{00000000-0005-0000-0000-0000F22C0000}"/>
    <cellStyle name="Normal 2 2 4 8" xfId="11510" xr:uid="{00000000-0005-0000-0000-0000F32C0000}"/>
    <cellStyle name="Normal 2 2 4 9" xfId="11511" xr:uid="{00000000-0005-0000-0000-0000F42C0000}"/>
    <cellStyle name="Normal 2 2 4 9 2" xfId="11512" xr:uid="{00000000-0005-0000-0000-0000F52C0000}"/>
    <cellStyle name="Normal 2 2 40" xfId="11513" xr:uid="{00000000-0005-0000-0000-0000F62C0000}"/>
    <cellStyle name="Normal 2 2 41" xfId="11514" xr:uid="{00000000-0005-0000-0000-0000F72C0000}"/>
    <cellStyle name="Normal 2 2 42" xfId="11515" xr:uid="{00000000-0005-0000-0000-0000F82C0000}"/>
    <cellStyle name="Normal 2 2 43" xfId="11516" xr:uid="{00000000-0005-0000-0000-0000F92C0000}"/>
    <cellStyle name="Normal 2 2 44" xfId="11517" xr:uid="{00000000-0005-0000-0000-0000FA2C0000}"/>
    <cellStyle name="Normal 2 2 45" xfId="11518" xr:uid="{00000000-0005-0000-0000-0000FB2C0000}"/>
    <cellStyle name="Normal 2 2 46" xfId="11519" xr:uid="{00000000-0005-0000-0000-0000FC2C0000}"/>
    <cellStyle name="Normal 2 2 47" xfId="11520" xr:uid="{00000000-0005-0000-0000-0000FD2C0000}"/>
    <cellStyle name="Normal 2 2 48" xfId="11521" xr:uid="{00000000-0005-0000-0000-0000FE2C0000}"/>
    <cellStyle name="Normal 2 2 49" xfId="11522" xr:uid="{00000000-0005-0000-0000-0000FF2C0000}"/>
    <cellStyle name="Normal 2 2 5" xfId="11523" xr:uid="{00000000-0005-0000-0000-0000002D0000}"/>
    <cellStyle name="Normal 2 2 5 10" xfId="11524" xr:uid="{00000000-0005-0000-0000-0000012D0000}"/>
    <cellStyle name="Normal 2 2 5 10 2" xfId="11525" xr:uid="{00000000-0005-0000-0000-0000022D0000}"/>
    <cellStyle name="Normal 2 2 5 11" xfId="11526" xr:uid="{00000000-0005-0000-0000-0000032D0000}"/>
    <cellStyle name="Normal 2 2 5 12" xfId="11527" xr:uid="{00000000-0005-0000-0000-0000042D0000}"/>
    <cellStyle name="Normal 2 2 5 2" xfId="11528" xr:uid="{00000000-0005-0000-0000-0000052D0000}"/>
    <cellStyle name="Normal 2 2 5 3" xfId="11529" xr:uid="{00000000-0005-0000-0000-0000062D0000}"/>
    <cellStyle name="Normal 2 2 5 4" xfId="11530" xr:uid="{00000000-0005-0000-0000-0000072D0000}"/>
    <cellStyle name="Normal 2 2 5 5" xfId="11531" xr:uid="{00000000-0005-0000-0000-0000082D0000}"/>
    <cellStyle name="Normal 2 2 5 6" xfId="11532" xr:uid="{00000000-0005-0000-0000-0000092D0000}"/>
    <cellStyle name="Normal 2 2 5 7" xfId="11533" xr:uid="{00000000-0005-0000-0000-00000A2D0000}"/>
    <cellStyle name="Normal 2 2 5 8" xfId="11534" xr:uid="{00000000-0005-0000-0000-00000B2D0000}"/>
    <cellStyle name="Normal 2 2 5 9" xfId="11535" xr:uid="{00000000-0005-0000-0000-00000C2D0000}"/>
    <cellStyle name="Normal 2 2 5 9 2" xfId="11536" xr:uid="{00000000-0005-0000-0000-00000D2D0000}"/>
    <cellStyle name="Normal 2 2 50" xfId="11537" xr:uid="{00000000-0005-0000-0000-00000E2D0000}"/>
    <cellStyle name="Normal 2 2 51" xfId="11538" xr:uid="{00000000-0005-0000-0000-00000F2D0000}"/>
    <cellStyle name="Normal 2 2 52" xfId="11539" xr:uid="{00000000-0005-0000-0000-0000102D0000}"/>
    <cellStyle name="Normal 2 2 53" xfId="11540" xr:uid="{00000000-0005-0000-0000-0000112D0000}"/>
    <cellStyle name="Normal 2 2 54" xfId="11541" xr:uid="{00000000-0005-0000-0000-0000122D0000}"/>
    <cellStyle name="Normal 2 2 55" xfId="11542" xr:uid="{00000000-0005-0000-0000-0000132D0000}"/>
    <cellStyle name="Normal 2 2 56" xfId="11543" xr:uid="{00000000-0005-0000-0000-0000142D0000}"/>
    <cellStyle name="Normal 2 2 57" xfId="11544" xr:uid="{00000000-0005-0000-0000-0000152D0000}"/>
    <cellStyle name="Normal 2 2 58" xfId="11545" xr:uid="{00000000-0005-0000-0000-0000162D0000}"/>
    <cellStyle name="Normal 2 2 59" xfId="11546" xr:uid="{00000000-0005-0000-0000-0000172D0000}"/>
    <cellStyle name="Normal 2 2 6" xfId="11547" xr:uid="{00000000-0005-0000-0000-0000182D0000}"/>
    <cellStyle name="Normal 2 2 6 2" xfId="11548" xr:uid="{00000000-0005-0000-0000-0000192D0000}"/>
    <cellStyle name="Normal 2 2 6 2 2" xfId="11549" xr:uid="{00000000-0005-0000-0000-00001A2D0000}"/>
    <cellStyle name="Normal 2 2 6 2 2 2" xfId="11550" xr:uid="{00000000-0005-0000-0000-00001B2D0000}"/>
    <cellStyle name="Normal 2 2 6 2 2 2 2" xfId="11551" xr:uid="{00000000-0005-0000-0000-00001C2D0000}"/>
    <cellStyle name="Normal 2 2 6 2 2 2 3" xfId="11552" xr:uid="{00000000-0005-0000-0000-00001D2D0000}"/>
    <cellStyle name="Normal 2 2 6 2 2 2 4" xfId="11553" xr:uid="{00000000-0005-0000-0000-00001E2D0000}"/>
    <cellStyle name="Normal 2 2 6 2 2 3" xfId="11554" xr:uid="{00000000-0005-0000-0000-00001F2D0000}"/>
    <cellStyle name="Normal 2 2 6 2 2 4" xfId="11555" xr:uid="{00000000-0005-0000-0000-0000202D0000}"/>
    <cellStyle name="Normal 2 2 6 2 2 5" xfId="11556" xr:uid="{00000000-0005-0000-0000-0000212D0000}"/>
    <cellStyle name="Normal 2 2 6 2 3" xfId="11557" xr:uid="{00000000-0005-0000-0000-0000222D0000}"/>
    <cellStyle name="Normal 2 2 6 2 3 2" xfId="11558" xr:uid="{00000000-0005-0000-0000-0000232D0000}"/>
    <cellStyle name="Normal 2 2 6 2 3 3" xfId="11559" xr:uid="{00000000-0005-0000-0000-0000242D0000}"/>
    <cellStyle name="Normal 2 2 6 2 3 4" xfId="11560" xr:uid="{00000000-0005-0000-0000-0000252D0000}"/>
    <cellStyle name="Normal 2 2 6 2 4" xfId="11561" xr:uid="{00000000-0005-0000-0000-0000262D0000}"/>
    <cellStyle name="Normal 2 2 6 2 5" xfId="11562" xr:uid="{00000000-0005-0000-0000-0000272D0000}"/>
    <cellStyle name="Normal 2 2 6 2 6" xfId="11563" xr:uid="{00000000-0005-0000-0000-0000282D0000}"/>
    <cellStyle name="Normal 2 2 6 3" xfId="11564" xr:uid="{00000000-0005-0000-0000-0000292D0000}"/>
    <cellStyle name="Normal 2 2 6 3 2" xfId="11565" xr:uid="{00000000-0005-0000-0000-00002A2D0000}"/>
    <cellStyle name="Normal 2 2 6 3 2 2" xfId="11566" xr:uid="{00000000-0005-0000-0000-00002B2D0000}"/>
    <cellStyle name="Normal 2 2 6 3 2 2 2" xfId="11567" xr:uid="{00000000-0005-0000-0000-00002C2D0000}"/>
    <cellStyle name="Normal 2 2 6 3 2 2 3" xfId="11568" xr:uid="{00000000-0005-0000-0000-00002D2D0000}"/>
    <cellStyle name="Normal 2 2 6 3 2 2 4" xfId="11569" xr:uid="{00000000-0005-0000-0000-00002E2D0000}"/>
    <cellStyle name="Normal 2 2 6 3 2 3" xfId="11570" xr:uid="{00000000-0005-0000-0000-00002F2D0000}"/>
    <cellStyle name="Normal 2 2 6 3 2 4" xfId="11571" xr:uid="{00000000-0005-0000-0000-0000302D0000}"/>
    <cellStyle name="Normal 2 2 6 3 2 5" xfId="11572" xr:uid="{00000000-0005-0000-0000-0000312D0000}"/>
    <cellStyle name="Normal 2 2 6 3 3" xfId="11573" xr:uid="{00000000-0005-0000-0000-0000322D0000}"/>
    <cellStyle name="Normal 2 2 6 3 4" xfId="11574" xr:uid="{00000000-0005-0000-0000-0000332D0000}"/>
    <cellStyle name="Normal 2 2 6 3 4 2" xfId="11575" xr:uid="{00000000-0005-0000-0000-0000342D0000}"/>
    <cellStyle name="Normal 2 2 6 3 4 3" xfId="11576" xr:uid="{00000000-0005-0000-0000-0000352D0000}"/>
    <cellStyle name="Normal 2 2 6 3 4 4" xfId="11577" xr:uid="{00000000-0005-0000-0000-0000362D0000}"/>
    <cellStyle name="Normal 2 2 6 3 5" xfId="11578" xr:uid="{00000000-0005-0000-0000-0000372D0000}"/>
    <cellStyle name="Normal 2 2 6 3 6" xfId="11579" xr:uid="{00000000-0005-0000-0000-0000382D0000}"/>
    <cellStyle name="Normal 2 2 6 3 7" xfId="11580" xr:uid="{00000000-0005-0000-0000-0000392D0000}"/>
    <cellStyle name="Normal 2 2 6 4" xfId="11581" xr:uid="{00000000-0005-0000-0000-00003A2D0000}"/>
    <cellStyle name="Normal 2 2 6 4 2" xfId="11582" xr:uid="{00000000-0005-0000-0000-00003B2D0000}"/>
    <cellStyle name="Normal 2 2 6 5" xfId="11583" xr:uid="{00000000-0005-0000-0000-00003C2D0000}"/>
    <cellStyle name="Normal 2 2 6 6" xfId="11584" xr:uid="{00000000-0005-0000-0000-00003D2D0000}"/>
    <cellStyle name="Normal 2 2 6 7" xfId="11585" xr:uid="{00000000-0005-0000-0000-00003E2D0000}"/>
    <cellStyle name="Normal 2 2 6 7 2" xfId="11586" xr:uid="{00000000-0005-0000-0000-00003F2D0000}"/>
    <cellStyle name="Normal 2 2 6 7 3" xfId="11587" xr:uid="{00000000-0005-0000-0000-0000402D0000}"/>
    <cellStyle name="Normal 2 2 6 7 4" xfId="11588" xr:uid="{00000000-0005-0000-0000-0000412D0000}"/>
    <cellStyle name="Normal 2 2 60" xfId="11589" xr:uid="{00000000-0005-0000-0000-0000422D0000}"/>
    <cellStyle name="Normal 2 2 61" xfId="11590" xr:uid="{00000000-0005-0000-0000-0000432D0000}"/>
    <cellStyle name="Normal 2 2 62" xfId="11591" xr:uid="{00000000-0005-0000-0000-0000442D0000}"/>
    <cellStyle name="Normal 2 2 63" xfId="11592" xr:uid="{00000000-0005-0000-0000-0000452D0000}"/>
    <cellStyle name="Normal 2 2 64" xfId="11593" xr:uid="{00000000-0005-0000-0000-0000462D0000}"/>
    <cellStyle name="Normal 2 2 65" xfId="11594" xr:uid="{00000000-0005-0000-0000-0000472D0000}"/>
    <cellStyle name="Normal 2 2 66" xfId="11595" xr:uid="{00000000-0005-0000-0000-0000482D0000}"/>
    <cellStyle name="Normal 2 2 67" xfId="11596" xr:uid="{00000000-0005-0000-0000-0000492D0000}"/>
    <cellStyle name="Normal 2 2 68" xfId="11597" xr:uid="{00000000-0005-0000-0000-00004A2D0000}"/>
    <cellStyle name="Normal 2 2 69" xfId="11598" xr:uid="{00000000-0005-0000-0000-00004B2D0000}"/>
    <cellStyle name="Normal 2 2 7" xfId="11599" xr:uid="{00000000-0005-0000-0000-00004C2D0000}"/>
    <cellStyle name="Normal 2 2 7 2" xfId="11600" xr:uid="{00000000-0005-0000-0000-00004D2D0000}"/>
    <cellStyle name="Normal 2 2 7 2 2" xfId="11601" xr:uid="{00000000-0005-0000-0000-00004E2D0000}"/>
    <cellStyle name="Normal 2 2 7 2 2 2" xfId="11602" xr:uid="{00000000-0005-0000-0000-00004F2D0000}"/>
    <cellStyle name="Normal 2 2 7 2 2 2 2" xfId="11603" xr:uid="{00000000-0005-0000-0000-0000502D0000}"/>
    <cellStyle name="Normal 2 2 7 2 2 2 3" xfId="11604" xr:uid="{00000000-0005-0000-0000-0000512D0000}"/>
    <cellStyle name="Normal 2 2 7 2 2 2 4" xfId="11605" xr:uid="{00000000-0005-0000-0000-0000522D0000}"/>
    <cellStyle name="Normal 2 2 7 2 2 3" xfId="11606" xr:uid="{00000000-0005-0000-0000-0000532D0000}"/>
    <cellStyle name="Normal 2 2 7 2 2 4" xfId="11607" xr:uid="{00000000-0005-0000-0000-0000542D0000}"/>
    <cellStyle name="Normal 2 2 7 2 2 5" xfId="11608" xr:uid="{00000000-0005-0000-0000-0000552D0000}"/>
    <cellStyle name="Normal 2 2 7 2 3" xfId="11609" xr:uid="{00000000-0005-0000-0000-0000562D0000}"/>
    <cellStyle name="Normal 2 2 7 2 3 2" xfId="11610" xr:uid="{00000000-0005-0000-0000-0000572D0000}"/>
    <cellStyle name="Normal 2 2 7 2 3 3" xfId="11611" xr:uid="{00000000-0005-0000-0000-0000582D0000}"/>
    <cellStyle name="Normal 2 2 7 2 3 4" xfId="11612" xr:uid="{00000000-0005-0000-0000-0000592D0000}"/>
    <cellStyle name="Normal 2 2 7 2 4" xfId="11613" xr:uid="{00000000-0005-0000-0000-00005A2D0000}"/>
    <cellStyle name="Normal 2 2 7 2 5" xfId="11614" xr:uid="{00000000-0005-0000-0000-00005B2D0000}"/>
    <cellStyle name="Normal 2 2 7 2 6" xfId="11615" xr:uid="{00000000-0005-0000-0000-00005C2D0000}"/>
    <cellStyle name="Normal 2 2 7 3" xfId="11616" xr:uid="{00000000-0005-0000-0000-00005D2D0000}"/>
    <cellStyle name="Normal 2 2 7 3 2" xfId="11617" xr:uid="{00000000-0005-0000-0000-00005E2D0000}"/>
    <cellStyle name="Normal 2 2 7 3 3" xfId="11618" xr:uid="{00000000-0005-0000-0000-00005F2D0000}"/>
    <cellStyle name="Normal 2 2 7 3 3 2" xfId="11619" xr:uid="{00000000-0005-0000-0000-0000602D0000}"/>
    <cellStyle name="Normal 2 2 7 3 3 3" xfId="11620" xr:uid="{00000000-0005-0000-0000-0000612D0000}"/>
    <cellStyle name="Normal 2 2 7 3 3 4" xfId="11621" xr:uid="{00000000-0005-0000-0000-0000622D0000}"/>
    <cellStyle name="Normal 2 2 7 3 4" xfId="11622" xr:uid="{00000000-0005-0000-0000-0000632D0000}"/>
    <cellStyle name="Normal 2 2 7 3 5" xfId="11623" xr:uid="{00000000-0005-0000-0000-0000642D0000}"/>
    <cellStyle name="Normal 2 2 7 3 6" xfId="11624" xr:uid="{00000000-0005-0000-0000-0000652D0000}"/>
    <cellStyle name="Normal 2 2 7 4" xfId="11625" xr:uid="{00000000-0005-0000-0000-0000662D0000}"/>
    <cellStyle name="Normal 2 2 7 4 2" xfId="11626" xr:uid="{00000000-0005-0000-0000-0000672D0000}"/>
    <cellStyle name="Normal 2 2 7 4 3" xfId="11627" xr:uid="{00000000-0005-0000-0000-0000682D0000}"/>
    <cellStyle name="Normal 2 2 7 4 4" xfId="11628" xr:uid="{00000000-0005-0000-0000-0000692D0000}"/>
    <cellStyle name="Normal 2 2 7 5" xfId="11629" xr:uid="{00000000-0005-0000-0000-00006A2D0000}"/>
    <cellStyle name="Normal 2 2 7 6" xfId="11630" xr:uid="{00000000-0005-0000-0000-00006B2D0000}"/>
    <cellStyle name="Normal 2 2 7 7" xfId="11631" xr:uid="{00000000-0005-0000-0000-00006C2D0000}"/>
    <cellStyle name="Normal 2 2 70" xfId="11632" xr:uid="{00000000-0005-0000-0000-00006D2D0000}"/>
    <cellStyle name="Normal 2 2 71" xfId="11633" xr:uid="{00000000-0005-0000-0000-00006E2D0000}"/>
    <cellStyle name="Normal 2 2 72" xfId="11634" xr:uid="{00000000-0005-0000-0000-00006F2D0000}"/>
    <cellStyle name="Normal 2 2 73" xfId="11635" xr:uid="{00000000-0005-0000-0000-0000702D0000}"/>
    <cellStyle name="Normal 2 2 74" xfId="11636" xr:uid="{00000000-0005-0000-0000-0000712D0000}"/>
    <cellStyle name="Normal 2 2 75" xfId="11637" xr:uid="{00000000-0005-0000-0000-0000722D0000}"/>
    <cellStyle name="Normal 2 2 76" xfId="11638" xr:uid="{00000000-0005-0000-0000-0000732D0000}"/>
    <cellStyle name="Normal 2 2 77" xfId="11639" xr:uid="{00000000-0005-0000-0000-0000742D0000}"/>
    <cellStyle name="Normal 2 2 78" xfId="11640" xr:uid="{00000000-0005-0000-0000-0000752D0000}"/>
    <cellStyle name="Normal 2 2 79" xfId="11641" xr:uid="{00000000-0005-0000-0000-0000762D0000}"/>
    <cellStyle name="Normal 2 2 8" xfId="11642" xr:uid="{00000000-0005-0000-0000-0000772D0000}"/>
    <cellStyle name="Normal 2 2 8 2" xfId="11643" xr:uid="{00000000-0005-0000-0000-0000782D0000}"/>
    <cellStyle name="Normal 2 2 8 2 2" xfId="11644" xr:uid="{00000000-0005-0000-0000-0000792D0000}"/>
    <cellStyle name="Normal 2 2 8 2 2 2" xfId="11645" xr:uid="{00000000-0005-0000-0000-00007A2D0000}"/>
    <cellStyle name="Normal 2 2 8 2 2 2 2" xfId="11646" xr:uid="{00000000-0005-0000-0000-00007B2D0000}"/>
    <cellStyle name="Normal 2 2 8 2 2 2 3" xfId="11647" xr:uid="{00000000-0005-0000-0000-00007C2D0000}"/>
    <cellStyle name="Normal 2 2 8 2 2 2 4" xfId="11648" xr:uid="{00000000-0005-0000-0000-00007D2D0000}"/>
    <cellStyle name="Normal 2 2 8 2 2 3" xfId="11649" xr:uid="{00000000-0005-0000-0000-00007E2D0000}"/>
    <cellStyle name="Normal 2 2 8 2 2 4" xfId="11650" xr:uid="{00000000-0005-0000-0000-00007F2D0000}"/>
    <cellStyle name="Normal 2 2 8 2 2 5" xfId="11651" xr:uid="{00000000-0005-0000-0000-0000802D0000}"/>
    <cellStyle name="Normal 2 2 8 2 3" xfId="11652" xr:uid="{00000000-0005-0000-0000-0000812D0000}"/>
    <cellStyle name="Normal 2 2 8 2 3 2" xfId="11653" xr:uid="{00000000-0005-0000-0000-0000822D0000}"/>
    <cellStyle name="Normal 2 2 8 2 3 3" xfId="11654" xr:uid="{00000000-0005-0000-0000-0000832D0000}"/>
    <cellStyle name="Normal 2 2 8 2 3 4" xfId="11655" xr:uid="{00000000-0005-0000-0000-0000842D0000}"/>
    <cellStyle name="Normal 2 2 8 2 4" xfId="11656" xr:uid="{00000000-0005-0000-0000-0000852D0000}"/>
    <cellStyle name="Normal 2 2 8 2 5" xfId="11657" xr:uid="{00000000-0005-0000-0000-0000862D0000}"/>
    <cellStyle name="Normal 2 2 8 2 6" xfId="11658" xr:uid="{00000000-0005-0000-0000-0000872D0000}"/>
    <cellStyle name="Normal 2 2 8 3" xfId="11659" xr:uid="{00000000-0005-0000-0000-0000882D0000}"/>
    <cellStyle name="Normal 2 2 8 3 2" xfId="11660" xr:uid="{00000000-0005-0000-0000-0000892D0000}"/>
    <cellStyle name="Normal 2 2 8 3 3" xfId="11661" xr:uid="{00000000-0005-0000-0000-00008A2D0000}"/>
    <cellStyle name="Normal 2 2 8 3 3 2" xfId="11662" xr:uid="{00000000-0005-0000-0000-00008B2D0000}"/>
    <cellStyle name="Normal 2 2 8 3 3 3" xfId="11663" xr:uid="{00000000-0005-0000-0000-00008C2D0000}"/>
    <cellStyle name="Normal 2 2 8 3 3 4" xfId="11664" xr:uid="{00000000-0005-0000-0000-00008D2D0000}"/>
    <cellStyle name="Normal 2 2 8 3 4" xfId="11665" xr:uid="{00000000-0005-0000-0000-00008E2D0000}"/>
    <cellStyle name="Normal 2 2 8 3 5" xfId="11666" xr:uid="{00000000-0005-0000-0000-00008F2D0000}"/>
    <cellStyle name="Normal 2 2 8 3 6" xfId="11667" xr:uid="{00000000-0005-0000-0000-0000902D0000}"/>
    <cellStyle name="Normal 2 2 8 4" xfId="11668" xr:uid="{00000000-0005-0000-0000-0000912D0000}"/>
    <cellStyle name="Normal 2 2 8 4 2" xfId="11669" xr:uid="{00000000-0005-0000-0000-0000922D0000}"/>
    <cellStyle name="Normal 2 2 8 4 3" xfId="11670" xr:uid="{00000000-0005-0000-0000-0000932D0000}"/>
    <cellStyle name="Normal 2 2 8 4 4" xfId="11671" xr:uid="{00000000-0005-0000-0000-0000942D0000}"/>
    <cellStyle name="Normal 2 2 8 5" xfId="11672" xr:uid="{00000000-0005-0000-0000-0000952D0000}"/>
    <cellStyle name="Normal 2 2 8 6" xfId="11673" xr:uid="{00000000-0005-0000-0000-0000962D0000}"/>
    <cellStyle name="Normal 2 2 8 7" xfId="11674" xr:uid="{00000000-0005-0000-0000-0000972D0000}"/>
    <cellStyle name="Normal 2 2 80" xfId="11675" xr:uid="{00000000-0005-0000-0000-0000982D0000}"/>
    <cellStyle name="Normal 2 2 81" xfId="11676" xr:uid="{00000000-0005-0000-0000-0000992D0000}"/>
    <cellStyle name="Normal 2 2 82" xfId="11677" xr:uid="{00000000-0005-0000-0000-00009A2D0000}"/>
    <cellStyle name="Normal 2 2 83" xfId="11678" xr:uid="{00000000-0005-0000-0000-00009B2D0000}"/>
    <cellStyle name="Normal 2 2 84" xfId="11679" xr:uid="{00000000-0005-0000-0000-00009C2D0000}"/>
    <cellStyle name="Normal 2 2 85" xfId="11680" xr:uid="{00000000-0005-0000-0000-00009D2D0000}"/>
    <cellStyle name="Normal 2 2 86" xfId="11681" xr:uid="{00000000-0005-0000-0000-00009E2D0000}"/>
    <cellStyle name="Normal 2 2 87" xfId="11682" xr:uid="{00000000-0005-0000-0000-00009F2D0000}"/>
    <cellStyle name="Normal 2 2 88" xfId="11683" xr:uid="{00000000-0005-0000-0000-0000A02D0000}"/>
    <cellStyle name="Normal 2 2 89" xfId="11684" xr:uid="{00000000-0005-0000-0000-0000A12D0000}"/>
    <cellStyle name="Normal 2 2 9" xfId="11685" xr:uid="{00000000-0005-0000-0000-0000A22D0000}"/>
    <cellStyle name="Normal 2 2 9 2" xfId="11686" xr:uid="{00000000-0005-0000-0000-0000A32D0000}"/>
    <cellStyle name="Normal 2 2 9 2 10" xfId="11687" xr:uid="{00000000-0005-0000-0000-0000A42D0000}"/>
    <cellStyle name="Normal 2 2 9 2 10 2" xfId="11688" xr:uid="{00000000-0005-0000-0000-0000A52D0000}"/>
    <cellStyle name="Normal 2 2 9 2 10 3" xfId="11689" xr:uid="{00000000-0005-0000-0000-0000A62D0000}"/>
    <cellStyle name="Normal 2 2 9 2 10 4" xfId="11690" xr:uid="{00000000-0005-0000-0000-0000A72D0000}"/>
    <cellStyle name="Normal 2 2 9 2 11" xfId="11691" xr:uid="{00000000-0005-0000-0000-0000A82D0000}"/>
    <cellStyle name="Normal 2 2 9 2 12" xfId="11692" xr:uid="{00000000-0005-0000-0000-0000A92D0000}"/>
    <cellStyle name="Normal 2 2 9 2 13" xfId="11693" xr:uid="{00000000-0005-0000-0000-0000AA2D0000}"/>
    <cellStyle name="Normal 2 2 9 2 2" xfId="11694" xr:uid="{00000000-0005-0000-0000-0000AB2D0000}"/>
    <cellStyle name="Normal 2 2 9 2 2 2" xfId="11695" xr:uid="{00000000-0005-0000-0000-0000AC2D0000}"/>
    <cellStyle name="Normal 2 2 9 2 2 2 2" xfId="11696" xr:uid="{00000000-0005-0000-0000-0000AD2D0000}"/>
    <cellStyle name="Normal 2 2 9 2 2 2 2 2" xfId="11697" xr:uid="{00000000-0005-0000-0000-0000AE2D0000}"/>
    <cellStyle name="Normal 2 2 9 2 2 2 2 2 2" xfId="11698" xr:uid="{00000000-0005-0000-0000-0000AF2D0000}"/>
    <cellStyle name="Normal 2 2 9 2 2 2 2 2 3" xfId="11699" xr:uid="{00000000-0005-0000-0000-0000B02D0000}"/>
    <cellStyle name="Normal 2 2 9 2 2 2 2 2 4" xfId="11700" xr:uid="{00000000-0005-0000-0000-0000B12D0000}"/>
    <cellStyle name="Normal 2 2 9 2 2 2 2 3" xfId="11701" xr:uid="{00000000-0005-0000-0000-0000B22D0000}"/>
    <cellStyle name="Normal 2 2 9 2 2 2 2 4" xfId="11702" xr:uid="{00000000-0005-0000-0000-0000B32D0000}"/>
    <cellStyle name="Normal 2 2 9 2 2 2 2 5" xfId="11703" xr:uid="{00000000-0005-0000-0000-0000B42D0000}"/>
    <cellStyle name="Normal 2 2 9 2 2 2 3" xfId="11704" xr:uid="{00000000-0005-0000-0000-0000B52D0000}"/>
    <cellStyle name="Normal 2 2 9 2 2 2 3 2" xfId="11705" xr:uid="{00000000-0005-0000-0000-0000B62D0000}"/>
    <cellStyle name="Normal 2 2 9 2 2 2 3 3" xfId="11706" xr:uid="{00000000-0005-0000-0000-0000B72D0000}"/>
    <cellStyle name="Normal 2 2 9 2 2 2 3 4" xfId="11707" xr:uid="{00000000-0005-0000-0000-0000B82D0000}"/>
    <cellStyle name="Normal 2 2 9 2 2 2 4" xfId="11708" xr:uid="{00000000-0005-0000-0000-0000B92D0000}"/>
    <cellStyle name="Normal 2 2 9 2 2 2 5" xfId="11709" xr:uid="{00000000-0005-0000-0000-0000BA2D0000}"/>
    <cellStyle name="Normal 2 2 9 2 2 2 6" xfId="11710" xr:uid="{00000000-0005-0000-0000-0000BB2D0000}"/>
    <cellStyle name="Normal 2 2 9 2 3" xfId="11711" xr:uid="{00000000-0005-0000-0000-0000BC2D0000}"/>
    <cellStyle name="Normal 2 2 9 2 3 2" xfId="11712" xr:uid="{00000000-0005-0000-0000-0000BD2D0000}"/>
    <cellStyle name="Normal 2 2 9 2 3 2 2" xfId="11713" xr:uid="{00000000-0005-0000-0000-0000BE2D0000}"/>
    <cellStyle name="Normal 2 2 9 2 3 2 2 2" xfId="11714" xr:uid="{00000000-0005-0000-0000-0000BF2D0000}"/>
    <cellStyle name="Normal 2 2 9 2 3 2 2 3" xfId="11715" xr:uid="{00000000-0005-0000-0000-0000C02D0000}"/>
    <cellStyle name="Normal 2 2 9 2 3 2 2 4" xfId="11716" xr:uid="{00000000-0005-0000-0000-0000C12D0000}"/>
    <cellStyle name="Normal 2 2 9 2 3 2 3" xfId="11717" xr:uid="{00000000-0005-0000-0000-0000C22D0000}"/>
    <cellStyle name="Normal 2 2 9 2 3 2 4" xfId="11718" xr:uid="{00000000-0005-0000-0000-0000C32D0000}"/>
    <cellStyle name="Normal 2 2 9 2 3 2 5" xfId="11719" xr:uid="{00000000-0005-0000-0000-0000C42D0000}"/>
    <cellStyle name="Normal 2 2 9 2 3 3" xfId="11720" xr:uid="{00000000-0005-0000-0000-0000C52D0000}"/>
    <cellStyle name="Normal 2 2 9 2 3 3 2" xfId="11721" xr:uid="{00000000-0005-0000-0000-0000C62D0000}"/>
    <cellStyle name="Normal 2 2 9 2 3 3 3" xfId="11722" xr:uid="{00000000-0005-0000-0000-0000C72D0000}"/>
    <cellStyle name="Normal 2 2 9 2 3 3 4" xfId="11723" xr:uid="{00000000-0005-0000-0000-0000C82D0000}"/>
    <cellStyle name="Normal 2 2 9 2 3 4" xfId="11724" xr:uid="{00000000-0005-0000-0000-0000C92D0000}"/>
    <cellStyle name="Normal 2 2 9 2 3 5" xfId="11725" xr:uid="{00000000-0005-0000-0000-0000CA2D0000}"/>
    <cellStyle name="Normal 2 2 9 2 3 6" xfId="11726" xr:uid="{00000000-0005-0000-0000-0000CB2D0000}"/>
    <cellStyle name="Normal 2 2 9 2 4" xfId="11727" xr:uid="{00000000-0005-0000-0000-0000CC2D0000}"/>
    <cellStyle name="Normal 2 2 9 2 4 2" xfId="11728" xr:uid="{00000000-0005-0000-0000-0000CD2D0000}"/>
    <cellStyle name="Normal 2 2 9 2 4 2 2" xfId="11729" xr:uid="{00000000-0005-0000-0000-0000CE2D0000}"/>
    <cellStyle name="Normal 2 2 9 2 4 2 2 2" xfId="11730" xr:uid="{00000000-0005-0000-0000-0000CF2D0000}"/>
    <cellStyle name="Normal 2 2 9 2 4 2 2 3" xfId="11731" xr:uid="{00000000-0005-0000-0000-0000D02D0000}"/>
    <cellStyle name="Normal 2 2 9 2 4 2 2 4" xfId="11732" xr:uid="{00000000-0005-0000-0000-0000D12D0000}"/>
    <cellStyle name="Normal 2 2 9 2 4 2 3" xfId="11733" xr:uid="{00000000-0005-0000-0000-0000D22D0000}"/>
    <cellStyle name="Normal 2 2 9 2 4 2 4" xfId="11734" xr:uid="{00000000-0005-0000-0000-0000D32D0000}"/>
    <cellStyle name="Normal 2 2 9 2 4 2 5" xfId="11735" xr:uid="{00000000-0005-0000-0000-0000D42D0000}"/>
    <cellStyle name="Normal 2 2 9 2 4 3" xfId="11736" xr:uid="{00000000-0005-0000-0000-0000D52D0000}"/>
    <cellStyle name="Normal 2 2 9 2 4 3 2" xfId="11737" xr:uid="{00000000-0005-0000-0000-0000D62D0000}"/>
    <cellStyle name="Normal 2 2 9 2 4 3 3" xfId="11738" xr:uid="{00000000-0005-0000-0000-0000D72D0000}"/>
    <cellStyle name="Normal 2 2 9 2 4 3 4" xfId="11739" xr:uid="{00000000-0005-0000-0000-0000D82D0000}"/>
    <cellStyle name="Normal 2 2 9 2 4 4" xfId="11740" xr:uid="{00000000-0005-0000-0000-0000D92D0000}"/>
    <cellStyle name="Normal 2 2 9 2 4 5" xfId="11741" xr:uid="{00000000-0005-0000-0000-0000DA2D0000}"/>
    <cellStyle name="Normal 2 2 9 2 4 6" xfId="11742" xr:uid="{00000000-0005-0000-0000-0000DB2D0000}"/>
    <cellStyle name="Normal 2 2 9 2 5" xfId="11743" xr:uid="{00000000-0005-0000-0000-0000DC2D0000}"/>
    <cellStyle name="Normal 2 2 9 2 5 2" xfId="11744" xr:uid="{00000000-0005-0000-0000-0000DD2D0000}"/>
    <cellStyle name="Normal 2 2 9 2 5 2 2" xfId="11745" xr:uid="{00000000-0005-0000-0000-0000DE2D0000}"/>
    <cellStyle name="Normal 2 2 9 2 5 2 2 2" xfId="11746" xr:uid="{00000000-0005-0000-0000-0000DF2D0000}"/>
    <cellStyle name="Normal 2 2 9 2 5 2 2 3" xfId="11747" xr:uid="{00000000-0005-0000-0000-0000E02D0000}"/>
    <cellStyle name="Normal 2 2 9 2 5 2 2 4" xfId="11748" xr:uid="{00000000-0005-0000-0000-0000E12D0000}"/>
    <cellStyle name="Normal 2 2 9 2 5 2 3" xfId="11749" xr:uid="{00000000-0005-0000-0000-0000E22D0000}"/>
    <cellStyle name="Normal 2 2 9 2 5 2 4" xfId="11750" xr:uid="{00000000-0005-0000-0000-0000E32D0000}"/>
    <cellStyle name="Normal 2 2 9 2 5 2 5" xfId="11751" xr:uid="{00000000-0005-0000-0000-0000E42D0000}"/>
    <cellStyle name="Normal 2 2 9 2 5 3" xfId="11752" xr:uid="{00000000-0005-0000-0000-0000E52D0000}"/>
    <cellStyle name="Normal 2 2 9 2 5 3 2" xfId="11753" xr:uid="{00000000-0005-0000-0000-0000E62D0000}"/>
    <cellStyle name="Normal 2 2 9 2 5 3 3" xfId="11754" xr:uid="{00000000-0005-0000-0000-0000E72D0000}"/>
    <cellStyle name="Normal 2 2 9 2 5 3 4" xfId="11755" xr:uid="{00000000-0005-0000-0000-0000E82D0000}"/>
    <cellStyle name="Normal 2 2 9 2 5 4" xfId="11756" xr:uid="{00000000-0005-0000-0000-0000E92D0000}"/>
    <cellStyle name="Normal 2 2 9 2 5 5" xfId="11757" xr:uid="{00000000-0005-0000-0000-0000EA2D0000}"/>
    <cellStyle name="Normal 2 2 9 2 5 6" xfId="11758" xr:uid="{00000000-0005-0000-0000-0000EB2D0000}"/>
    <cellStyle name="Normal 2 2 9 2 6" xfId="11759" xr:uid="{00000000-0005-0000-0000-0000EC2D0000}"/>
    <cellStyle name="Normal 2 2 9 2 6 2" xfId="11760" xr:uid="{00000000-0005-0000-0000-0000ED2D0000}"/>
    <cellStyle name="Normal 2 2 9 2 6 2 2" xfId="11761" xr:uid="{00000000-0005-0000-0000-0000EE2D0000}"/>
    <cellStyle name="Normal 2 2 9 2 6 2 2 2" xfId="11762" xr:uid="{00000000-0005-0000-0000-0000EF2D0000}"/>
    <cellStyle name="Normal 2 2 9 2 6 2 2 3" xfId="11763" xr:uid="{00000000-0005-0000-0000-0000F02D0000}"/>
    <cellStyle name="Normal 2 2 9 2 6 2 2 4" xfId="11764" xr:uid="{00000000-0005-0000-0000-0000F12D0000}"/>
    <cellStyle name="Normal 2 2 9 2 6 2 3" xfId="11765" xr:uid="{00000000-0005-0000-0000-0000F22D0000}"/>
    <cellStyle name="Normal 2 2 9 2 6 2 4" xfId="11766" xr:uid="{00000000-0005-0000-0000-0000F32D0000}"/>
    <cellStyle name="Normal 2 2 9 2 6 2 5" xfId="11767" xr:uid="{00000000-0005-0000-0000-0000F42D0000}"/>
    <cellStyle name="Normal 2 2 9 2 6 3" xfId="11768" xr:uid="{00000000-0005-0000-0000-0000F52D0000}"/>
    <cellStyle name="Normal 2 2 9 2 6 3 2" xfId="11769" xr:uid="{00000000-0005-0000-0000-0000F62D0000}"/>
    <cellStyle name="Normal 2 2 9 2 6 3 3" xfId="11770" xr:uid="{00000000-0005-0000-0000-0000F72D0000}"/>
    <cellStyle name="Normal 2 2 9 2 6 3 4" xfId="11771" xr:uid="{00000000-0005-0000-0000-0000F82D0000}"/>
    <cellStyle name="Normal 2 2 9 2 6 4" xfId="11772" xr:uid="{00000000-0005-0000-0000-0000F92D0000}"/>
    <cellStyle name="Normal 2 2 9 2 6 5" xfId="11773" xr:uid="{00000000-0005-0000-0000-0000FA2D0000}"/>
    <cellStyle name="Normal 2 2 9 2 6 6" xfId="11774" xr:uid="{00000000-0005-0000-0000-0000FB2D0000}"/>
    <cellStyle name="Normal 2 2 9 2 7" xfId="11775" xr:uid="{00000000-0005-0000-0000-0000FC2D0000}"/>
    <cellStyle name="Normal 2 2 9 2 7 2" xfId="11776" xr:uid="{00000000-0005-0000-0000-0000FD2D0000}"/>
    <cellStyle name="Normal 2 2 9 2 7 2 2" xfId="11777" xr:uid="{00000000-0005-0000-0000-0000FE2D0000}"/>
    <cellStyle name="Normal 2 2 9 2 7 2 2 2" xfId="11778" xr:uid="{00000000-0005-0000-0000-0000FF2D0000}"/>
    <cellStyle name="Normal 2 2 9 2 7 2 2 3" xfId="11779" xr:uid="{00000000-0005-0000-0000-0000002E0000}"/>
    <cellStyle name="Normal 2 2 9 2 7 2 2 4" xfId="11780" xr:uid="{00000000-0005-0000-0000-0000012E0000}"/>
    <cellStyle name="Normal 2 2 9 2 7 2 3" xfId="11781" xr:uid="{00000000-0005-0000-0000-0000022E0000}"/>
    <cellStyle name="Normal 2 2 9 2 7 2 4" xfId="11782" xr:uid="{00000000-0005-0000-0000-0000032E0000}"/>
    <cellStyle name="Normal 2 2 9 2 7 2 5" xfId="11783" xr:uid="{00000000-0005-0000-0000-0000042E0000}"/>
    <cellStyle name="Normal 2 2 9 2 7 3" xfId="11784" xr:uid="{00000000-0005-0000-0000-0000052E0000}"/>
    <cellStyle name="Normal 2 2 9 2 7 3 2" xfId="11785" xr:uid="{00000000-0005-0000-0000-0000062E0000}"/>
    <cellStyle name="Normal 2 2 9 2 7 3 3" xfId="11786" xr:uid="{00000000-0005-0000-0000-0000072E0000}"/>
    <cellStyle name="Normal 2 2 9 2 7 3 4" xfId="11787" xr:uid="{00000000-0005-0000-0000-0000082E0000}"/>
    <cellStyle name="Normal 2 2 9 2 7 4" xfId="11788" xr:uid="{00000000-0005-0000-0000-0000092E0000}"/>
    <cellStyle name="Normal 2 2 9 2 7 5" xfId="11789" xr:uid="{00000000-0005-0000-0000-00000A2E0000}"/>
    <cellStyle name="Normal 2 2 9 2 7 6" xfId="11790" xr:uid="{00000000-0005-0000-0000-00000B2E0000}"/>
    <cellStyle name="Normal 2 2 9 2 8" xfId="11791" xr:uid="{00000000-0005-0000-0000-00000C2E0000}"/>
    <cellStyle name="Normal 2 2 9 2 8 2" xfId="11792" xr:uid="{00000000-0005-0000-0000-00000D2E0000}"/>
    <cellStyle name="Normal 2 2 9 2 8 2 2" xfId="11793" xr:uid="{00000000-0005-0000-0000-00000E2E0000}"/>
    <cellStyle name="Normal 2 2 9 2 8 2 2 2" xfId="11794" xr:uid="{00000000-0005-0000-0000-00000F2E0000}"/>
    <cellStyle name="Normal 2 2 9 2 8 2 2 3" xfId="11795" xr:uid="{00000000-0005-0000-0000-0000102E0000}"/>
    <cellStyle name="Normal 2 2 9 2 8 2 2 4" xfId="11796" xr:uid="{00000000-0005-0000-0000-0000112E0000}"/>
    <cellStyle name="Normal 2 2 9 2 8 2 3" xfId="11797" xr:uid="{00000000-0005-0000-0000-0000122E0000}"/>
    <cellStyle name="Normal 2 2 9 2 8 2 4" xfId="11798" xr:uid="{00000000-0005-0000-0000-0000132E0000}"/>
    <cellStyle name="Normal 2 2 9 2 8 2 5" xfId="11799" xr:uid="{00000000-0005-0000-0000-0000142E0000}"/>
    <cellStyle name="Normal 2 2 9 2 8 3" xfId="11800" xr:uid="{00000000-0005-0000-0000-0000152E0000}"/>
    <cellStyle name="Normal 2 2 9 2 8 3 2" xfId="11801" xr:uid="{00000000-0005-0000-0000-0000162E0000}"/>
    <cellStyle name="Normal 2 2 9 2 8 3 3" xfId="11802" xr:uid="{00000000-0005-0000-0000-0000172E0000}"/>
    <cellStyle name="Normal 2 2 9 2 8 3 4" xfId="11803" xr:uid="{00000000-0005-0000-0000-0000182E0000}"/>
    <cellStyle name="Normal 2 2 9 2 8 4" xfId="11804" xr:uid="{00000000-0005-0000-0000-0000192E0000}"/>
    <cellStyle name="Normal 2 2 9 2 8 5" xfId="11805" xr:uid="{00000000-0005-0000-0000-00001A2E0000}"/>
    <cellStyle name="Normal 2 2 9 2 8 6" xfId="11806" xr:uid="{00000000-0005-0000-0000-00001B2E0000}"/>
    <cellStyle name="Normal 2 2 9 2 9" xfId="11807" xr:uid="{00000000-0005-0000-0000-00001C2E0000}"/>
    <cellStyle name="Normal 2 2 9 2 9 2" xfId="11808" xr:uid="{00000000-0005-0000-0000-00001D2E0000}"/>
    <cellStyle name="Normal 2 2 9 2 9 2 2" xfId="11809" xr:uid="{00000000-0005-0000-0000-00001E2E0000}"/>
    <cellStyle name="Normal 2 2 9 2 9 2 3" xfId="11810" xr:uid="{00000000-0005-0000-0000-00001F2E0000}"/>
    <cellStyle name="Normal 2 2 9 2 9 2 4" xfId="11811" xr:uid="{00000000-0005-0000-0000-0000202E0000}"/>
    <cellStyle name="Normal 2 2 9 2 9 3" xfId="11812" xr:uid="{00000000-0005-0000-0000-0000212E0000}"/>
    <cellStyle name="Normal 2 2 9 2 9 4" xfId="11813" xr:uid="{00000000-0005-0000-0000-0000222E0000}"/>
    <cellStyle name="Normal 2 2 9 2 9 5" xfId="11814" xr:uid="{00000000-0005-0000-0000-0000232E0000}"/>
    <cellStyle name="Normal 2 2 9 3" xfId="11815" xr:uid="{00000000-0005-0000-0000-0000242E0000}"/>
    <cellStyle name="Normal 2 2 9 3 2" xfId="11816" xr:uid="{00000000-0005-0000-0000-0000252E0000}"/>
    <cellStyle name="Normal 2 2 9 3 3" xfId="11817" xr:uid="{00000000-0005-0000-0000-0000262E0000}"/>
    <cellStyle name="Normal 2 2 9 3 3 2" xfId="11818" xr:uid="{00000000-0005-0000-0000-0000272E0000}"/>
    <cellStyle name="Normal 2 2 9 3 3 2 2" xfId="11819" xr:uid="{00000000-0005-0000-0000-0000282E0000}"/>
    <cellStyle name="Normal 2 2 9 3 3 2 3" xfId="11820" xr:uid="{00000000-0005-0000-0000-0000292E0000}"/>
    <cellStyle name="Normal 2 2 9 3 3 2 4" xfId="11821" xr:uid="{00000000-0005-0000-0000-00002A2E0000}"/>
    <cellStyle name="Normal 2 2 9 3 3 3" xfId="11822" xr:uid="{00000000-0005-0000-0000-00002B2E0000}"/>
    <cellStyle name="Normal 2 2 9 3 3 4" xfId="11823" xr:uid="{00000000-0005-0000-0000-00002C2E0000}"/>
    <cellStyle name="Normal 2 2 9 3 3 5" xfId="11824" xr:uid="{00000000-0005-0000-0000-00002D2E0000}"/>
    <cellStyle name="Normal 2 2 9 3 4" xfId="11825" xr:uid="{00000000-0005-0000-0000-00002E2E0000}"/>
    <cellStyle name="Normal 2 2 9 3 4 2" xfId="11826" xr:uid="{00000000-0005-0000-0000-00002F2E0000}"/>
    <cellStyle name="Normal 2 2 9 3 4 3" xfId="11827" xr:uid="{00000000-0005-0000-0000-0000302E0000}"/>
    <cellStyle name="Normal 2 2 9 3 4 4" xfId="11828" xr:uid="{00000000-0005-0000-0000-0000312E0000}"/>
    <cellStyle name="Normal 2 2 9 3 5" xfId="11829" xr:uid="{00000000-0005-0000-0000-0000322E0000}"/>
    <cellStyle name="Normal 2 2 9 3 6" xfId="11830" xr:uid="{00000000-0005-0000-0000-0000332E0000}"/>
    <cellStyle name="Normal 2 2 9 3 7" xfId="11831" xr:uid="{00000000-0005-0000-0000-0000342E0000}"/>
    <cellStyle name="Normal 2 2 9 4" xfId="11832" xr:uid="{00000000-0005-0000-0000-0000352E0000}"/>
    <cellStyle name="Normal 2 2 9 5" xfId="11833" xr:uid="{00000000-0005-0000-0000-0000362E0000}"/>
    <cellStyle name="Normal 2 2 9 6" xfId="11834" xr:uid="{00000000-0005-0000-0000-0000372E0000}"/>
    <cellStyle name="Normal 2 2 9 7" xfId="11835" xr:uid="{00000000-0005-0000-0000-0000382E0000}"/>
    <cellStyle name="Normal 2 2 9 8" xfId="11836" xr:uid="{00000000-0005-0000-0000-0000392E0000}"/>
    <cellStyle name="Normal 2 2 9 9" xfId="11837" xr:uid="{00000000-0005-0000-0000-00003A2E0000}"/>
    <cellStyle name="Normal 2 2 90" xfId="11838" xr:uid="{00000000-0005-0000-0000-00003B2E0000}"/>
    <cellStyle name="Normal 2 2 91" xfId="11839" xr:uid="{00000000-0005-0000-0000-00003C2E0000}"/>
    <cellStyle name="Normal 2 2 92" xfId="11840" xr:uid="{00000000-0005-0000-0000-00003D2E0000}"/>
    <cellStyle name="Normal 2 2 93" xfId="11841" xr:uid="{00000000-0005-0000-0000-00003E2E0000}"/>
    <cellStyle name="Normal 2 2 94" xfId="11842" xr:uid="{00000000-0005-0000-0000-00003F2E0000}"/>
    <cellStyle name="Normal 2 2 95" xfId="11843" xr:uid="{00000000-0005-0000-0000-0000402E0000}"/>
    <cellStyle name="Normal 2 2 96" xfId="11844" xr:uid="{00000000-0005-0000-0000-0000412E0000}"/>
    <cellStyle name="Normal 2 2 97" xfId="11845" xr:uid="{00000000-0005-0000-0000-0000422E0000}"/>
    <cellStyle name="Normal 2 2 98" xfId="11846" xr:uid="{00000000-0005-0000-0000-0000432E0000}"/>
    <cellStyle name="Normal 2 2 99" xfId="11847" xr:uid="{00000000-0005-0000-0000-0000442E0000}"/>
    <cellStyle name="Normal 2 2_Guarantees" xfId="11848" xr:uid="{00000000-0005-0000-0000-0000452E0000}"/>
    <cellStyle name="Normal 2 20" xfId="11849" xr:uid="{00000000-0005-0000-0000-0000462E0000}"/>
    <cellStyle name="Normal 2 20 2" xfId="11850" xr:uid="{00000000-0005-0000-0000-0000472E0000}"/>
    <cellStyle name="Normal 2 21" xfId="11851" xr:uid="{00000000-0005-0000-0000-0000482E0000}"/>
    <cellStyle name="Normal 2 21 2" xfId="11852" xr:uid="{00000000-0005-0000-0000-0000492E0000}"/>
    <cellStyle name="Normal 2 21 2 2" xfId="11853" xr:uid="{00000000-0005-0000-0000-00004A2E0000}"/>
    <cellStyle name="Normal 2 21 2 2 2" xfId="11854" xr:uid="{00000000-0005-0000-0000-00004B2E0000}"/>
    <cellStyle name="Normal 2 21 2 2 3" xfId="11855" xr:uid="{00000000-0005-0000-0000-00004C2E0000}"/>
    <cellStyle name="Normal 2 21 2 2 4" xfId="11856" xr:uid="{00000000-0005-0000-0000-00004D2E0000}"/>
    <cellStyle name="Normal 2 21 2 3" xfId="11857" xr:uid="{00000000-0005-0000-0000-00004E2E0000}"/>
    <cellStyle name="Normal 2 21 2 4" xfId="11858" xr:uid="{00000000-0005-0000-0000-00004F2E0000}"/>
    <cellStyle name="Normal 2 21 2 5" xfId="11859" xr:uid="{00000000-0005-0000-0000-0000502E0000}"/>
    <cellStyle name="Normal 2 21 3" xfId="11860" xr:uid="{00000000-0005-0000-0000-0000512E0000}"/>
    <cellStyle name="Normal 2 21 4" xfId="11861" xr:uid="{00000000-0005-0000-0000-0000522E0000}"/>
    <cellStyle name="Normal 2 21 4 2" xfId="11862" xr:uid="{00000000-0005-0000-0000-0000532E0000}"/>
    <cellStyle name="Normal 2 21 4 3" xfId="11863" xr:uid="{00000000-0005-0000-0000-0000542E0000}"/>
    <cellStyle name="Normal 2 21 4 4" xfId="11864" xr:uid="{00000000-0005-0000-0000-0000552E0000}"/>
    <cellStyle name="Normal 2 21 5" xfId="11865" xr:uid="{00000000-0005-0000-0000-0000562E0000}"/>
    <cellStyle name="Normal 2 21 6" xfId="11866" xr:uid="{00000000-0005-0000-0000-0000572E0000}"/>
    <cellStyle name="Normal 2 21 7" xfId="11867" xr:uid="{00000000-0005-0000-0000-0000582E0000}"/>
    <cellStyle name="Normal 2 22" xfId="11868" xr:uid="{00000000-0005-0000-0000-0000592E0000}"/>
    <cellStyle name="Normal 2 22 2" xfId="11869" xr:uid="{00000000-0005-0000-0000-00005A2E0000}"/>
    <cellStyle name="Normal 2 22 2 2" xfId="11870" xr:uid="{00000000-0005-0000-0000-00005B2E0000}"/>
    <cellStyle name="Normal 2 22 2 2 2" xfId="11871" xr:uid="{00000000-0005-0000-0000-00005C2E0000}"/>
    <cellStyle name="Normal 2 22 2 2 3" xfId="11872" xr:uid="{00000000-0005-0000-0000-00005D2E0000}"/>
    <cellStyle name="Normal 2 22 2 2 4" xfId="11873" xr:uid="{00000000-0005-0000-0000-00005E2E0000}"/>
    <cellStyle name="Normal 2 22 2 3" xfId="11874" xr:uid="{00000000-0005-0000-0000-00005F2E0000}"/>
    <cellStyle name="Normal 2 22 2 4" xfId="11875" xr:uid="{00000000-0005-0000-0000-0000602E0000}"/>
    <cellStyle name="Normal 2 22 2 5" xfId="11876" xr:uid="{00000000-0005-0000-0000-0000612E0000}"/>
    <cellStyle name="Normal 2 22 3" xfId="11877" xr:uid="{00000000-0005-0000-0000-0000622E0000}"/>
    <cellStyle name="Normal 2 22 4" xfId="11878" xr:uid="{00000000-0005-0000-0000-0000632E0000}"/>
    <cellStyle name="Normal 2 22 4 2" xfId="11879" xr:uid="{00000000-0005-0000-0000-0000642E0000}"/>
    <cellStyle name="Normal 2 22 4 3" xfId="11880" xr:uid="{00000000-0005-0000-0000-0000652E0000}"/>
    <cellStyle name="Normal 2 22 4 4" xfId="11881" xr:uid="{00000000-0005-0000-0000-0000662E0000}"/>
    <cellStyle name="Normal 2 22 5" xfId="11882" xr:uid="{00000000-0005-0000-0000-0000672E0000}"/>
    <cellStyle name="Normal 2 22 6" xfId="11883" xr:uid="{00000000-0005-0000-0000-0000682E0000}"/>
    <cellStyle name="Normal 2 22 7" xfId="11884" xr:uid="{00000000-0005-0000-0000-0000692E0000}"/>
    <cellStyle name="Normal 2 23" xfId="11885" xr:uid="{00000000-0005-0000-0000-00006A2E0000}"/>
    <cellStyle name="Normal 2 23 2" xfId="11886" xr:uid="{00000000-0005-0000-0000-00006B2E0000}"/>
    <cellStyle name="Normal 2 24" xfId="11887" xr:uid="{00000000-0005-0000-0000-00006C2E0000}"/>
    <cellStyle name="Normal 2 24 2" xfId="11888" xr:uid="{00000000-0005-0000-0000-00006D2E0000}"/>
    <cellStyle name="Normal 2 24 3" xfId="11889" xr:uid="{00000000-0005-0000-0000-00006E2E0000}"/>
    <cellStyle name="Normal 2 24 4" xfId="11890" xr:uid="{00000000-0005-0000-0000-00006F2E0000}"/>
    <cellStyle name="Normal 2 25" xfId="11891" xr:uid="{00000000-0005-0000-0000-0000702E0000}"/>
    <cellStyle name="Normal 2 25 2" xfId="11892" xr:uid="{00000000-0005-0000-0000-0000712E0000}"/>
    <cellStyle name="Normal 2 25 3" xfId="11893" xr:uid="{00000000-0005-0000-0000-0000722E0000}"/>
    <cellStyle name="Normal 2 25 4" xfId="11894" xr:uid="{00000000-0005-0000-0000-0000732E0000}"/>
    <cellStyle name="Normal 2 26" xfId="11895" xr:uid="{00000000-0005-0000-0000-0000742E0000}"/>
    <cellStyle name="Normal 2 26 2" xfId="11896" xr:uid="{00000000-0005-0000-0000-0000752E0000}"/>
    <cellStyle name="Normal 2 27" xfId="11897" xr:uid="{00000000-0005-0000-0000-0000762E0000}"/>
    <cellStyle name="Normal 2 27 2" xfId="11898" xr:uid="{00000000-0005-0000-0000-0000772E0000}"/>
    <cellStyle name="Normal 2 28" xfId="11899" xr:uid="{00000000-0005-0000-0000-0000782E0000}"/>
    <cellStyle name="Normal 2 28 2" xfId="11900" xr:uid="{00000000-0005-0000-0000-0000792E0000}"/>
    <cellStyle name="Normal 2 29" xfId="11901" xr:uid="{00000000-0005-0000-0000-00007A2E0000}"/>
    <cellStyle name="Normal 2 29 2" xfId="11902" xr:uid="{00000000-0005-0000-0000-00007B2E0000}"/>
    <cellStyle name="Normal 2 3" xfId="11903" xr:uid="{00000000-0005-0000-0000-00007C2E0000}"/>
    <cellStyle name="Normal 2 3 10" xfId="11904" xr:uid="{00000000-0005-0000-0000-00007D2E0000}"/>
    <cellStyle name="Normal 2 3 10 2" xfId="11905" xr:uid="{00000000-0005-0000-0000-00007E2E0000}"/>
    <cellStyle name="Normal 2 3 10 2 2" xfId="11906" xr:uid="{00000000-0005-0000-0000-00007F2E0000}"/>
    <cellStyle name="Normal 2 3 10 2 2 2" xfId="11907" xr:uid="{00000000-0005-0000-0000-0000802E0000}"/>
    <cellStyle name="Normal 2 3 10 2 2 3" xfId="11908" xr:uid="{00000000-0005-0000-0000-0000812E0000}"/>
    <cellStyle name="Normal 2 3 10 2 2 4" xfId="11909" xr:uid="{00000000-0005-0000-0000-0000822E0000}"/>
    <cellStyle name="Normal 2 3 10 2 3" xfId="11910" xr:uid="{00000000-0005-0000-0000-0000832E0000}"/>
    <cellStyle name="Normal 2 3 10 2 4" xfId="11911" xr:uid="{00000000-0005-0000-0000-0000842E0000}"/>
    <cellStyle name="Normal 2 3 10 2 5" xfId="11912" xr:uid="{00000000-0005-0000-0000-0000852E0000}"/>
    <cellStyle name="Normal 2 3 10 3" xfId="11913" xr:uid="{00000000-0005-0000-0000-0000862E0000}"/>
    <cellStyle name="Normal 2 3 10 4" xfId="11914" xr:uid="{00000000-0005-0000-0000-0000872E0000}"/>
    <cellStyle name="Normal 2 3 10 4 2" xfId="11915" xr:uid="{00000000-0005-0000-0000-0000882E0000}"/>
    <cellStyle name="Normal 2 3 10 4 3" xfId="11916" xr:uid="{00000000-0005-0000-0000-0000892E0000}"/>
    <cellStyle name="Normal 2 3 10 4 4" xfId="11917" xr:uid="{00000000-0005-0000-0000-00008A2E0000}"/>
    <cellStyle name="Normal 2 3 10 5" xfId="11918" xr:uid="{00000000-0005-0000-0000-00008B2E0000}"/>
    <cellStyle name="Normal 2 3 10 6" xfId="11919" xr:uid="{00000000-0005-0000-0000-00008C2E0000}"/>
    <cellStyle name="Normal 2 3 10 7" xfId="11920" xr:uid="{00000000-0005-0000-0000-00008D2E0000}"/>
    <cellStyle name="Normal 2 3 11" xfId="11921" xr:uid="{00000000-0005-0000-0000-00008E2E0000}"/>
    <cellStyle name="Normal 2 3 11 2" xfId="11922" xr:uid="{00000000-0005-0000-0000-00008F2E0000}"/>
    <cellStyle name="Normal 2 3 12" xfId="11923" xr:uid="{00000000-0005-0000-0000-0000902E0000}"/>
    <cellStyle name="Normal 2 3 12 2" xfId="11924" xr:uid="{00000000-0005-0000-0000-0000912E0000}"/>
    <cellStyle name="Normal 2 3 13" xfId="11925" xr:uid="{00000000-0005-0000-0000-0000922E0000}"/>
    <cellStyle name="Normal 2 3 13 2" xfId="11926" xr:uid="{00000000-0005-0000-0000-0000932E0000}"/>
    <cellStyle name="Normal 2 3 2" xfId="11927" xr:uid="{00000000-0005-0000-0000-0000942E0000}"/>
    <cellStyle name="Normal 2 3 2 2" xfId="11928" xr:uid="{00000000-0005-0000-0000-0000952E0000}"/>
    <cellStyle name="Normal 2 3 2 2 2" xfId="11929" xr:uid="{00000000-0005-0000-0000-0000962E0000}"/>
    <cellStyle name="Normal 2 3 2 2 3" xfId="11930" xr:uid="{00000000-0005-0000-0000-0000972E0000}"/>
    <cellStyle name="Normal 2 3 2 2 3 2" xfId="11931" xr:uid="{00000000-0005-0000-0000-0000982E0000}"/>
    <cellStyle name="Normal 2 3 2 2 3 2 2" xfId="11932" xr:uid="{00000000-0005-0000-0000-0000992E0000}"/>
    <cellStyle name="Normal 2 3 2 2 3 2 3" xfId="11933" xr:uid="{00000000-0005-0000-0000-00009A2E0000}"/>
    <cellStyle name="Normal 2 3 2 2 3 2 4" xfId="11934" xr:uid="{00000000-0005-0000-0000-00009B2E0000}"/>
    <cellStyle name="Normal 2 3 2 2 3 3" xfId="11935" xr:uid="{00000000-0005-0000-0000-00009C2E0000}"/>
    <cellStyle name="Normal 2 3 2 2 3 4" xfId="11936" xr:uid="{00000000-0005-0000-0000-00009D2E0000}"/>
    <cellStyle name="Normal 2 3 2 2 3 5" xfId="11937" xr:uid="{00000000-0005-0000-0000-00009E2E0000}"/>
    <cellStyle name="Normal 2 3 2 2 4" xfId="11938" xr:uid="{00000000-0005-0000-0000-00009F2E0000}"/>
    <cellStyle name="Normal 2 3 2 2 5" xfId="11939" xr:uid="{00000000-0005-0000-0000-0000A02E0000}"/>
    <cellStyle name="Normal 2 3 2 2 5 2" xfId="11940" xr:uid="{00000000-0005-0000-0000-0000A12E0000}"/>
    <cellStyle name="Normal 2 3 2 2 5 3" xfId="11941" xr:uid="{00000000-0005-0000-0000-0000A22E0000}"/>
    <cellStyle name="Normal 2 3 2 2 5 4" xfId="11942" xr:uid="{00000000-0005-0000-0000-0000A32E0000}"/>
    <cellStyle name="Normal 2 3 2 2 6" xfId="11943" xr:uid="{00000000-0005-0000-0000-0000A42E0000}"/>
    <cellStyle name="Normal 2 3 2 2 7" xfId="11944" xr:uid="{00000000-0005-0000-0000-0000A52E0000}"/>
    <cellStyle name="Normal 2 3 2 2 8" xfId="11945" xr:uid="{00000000-0005-0000-0000-0000A62E0000}"/>
    <cellStyle name="Normal 2 3 2 3" xfId="11946" xr:uid="{00000000-0005-0000-0000-0000A72E0000}"/>
    <cellStyle name="Normal 2 3 2 4" xfId="11947" xr:uid="{00000000-0005-0000-0000-0000A82E0000}"/>
    <cellStyle name="Normal 2 3 2 4 2" xfId="11948" xr:uid="{00000000-0005-0000-0000-0000A92E0000}"/>
    <cellStyle name="Normal 2 3 2 4 2 2" xfId="11949" xr:uid="{00000000-0005-0000-0000-0000AA2E0000}"/>
    <cellStyle name="Normal 2 3 2 4 2 3" xfId="11950" xr:uid="{00000000-0005-0000-0000-0000AB2E0000}"/>
    <cellStyle name="Normal 2 3 2 4 2 4" xfId="11951" xr:uid="{00000000-0005-0000-0000-0000AC2E0000}"/>
    <cellStyle name="Normal 2 3 2 4 3" xfId="11952" xr:uid="{00000000-0005-0000-0000-0000AD2E0000}"/>
    <cellStyle name="Normal 2 3 2 4 4" xfId="11953" xr:uid="{00000000-0005-0000-0000-0000AE2E0000}"/>
    <cellStyle name="Normal 2 3 2 4 5" xfId="11954" xr:uid="{00000000-0005-0000-0000-0000AF2E0000}"/>
    <cellStyle name="Normal 2 3 2 5" xfId="11955" xr:uid="{00000000-0005-0000-0000-0000B02E0000}"/>
    <cellStyle name="Normal 2 3 2 5 2" xfId="11956" xr:uid="{00000000-0005-0000-0000-0000B12E0000}"/>
    <cellStyle name="Normal 2 3 2 5 3" xfId="11957" xr:uid="{00000000-0005-0000-0000-0000B22E0000}"/>
    <cellStyle name="Normal 2 3 2 5 4" xfId="11958" xr:uid="{00000000-0005-0000-0000-0000B32E0000}"/>
    <cellStyle name="Normal 2 3 2 6" xfId="11959" xr:uid="{00000000-0005-0000-0000-0000B42E0000}"/>
    <cellStyle name="Normal 2 3 2 7" xfId="11960" xr:uid="{00000000-0005-0000-0000-0000B52E0000}"/>
    <cellStyle name="Normal 2 3 2 8" xfId="11961" xr:uid="{00000000-0005-0000-0000-0000B62E0000}"/>
    <cellStyle name="Normal 2 3 3" xfId="11962" xr:uid="{00000000-0005-0000-0000-0000B72E0000}"/>
    <cellStyle name="Normal 2 3 4" xfId="11963" xr:uid="{00000000-0005-0000-0000-0000B82E0000}"/>
    <cellStyle name="Normal 2 3 5" xfId="11964" xr:uid="{00000000-0005-0000-0000-0000B92E0000}"/>
    <cellStyle name="Normal 2 3 6" xfId="11965" xr:uid="{00000000-0005-0000-0000-0000BA2E0000}"/>
    <cellStyle name="Normal 2 3 7" xfId="11966" xr:uid="{00000000-0005-0000-0000-0000BB2E0000}"/>
    <cellStyle name="Normal 2 3 8" xfId="11967" xr:uid="{00000000-0005-0000-0000-0000BC2E0000}"/>
    <cellStyle name="Normal 2 3 9" xfId="11968" xr:uid="{00000000-0005-0000-0000-0000BD2E0000}"/>
    <cellStyle name="Normal 2 3 9 2" xfId="11969" xr:uid="{00000000-0005-0000-0000-0000BE2E0000}"/>
    <cellStyle name="Normal 2 30" xfId="11970" xr:uid="{00000000-0005-0000-0000-0000BF2E0000}"/>
    <cellStyle name="Normal 2 30 2" xfId="11971" xr:uid="{00000000-0005-0000-0000-0000C02E0000}"/>
    <cellStyle name="Normal 2 31" xfId="11972" xr:uid="{00000000-0005-0000-0000-0000C12E0000}"/>
    <cellStyle name="Normal 2 31 2" xfId="11973" xr:uid="{00000000-0005-0000-0000-0000C22E0000}"/>
    <cellStyle name="Normal 2 32" xfId="11974" xr:uid="{00000000-0005-0000-0000-0000C32E0000}"/>
    <cellStyle name="Normal 2 32 2" xfId="11975" xr:uid="{00000000-0005-0000-0000-0000C42E0000}"/>
    <cellStyle name="Normal 2 33" xfId="11976" xr:uid="{00000000-0005-0000-0000-0000C52E0000}"/>
    <cellStyle name="Normal 2 33 2" xfId="11977" xr:uid="{00000000-0005-0000-0000-0000C62E0000}"/>
    <cellStyle name="Normal 2 34" xfId="11978" xr:uid="{00000000-0005-0000-0000-0000C72E0000}"/>
    <cellStyle name="Normal 2 34 2" xfId="11979" xr:uid="{00000000-0005-0000-0000-0000C82E0000}"/>
    <cellStyle name="Normal 2 35" xfId="11980" xr:uid="{00000000-0005-0000-0000-0000C92E0000}"/>
    <cellStyle name="Normal 2 35 2" xfId="11981" xr:uid="{00000000-0005-0000-0000-0000CA2E0000}"/>
    <cellStyle name="Normal 2 36" xfId="11982" xr:uid="{00000000-0005-0000-0000-0000CB2E0000}"/>
    <cellStyle name="Normal 2 36 2" xfId="11983" xr:uid="{00000000-0005-0000-0000-0000CC2E0000}"/>
    <cellStyle name="Normal 2 37" xfId="11984" xr:uid="{00000000-0005-0000-0000-0000CD2E0000}"/>
    <cellStyle name="Normal 2 37 2" xfId="11985" xr:uid="{00000000-0005-0000-0000-0000CE2E0000}"/>
    <cellStyle name="Normal 2 38" xfId="11986" xr:uid="{00000000-0005-0000-0000-0000CF2E0000}"/>
    <cellStyle name="Normal 2 38 2" xfId="11987" xr:uid="{00000000-0005-0000-0000-0000D02E0000}"/>
    <cellStyle name="Normal 2 39" xfId="11988" xr:uid="{00000000-0005-0000-0000-0000D12E0000}"/>
    <cellStyle name="Normal 2 39 2" xfId="11989" xr:uid="{00000000-0005-0000-0000-0000D22E0000}"/>
    <cellStyle name="Normal 2 4" xfId="11990" xr:uid="{00000000-0005-0000-0000-0000D32E0000}"/>
    <cellStyle name="Normal 2 4 10" xfId="11991" xr:uid="{00000000-0005-0000-0000-0000D42E0000}"/>
    <cellStyle name="Normal 2 4 10 2" xfId="11992" xr:uid="{00000000-0005-0000-0000-0000D52E0000}"/>
    <cellStyle name="Normal 2 4 11" xfId="11993" xr:uid="{00000000-0005-0000-0000-0000D62E0000}"/>
    <cellStyle name="Normal 2 4 12" xfId="11994" xr:uid="{00000000-0005-0000-0000-0000D72E0000}"/>
    <cellStyle name="Normal 2 4 12 2" xfId="11995" xr:uid="{00000000-0005-0000-0000-0000D82E0000}"/>
    <cellStyle name="Normal 2 4 13" xfId="11996" xr:uid="{00000000-0005-0000-0000-0000D92E0000}"/>
    <cellStyle name="Normal 2 4 14" xfId="11997" xr:uid="{00000000-0005-0000-0000-0000DA2E0000}"/>
    <cellStyle name="Normal 2 4 2" xfId="11998" xr:uid="{00000000-0005-0000-0000-0000DB2E0000}"/>
    <cellStyle name="Normal 2 4 2 2" xfId="11999" xr:uid="{00000000-0005-0000-0000-0000DC2E0000}"/>
    <cellStyle name="Normal 2 4 3" xfId="12000" xr:uid="{00000000-0005-0000-0000-0000DD2E0000}"/>
    <cellStyle name="Normal 2 4 4" xfId="12001" xr:uid="{00000000-0005-0000-0000-0000DE2E0000}"/>
    <cellStyle name="Normal 2 4 5" xfId="12002" xr:uid="{00000000-0005-0000-0000-0000DF2E0000}"/>
    <cellStyle name="Normal 2 4 6" xfId="12003" xr:uid="{00000000-0005-0000-0000-0000E02E0000}"/>
    <cellStyle name="Normal 2 4 7" xfId="12004" xr:uid="{00000000-0005-0000-0000-0000E12E0000}"/>
    <cellStyle name="Normal 2 4 8" xfId="12005" xr:uid="{00000000-0005-0000-0000-0000E22E0000}"/>
    <cellStyle name="Normal 2 4 9" xfId="12006" xr:uid="{00000000-0005-0000-0000-0000E32E0000}"/>
    <cellStyle name="Normal 2 4 9 2" xfId="12007" xr:uid="{00000000-0005-0000-0000-0000E42E0000}"/>
    <cellStyle name="Normal 2 40" xfId="12008" xr:uid="{00000000-0005-0000-0000-0000E52E0000}"/>
    <cellStyle name="Normal 2 40 2" xfId="12009" xr:uid="{00000000-0005-0000-0000-0000E62E0000}"/>
    <cellStyle name="Normal 2 41" xfId="12010" xr:uid="{00000000-0005-0000-0000-0000E72E0000}"/>
    <cellStyle name="Normal 2 41 2" xfId="12011" xr:uid="{00000000-0005-0000-0000-0000E82E0000}"/>
    <cellStyle name="Normal 2 42" xfId="12012" xr:uid="{00000000-0005-0000-0000-0000E92E0000}"/>
    <cellStyle name="Normal 2 42 2" xfId="12013" xr:uid="{00000000-0005-0000-0000-0000EA2E0000}"/>
    <cellStyle name="Normal 2 43" xfId="12014" xr:uid="{00000000-0005-0000-0000-0000EB2E0000}"/>
    <cellStyle name="Normal 2 43 2" xfId="12015" xr:uid="{00000000-0005-0000-0000-0000EC2E0000}"/>
    <cellStyle name="Normal 2 44" xfId="12016" xr:uid="{00000000-0005-0000-0000-0000ED2E0000}"/>
    <cellStyle name="Normal 2 44 2" xfId="12017" xr:uid="{00000000-0005-0000-0000-0000EE2E0000}"/>
    <cellStyle name="Normal 2 45" xfId="12018" xr:uid="{00000000-0005-0000-0000-0000EF2E0000}"/>
    <cellStyle name="Normal 2 45 2" xfId="12019" xr:uid="{00000000-0005-0000-0000-0000F02E0000}"/>
    <cellStyle name="Normal 2 46" xfId="12020" xr:uid="{00000000-0005-0000-0000-0000F12E0000}"/>
    <cellStyle name="Normal 2 46 2" xfId="12021" xr:uid="{00000000-0005-0000-0000-0000F22E0000}"/>
    <cellStyle name="Normal 2 47" xfId="12022" xr:uid="{00000000-0005-0000-0000-0000F32E0000}"/>
    <cellStyle name="Normal 2 47 2" xfId="12023" xr:uid="{00000000-0005-0000-0000-0000F42E0000}"/>
    <cellStyle name="Normal 2 48" xfId="12024" xr:uid="{00000000-0005-0000-0000-0000F52E0000}"/>
    <cellStyle name="Normal 2 48 2" xfId="12025" xr:uid="{00000000-0005-0000-0000-0000F62E0000}"/>
    <cellStyle name="Normal 2 49" xfId="12026" xr:uid="{00000000-0005-0000-0000-0000F72E0000}"/>
    <cellStyle name="Normal 2 49 2" xfId="12027" xr:uid="{00000000-0005-0000-0000-0000F82E0000}"/>
    <cellStyle name="Normal 2 5" xfId="12028" xr:uid="{00000000-0005-0000-0000-0000F92E0000}"/>
    <cellStyle name="Normal 2 5 10" xfId="12029" xr:uid="{00000000-0005-0000-0000-0000FA2E0000}"/>
    <cellStyle name="Normal 2 5 11" xfId="12030" xr:uid="{00000000-0005-0000-0000-0000FB2E0000}"/>
    <cellStyle name="Normal 2 5 12" xfId="12031" xr:uid="{00000000-0005-0000-0000-0000FC2E0000}"/>
    <cellStyle name="Normal 2 5 13" xfId="12032" xr:uid="{00000000-0005-0000-0000-0000FD2E0000}"/>
    <cellStyle name="Normal 2 5 2" xfId="12033" xr:uid="{00000000-0005-0000-0000-0000FE2E0000}"/>
    <cellStyle name="Normal 2 5 2 2" xfId="12034" xr:uid="{00000000-0005-0000-0000-0000FF2E0000}"/>
    <cellStyle name="Normal 2 5 3" xfId="12035" xr:uid="{00000000-0005-0000-0000-0000002F0000}"/>
    <cellStyle name="Normal 2 5 3 2" xfId="12036" xr:uid="{00000000-0005-0000-0000-0000012F0000}"/>
    <cellStyle name="Normal 2 5 4" xfId="12037" xr:uid="{00000000-0005-0000-0000-0000022F0000}"/>
    <cellStyle name="Normal 2 5 4 2" xfId="12038" xr:uid="{00000000-0005-0000-0000-0000032F0000}"/>
    <cellStyle name="Normal 2 5 5" xfId="12039" xr:uid="{00000000-0005-0000-0000-0000042F0000}"/>
    <cellStyle name="Normal 2 5 5 2" xfId="12040" xr:uid="{00000000-0005-0000-0000-0000052F0000}"/>
    <cellStyle name="Normal 2 5 6" xfId="12041" xr:uid="{00000000-0005-0000-0000-0000062F0000}"/>
    <cellStyle name="Normal 2 5 6 2" xfId="12042" xr:uid="{00000000-0005-0000-0000-0000072F0000}"/>
    <cellStyle name="Normal 2 5 7" xfId="12043" xr:uid="{00000000-0005-0000-0000-0000082F0000}"/>
    <cellStyle name="Normal 2 5 8" xfId="12044" xr:uid="{00000000-0005-0000-0000-0000092F0000}"/>
    <cellStyle name="Normal 2 5 9" xfId="12045" xr:uid="{00000000-0005-0000-0000-00000A2F0000}"/>
    <cellStyle name="Normal 2 50" xfId="12046" xr:uid="{00000000-0005-0000-0000-00000B2F0000}"/>
    <cellStyle name="Normal 2 50 2" xfId="12047" xr:uid="{00000000-0005-0000-0000-00000C2F0000}"/>
    <cellStyle name="Normal 2 51" xfId="12048" xr:uid="{00000000-0005-0000-0000-00000D2F0000}"/>
    <cellStyle name="Normal 2 51 2" xfId="12049" xr:uid="{00000000-0005-0000-0000-00000E2F0000}"/>
    <cellStyle name="Normal 2 52" xfId="12050" xr:uid="{00000000-0005-0000-0000-00000F2F0000}"/>
    <cellStyle name="Normal 2 52 2" xfId="12051" xr:uid="{00000000-0005-0000-0000-0000102F0000}"/>
    <cellStyle name="Normal 2 53" xfId="12052" xr:uid="{00000000-0005-0000-0000-0000112F0000}"/>
    <cellStyle name="Normal 2 53 2" xfId="12053" xr:uid="{00000000-0005-0000-0000-0000122F0000}"/>
    <cellStyle name="Normal 2 54" xfId="12054" xr:uid="{00000000-0005-0000-0000-0000132F0000}"/>
    <cellStyle name="Normal 2 54 2" xfId="12055" xr:uid="{00000000-0005-0000-0000-0000142F0000}"/>
    <cellStyle name="Normal 2 55" xfId="12056" xr:uid="{00000000-0005-0000-0000-0000152F0000}"/>
    <cellStyle name="Normal 2 55 2" xfId="12057" xr:uid="{00000000-0005-0000-0000-0000162F0000}"/>
    <cellStyle name="Normal 2 56" xfId="12058" xr:uid="{00000000-0005-0000-0000-0000172F0000}"/>
    <cellStyle name="Normal 2 56 2" xfId="12059" xr:uid="{00000000-0005-0000-0000-0000182F0000}"/>
    <cellStyle name="Normal 2 57" xfId="12060" xr:uid="{00000000-0005-0000-0000-0000192F0000}"/>
    <cellStyle name="Normal 2 6" xfId="12061" xr:uid="{00000000-0005-0000-0000-00001A2F0000}"/>
    <cellStyle name="Normal 2 6 10" xfId="12062" xr:uid="{00000000-0005-0000-0000-00001B2F0000}"/>
    <cellStyle name="Normal 2 6 11" xfId="12063" xr:uid="{00000000-0005-0000-0000-00001C2F0000}"/>
    <cellStyle name="Normal 2 6 12" xfId="12064" xr:uid="{00000000-0005-0000-0000-00001D2F0000}"/>
    <cellStyle name="Normal 2 6 13" xfId="12065" xr:uid="{00000000-0005-0000-0000-00001E2F0000}"/>
    <cellStyle name="Normal 2 6 2" xfId="12066" xr:uid="{00000000-0005-0000-0000-00001F2F0000}"/>
    <cellStyle name="Normal 2 6 2 2" xfId="12067" xr:uid="{00000000-0005-0000-0000-0000202F0000}"/>
    <cellStyle name="Normal 2 6 3" xfId="12068" xr:uid="{00000000-0005-0000-0000-0000212F0000}"/>
    <cellStyle name="Normal 2 6 3 2" xfId="12069" xr:uid="{00000000-0005-0000-0000-0000222F0000}"/>
    <cellStyle name="Normal 2 6 4" xfId="12070" xr:uid="{00000000-0005-0000-0000-0000232F0000}"/>
    <cellStyle name="Normal 2 6 5" xfId="12071" xr:uid="{00000000-0005-0000-0000-0000242F0000}"/>
    <cellStyle name="Normal 2 6 6" xfId="12072" xr:uid="{00000000-0005-0000-0000-0000252F0000}"/>
    <cellStyle name="Normal 2 6 7" xfId="12073" xr:uid="{00000000-0005-0000-0000-0000262F0000}"/>
    <cellStyle name="Normal 2 6 8" xfId="12074" xr:uid="{00000000-0005-0000-0000-0000272F0000}"/>
    <cellStyle name="Normal 2 6 9" xfId="12075" xr:uid="{00000000-0005-0000-0000-0000282F0000}"/>
    <cellStyle name="Normal 2 7" xfId="12076" xr:uid="{00000000-0005-0000-0000-0000292F0000}"/>
    <cellStyle name="Normal 2 7 10" xfId="12077" xr:uid="{00000000-0005-0000-0000-00002A2F0000}"/>
    <cellStyle name="Normal 2 7 11" xfId="12078" xr:uid="{00000000-0005-0000-0000-00002B2F0000}"/>
    <cellStyle name="Normal 2 7 12" xfId="12079" xr:uid="{00000000-0005-0000-0000-00002C2F0000}"/>
    <cellStyle name="Normal 2 7 13" xfId="12080" xr:uid="{00000000-0005-0000-0000-00002D2F0000}"/>
    <cellStyle name="Normal 2 7 13 2" xfId="12081" xr:uid="{00000000-0005-0000-0000-00002E2F0000}"/>
    <cellStyle name="Normal 2 7 13 2 2" xfId="12082" xr:uid="{00000000-0005-0000-0000-00002F2F0000}"/>
    <cellStyle name="Normal 2 7 13 2 3" xfId="12083" xr:uid="{00000000-0005-0000-0000-0000302F0000}"/>
    <cellStyle name="Normal 2 7 13 2 4" xfId="12084" xr:uid="{00000000-0005-0000-0000-0000312F0000}"/>
    <cellStyle name="Normal 2 7 13 3" xfId="12085" xr:uid="{00000000-0005-0000-0000-0000322F0000}"/>
    <cellStyle name="Normal 2 7 13 4" xfId="12086" xr:uid="{00000000-0005-0000-0000-0000332F0000}"/>
    <cellStyle name="Normal 2 7 13 5" xfId="12087" xr:uid="{00000000-0005-0000-0000-0000342F0000}"/>
    <cellStyle name="Normal 2 7 14" xfId="12088" xr:uid="{00000000-0005-0000-0000-0000352F0000}"/>
    <cellStyle name="Normal 2 7 14 2" xfId="12089" xr:uid="{00000000-0005-0000-0000-0000362F0000}"/>
    <cellStyle name="Normal 2 7 14 3" xfId="12090" xr:uid="{00000000-0005-0000-0000-0000372F0000}"/>
    <cellStyle name="Normal 2 7 14 4" xfId="12091" xr:uid="{00000000-0005-0000-0000-0000382F0000}"/>
    <cellStyle name="Normal 2 7 15" xfId="12092" xr:uid="{00000000-0005-0000-0000-0000392F0000}"/>
    <cellStyle name="Normal 2 7 16" xfId="12093" xr:uid="{00000000-0005-0000-0000-00003A2F0000}"/>
    <cellStyle name="Normal 2 7 17" xfId="12094" xr:uid="{00000000-0005-0000-0000-00003B2F0000}"/>
    <cellStyle name="Normal 2 7 2" xfId="12095" xr:uid="{00000000-0005-0000-0000-00003C2F0000}"/>
    <cellStyle name="Normal 2 7 2 2" xfId="12096" xr:uid="{00000000-0005-0000-0000-00003D2F0000}"/>
    <cellStyle name="Normal 2 7 3" xfId="12097" xr:uid="{00000000-0005-0000-0000-00003E2F0000}"/>
    <cellStyle name="Normal 2 7 3 2" xfId="12098" xr:uid="{00000000-0005-0000-0000-00003F2F0000}"/>
    <cellStyle name="Normal 2 7 4" xfId="12099" xr:uid="{00000000-0005-0000-0000-0000402F0000}"/>
    <cellStyle name="Normal 2 7 5" xfId="12100" xr:uid="{00000000-0005-0000-0000-0000412F0000}"/>
    <cellStyle name="Normal 2 7 6" xfId="12101" xr:uid="{00000000-0005-0000-0000-0000422F0000}"/>
    <cellStyle name="Normal 2 7 7" xfId="12102" xr:uid="{00000000-0005-0000-0000-0000432F0000}"/>
    <cellStyle name="Normal 2 7 8" xfId="12103" xr:uid="{00000000-0005-0000-0000-0000442F0000}"/>
    <cellStyle name="Normal 2 7 9" xfId="12104" xr:uid="{00000000-0005-0000-0000-0000452F0000}"/>
    <cellStyle name="Normal 2 8" xfId="12105" xr:uid="{00000000-0005-0000-0000-0000462F0000}"/>
    <cellStyle name="Normal 2 8 2" xfId="12106" xr:uid="{00000000-0005-0000-0000-0000472F0000}"/>
    <cellStyle name="Normal 2 8 3" xfId="12107" xr:uid="{00000000-0005-0000-0000-0000482F0000}"/>
    <cellStyle name="Normal 2 8 3 2" xfId="12108" xr:uid="{00000000-0005-0000-0000-0000492F0000}"/>
    <cellStyle name="Normal 2 8 4" xfId="12109" xr:uid="{00000000-0005-0000-0000-00004A2F0000}"/>
    <cellStyle name="Normal 2 8 4 2" xfId="12110" xr:uid="{00000000-0005-0000-0000-00004B2F0000}"/>
    <cellStyle name="Normal 2 8 4 2 2" xfId="12111" xr:uid="{00000000-0005-0000-0000-00004C2F0000}"/>
    <cellStyle name="Normal 2 8 4 2 2 2" xfId="12112" xr:uid="{00000000-0005-0000-0000-00004D2F0000}"/>
    <cellStyle name="Normal 2 8 4 2 2 3" xfId="12113" xr:uid="{00000000-0005-0000-0000-00004E2F0000}"/>
    <cellStyle name="Normal 2 8 4 2 2 4" xfId="12114" xr:uid="{00000000-0005-0000-0000-00004F2F0000}"/>
    <cellStyle name="Normal 2 8 4 2 3" xfId="12115" xr:uid="{00000000-0005-0000-0000-0000502F0000}"/>
    <cellStyle name="Normal 2 8 4 2 4" xfId="12116" xr:uid="{00000000-0005-0000-0000-0000512F0000}"/>
    <cellStyle name="Normal 2 8 4 2 5" xfId="12117" xr:uid="{00000000-0005-0000-0000-0000522F0000}"/>
    <cellStyle name="Normal 2 8 4 3" xfId="12118" xr:uid="{00000000-0005-0000-0000-0000532F0000}"/>
    <cellStyle name="Normal 2 8 4 4" xfId="12119" xr:uid="{00000000-0005-0000-0000-0000542F0000}"/>
    <cellStyle name="Normal 2 8 4 4 2" xfId="12120" xr:uid="{00000000-0005-0000-0000-0000552F0000}"/>
    <cellStyle name="Normal 2 8 4 4 3" xfId="12121" xr:uid="{00000000-0005-0000-0000-0000562F0000}"/>
    <cellStyle name="Normal 2 8 4 4 4" xfId="12122" xr:uid="{00000000-0005-0000-0000-0000572F0000}"/>
    <cellStyle name="Normal 2 8 4 5" xfId="12123" xr:uid="{00000000-0005-0000-0000-0000582F0000}"/>
    <cellStyle name="Normal 2 8 4 6" xfId="12124" xr:uid="{00000000-0005-0000-0000-0000592F0000}"/>
    <cellStyle name="Normal 2 8 4 7" xfId="12125" xr:uid="{00000000-0005-0000-0000-00005A2F0000}"/>
    <cellStyle name="Normal 2 8 5" xfId="12126" xr:uid="{00000000-0005-0000-0000-00005B2F0000}"/>
    <cellStyle name="Normal 2 8 5 2" xfId="12127" xr:uid="{00000000-0005-0000-0000-00005C2F0000}"/>
    <cellStyle name="Normal 2 8 5 2 2" xfId="12128" xr:uid="{00000000-0005-0000-0000-00005D2F0000}"/>
    <cellStyle name="Normal 2 8 5 2 3" xfId="12129" xr:uid="{00000000-0005-0000-0000-00005E2F0000}"/>
    <cellStyle name="Normal 2 8 5 2 4" xfId="12130" xr:uid="{00000000-0005-0000-0000-00005F2F0000}"/>
    <cellStyle name="Normal 2 8 5 3" xfId="12131" xr:uid="{00000000-0005-0000-0000-0000602F0000}"/>
    <cellStyle name="Normal 2 8 5 4" xfId="12132" xr:uid="{00000000-0005-0000-0000-0000612F0000}"/>
    <cellStyle name="Normal 2 8 5 5" xfId="12133" xr:uid="{00000000-0005-0000-0000-0000622F0000}"/>
    <cellStyle name="Normal 2 8 6" xfId="12134" xr:uid="{00000000-0005-0000-0000-0000632F0000}"/>
    <cellStyle name="Normal 2 8 6 2" xfId="12135" xr:uid="{00000000-0005-0000-0000-0000642F0000}"/>
    <cellStyle name="Normal 2 8 6 3" xfId="12136" xr:uid="{00000000-0005-0000-0000-0000652F0000}"/>
    <cellStyle name="Normal 2 8 6 4" xfId="12137" xr:uid="{00000000-0005-0000-0000-0000662F0000}"/>
    <cellStyle name="Normal 2 8 7" xfId="12138" xr:uid="{00000000-0005-0000-0000-0000672F0000}"/>
    <cellStyle name="Normal 2 8 8" xfId="12139" xr:uid="{00000000-0005-0000-0000-0000682F0000}"/>
    <cellStyle name="Normal 2 8 9" xfId="12140" xr:uid="{00000000-0005-0000-0000-0000692F0000}"/>
    <cellStyle name="Normal 2 9" xfId="12141" xr:uid="{00000000-0005-0000-0000-00006A2F0000}"/>
    <cellStyle name="Normal 2 9 10" xfId="12142" xr:uid="{00000000-0005-0000-0000-00006B2F0000}"/>
    <cellStyle name="Normal 2 9 10 2" xfId="12143" xr:uid="{00000000-0005-0000-0000-00006C2F0000}"/>
    <cellStyle name="Normal 2 9 10 2 2" xfId="12144" xr:uid="{00000000-0005-0000-0000-00006D2F0000}"/>
    <cellStyle name="Normal 2 9 10 2 2 2" xfId="12145" xr:uid="{00000000-0005-0000-0000-00006E2F0000}"/>
    <cellStyle name="Normal 2 9 10 2 2 3" xfId="12146" xr:uid="{00000000-0005-0000-0000-00006F2F0000}"/>
    <cellStyle name="Normal 2 9 10 2 2 4" xfId="12147" xr:uid="{00000000-0005-0000-0000-0000702F0000}"/>
    <cellStyle name="Normal 2 9 10 2 3" xfId="12148" xr:uid="{00000000-0005-0000-0000-0000712F0000}"/>
    <cellStyle name="Normal 2 9 10 2 4" xfId="12149" xr:uid="{00000000-0005-0000-0000-0000722F0000}"/>
    <cellStyle name="Normal 2 9 10 2 5" xfId="12150" xr:uid="{00000000-0005-0000-0000-0000732F0000}"/>
    <cellStyle name="Normal 2 9 10 3" xfId="12151" xr:uid="{00000000-0005-0000-0000-0000742F0000}"/>
    <cellStyle name="Normal 2 9 10 3 2" xfId="12152" xr:uid="{00000000-0005-0000-0000-0000752F0000}"/>
    <cellStyle name="Normal 2 9 10 3 3" xfId="12153" xr:uid="{00000000-0005-0000-0000-0000762F0000}"/>
    <cellStyle name="Normal 2 9 10 3 4" xfId="12154" xr:uid="{00000000-0005-0000-0000-0000772F0000}"/>
    <cellStyle name="Normal 2 9 10 4" xfId="12155" xr:uid="{00000000-0005-0000-0000-0000782F0000}"/>
    <cellStyle name="Normal 2 9 10 5" xfId="12156" xr:uid="{00000000-0005-0000-0000-0000792F0000}"/>
    <cellStyle name="Normal 2 9 10 6" xfId="12157" xr:uid="{00000000-0005-0000-0000-00007A2F0000}"/>
    <cellStyle name="Normal 2 9 11" xfId="12158" xr:uid="{00000000-0005-0000-0000-00007B2F0000}"/>
    <cellStyle name="Normal 2 9 11 2" xfId="12159" xr:uid="{00000000-0005-0000-0000-00007C2F0000}"/>
    <cellStyle name="Normal 2 9 11 2 2" xfId="12160" xr:uid="{00000000-0005-0000-0000-00007D2F0000}"/>
    <cellStyle name="Normal 2 9 11 2 3" xfId="12161" xr:uid="{00000000-0005-0000-0000-00007E2F0000}"/>
    <cellStyle name="Normal 2 9 11 2 4" xfId="12162" xr:uid="{00000000-0005-0000-0000-00007F2F0000}"/>
    <cellStyle name="Normal 2 9 11 3" xfId="12163" xr:uid="{00000000-0005-0000-0000-0000802F0000}"/>
    <cellStyle name="Normal 2 9 11 4" xfId="12164" xr:uid="{00000000-0005-0000-0000-0000812F0000}"/>
    <cellStyle name="Normal 2 9 11 5" xfId="12165" xr:uid="{00000000-0005-0000-0000-0000822F0000}"/>
    <cellStyle name="Normal 2 9 12" xfId="12166" xr:uid="{00000000-0005-0000-0000-0000832F0000}"/>
    <cellStyle name="Normal 2 9 12 2" xfId="12167" xr:uid="{00000000-0005-0000-0000-0000842F0000}"/>
    <cellStyle name="Normal 2 9 12 3" xfId="12168" xr:uid="{00000000-0005-0000-0000-0000852F0000}"/>
    <cellStyle name="Normal 2 9 12 4" xfId="12169" xr:uid="{00000000-0005-0000-0000-0000862F0000}"/>
    <cellStyle name="Normal 2 9 13" xfId="12170" xr:uid="{00000000-0005-0000-0000-0000872F0000}"/>
    <cellStyle name="Normal 2 9 14" xfId="12171" xr:uid="{00000000-0005-0000-0000-0000882F0000}"/>
    <cellStyle name="Normal 2 9 15" xfId="12172" xr:uid="{00000000-0005-0000-0000-0000892F0000}"/>
    <cellStyle name="Normal 2 9 2" xfId="12173" xr:uid="{00000000-0005-0000-0000-00008A2F0000}"/>
    <cellStyle name="Normal 2 9 2 2" xfId="12174" xr:uid="{00000000-0005-0000-0000-00008B2F0000}"/>
    <cellStyle name="Normal 2 9 2 2 2" xfId="12175" xr:uid="{00000000-0005-0000-0000-00008C2F0000}"/>
    <cellStyle name="Normal 2 9 2 3" xfId="12176" xr:uid="{00000000-0005-0000-0000-00008D2F0000}"/>
    <cellStyle name="Normal 2 9 2 4" xfId="12177" xr:uid="{00000000-0005-0000-0000-00008E2F0000}"/>
    <cellStyle name="Normal 2 9 2 5" xfId="12178" xr:uid="{00000000-0005-0000-0000-00008F2F0000}"/>
    <cellStyle name="Normal 2 9 2 6" xfId="12179" xr:uid="{00000000-0005-0000-0000-0000902F0000}"/>
    <cellStyle name="Normal 2 9 2 7" xfId="12180" xr:uid="{00000000-0005-0000-0000-0000912F0000}"/>
    <cellStyle name="Normal 2 9 2 8" xfId="12181" xr:uid="{00000000-0005-0000-0000-0000922F0000}"/>
    <cellStyle name="Normal 2 9 3" xfId="12182" xr:uid="{00000000-0005-0000-0000-0000932F0000}"/>
    <cellStyle name="Normal 2 9 3 2" xfId="12183" xr:uid="{00000000-0005-0000-0000-0000942F0000}"/>
    <cellStyle name="Normal 2 9 4" xfId="12184" xr:uid="{00000000-0005-0000-0000-0000952F0000}"/>
    <cellStyle name="Normal 2 9 5" xfId="12185" xr:uid="{00000000-0005-0000-0000-0000962F0000}"/>
    <cellStyle name="Normal 2 9 6" xfId="12186" xr:uid="{00000000-0005-0000-0000-0000972F0000}"/>
    <cellStyle name="Normal 2 9 7" xfId="12187" xr:uid="{00000000-0005-0000-0000-0000982F0000}"/>
    <cellStyle name="Normal 2 9 8" xfId="12188" xr:uid="{00000000-0005-0000-0000-0000992F0000}"/>
    <cellStyle name="Normal 2 9 9" xfId="12189" xr:uid="{00000000-0005-0000-0000-00009A2F0000}"/>
    <cellStyle name="Normal 2 9 9 2" xfId="12190" xr:uid="{00000000-0005-0000-0000-00009B2F0000}"/>
    <cellStyle name="Normal 20" xfId="12191" xr:uid="{00000000-0005-0000-0000-00009C2F0000}"/>
    <cellStyle name="Normal 20 10" xfId="12192" xr:uid="{00000000-0005-0000-0000-00009D2F0000}"/>
    <cellStyle name="Normal 20 10 2" xfId="12193" xr:uid="{00000000-0005-0000-0000-00009E2F0000}"/>
    <cellStyle name="Normal 20 11" xfId="12194" xr:uid="{00000000-0005-0000-0000-00009F2F0000}"/>
    <cellStyle name="Normal 20 11 2" xfId="12195" xr:uid="{00000000-0005-0000-0000-0000A02F0000}"/>
    <cellStyle name="Normal 20 12" xfId="12196" xr:uid="{00000000-0005-0000-0000-0000A12F0000}"/>
    <cellStyle name="Normal 20 12 2" xfId="12197" xr:uid="{00000000-0005-0000-0000-0000A22F0000}"/>
    <cellStyle name="Normal 20 13" xfId="12198" xr:uid="{00000000-0005-0000-0000-0000A32F0000}"/>
    <cellStyle name="Normal 20 13 2" xfId="12199" xr:uid="{00000000-0005-0000-0000-0000A42F0000}"/>
    <cellStyle name="Normal 20 13 2 2" xfId="12200" xr:uid="{00000000-0005-0000-0000-0000A52F0000}"/>
    <cellStyle name="Normal 20 13 2 3" xfId="12201" xr:uid="{00000000-0005-0000-0000-0000A62F0000}"/>
    <cellStyle name="Normal 20 13 2 3 2" xfId="12202" xr:uid="{00000000-0005-0000-0000-0000A72F0000}"/>
    <cellStyle name="Normal 20 13 2 3 3" xfId="12203" xr:uid="{00000000-0005-0000-0000-0000A82F0000}"/>
    <cellStyle name="Normal 20 13 2 3 4" xfId="12204" xr:uid="{00000000-0005-0000-0000-0000A92F0000}"/>
    <cellStyle name="Normal 20 13 2 4" xfId="12205" xr:uid="{00000000-0005-0000-0000-0000AA2F0000}"/>
    <cellStyle name="Normal 20 13 2 5" xfId="12206" xr:uid="{00000000-0005-0000-0000-0000AB2F0000}"/>
    <cellStyle name="Normal 20 13 2 6" xfId="12207" xr:uid="{00000000-0005-0000-0000-0000AC2F0000}"/>
    <cellStyle name="Normal 20 13 3" xfId="12208" xr:uid="{00000000-0005-0000-0000-0000AD2F0000}"/>
    <cellStyle name="Normal 20 13 4" xfId="12209" xr:uid="{00000000-0005-0000-0000-0000AE2F0000}"/>
    <cellStyle name="Normal 20 13 4 2" xfId="12210" xr:uid="{00000000-0005-0000-0000-0000AF2F0000}"/>
    <cellStyle name="Normal 20 13 4 3" xfId="12211" xr:uid="{00000000-0005-0000-0000-0000B02F0000}"/>
    <cellStyle name="Normal 20 13 4 4" xfId="12212" xr:uid="{00000000-0005-0000-0000-0000B12F0000}"/>
    <cellStyle name="Normal 20 13 5" xfId="12213" xr:uid="{00000000-0005-0000-0000-0000B22F0000}"/>
    <cellStyle name="Normal 20 13 6" xfId="12214" xr:uid="{00000000-0005-0000-0000-0000B32F0000}"/>
    <cellStyle name="Normal 20 13 7" xfId="12215" xr:uid="{00000000-0005-0000-0000-0000B42F0000}"/>
    <cellStyle name="Normal 20 14" xfId="12216" xr:uid="{00000000-0005-0000-0000-0000B52F0000}"/>
    <cellStyle name="Normal 20 15" xfId="12217" xr:uid="{00000000-0005-0000-0000-0000B62F0000}"/>
    <cellStyle name="Normal 20 15 2" xfId="12218" xr:uid="{00000000-0005-0000-0000-0000B72F0000}"/>
    <cellStyle name="Normal 20 15 2 2" xfId="12219" xr:uid="{00000000-0005-0000-0000-0000B82F0000}"/>
    <cellStyle name="Normal 20 15 2 3" xfId="12220" xr:uid="{00000000-0005-0000-0000-0000B92F0000}"/>
    <cellStyle name="Normal 20 15 2 4" xfId="12221" xr:uid="{00000000-0005-0000-0000-0000BA2F0000}"/>
    <cellStyle name="Normal 20 15 3" xfId="12222" xr:uid="{00000000-0005-0000-0000-0000BB2F0000}"/>
    <cellStyle name="Normal 20 15 4" xfId="12223" xr:uid="{00000000-0005-0000-0000-0000BC2F0000}"/>
    <cellStyle name="Normal 20 15 5" xfId="12224" xr:uid="{00000000-0005-0000-0000-0000BD2F0000}"/>
    <cellStyle name="Normal 20 16" xfId="12225" xr:uid="{00000000-0005-0000-0000-0000BE2F0000}"/>
    <cellStyle name="Normal 20 16 2" xfId="12226" xr:uid="{00000000-0005-0000-0000-0000BF2F0000}"/>
    <cellStyle name="Normal 20 16 3" xfId="12227" xr:uid="{00000000-0005-0000-0000-0000C02F0000}"/>
    <cellStyle name="Normal 20 16 4" xfId="12228" xr:uid="{00000000-0005-0000-0000-0000C12F0000}"/>
    <cellStyle name="Normal 20 17" xfId="12229" xr:uid="{00000000-0005-0000-0000-0000C22F0000}"/>
    <cellStyle name="Normal 20 18" xfId="12230" xr:uid="{00000000-0005-0000-0000-0000C32F0000}"/>
    <cellStyle name="Normal 20 19" xfId="12231" xr:uid="{00000000-0005-0000-0000-0000C42F0000}"/>
    <cellStyle name="Normal 20 2" xfId="12232" xr:uid="{00000000-0005-0000-0000-0000C52F0000}"/>
    <cellStyle name="Normal 20 2 2" xfId="12233" xr:uid="{00000000-0005-0000-0000-0000C62F0000}"/>
    <cellStyle name="Normal 20 2 2 2" xfId="12234" xr:uid="{00000000-0005-0000-0000-0000C72F0000}"/>
    <cellStyle name="Normal 20 2 2 2 2" xfId="12235" xr:uid="{00000000-0005-0000-0000-0000C82F0000}"/>
    <cellStyle name="Normal 20 2 2 2 2 2" xfId="12236" xr:uid="{00000000-0005-0000-0000-0000C92F0000}"/>
    <cellStyle name="Normal 20 2 2 2 2 3" xfId="12237" xr:uid="{00000000-0005-0000-0000-0000CA2F0000}"/>
    <cellStyle name="Normal 20 2 2 2 2 4" xfId="12238" xr:uid="{00000000-0005-0000-0000-0000CB2F0000}"/>
    <cellStyle name="Normal 20 2 2 2 3" xfId="12239" xr:uid="{00000000-0005-0000-0000-0000CC2F0000}"/>
    <cellStyle name="Normal 20 2 2 2 4" xfId="12240" xr:uid="{00000000-0005-0000-0000-0000CD2F0000}"/>
    <cellStyle name="Normal 20 2 2 2 5" xfId="12241" xr:uid="{00000000-0005-0000-0000-0000CE2F0000}"/>
    <cellStyle name="Normal 20 2 2 3" xfId="12242" xr:uid="{00000000-0005-0000-0000-0000CF2F0000}"/>
    <cellStyle name="Normal 20 2 2 4" xfId="12243" xr:uid="{00000000-0005-0000-0000-0000D02F0000}"/>
    <cellStyle name="Normal 20 2 2 4 2" xfId="12244" xr:uid="{00000000-0005-0000-0000-0000D12F0000}"/>
    <cellStyle name="Normal 20 2 2 4 3" xfId="12245" xr:uid="{00000000-0005-0000-0000-0000D22F0000}"/>
    <cellStyle name="Normal 20 2 2 4 4" xfId="12246" xr:uid="{00000000-0005-0000-0000-0000D32F0000}"/>
    <cellStyle name="Normal 20 2 2 5" xfId="12247" xr:uid="{00000000-0005-0000-0000-0000D42F0000}"/>
    <cellStyle name="Normal 20 2 2 6" xfId="12248" xr:uid="{00000000-0005-0000-0000-0000D52F0000}"/>
    <cellStyle name="Normal 20 2 2 7" xfId="12249" xr:uid="{00000000-0005-0000-0000-0000D62F0000}"/>
    <cellStyle name="Normal 20 3" xfId="12250" xr:uid="{00000000-0005-0000-0000-0000D72F0000}"/>
    <cellStyle name="Normal 20 3 2" xfId="12251" xr:uid="{00000000-0005-0000-0000-0000D82F0000}"/>
    <cellStyle name="Normal 20 3 2 2" xfId="12252" xr:uid="{00000000-0005-0000-0000-0000D92F0000}"/>
    <cellStyle name="Normal 20 4" xfId="12253" xr:uid="{00000000-0005-0000-0000-0000DA2F0000}"/>
    <cellStyle name="Normal 20 4 2" xfId="12254" xr:uid="{00000000-0005-0000-0000-0000DB2F0000}"/>
    <cellStyle name="Normal 20 5" xfId="12255" xr:uid="{00000000-0005-0000-0000-0000DC2F0000}"/>
    <cellStyle name="Normal 20 5 2" xfId="12256" xr:uid="{00000000-0005-0000-0000-0000DD2F0000}"/>
    <cellStyle name="Normal 20 6" xfId="12257" xr:uid="{00000000-0005-0000-0000-0000DE2F0000}"/>
    <cellStyle name="Normal 20 6 2" xfId="12258" xr:uid="{00000000-0005-0000-0000-0000DF2F0000}"/>
    <cellStyle name="Normal 20 7" xfId="12259" xr:uid="{00000000-0005-0000-0000-0000E02F0000}"/>
    <cellStyle name="Normal 20 7 2" xfId="12260" xr:uid="{00000000-0005-0000-0000-0000E12F0000}"/>
    <cellStyle name="Normal 20 8" xfId="12261" xr:uid="{00000000-0005-0000-0000-0000E22F0000}"/>
    <cellStyle name="Normal 20 8 2" xfId="12262" xr:uid="{00000000-0005-0000-0000-0000E32F0000}"/>
    <cellStyle name="Normal 20 9" xfId="12263" xr:uid="{00000000-0005-0000-0000-0000E42F0000}"/>
    <cellStyle name="Normal 20 9 2" xfId="12264" xr:uid="{00000000-0005-0000-0000-0000E52F0000}"/>
    <cellStyle name="Normal 21" xfId="12265" xr:uid="{00000000-0005-0000-0000-0000E62F0000}"/>
    <cellStyle name="Normal 21 10" xfId="12266" xr:uid="{00000000-0005-0000-0000-0000E72F0000}"/>
    <cellStyle name="Normal 21 10 2" xfId="12267" xr:uid="{00000000-0005-0000-0000-0000E82F0000}"/>
    <cellStyle name="Normal 21 11" xfId="12268" xr:uid="{00000000-0005-0000-0000-0000E92F0000}"/>
    <cellStyle name="Normal 21 11 2" xfId="12269" xr:uid="{00000000-0005-0000-0000-0000EA2F0000}"/>
    <cellStyle name="Normal 21 12" xfId="12270" xr:uid="{00000000-0005-0000-0000-0000EB2F0000}"/>
    <cellStyle name="Normal 21 12 2" xfId="12271" xr:uid="{00000000-0005-0000-0000-0000EC2F0000}"/>
    <cellStyle name="Normal 21 13" xfId="12272" xr:uid="{00000000-0005-0000-0000-0000ED2F0000}"/>
    <cellStyle name="Normal 21 14" xfId="12273" xr:uid="{00000000-0005-0000-0000-0000EE2F0000}"/>
    <cellStyle name="Normal 21 14 2" xfId="12274" xr:uid="{00000000-0005-0000-0000-0000EF2F0000}"/>
    <cellStyle name="Normal 21 14 2 2" xfId="12275" xr:uid="{00000000-0005-0000-0000-0000F02F0000}"/>
    <cellStyle name="Normal 21 14 2 2 2" xfId="12276" xr:uid="{00000000-0005-0000-0000-0000F12F0000}"/>
    <cellStyle name="Normal 21 14 2 2 3" xfId="12277" xr:uid="{00000000-0005-0000-0000-0000F22F0000}"/>
    <cellStyle name="Normal 21 14 2 2 4" xfId="12278" xr:uid="{00000000-0005-0000-0000-0000F32F0000}"/>
    <cellStyle name="Normal 21 14 2 3" xfId="12279" xr:uid="{00000000-0005-0000-0000-0000F42F0000}"/>
    <cellStyle name="Normal 21 14 2 4" xfId="12280" xr:uid="{00000000-0005-0000-0000-0000F52F0000}"/>
    <cellStyle name="Normal 21 14 2 5" xfId="12281" xr:uid="{00000000-0005-0000-0000-0000F62F0000}"/>
    <cellStyle name="Normal 21 14 3" xfId="12282" xr:uid="{00000000-0005-0000-0000-0000F72F0000}"/>
    <cellStyle name="Normal 21 14 3 2" xfId="12283" xr:uid="{00000000-0005-0000-0000-0000F82F0000}"/>
    <cellStyle name="Normal 21 14 3 3" xfId="12284" xr:uid="{00000000-0005-0000-0000-0000F92F0000}"/>
    <cellStyle name="Normal 21 14 3 4" xfId="12285" xr:uid="{00000000-0005-0000-0000-0000FA2F0000}"/>
    <cellStyle name="Normal 21 14 4" xfId="12286" xr:uid="{00000000-0005-0000-0000-0000FB2F0000}"/>
    <cellStyle name="Normal 21 14 5" xfId="12287" xr:uid="{00000000-0005-0000-0000-0000FC2F0000}"/>
    <cellStyle name="Normal 21 14 6" xfId="12288" xr:uid="{00000000-0005-0000-0000-0000FD2F0000}"/>
    <cellStyle name="Normal 21 15" xfId="12289" xr:uid="{00000000-0005-0000-0000-0000FE2F0000}"/>
    <cellStyle name="Normal 21 15 2" xfId="12290" xr:uid="{00000000-0005-0000-0000-0000FF2F0000}"/>
    <cellStyle name="Normal 21 15 3" xfId="12291" xr:uid="{00000000-0005-0000-0000-000000300000}"/>
    <cellStyle name="Normal 21 15 4" xfId="12292" xr:uid="{00000000-0005-0000-0000-000001300000}"/>
    <cellStyle name="Normal 21 2" xfId="12293" xr:uid="{00000000-0005-0000-0000-000002300000}"/>
    <cellStyle name="Normal 21 2 2" xfId="12294" xr:uid="{00000000-0005-0000-0000-000003300000}"/>
    <cellStyle name="Normal 21 2 3" xfId="12295" xr:uid="{00000000-0005-0000-0000-000004300000}"/>
    <cellStyle name="Normal 21 2 3 2" xfId="12296" xr:uid="{00000000-0005-0000-0000-000005300000}"/>
    <cellStyle name="Normal 21 2 3 2 2" xfId="12297" xr:uid="{00000000-0005-0000-0000-000006300000}"/>
    <cellStyle name="Normal 21 2 3 2 2 2" xfId="12298" xr:uid="{00000000-0005-0000-0000-000007300000}"/>
    <cellStyle name="Normal 21 2 3 2 2 3" xfId="12299" xr:uid="{00000000-0005-0000-0000-000008300000}"/>
    <cellStyle name="Normal 21 2 3 2 2 4" xfId="12300" xr:uid="{00000000-0005-0000-0000-000009300000}"/>
    <cellStyle name="Normal 21 2 3 2 3" xfId="12301" xr:uid="{00000000-0005-0000-0000-00000A300000}"/>
    <cellStyle name="Normal 21 2 3 2 4" xfId="12302" xr:uid="{00000000-0005-0000-0000-00000B300000}"/>
    <cellStyle name="Normal 21 2 3 2 5" xfId="12303" xr:uid="{00000000-0005-0000-0000-00000C300000}"/>
    <cellStyle name="Normal 21 2 3 3" xfId="12304" xr:uid="{00000000-0005-0000-0000-00000D300000}"/>
    <cellStyle name="Normal 21 2 3 3 2" xfId="12305" xr:uid="{00000000-0005-0000-0000-00000E300000}"/>
    <cellStyle name="Normal 21 2 3 3 3" xfId="12306" xr:uid="{00000000-0005-0000-0000-00000F300000}"/>
    <cellStyle name="Normal 21 2 3 3 4" xfId="12307" xr:uid="{00000000-0005-0000-0000-000010300000}"/>
    <cellStyle name="Normal 21 2 3 4" xfId="12308" xr:uid="{00000000-0005-0000-0000-000011300000}"/>
    <cellStyle name="Normal 21 2 3 5" xfId="12309" xr:uid="{00000000-0005-0000-0000-000012300000}"/>
    <cellStyle name="Normal 21 2 3 6" xfId="12310" xr:uid="{00000000-0005-0000-0000-000013300000}"/>
    <cellStyle name="Normal 21 3" xfId="12311" xr:uid="{00000000-0005-0000-0000-000014300000}"/>
    <cellStyle name="Normal 21 3 2" xfId="12312" xr:uid="{00000000-0005-0000-0000-000015300000}"/>
    <cellStyle name="Normal 21 4" xfId="12313" xr:uid="{00000000-0005-0000-0000-000016300000}"/>
    <cellStyle name="Normal 21 4 2" xfId="12314" xr:uid="{00000000-0005-0000-0000-000017300000}"/>
    <cellStyle name="Normal 21 5" xfId="12315" xr:uid="{00000000-0005-0000-0000-000018300000}"/>
    <cellStyle name="Normal 21 5 2" xfId="12316" xr:uid="{00000000-0005-0000-0000-000019300000}"/>
    <cellStyle name="Normal 21 6" xfId="12317" xr:uid="{00000000-0005-0000-0000-00001A300000}"/>
    <cellStyle name="Normal 21 6 2" xfId="12318" xr:uid="{00000000-0005-0000-0000-00001B300000}"/>
    <cellStyle name="Normal 21 7" xfId="12319" xr:uid="{00000000-0005-0000-0000-00001C300000}"/>
    <cellStyle name="Normal 21 7 2" xfId="12320" xr:uid="{00000000-0005-0000-0000-00001D300000}"/>
    <cellStyle name="Normal 21 8" xfId="12321" xr:uid="{00000000-0005-0000-0000-00001E300000}"/>
    <cellStyle name="Normal 21 8 2" xfId="12322" xr:uid="{00000000-0005-0000-0000-00001F300000}"/>
    <cellStyle name="Normal 21 9" xfId="12323" xr:uid="{00000000-0005-0000-0000-000020300000}"/>
    <cellStyle name="Normal 21 9 2" xfId="12324" xr:uid="{00000000-0005-0000-0000-000021300000}"/>
    <cellStyle name="Normal 22" xfId="12325" xr:uid="{00000000-0005-0000-0000-000022300000}"/>
    <cellStyle name="Normal 22 2" xfId="12326" xr:uid="{00000000-0005-0000-0000-000023300000}"/>
    <cellStyle name="Normal 22 2 2" xfId="12327" xr:uid="{00000000-0005-0000-0000-000024300000}"/>
    <cellStyle name="Normal 22 2 3" xfId="12328" xr:uid="{00000000-0005-0000-0000-000025300000}"/>
    <cellStyle name="Normal 22 2 3 2" xfId="12329" xr:uid="{00000000-0005-0000-0000-000026300000}"/>
    <cellStyle name="Normal 22 2 3 2 2" xfId="12330" xr:uid="{00000000-0005-0000-0000-000027300000}"/>
    <cellStyle name="Normal 22 2 3 2 2 2" xfId="12331" xr:uid="{00000000-0005-0000-0000-000028300000}"/>
    <cellStyle name="Normal 22 2 3 2 2 3" xfId="12332" xr:uid="{00000000-0005-0000-0000-000029300000}"/>
    <cellStyle name="Normal 22 2 3 2 2 4" xfId="12333" xr:uid="{00000000-0005-0000-0000-00002A300000}"/>
    <cellStyle name="Normal 22 2 3 2 3" xfId="12334" xr:uid="{00000000-0005-0000-0000-00002B300000}"/>
    <cellStyle name="Normal 22 2 3 2 4" xfId="12335" xr:uid="{00000000-0005-0000-0000-00002C300000}"/>
    <cellStyle name="Normal 22 2 3 2 5" xfId="12336" xr:uid="{00000000-0005-0000-0000-00002D300000}"/>
    <cellStyle name="Normal 22 2 3 3" xfId="12337" xr:uid="{00000000-0005-0000-0000-00002E300000}"/>
    <cellStyle name="Normal 22 2 3 3 2" xfId="12338" xr:uid="{00000000-0005-0000-0000-00002F300000}"/>
    <cellStyle name="Normal 22 2 3 3 3" xfId="12339" xr:uid="{00000000-0005-0000-0000-000030300000}"/>
    <cellStyle name="Normal 22 2 3 3 4" xfId="12340" xr:uid="{00000000-0005-0000-0000-000031300000}"/>
    <cellStyle name="Normal 22 2 3 4" xfId="12341" xr:uid="{00000000-0005-0000-0000-000032300000}"/>
    <cellStyle name="Normal 22 2 3 5" xfId="12342" xr:uid="{00000000-0005-0000-0000-000033300000}"/>
    <cellStyle name="Normal 22 2 3 6" xfId="12343" xr:uid="{00000000-0005-0000-0000-000034300000}"/>
    <cellStyle name="Normal 22 3" xfId="12344" xr:uid="{00000000-0005-0000-0000-000035300000}"/>
    <cellStyle name="Normal 22 3 2" xfId="12345" xr:uid="{00000000-0005-0000-0000-000036300000}"/>
    <cellStyle name="Normal 22 3 2 2" xfId="12346" xr:uid="{00000000-0005-0000-0000-000037300000}"/>
    <cellStyle name="Normal 22 3 2 2 2" xfId="12347" xr:uid="{00000000-0005-0000-0000-000038300000}"/>
    <cellStyle name="Normal 22 3 2 2 2 2" xfId="12348" xr:uid="{00000000-0005-0000-0000-000039300000}"/>
    <cellStyle name="Normal 22 3 2 2 2 3" xfId="12349" xr:uid="{00000000-0005-0000-0000-00003A300000}"/>
    <cellStyle name="Normal 22 3 2 2 2 4" xfId="12350" xr:uid="{00000000-0005-0000-0000-00003B300000}"/>
    <cellStyle name="Normal 22 3 2 2 3" xfId="12351" xr:uid="{00000000-0005-0000-0000-00003C300000}"/>
    <cellStyle name="Normal 22 3 2 2 4" xfId="12352" xr:uid="{00000000-0005-0000-0000-00003D300000}"/>
    <cellStyle name="Normal 22 3 2 2 5" xfId="12353" xr:uid="{00000000-0005-0000-0000-00003E300000}"/>
    <cellStyle name="Normal 22 3 2 3" xfId="12354" xr:uid="{00000000-0005-0000-0000-00003F300000}"/>
    <cellStyle name="Normal 22 3 2 4" xfId="12355" xr:uid="{00000000-0005-0000-0000-000040300000}"/>
    <cellStyle name="Normal 22 3 2 4 2" xfId="12356" xr:uid="{00000000-0005-0000-0000-000041300000}"/>
    <cellStyle name="Normal 22 3 2 4 3" xfId="12357" xr:uid="{00000000-0005-0000-0000-000042300000}"/>
    <cellStyle name="Normal 22 3 2 4 4" xfId="12358" xr:uid="{00000000-0005-0000-0000-000043300000}"/>
    <cellStyle name="Normal 22 3 2 5" xfId="12359" xr:uid="{00000000-0005-0000-0000-000044300000}"/>
    <cellStyle name="Normal 22 3 2 6" xfId="12360" xr:uid="{00000000-0005-0000-0000-000045300000}"/>
    <cellStyle name="Normal 22 3 2 7" xfId="12361" xr:uid="{00000000-0005-0000-0000-000046300000}"/>
    <cellStyle name="Normal 22 3 3" xfId="12362" xr:uid="{00000000-0005-0000-0000-000047300000}"/>
    <cellStyle name="Normal 22 3 3 2" xfId="12363" xr:uid="{00000000-0005-0000-0000-000048300000}"/>
    <cellStyle name="Normal 22 3 3 2 2" xfId="12364" xr:uid="{00000000-0005-0000-0000-000049300000}"/>
    <cellStyle name="Normal 22 3 3 2 2 2" xfId="12365" xr:uid="{00000000-0005-0000-0000-00004A300000}"/>
    <cellStyle name="Normal 22 3 3 2 2 3" xfId="12366" xr:uid="{00000000-0005-0000-0000-00004B300000}"/>
    <cellStyle name="Normal 22 3 3 2 2 4" xfId="12367" xr:uid="{00000000-0005-0000-0000-00004C300000}"/>
    <cellStyle name="Normal 22 3 3 2 3" xfId="12368" xr:uid="{00000000-0005-0000-0000-00004D300000}"/>
    <cellStyle name="Normal 22 3 3 2 4" xfId="12369" xr:uid="{00000000-0005-0000-0000-00004E300000}"/>
    <cellStyle name="Normal 22 3 3 2 5" xfId="12370" xr:uid="{00000000-0005-0000-0000-00004F300000}"/>
    <cellStyle name="Normal 22 3 3 3" xfId="12371" xr:uid="{00000000-0005-0000-0000-000050300000}"/>
    <cellStyle name="Normal 22 3 3 3 2" xfId="12372" xr:uid="{00000000-0005-0000-0000-000051300000}"/>
    <cellStyle name="Normal 22 3 3 3 3" xfId="12373" xr:uid="{00000000-0005-0000-0000-000052300000}"/>
    <cellStyle name="Normal 22 3 3 3 4" xfId="12374" xr:uid="{00000000-0005-0000-0000-000053300000}"/>
    <cellStyle name="Normal 22 3 3 4" xfId="12375" xr:uid="{00000000-0005-0000-0000-000054300000}"/>
    <cellStyle name="Normal 22 3 3 5" xfId="12376" xr:uid="{00000000-0005-0000-0000-000055300000}"/>
    <cellStyle name="Normal 22 3 3 6" xfId="12377" xr:uid="{00000000-0005-0000-0000-000056300000}"/>
    <cellStyle name="Normal 22 4" xfId="12378" xr:uid="{00000000-0005-0000-0000-000057300000}"/>
    <cellStyle name="Normal 22 4 2" xfId="12379" xr:uid="{00000000-0005-0000-0000-000058300000}"/>
    <cellStyle name="Normal 22 4 2 2" xfId="12380" xr:uid="{00000000-0005-0000-0000-000059300000}"/>
    <cellStyle name="Normal 22 4 2 2 2" xfId="12381" xr:uid="{00000000-0005-0000-0000-00005A300000}"/>
    <cellStyle name="Normal 22 4 2 2 2 2" xfId="12382" xr:uid="{00000000-0005-0000-0000-00005B300000}"/>
    <cellStyle name="Normal 22 4 2 2 2 3" xfId="12383" xr:uid="{00000000-0005-0000-0000-00005C300000}"/>
    <cellStyle name="Normal 22 4 2 2 2 4" xfId="12384" xr:uid="{00000000-0005-0000-0000-00005D300000}"/>
    <cellStyle name="Normal 22 4 2 2 3" xfId="12385" xr:uid="{00000000-0005-0000-0000-00005E300000}"/>
    <cellStyle name="Normal 22 4 2 2 4" xfId="12386" xr:uid="{00000000-0005-0000-0000-00005F300000}"/>
    <cellStyle name="Normal 22 4 2 2 5" xfId="12387" xr:uid="{00000000-0005-0000-0000-000060300000}"/>
    <cellStyle name="Normal 22 4 2 3" xfId="12388" xr:uid="{00000000-0005-0000-0000-000061300000}"/>
    <cellStyle name="Normal 22 4 2 3 2" xfId="12389" xr:uid="{00000000-0005-0000-0000-000062300000}"/>
    <cellStyle name="Normal 22 4 2 3 3" xfId="12390" xr:uid="{00000000-0005-0000-0000-000063300000}"/>
    <cellStyle name="Normal 22 4 2 3 4" xfId="12391" xr:uid="{00000000-0005-0000-0000-000064300000}"/>
    <cellStyle name="Normal 22 4 2 4" xfId="12392" xr:uid="{00000000-0005-0000-0000-000065300000}"/>
    <cellStyle name="Normal 22 4 2 5" xfId="12393" xr:uid="{00000000-0005-0000-0000-000066300000}"/>
    <cellStyle name="Normal 22 4 2 6" xfId="12394" xr:uid="{00000000-0005-0000-0000-000067300000}"/>
    <cellStyle name="Normal 22 4 3" xfId="12395" xr:uid="{00000000-0005-0000-0000-000068300000}"/>
    <cellStyle name="Normal 22 4 4" xfId="12396" xr:uid="{00000000-0005-0000-0000-000069300000}"/>
    <cellStyle name="Normal 22 4 4 2" xfId="12397" xr:uid="{00000000-0005-0000-0000-00006A300000}"/>
    <cellStyle name="Normal 22 4 4 2 2" xfId="12398" xr:uid="{00000000-0005-0000-0000-00006B300000}"/>
    <cellStyle name="Normal 22 4 4 2 3" xfId="12399" xr:uid="{00000000-0005-0000-0000-00006C300000}"/>
    <cellStyle name="Normal 22 4 4 2 4" xfId="12400" xr:uid="{00000000-0005-0000-0000-00006D300000}"/>
    <cellStyle name="Normal 22 4 4 3" xfId="12401" xr:uid="{00000000-0005-0000-0000-00006E300000}"/>
    <cellStyle name="Normal 22 4 4 4" xfId="12402" xr:uid="{00000000-0005-0000-0000-00006F300000}"/>
    <cellStyle name="Normal 22 4 4 5" xfId="12403" xr:uid="{00000000-0005-0000-0000-000070300000}"/>
    <cellStyle name="Normal 22 4 5" xfId="12404" xr:uid="{00000000-0005-0000-0000-000071300000}"/>
    <cellStyle name="Normal 22 4 5 2" xfId="12405" xr:uid="{00000000-0005-0000-0000-000072300000}"/>
    <cellStyle name="Normal 22 4 5 3" xfId="12406" xr:uid="{00000000-0005-0000-0000-000073300000}"/>
    <cellStyle name="Normal 22 4 5 4" xfId="12407" xr:uid="{00000000-0005-0000-0000-000074300000}"/>
    <cellStyle name="Normal 22 4 6" xfId="12408" xr:uid="{00000000-0005-0000-0000-000075300000}"/>
    <cellStyle name="Normal 22 4 7" xfId="12409" xr:uid="{00000000-0005-0000-0000-000076300000}"/>
    <cellStyle name="Normal 22 4 8" xfId="12410" xr:uid="{00000000-0005-0000-0000-000077300000}"/>
    <cellStyle name="Normal 22 5" xfId="12411" xr:uid="{00000000-0005-0000-0000-000078300000}"/>
    <cellStyle name="Normal 22 5 2" xfId="12412" xr:uid="{00000000-0005-0000-0000-000079300000}"/>
    <cellStyle name="Normal 22 5 2 2" xfId="12413" xr:uid="{00000000-0005-0000-0000-00007A300000}"/>
    <cellStyle name="Normal 22 5 2 2 2" xfId="12414" xr:uid="{00000000-0005-0000-0000-00007B300000}"/>
    <cellStyle name="Normal 22 5 2 2 3" xfId="12415" xr:uid="{00000000-0005-0000-0000-00007C300000}"/>
    <cellStyle name="Normal 22 5 2 2 4" xfId="12416" xr:uid="{00000000-0005-0000-0000-00007D300000}"/>
    <cellStyle name="Normal 22 5 2 3" xfId="12417" xr:uid="{00000000-0005-0000-0000-00007E300000}"/>
    <cellStyle name="Normal 22 5 2 4" xfId="12418" xr:uid="{00000000-0005-0000-0000-00007F300000}"/>
    <cellStyle name="Normal 22 5 2 5" xfId="12419" xr:uid="{00000000-0005-0000-0000-000080300000}"/>
    <cellStyle name="Normal 22 5 3" xfId="12420" xr:uid="{00000000-0005-0000-0000-000081300000}"/>
    <cellStyle name="Normal 22 5 4" xfId="12421" xr:uid="{00000000-0005-0000-0000-000082300000}"/>
    <cellStyle name="Normal 22 5 4 2" xfId="12422" xr:uid="{00000000-0005-0000-0000-000083300000}"/>
    <cellStyle name="Normal 22 5 4 3" xfId="12423" xr:uid="{00000000-0005-0000-0000-000084300000}"/>
    <cellStyle name="Normal 22 5 4 4" xfId="12424" xr:uid="{00000000-0005-0000-0000-000085300000}"/>
    <cellStyle name="Normal 22 5 5" xfId="12425" xr:uid="{00000000-0005-0000-0000-000086300000}"/>
    <cellStyle name="Normal 22 5 6" xfId="12426" xr:uid="{00000000-0005-0000-0000-000087300000}"/>
    <cellStyle name="Normal 22 5 7" xfId="12427" xr:uid="{00000000-0005-0000-0000-000088300000}"/>
    <cellStyle name="Normal 22 6" xfId="12428" xr:uid="{00000000-0005-0000-0000-000089300000}"/>
    <cellStyle name="Normal 22 7" xfId="12429" xr:uid="{00000000-0005-0000-0000-00008A300000}"/>
    <cellStyle name="Normal 22 8" xfId="12430" xr:uid="{00000000-0005-0000-0000-00008B300000}"/>
    <cellStyle name="Normal 22 8 2" xfId="12431" xr:uid="{00000000-0005-0000-0000-00008C300000}"/>
    <cellStyle name="Normal 22 8 3" xfId="12432" xr:uid="{00000000-0005-0000-0000-00008D300000}"/>
    <cellStyle name="Normal 22 8 4" xfId="12433" xr:uid="{00000000-0005-0000-0000-00008E300000}"/>
    <cellStyle name="Normal 23" xfId="12434" xr:uid="{00000000-0005-0000-0000-00008F300000}"/>
    <cellStyle name="Normal 23 2" xfId="12435" xr:uid="{00000000-0005-0000-0000-000090300000}"/>
    <cellStyle name="Normal 23 2 2" xfId="12436" xr:uid="{00000000-0005-0000-0000-000091300000}"/>
    <cellStyle name="Normal 23 3" xfId="12437" xr:uid="{00000000-0005-0000-0000-000092300000}"/>
    <cellStyle name="Normal 23 3 2" xfId="12438" xr:uid="{00000000-0005-0000-0000-000093300000}"/>
    <cellStyle name="Normal 23 4" xfId="12439" xr:uid="{00000000-0005-0000-0000-000094300000}"/>
    <cellStyle name="Normal 23 4 2" xfId="12440" xr:uid="{00000000-0005-0000-0000-000095300000}"/>
    <cellStyle name="Normal 23 4 2 2" xfId="12441" xr:uid="{00000000-0005-0000-0000-000096300000}"/>
    <cellStyle name="Normal 23 4 2 2 2" xfId="12442" xr:uid="{00000000-0005-0000-0000-000097300000}"/>
    <cellStyle name="Normal 23 4 2 2 3" xfId="12443" xr:uid="{00000000-0005-0000-0000-000098300000}"/>
    <cellStyle name="Normal 23 4 2 2 4" xfId="12444" xr:uid="{00000000-0005-0000-0000-000099300000}"/>
    <cellStyle name="Normal 23 4 2 3" xfId="12445" xr:uid="{00000000-0005-0000-0000-00009A300000}"/>
    <cellStyle name="Normal 23 4 2 4" xfId="12446" xr:uid="{00000000-0005-0000-0000-00009B300000}"/>
    <cellStyle name="Normal 23 4 2 5" xfId="12447" xr:uid="{00000000-0005-0000-0000-00009C300000}"/>
    <cellStyle name="Normal 23 4 3" xfId="12448" xr:uid="{00000000-0005-0000-0000-00009D300000}"/>
    <cellStyle name="Normal 23 4 4" xfId="12449" xr:uid="{00000000-0005-0000-0000-00009E300000}"/>
    <cellStyle name="Normal 23 4 4 2" xfId="12450" xr:uid="{00000000-0005-0000-0000-00009F300000}"/>
    <cellStyle name="Normal 23 4 4 3" xfId="12451" xr:uid="{00000000-0005-0000-0000-0000A0300000}"/>
    <cellStyle name="Normal 23 4 4 4" xfId="12452" xr:uid="{00000000-0005-0000-0000-0000A1300000}"/>
    <cellStyle name="Normal 23 4 5" xfId="12453" xr:uid="{00000000-0005-0000-0000-0000A2300000}"/>
    <cellStyle name="Normal 23 4 6" xfId="12454" xr:uid="{00000000-0005-0000-0000-0000A3300000}"/>
    <cellStyle name="Normal 23 4 7" xfId="12455" xr:uid="{00000000-0005-0000-0000-0000A4300000}"/>
    <cellStyle name="Normal 23 5" xfId="12456" xr:uid="{00000000-0005-0000-0000-0000A5300000}"/>
    <cellStyle name="Normal 23 6" xfId="12457" xr:uid="{00000000-0005-0000-0000-0000A6300000}"/>
    <cellStyle name="Normal 23 7" xfId="12458" xr:uid="{00000000-0005-0000-0000-0000A7300000}"/>
    <cellStyle name="Normal 23 8" xfId="12459" xr:uid="{00000000-0005-0000-0000-0000A8300000}"/>
    <cellStyle name="Normal 23 8 2" xfId="12460" xr:uid="{00000000-0005-0000-0000-0000A9300000}"/>
    <cellStyle name="Normal 23 8 3" xfId="12461" xr:uid="{00000000-0005-0000-0000-0000AA300000}"/>
    <cellStyle name="Normal 23 8 4" xfId="12462" xr:uid="{00000000-0005-0000-0000-0000AB300000}"/>
    <cellStyle name="Normal 24" xfId="12463" xr:uid="{00000000-0005-0000-0000-0000AC300000}"/>
    <cellStyle name="Normal 24 2" xfId="12464" xr:uid="{00000000-0005-0000-0000-0000AD300000}"/>
    <cellStyle name="Normal 24 2 2" xfId="12465" xr:uid="{00000000-0005-0000-0000-0000AE300000}"/>
    <cellStyle name="Normal 24 2 3" xfId="12466" xr:uid="{00000000-0005-0000-0000-0000AF300000}"/>
    <cellStyle name="Normal 24 2 3 2" xfId="12467" xr:uid="{00000000-0005-0000-0000-0000B0300000}"/>
    <cellStyle name="Normal 24 2 3 2 2" xfId="12468" xr:uid="{00000000-0005-0000-0000-0000B1300000}"/>
    <cellStyle name="Normal 24 2 3 2 2 2" xfId="12469" xr:uid="{00000000-0005-0000-0000-0000B2300000}"/>
    <cellStyle name="Normal 24 2 3 2 2 3" xfId="12470" xr:uid="{00000000-0005-0000-0000-0000B3300000}"/>
    <cellStyle name="Normal 24 2 3 2 2 4" xfId="12471" xr:uid="{00000000-0005-0000-0000-0000B4300000}"/>
    <cellStyle name="Normal 24 2 3 2 3" xfId="12472" xr:uid="{00000000-0005-0000-0000-0000B5300000}"/>
    <cellStyle name="Normal 24 2 3 2 4" xfId="12473" xr:uid="{00000000-0005-0000-0000-0000B6300000}"/>
    <cellStyle name="Normal 24 2 3 2 5" xfId="12474" xr:uid="{00000000-0005-0000-0000-0000B7300000}"/>
    <cellStyle name="Normal 24 2 3 3" xfId="12475" xr:uid="{00000000-0005-0000-0000-0000B8300000}"/>
    <cellStyle name="Normal 24 2 3 3 2" xfId="12476" xr:uid="{00000000-0005-0000-0000-0000B9300000}"/>
    <cellStyle name="Normal 24 2 3 3 3" xfId="12477" xr:uid="{00000000-0005-0000-0000-0000BA300000}"/>
    <cellStyle name="Normal 24 2 3 3 4" xfId="12478" xr:uid="{00000000-0005-0000-0000-0000BB300000}"/>
    <cellStyle name="Normal 24 2 3 4" xfId="12479" xr:uid="{00000000-0005-0000-0000-0000BC300000}"/>
    <cellStyle name="Normal 24 2 3 5" xfId="12480" xr:uid="{00000000-0005-0000-0000-0000BD300000}"/>
    <cellStyle name="Normal 24 2 3 6" xfId="12481" xr:uid="{00000000-0005-0000-0000-0000BE300000}"/>
    <cellStyle name="Normal 24 3" xfId="12482" xr:uid="{00000000-0005-0000-0000-0000BF300000}"/>
    <cellStyle name="Normal 24 3 2" xfId="12483" xr:uid="{00000000-0005-0000-0000-0000C0300000}"/>
    <cellStyle name="Normal 24 3 2 2" xfId="12484" xr:uid="{00000000-0005-0000-0000-0000C1300000}"/>
    <cellStyle name="Normal 24 3 2 2 2" xfId="12485" xr:uid="{00000000-0005-0000-0000-0000C2300000}"/>
    <cellStyle name="Normal 24 3 2 2 2 2" xfId="12486" xr:uid="{00000000-0005-0000-0000-0000C3300000}"/>
    <cellStyle name="Normal 24 3 2 2 2 3" xfId="12487" xr:uid="{00000000-0005-0000-0000-0000C4300000}"/>
    <cellStyle name="Normal 24 3 2 2 2 4" xfId="12488" xr:uid="{00000000-0005-0000-0000-0000C5300000}"/>
    <cellStyle name="Normal 24 3 2 2 3" xfId="12489" xr:uid="{00000000-0005-0000-0000-0000C6300000}"/>
    <cellStyle name="Normal 24 3 2 2 4" xfId="12490" xr:uid="{00000000-0005-0000-0000-0000C7300000}"/>
    <cellStyle name="Normal 24 3 2 2 5" xfId="12491" xr:uid="{00000000-0005-0000-0000-0000C8300000}"/>
    <cellStyle name="Normal 24 3 2 3" xfId="12492" xr:uid="{00000000-0005-0000-0000-0000C9300000}"/>
    <cellStyle name="Normal 24 3 2 4" xfId="12493" xr:uid="{00000000-0005-0000-0000-0000CA300000}"/>
    <cellStyle name="Normal 24 3 2 4 2" xfId="12494" xr:uid="{00000000-0005-0000-0000-0000CB300000}"/>
    <cellStyle name="Normal 24 3 2 4 3" xfId="12495" xr:uid="{00000000-0005-0000-0000-0000CC300000}"/>
    <cellStyle name="Normal 24 3 2 4 4" xfId="12496" xr:uid="{00000000-0005-0000-0000-0000CD300000}"/>
    <cellStyle name="Normal 24 3 2 5" xfId="12497" xr:uid="{00000000-0005-0000-0000-0000CE300000}"/>
    <cellStyle name="Normal 24 3 2 6" xfId="12498" xr:uid="{00000000-0005-0000-0000-0000CF300000}"/>
    <cellStyle name="Normal 24 3 2 7" xfId="12499" xr:uid="{00000000-0005-0000-0000-0000D0300000}"/>
    <cellStyle name="Normal 24 4" xfId="12500" xr:uid="{00000000-0005-0000-0000-0000D1300000}"/>
    <cellStyle name="Normal 24 5" xfId="12501" xr:uid="{00000000-0005-0000-0000-0000D2300000}"/>
    <cellStyle name="Normal 24 5 2" xfId="12502" xr:uid="{00000000-0005-0000-0000-0000D3300000}"/>
    <cellStyle name="Normal 24 5 2 2" xfId="12503" xr:uid="{00000000-0005-0000-0000-0000D4300000}"/>
    <cellStyle name="Normal 24 5 2 2 2" xfId="12504" xr:uid="{00000000-0005-0000-0000-0000D5300000}"/>
    <cellStyle name="Normal 24 5 2 2 3" xfId="12505" xr:uid="{00000000-0005-0000-0000-0000D6300000}"/>
    <cellStyle name="Normal 24 5 2 2 4" xfId="12506" xr:uid="{00000000-0005-0000-0000-0000D7300000}"/>
    <cellStyle name="Normal 24 5 2 3" xfId="12507" xr:uid="{00000000-0005-0000-0000-0000D8300000}"/>
    <cellStyle name="Normal 24 5 2 4" xfId="12508" xr:uid="{00000000-0005-0000-0000-0000D9300000}"/>
    <cellStyle name="Normal 24 5 2 5" xfId="12509" xr:uid="{00000000-0005-0000-0000-0000DA300000}"/>
    <cellStyle name="Normal 24 5 3" xfId="12510" xr:uid="{00000000-0005-0000-0000-0000DB300000}"/>
    <cellStyle name="Normal 24 5 4" xfId="12511" xr:uid="{00000000-0005-0000-0000-0000DC300000}"/>
    <cellStyle name="Normal 24 5 4 2" xfId="12512" xr:uid="{00000000-0005-0000-0000-0000DD300000}"/>
    <cellStyle name="Normal 24 5 4 3" xfId="12513" xr:uid="{00000000-0005-0000-0000-0000DE300000}"/>
    <cellStyle name="Normal 24 5 4 4" xfId="12514" xr:uid="{00000000-0005-0000-0000-0000DF300000}"/>
    <cellStyle name="Normal 24 5 5" xfId="12515" xr:uid="{00000000-0005-0000-0000-0000E0300000}"/>
    <cellStyle name="Normal 24 5 6" xfId="12516" xr:uid="{00000000-0005-0000-0000-0000E1300000}"/>
    <cellStyle name="Normal 24 5 7" xfId="12517" xr:uid="{00000000-0005-0000-0000-0000E2300000}"/>
    <cellStyle name="Normal 24 6" xfId="12518" xr:uid="{00000000-0005-0000-0000-0000E3300000}"/>
    <cellStyle name="Normal 24 7" xfId="12519" xr:uid="{00000000-0005-0000-0000-0000E4300000}"/>
    <cellStyle name="Normal 24 8" xfId="12520" xr:uid="{00000000-0005-0000-0000-0000E5300000}"/>
    <cellStyle name="Normal 24 8 2" xfId="12521" xr:uid="{00000000-0005-0000-0000-0000E6300000}"/>
    <cellStyle name="Normal 24 8 3" xfId="12522" xr:uid="{00000000-0005-0000-0000-0000E7300000}"/>
    <cellStyle name="Normal 24 8 4" xfId="12523" xr:uid="{00000000-0005-0000-0000-0000E8300000}"/>
    <cellStyle name="Normal 25" xfId="12524" xr:uid="{00000000-0005-0000-0000-0000E9300000}"/>
    <cellStyle name="Normal 25 2" xfId="12525" xr:uid="{00000000-0005-0000-0000-0000EA300000}"/>
    <cellStyle name="Normal 25 2 2" xfId="12526" xr:uid="{00000000-0005-0000-0000-0000EB300000}"/>
    <cellStyle name="Normal 25 2 2 2" xfId="12527" xr:uid="{00000000-0005-0000-0000-0000EC300000}"/>
    <cellStyle name="Normal 25 3" xfId="12528" xr:uid="{00000000-0005-0000-0000-0000ED300000}"/>
    <cellStyle name="Normal 25 3 2" xfId="12529" xr:uid="{00000000-0005-0000-0000-0000EE300000}"/>
    <cellStyle name="Normal 25 4" xfId="12530" xr:uid="{00000000-0005-0000-0000-0000EF300000}"/>
    <cellStyle name="Normal 25 5" xfId="12531" xr:uid="{00000000-0005-0000-0000-0000F0300000}"/>
    <cellStyle name="Normal 25 5 2" xfId="12532" xr:uid="{00000000-0005-0000-0000-0000F1300000}"/>
    <cellStyle name="Normal 25 5 2 2" xfId="12533" xr:uid="{00000000-0005-0000-0000-0000F2300000}"/>
    <cellStyle name="Normal 25 5 2 2 2" xfId="12534" xr:uid="{00000000-0005-0000-0000-0000F3300000}"/>
    <cellStyle name="Normal 25 5 2 2 3" xfId="12535" xr:uid="{00000000-0005-0000-0000-0000F4300000}"/>
    <cellStyle name="Normal 25 5 2 2 4" xfId="12536" xr:uid="{00000000-0005-0000-0000-0000F5300000}"/>
    <cellStyle name="Normal 25 5 2 3" xfId="12537" xr:uid="{00000000-0005-0000-0000-0000F6300000}"/>
    <cellStyle name="Normal 25 5 2 4" xfId="12538" xr:uid="{00000000-0005-0000-0000-0000F7300000}"/>
    <cellStyle name="Normal 25 5 2 5" xfId="12539" xr:uid="{00000000-0005-0000-0000-0000F8300000}"/>
    <cellStyle name="Normal 25 5 3" xfId="12540" xr:uid="{00000000-0005-0000-0000-0000F9300000}"/>
    <cellStyle name="Normal 25 5 3 2" xfId="12541" xr:uid="{00000000-0005-0000-0000-0000FA300000}"/>
    <cellStyle name="Normal 25 5 3 3" xfId="12542" xr:uid="{00000000-0005-0000-0000-0000FB300000}"/>
    <cellStyle name="Normal 25 5 3 4" xfId="12543" xr:uid="{00000000-0005-0000-0000-0000FC300000}"/>
    <cellStyle name="Normal 25 5 4" xfId="12544" xr:uid="{00000000-0005-0000-0000-0000FD300000}"/>
    <cellStyle name="Normal 25 5 5" xfId="12545" xr:uid="{00000000-0005-0000-0000-0000FE300000}"/>
    <cellStyle name="Normal 25 5 6" xfId="12546" xr:uid="{00000000-0005-0000-0000-0000FF300000}"/>
    <cellStyle name="Normal 25 6" xfId="12547" xr:uid="{00000000-0005-0000-0000-000000310000}"/>
    <cellStyle name="Normal 25 6 2" xfId="12548" xr:uid="{00000000-0005-0000-0000-000001310000}"/>
    <cellStyle name="Normal 25 6 3" xfId="12549" xr:uid="{00000000-0005-0000-0000-000002310000}"/>
    <cellStyle name="Normal 25 6 4" xfId="12550" xr:uid="{00000000-0005-0000-0000-000003310000}"/>
    <cellStyle name="Normal 26" xfId="12551" xr:uid="{00000000-0005-0000-0000-000004310000}"/>
    <cellStyle name="Normal 26 2" xfId="12552" xr:uid="{00000000-0005-0000-0000-000005310000}"/>
    <cellStyle name="Normal 26 2 2" xfId="12553" xr:uid="{00000000-0005-0000-0000-000006310000}"/>
    <cellStyle name="Normal 26 2 2 2" xfId="12554" xr:uid="{00000000-0005-0000-0000-000007310000}"/>
    <cellStyle name="Normal 26 3" xfId="12555" xr:uid="{00000000-0005-0000-0000-000008310000}"/>
    <cellStyle name="Normal 26 3 2" xfId="12556" xr:uid="{00000000-0005-0000-0000-000009310000}"/>
    <cellStyle name="Normal 26 3 3" xfId="12557" xr:uid="{00000000-0005-0000-0000-00000A310000}"/>
    <cellStyle name="Normal 26 3 4" xfId="12558" xr:uid="{00000000-0005-0000-0000-00000B310000}"/>
    <cellStyle name="Normal 26 3 4 2" xfId="12559" xr:uid="{00000000-0005-0000-0000-00000C310000}"/>
    <cellStyle name="Normal 26 3 4 3" xfId="12560" xr:uid="{00000000-0005-0000-0000-00000D310000}"/>
    <cellStyle name="Normal 26 3 4 4" xfId="12561" xr:uid="{00000000-0005-0000-0000-00000E310000}"/>
    <cellStyle name="Normal 26 4" xfId="12562" xr:uid="{00000000-0005-0000-0000-00000F310000}"/>
    <cellStyle name="Normal 26 4 2" xfId="12563" xr:uid="{00000000-0005-0000-0000-000010310000}"/>
    <cellStyle name="Normal 26 4 3" xfId="12564" xr:uid="{00000000-0005-0000-0000-000011310000}"/>
    <cellStyle name="Normal 26 4 3 2" xfId="12565" xr:uid="{00000000-0005-0000-0000-000012310000}"/>
    <cellStyle name="Normal 26 4 3 3" xfId="12566" xr:uid="{00000000-0005-0000-0000-000013310000}"/>
    <cellStyle name="Normal 26 4 3 4" xfId="12567" xr:uid="{00000000-0005-0000-0000-000014310000}"/>
    <cellStyle name="Normal 26 5" xfId="12568" xr:uid="{00000000-0005-0000-0000-000015310000}"/>
    <cellStyle name="Normal 26 5 2" xfId="12569" xr:uid="{00000000-0005-0000-0000-000016310000}"/>
    <cellStyle name="Normal 26 5 2 2" xfId="12570" xr:uid="{00000000-0005-0000-0000-000017310000}"/>
    <cellStyle name="Normal 26 5 2 2 2" xfId="12571" xr:uid="{00000000-0005-0000-0000-000018310000}"/>
    <cellStyle name="Normal 26 5 2 2 3" xfId="12572" xr:uid="{00000000-0005-0000-0000-000019310000}"/>
    <cellStyle name="Normal 26 5 2 2 4" xfId="12573" xr:uid="{00000000-0005-0000-0000-00001A310000}"/>
    <cellStyle name="Normal 26 5 2 3" xfId="12574" xr:uid="{00000000-0005-0000-0000-00001B310000}"/>
    <cellStyle name="Normal 26 5 2 4" xfId="12575" xr:uid="{00000000-0005-0000-0000-00001C310000}"/>
    <cellStyle name="Normal 26 5 2 5" xfId="12576" xr:uid="{00000000-0005-0000-0000-00001D310000}"/>
    <cellStyle name="Normal 26 5 3" xfId="12577" xr:uid="{00000000-0005-0000-0000-00001E310000}"/>
    <cellStyle name="Normal 26 5 3 2" xfId="12578" xr:uid="{00000000-0005-0000-0000-00001F310000}"/>
    <cellStyle name="Normal 26 5 3 3" xfId="12579" xr:uid="{00000000-0005-0000-0000-000020310000}"/>
    <cellStyle name="Normal 26 5 3 4" xfId="12580" xr:uid="{00000000-0005-0000-0000-000021310000}"/>
    <cellStyle name="Normal 26 5 4" xfId="12581" xr:uid="{00000000-0005-0000-0000-000022310000}"/>
    <cellStyle name="Normal 26 5 5" xfId="12582" xr:uid="{00000000-0005-0000-0000-000023310000}"/>
    <cellStyle name="Normal 26 5 6" xfId="12583" xr:uid="{00000000-0005-0000-0000-000024310000}"/>
    <cellStyle name="Normal 26 6" xfId="12584" xr:uid="{00000000-0005-0000-0000-000025310000}"/>
    <cellStyle name="Normal 26 6 2" xfId="12585" xr:uid="{00000000-0005-0000-0000-000026310000}"/>
    <cellStyle name="Normal 26 6 3" xfId="12586" xr:uid="{00000000-0005-0000-0000-000027310000}"/>
    <cellStyle name="Normal 26 6 4" xfId="12587" xr:uid="{00000000-0005-0000-0000-000028310000}"/>
    <cellStyle name="Normal 27" xfId="12588" xr:uid="{00000000-0005-0000-0000-000029310000}"/>
    <cellStyle name="Normal 27 2" xfId="12589" xr:uid="{00000000-0005-0000-0000-00002A310000}"/>
    <cellStyle name="Normal 27 2 2" xfId="12590" xr:uid="{00000000-0005-0000-0000-00002B310000}"/>
    <cellStyle name="Normal 27 3" xfId="12591" xr:uid="{00000000-0005-0000-0000-00002C310000}"/>
    <cellStyle name="Normal 27 3 2" xfId="12592" xr:uid="{00000000-0005-0000-0000-00002D310000}"/>
    <cellStyle name="Normal 27 4" xfId="12593" xr:uid="{00000000-0005-0000-0000-00002E310000}"/>
    <cellStyle name="Normal 27 5" xfId="12594" xr:uid="{00000000-0005-0000-0000-00002F310000}"/>
    <cellStyle name="Normal 27 5 2" xfId="12595" xr:uid="{00000000-0005-0000-0000-000030310000}"/>
    <cellStyle name="Normal 27 5 2 2" xfId="12596" xr:uid="{00000000-0005-0000-0000-000031310000}"/>
    <cellStyle name="Normal 27 5 2 2 2" xfId="12597" xr:uid="{00000000-0005-0000-0000-000032310000}"/>
    <cellStyle name="Normal 27 5 2 2 3" xfId="12598" xr:uid="{00000000-0005-0000-0000-000033310000}"/>
    <cellStyle name="Normal 27 5 2 2 4" xfId="12599" xr:uid="{00000000-0005-0000-0000-000034310000}"/>
    <cellStyle name="Normal 27 5 2 3" xfId="12600" xr:uid="{00000000-0005-0000-0000-000035310000}"/>
    <cellStyle name="Normal 27 5 2 4" xfId="12601" xr:uid="{00000000-0005-0000-0000-000036310000}"/>
    <cellStyle name="Normal 27 5 2 5" xfId="12602" xr:uid="{00000000-0005-0000-0000-000037310000}"/>
    <cellStyle name="Normal 27 5 3" xfId="12603" xr:uid="{00000000-0005-0000-0000-000038310000}"/>
    <cellStyle name="Normal 27 5 3 2" xfId="12604" xr:uid="{00000000-0005-0000-0000-000039310000}"/>
    <cellStyle name="Normal 27 5 3 3" xfId="12605" xr:uid="{00000000-0005-0000-0000-00003A310000}"/>
    <cellStyle name="Normal 27 5 3 4" xfId="12606" xr:uid="{00000000-0005-0000-0000-00003B310000}"/>
    <cellStyle name="Normal 27 5 4" xfId="12607" xr:uid="{00000000-0005-0000-0000-00003C310000}"/>
    <cellStyle name="Normal 27 5 5" xfId="12608" xr:uid="{00000000-0005-0000-0000-00003D310000}"/>
    <cellStyle name="Normal 27 5 6" xfId="12609" xr:uid="{00000000-0005-0000-0000-00003E310000}"/>
    <cellStyle name="Normal 28" xfId="12610" xr:uid="{00000000-0005-0000-0000-00003F310000}"/>
    <cellStyle name="Normal 28 2" xfId="12611" xr:uid="{00000000-0005-0000-0000-000040310000}"/>
    <cellStyle name="Normal 28 2 2" xfId="12612" xr:uid="{00000000-0005-0000-0000-000041310000}"/>
    <cellStyle name="Normal 28 3" xfId="12613" xr:uid="{00000000-0005-0000-0000-000042310000}"/>
    <cellStyle name="Normal 28 3 2" xfId="12614" xr:uid="{00000000-0005-0000-0000-000043310000}"/>
    <cellStyle name="Normal 28 4" xfId="12615" xr:uid="{00000000-0005-0000-0000-000044310000}"/>
    <cellStyle name="Normal 28 5" xfId="12616" xr:uid="{00000000-0005-0000-0000-000045310000}"/>
    <cellStyle name="Normal 28 5 2" xfId="12617" xr:uid="{00000000-0005-0000-0000-000046310000}"/>
    <cellStyle name="Normal 28 5 2 2" xfId="12618" xr:uid="{00000000-0005-0000-0000-000047310000}"/>
    <cellStyle name="Normal 28 5 2 2 2" xfId="12619" xr:uid="{00000000-0005-0000-0000-000048310000}"/>
    <cellStyle name="Normal 28 5 2 2 3" xfId="12620" xr:uid="{00000000-0005-0000-0000-000049310000}"/>
    <cellStyle name="Normal 28 5 2 2 4" xfId="12621" xr:uid="{00000000-0005-0000-0000-00004A310000}"/>
    <cellStyle name="Normal 28 5 2 3" xfId="12622" xr:uid="{00000000-0005-0000-0000-00004B310000}"/>
    <cellStyle name="Normal 28 5 2 4" xfId="12623" xr:uid="{00000000-0005-0000-0000-00004C310000}"/>
    <cellStyle name="Normal 28 5 2 5" xfId="12624" xr:uid="{00000000-0005-0000-0000-00004D310000}"/>
    <cellStyle name="Normal 28 5 3" xfId="12625" xr:uid="{00000000-0005-0000-0000-00004E310000}"/>
    <cellStyle name="Normal 28 5 3 2" xfId="12626" xr:uid="{00000000-0005-0000-0000-00004F310000}"/>
    <cellStyle name="Normal 28 5 3 3" xfId="12627" xr:uid="{00000000-0005-0000-0000-000050310000}"/>
    <cellStyle name="Normal 28 5 3 4" xfId="12628" xr:uid="{00000000-0005-0000-0000-000051310000}"/>
    <cellStyle name="Normal 28 5 4" xfId="12629" xr:uid="{00000000-0005-0000-0000-000052310000}"/>
    <cellStyle name="Normal 28 5 5" xfId="12630" xr:uid="{00000000-0005-0000-0000-000053310000}"/>
    <cellStyle name="Normal 28 5 6" xfId="12631" xr:uid="{00000000-0005-0000-0000-000054310000}"/>
    <cellStyle name="Normal 29" xfId="12632" xr:uid="{00000000-0005-0000-0000-000055310000}"/>
    <cellStyle name="Normal 29 10" xfId="12633" xr:uid="{00000000-0005-0000-0000-000056310000}"/>
    <cellStyle name="Normal 29 10 2" xfId="12634" xr:uid="{00000000-0005-0000-0000-000057310000}"/>
    <cellStyle name="Normal 29 11" xfId="12635" xr:uid="{00000000-0005-0000-0000-000058310000}"/>
    <cellStyle name="Normal 29 11 2" xfId="12636" xr:uid="{00000000-0005-0000-0000-000059310000}"/>
    <cellStyle name="Normal 29 12" xfId="12637" xr:uid="{00000000-0005-0000-0000-00005A310000}"/>
    <cellStyle name="Normal 29 12 2" xfId="12638" xr:uid="{00000000-0005-0000-0000-00005B310000}"/>
    <cellStyle name="Normal 29 13" xfId="12639" xr:uid="{00000000-0005-0000-0000-00005C310000}"/>
    <cellStyle name="Normal 29 13 2" xfId="12640" xr:uid="{00000000-0005-0000-0000-00005D310000}"/>
    <cellStyle name="Normal 29 13 2 2" xfId="12641" xr:uid="{00000000-0005-0000-0000-00005E310000}"/>
    <cellStyle name="Normal 29 13 2 3" xfId="12642" xr:uid="{00000000-0005-0000-0000-00005F310000}"/>
    <cellStyle name="Normal 29 13 2 4" xfId="12643" xr:uid="{00000000-0005-0000-0000-000060310000}"/>
    <cellStyle name="Normal 29 13 3" xfId="12644" xr:uid="{00000000-0005-0000-0000-000061310000}"/>
    <cellStyle name="Normal 29 13 4" xfId="12645" xr:uid="{00000000-0005-0000-0000-000062310000}"/>
    <cellStyle name="Normal 29 13 5" xfId="12646" xr:uid="{00000000-0005-0000-0000-000063310000}"/>
    <cellStyle name="Normal 29 14" xfId="12647" xr:uid="{00000000-0005-0000-0000-000064310000}"/>
    <cellStyle name="Normal 29 14 2" xfId="12648" xr:uid="{00000000-0005-0000-0000-000065310000}"/>
    <cellStyle name="Normal 29 14 3" xfId="12649" xr:uid="{00000000-0005-0000-0000-000066310000}"/>
    <cellStyle name="Normal 29 14 4" xfId="12650" xr:uid="{00000000-0005-0000-0000-000067310000}"/>
    <cellStyle name="Normal 29 15" xfId="12651" xr:uid="{00000000-0005-0000-0000-000068310000}"/>
    <cellStyle name="Normal 29 16" xfId="12652" xr:uid="{00000000-0005-0000-0000-000069310000}"/>
    <cellStyle name="Normal 29 17" xfId="12653" xr:uid="{00000000-0005-0000-0000-00006A310000}"/>
    <cellStyle name="Normal 29 2" xfId="12654" xr:uid="{00000000-0005-0000-0000-00006B310000}"/>
    <cellStyle name="Normal 29 2 2" xfId="12655" xr:uid="{00000000-0005-0000-0000-00006C310000}"/>
    <cellStyle name="Normal 29 3" xfId="12656" xr:uid="{00000000-0005-0000-0000-00006D310000}"/>
    <cellStyle name="Normal 29 3 2" xfId="12657" xr:uid="{00000000-0005-0000-0000-00006E310000}"/>
    <cellStyle name="Normal 29 4" xfId="12658" xr:uid="{00000000-0005-0000-0000-00006F310000}"/>
    <cellStyle name="Normal 29 4 2" xfId="12659" xr:uid="{00000000-0005-0000-0000-000070310000}"/>
    <cellStyle name="Normal 29 5" xfId="12660" xr:uid="{00000000-0005-0000-0000-000071310000}"/>
    <cellStyle name="Normal 29 5 2" xfId="12661" xr:uid="{00000000-0005-0000-0000-000072310000}"/>
    <cellStyle name="Normal 29 6" xfId="12662" xr:uid="{00000000-0005-0000-0000-000073310000}"/>
    <cellStyle name="Normal 29 6 2" xfId="12663" xr:uid="{00000000-0005-0000-0000-000074310000}"/>
    <cellStyle name="Normal 29 7" xfId="12664" xr:uid="{00000000-0005-0000-0000-000075310000}"/>
    <cellStyle name="Normal 29 7 2" xfId="12665" xr:uid="{00000000-0005-0000-0000-000076310000}"/>
    <cellStyle name="Normal 29 8" xfId="12666" xr:uid="{00000000-0005-0000-0000-000077310000}"/>
    <cellStyle name="Normal 29 8 2" xfId="12667" xr:uid="{00000000-0005-0000-0000-000078310000}"/>
    <cellStyle name="Normal 29 9" xfId="12668" xr:uid="{00000000-0005-0000-0000-000079310000}"/>
    <cellStyle name="Normal 29 9 2" xfId="12669" xr:uid="{00000000-0005-0000-0000-00007A310000}"/>
    <cellStyle name="Normal 3" xfId="12" xr:uid="{00000000-0005-0000-0000-00007B310000}"/>
    <cellStyle name="Normal 3 10" xfId="12670" xr:uid="{00000000-0005-0000-0000-00007C310000}"/>
    <cellStyle name="Normal 3 10 2" xfId="12671" xr:uid="{00000000-0005-0000-0000-00007D310000}"/>
    <cellStyle name="Normal 3 10 2 2" xfId="12672" xr:uid="{00000000-0005-0000-0000-00007E310000}"/>
    <cellStyle name="Normal 3 10 2 3" xfId="12673" xr:uid="{00000000-0005-0000-0000-00007F310000}"/>
    <cellStyle name="Normal 3 10 2 3 2" xfId="12674" xr:uid="{00000000-0005-0000-0000-000080310000}"/>
    <cellStyle name="Normal 3 10 2 3 2 2" xfId="12675" xr:uid="{00000000-0005-0000-0000-000081310000}"/>
    <cellStyle name="Normal 3 10 2 3 2 3" xfId="12676" xr:uid="{00000000-0005-0000-0000-000082310000}"/>
    <cellStyle name="Normal 3 10 2 3 2 4" xfId="12677" xr:uid="{00000000-0005-0000-0000-000083310000}"/>
    <cellStyle name="Normal 3 10 2 3 3" xfId="12678" xr:uid="{00000000-0005-0000-0000-000084310000}"/>
    <cellStyle name="Normal 3 10 2 3 4" xfId="12679" xr:uid="{00000000-0005-0000-0000-000085310000}"/>
    <cellStyle name="Normal 3 10 2 3 5" xfId="12680" xr:uid="{00000000-0005-0000-0000-000086310000}"/>
    <cellStyle name="Normal 3 10 2 4" xfId="12681" xr:uid="{00000000-0005-0000-0000-000087310000}"/>
    <cellStyle name="Normal 3 10 2 4 2" xfId="12682" xr:uid="{00000000-0005-0000-0000-000088310000}"/>
    <cellStyle name="Normal 3 10 2 4 3" xfId="12683" xr:uid="{00000000-0005-0000-0000-000089310000}"/>
    <cellStyle name="Normal 3 10 2 4 4" xfId="12684" xr:uid="{00000000-0005-0000-0000-00008A310000}"/>
    <cellStyle name="Normal 3 10 2 5" xfId="12685" xr:uid="{00000000-0005-0000-0000-00008B310000}"/>
    <cellStyle name="Normal 3 10 2 6" xfId="12686" xr:uid="{00000000-0005-0000-0000-00008C310000}"/>
    <cellStyle name="Normal 3 10 2 7" xfId="12687" xr:uid="{00000000-0005-0000-0000-00008D310000}"/>
    <cellStyle name="Normal 3 10 3" xfId="12688" xr:uid="{00000000-0005-0000-0000-00008E310000}"/>
    <cellStyle name="Normal 3 10 3 2" xfId="12689" xr:uid="{00000000-0005-0000-0000-00008F310000}"/>
    <cellStyle name="Normal 3 10 3 2 2" xfId="12690" xr:uid="{00000000-0005-0000-0000-000090310000}"/>
    <cellStyle name="Normal 3 10 3 2 2 2" xfId="12691" xr:uid="{00000000-0005-0000-0000-000091310000}"/>
    <cellStyle name="Normal 3 10 3 2 2 3" xfId="12692" xr:uid="{00000000-0005-0000-0000-000092310000}"/>
    <cellStyle name="Normal 3 10 3 2 2 4" xfId="12693" xr:uid="{00000000-0005-0000-0000-000093310000}"/>
    <cellStyle name="Normal 3 10 3 2 3" xfId="12694" xr:uid="{00000000-0005-0000-0000-000094310000}"/>
    <cellStyle name="Normal 3 10 3 2 4" xfId="12695" xr:uid="{00000000-0005-0000-0000-000095310000}"/>
    <cellStyle name="Normal 3 10 3 2 5" xfId="12696" xr:uid="{00000000-0005-0000-0000-000096310000}"/>
    <cellStyle name="Normal 3 10 3 3" xfId="12697" xr:uid="{00000000-0005-0000-0000-000097310000}"/>
    <cellStyle name="Normal 3 10 3 3 2" xfId="12698" xr:uid="{00000000-0005-0000-0000-000098310000}"/>
    <cellStyle name="Normal 3 10 3 3 3" xfId="12699" xr:uid="{00000000-0005-0000-0000-000099310000}"/>
    <cellStyle name="Normal 3 10 3 3 4" xfId="12700" xr:uid="{00000000-0005-0000-0000-00009A310000}"/>
    <cellStyle name="Normal 3 10 3 4" xfId="12701" xr:uid="{00000000-0005-0000-0000-00009B310000}"/>
    <cellStyle name="Normal 3 10 3 5" xfId="12702" xr:uid="{00000000-0005-0000-0000-00009C310000}"/>
    <cellStyle name="Normal 3 10 3 6" xfId="12703" xr:uid="{00000000-0005-0000-0000-00009D310000}"/>
    <cellStyle name="Normal 3 10 4" xfId="12704" xr:uid="{00000000-0005-0000-0000-00009E310000}"/>
    <cellStyle name="Normal 3 10 5" xfId="12705" xr:uid="{00000000-0005-0000-0000-00009F310000}"/>
    <cellStyle name="Normal 3 10 5 2" xfId="12706" xr:uid="{00000000-0005-0000-0000-0000A0310000}"/>
    <cellStyle name="Normal 3 10 5 2 2" xfId="12707" xr:uid="{00000000-0005-0000-0000-0000A1310000}"/>
    <cellStyle name="Normal 3 10 5 2 3" xfId="12708" xr:uid="{00000000-0005-0000-0000-0000A2310000}"/>
    <cellStyle name="Normal 3 10 5 2 4" xfId="12709" xr:uid="{00000000-0005-0000-0000-0000A3310000}"/>
    <cellStyle name="Normal 3 10 5 3" xfId="12710" xr:uid="{00000000-0005-0000-0000-0000A4310000}"/>
    <cellStyle name="Normal 3 10 5 4" xfId="12711" xr:uid="{00000000-0005-0000-0000-0000A5310000}"/>
    <cellStyle name="Normal 3 10 5 5" xfId="12712" xr:uid="{00000000-0005-0000-0000-0000A6310000}"/>
    <cellStyle name="Normal 3 10 6" xfId="12713" xr:uid="{00000000-0005-0000-0000-0000A7310000}"/>
    <cellStyle name="Normal 3 10 7" xfId="12714" xr:uid="{00000000-0005-0000-0000-0000A8310000}"/>
    <cellStyle name="Normal 3 10 8" xfId="12715" xr:uid="{00000000-0005-0000-0000-0000A9310000}"/>
    <cellStyle name="Normal 3 11" xfId="12716" xr:uid="{00000000-0005-0000-0000-0000AA310000}"/>
    <cellStyle name="Normal 3 11 2" xfId="12717" xr:uid="{00000000-0005-0000-0000-0000AB310000}"/>
    <cellStyle name="Normal 3 11 2 2" xfId="12718" xr:uid="{00000000-0005-0000-0000-0000AC310000}"/>
    <cellStyle name="Normal 3 11 2 2 2" xfId="12719" xr:uid="{00000000-0005-0000-0000-0000AD310000}"/>
    <cellStyle name="Normal 3 11 2 2 2 2" xfId="12720" xr:uid="{00000000-0005-0000-0000-0000AE310000}"/>
    <cellStyle name="Normal 3 11 2 2 2 3" xfId="12721" xr:uid="{00000000-0005-0000-0000-0000AF310000}"/>
    <cellStyle name="Normal 3 11 2 2 2 4" xfId="12722" xr:uid="{00000000-0005-0000-0000-0000B0310000}"/>
    <cellStyle name="Normal 3 11 2 2 3" xfId="12723" xr:uid="{00000000-0005-0000-0000-0000B1310000}"/>
    <cellStyle name="Normal 3 11 2 2 4" xfId="12724" xr:uid="{00000000-0005-0000-0000-0000B2310000}"/>
    <cellStyle name="Normal 3 11 2 2 5" xfId="12725" xr:uid="{00000000-0005-0000-0000-0000B3310000}"/>
    <cellStyle name="Normal 3 11 2 3" xfId="12726" xr:uid="{00000000-0005-0000-0000-0000B4310000}"/>
    <cellStyle name="Normal 3 11 2 3 2" xfId="12727" xr:uid="{00000000-0005-0000-0000-0000B5310000}"/>
    <cellStyle name="Normal 3 11 2 3 3" xfId="12728" xr:uid="{00000000-0005-0000-0000-0000B6310000}"/>
    <cellStyle name="Normal 3 11 2 3 4" xfId="12729" xr:uid="{00000000-0005-0000-0000-0000B7310000}"/>
    <cellStyle name="Normal 3 11 2 4" xfId="12730" xr:uid="{00000000-0005-0000-0000-0000B8310000}"/>
    <cellStyle name="Normal 3 11 2 5" xfId="12731" xr:uid="{00000000-0005-0000-0000-0000B9310000}"/>
    <cellStyle name="Normal 3 11 2 6" xfId="12732" xr:uid="{00000000-0005-0000-0000-0000BA310000}"/>
    <cellStyle name="Normal 3 11 3" xfId="12733" xr:uid="{00000000-0005-0000-0000-0000BB310000}"/>
    <cellStyle name="Normal 3 11 4" xfId="12734" xr:uid="{00000000-0005-0000-0000-0000BC310000}"/>
    <cellStyle name="Normal 3 11 4 2" xfId="12735" xr:uid="{00000000-0005-0000-0000-0000BD310000}"/>
    <cellStyle name="Normal 3 11 4 2 2" xfId="12736" xr:uid="{00000000-0005-0000-0000-0000BE310000}"/>
    <cellStyle name="Normal 3 11 4 2 3" xfId="12737" xr:uid="{00000000-0005-0000-0000-0000BF310000}"/>
    <cellStyle name="Normal 3 11 4 2 4" xfId="12738" xr:uid="{00000000-0005-0000-0000-0000C0310000}"/>
    <cellStyle name="Normal 3 11 4 3" xfId="12739" xr:uid="{00000000-0005-0000-0000-0000C1310000}"/>
    <cellStyle name="Normal 3 11 4 4" xfId="12740" xr:uid="{00000000-0005-0000-0000-0000C2310000}"/>
    <cellStyle name="Normal 3 11 4 5" xfId="12741" xr:uid="{00000000-0005-0000-0000-0000C3310000}"/>
    <cellStyle name="Normal 3 11 5" xfId="12742" xr:uid="{00000000-0005-0000-0000-0000C4310000}"/>
    <cellStyle name="Normal 3 11 6" xfId="12743" xr:uid="{00000000-0005-0000-0000-0000C5310000}"/>
    <cellStyle name="Normal 3 11 7" xfId="12744" xr:uid="{00000000-0005-0000-0000-0000C6310000}"/>
    <cellStyle name="Normal 3 12" xfId="12745" xr:uid="{00000000-0005-0000-0000-0000C7310000}"/>
    <cellStyle name="Normal 3 12 2" xfId="12746" xr:uid="{00000000-0005-0000-0000-0000C8310000}"/>
    <cellStyle name="Normal 3 12 2 2" xfId="12747" xr:uid="{00000000-0005-0000-0000-0000C9310000}"/>
    <cellStyle name="Normal 3 12 2 2 2" xfId="12748" xr:uid="{00000000-0005-0000-0000-0000CA310000}"/>
    <cellStyle name="Normal 3 12 2 2 3" xfId="12749" xr:uid="{00000000-0005-0000-0000-0000CB310000}"/>
    <cellStyle name="Normal 3 12 2 2 4" xfId="12750" xr:uid="{00000000-0005-0000-0000-0000CC310000}"/>
    <cellStyle name="Normal 3 12 3" xfId="12751" xr:uid="{00000000-0005-0000-0000-0000CD310000}"/>
    <cellStyle name="Normal 3 12 3 2" xfId="12752" xr:uid="{00000000-0005-0000-0000-0000CE310000}"/>
    <cellStyle name="Normal 3 12 3 2 2" xfId="12753" xr:uid="{00000000-0005-0000-0000-0000CF310000}"/>
    <cellStyle name="Normal 3 12 3 2 3" xfId="12754" xr:uid="{00000000-0005-0000-0000-0000D0310000}"/>
    <cellStyle name="Normal 3 12 3 2 4" xfId="12755" xr:uid="{00000000-0005-0000-0000-0000D1310000}"/>
    <cellStyle name="Normal 3 12 3 3" xfId="12756" xr:uid="{00000000-0005-0000-0000-0000D2310000}"/>
    <cellStyle name="Normal 3 12 3 4" xfId="12757" xr:uid="{00000000-0005-0000-0000-0000D3310000}"/>
    <cellStyle name="Normal 3 12 3 5" xfId="12758" xr:uid="{00000000-0005-0000-0000-0000D4310000}"/>
    <cellStyle name="Normal 3 12 4" xfId="12759" xr:uid="{00000000-0005-0000-0000-0000D5310000}"/>
    <cellStyle name="Normal 3 12 5" xfId="12760" xr:uid="{00000000-0005-0000-0000-0000D6310000}"/>
    <cellStyle name="Normal 3 12 6" xfId="12761" xr:uid="{00000000-0005-0000-0000-0000D7310000}"/>
    <cellStyle name="Normal 3 13" xfId="12762" xr:uid="{00000000-0005-0000-0000-0000D8310000}"/>
    <cellStyle name="Normal 3 13 2" xfId="12763" xr:uid="{00000000-0005-0000-0000-0000D9310000}"/>
    <cellStyle name="Normal 3 13 3" xfId="12764" xr:uid="{00000000-0005-0000-0000-0000DA310000}"/>
    <cellStyle name="Normal 3 13 3 2" xfId="12765" xr:uid="{00000000-0005-0000-0000-0000DB310000}"/>
    <cellStyle name="Normal 3 13 3 2 2" xfId="12766" xr:uid="{00000000-0005-0000-0000-0000DC310000}"/>
    <cellStyle name="Normal 3 13 3 2 3" xfId="12767" xr:uid="{00000000-0005-0000-0000-0000DD310000}"/>
    <cellStyle name="Normal 3 13 3 2 4" xfId="12768" xr:uid="{00000000-0005-0000-0000-0000DE310000}"/>
    <cellStyle name="Normal 3 13 3 3" xfId="12769" xr:uid="{00000000-0005-0000-0000-0000DF310000}"/>
    <cellStyle name="Normal 3 13 3 4" xfId="12770" xr:uid="{00000000-0005-0000-0000-0000E0310000}"/>
    <cellStyle name="Normal 3 13 3 5" xfId="12771" xr:uid="{00000000-0005-0000-0000-0000E1310000}"/>
    <cellStyle name="Normal 3 13 4" xfId="12772" xr:uid="{00000000-0005-0000-0000-0000E2310000}"/>
    <cellStyle name="Normal 3 13 4 2" xfId="12773" xr:uid="{00000000-0005-0000-0000-0000E3310000}"/>
    <cellStyle name="Normal 3 13 4 3" xfId="12774" xr:uid="{00000000-0005-0000-0000-0000E4310000}"/>
    <cellStyle name="Normal 3 13 4 4" xfId="12775" xr:uid="{00000000-0005-0000-0000-0000E5310000}"/>
    <cellStyle name="Normal 3 13 5" xfId="12776" xr:uid="{00000000-0005-0000-0000-0000E6310000}"/>
    <cellStyle name="Normal 3 13 6" xfId="12777" xr:uid="{00000000-0005-0000-0000-0000E7310000}"/>
    <cellStyle name="Normal 3 13 7" xfId="12778" xr:uid="{00000000-0005-0000-0000-0000E8310000}"/>
    <cellStyle name="Normal 3 14" xfId="12779" xr:uid="{00000000-0005-0000-0000-0000E9310000}"/>
    <cellStyle name="Normal 3 14 2" xfId="12780" xr:uid="{00000000-0005-0000-0000-0000EA310000}"/>
    <cellStyle name="Normal 3 15" xfId="12781" xr:uid="{00000000-0005-0000-0000-0000EB310000}"/>
    <cellStyle name="Normal 3 15 2" xfId="12782" xr:uid="{00000000-0005-0000-0000-0000EC310000}"/>
    <cellStyle name="Normal 3 16" xfId="12783" xr:uid="{00000000-0005-0000-0000-0000ED310000}"/>
    <cellStyle name="Normal 3 16 2" xfId="12784" xr:uid="{00000000-0005-0000-0000-0000EE310000}"/>
    <cellStyle name="Normal 3 17" xfId="12785" xr:uid="{00000000-0005-0000-0000-0000EF310000}"/>
    <cellStyle name="Normal 3 17 2" xfId="12786" xr:uid="{00000000-0005-0000-0000-0000F0310000}"/>
    <cellStyle name="Normal 3 18" xfId="12787" xr:uid="{00000000-0005-0000-0000-0000F1310000}"/>
    <cellStyle name="Normal 3 18 2" xfId="12788" xr:uid="{00000000-0005-0000-0000-0000F2310000}"/>
    <cellStyle name="Normal 3 19" xfId="12789" xr:uid="{00000000-0005-0000-0000-0000F3310000}"/>
    <cellStyle name="Normal 3 19 2" xfId="12790" xr:uid="{00000000-0005-0000-0000-0000F4310000}"/>
    <cellStyle name="Normal 3 2" xfId="12791" xr:uid="{00000000-0005-0000-0000-0000F5310000}"/>
    <cellStyle name="Normal 3 2 10" xfId="12792" xr:uid="{00000000-0005-0000-0000-0000F6310000}"/>
    <cellStyle name="Normal 3 2 10 2" xfId="12793" xr:uid="{00000000-0005-0000-0000-0000F7310000}"/>
    <cellStyle name="Normal 3 2 10 3" xfId="12794" xr:uid="{00000000-0005-0000-0000-0000F8310000}"/>
    <cellStyle name="Normal 3 2 10 3 2" xfId="12795" xr:uid="{00000000-0005-0000-0000-0000F9310000}"/>
    <cellStyle name="Normal 3 2 10 3 2 2" xfId="12796" xr:uid="{00000000-0005-0000-0000-0000FA310000}"/>
    <cellStyle name="Normal 3 2 10 3 2 3" xfId="12797" xr:uid="{00000000-0005-0000-0000-0000FB310000}"/>
    <cellStyle name="Normal 3 2 10 3 2 4" xfId="12798" xr:uid="{00000000-0005-0000-0000-0000FC310000}"/>
    <cellStyle name="Normal 3 2 10 3 3" xfId="12799" xr:uid="{00000000-0005-0000-0000-0000FD310000}"/>
    <cellStyle name="Normal 3 2 10 3 4" xfId="12800" xr:uid="{00000000-0005-0000-0000-0000FE310000}"/>
    <cellStyle name="Normal 3 2 10 3 5" xfId="12801" xr:uid="{00000000-0005-0000-0000-0000FF310000}"/>
    <cellStyle name="Normal 3 2 10 4" xfId="12802" xr:uid="{00000000-0005-0000-0000-000000320000}"/>
    <cellStyle name="Normal 3 2 10 4 2" xfId="12803" xr:uid="{00000000-0005-0000-0000-000001320000}"/>
    <cellStyle name="Normal 3 2 10 4 3" xfId="12804" xr:uid="{00000000-0005-0000-0000-000002320000}"/>
    <cellStyle name="Normal 3 2 10 4 4" xfId="12805" xr:uid="{00000000-0005-0000-0000-000003320000}"/>
    <cellStyle name="Normal 3 2 10 5" xfId="12806" xr:uid="{00000000-0005-0000-0000-000004320000}"/>
    <cellStyle name="Normal 3 2 10 6" xfId="12807" xr:uid="{00000000-0005-0000-0000-000005320000}"/>
    <cellStyle name="Normal 3 2 10 7" xfId="12808" xr:uid="{00000000-0005-0000-0000-000006320000}"/>
    <cellStyle name="Normal 3 2 11" xfId="12809" xr:uid="{00000000-0005-0000-0000-000007320000}"/>
    <cellStyle name="Normal 3 2 11 2" xfId="12810" xr:uid="{00000000-0005-0000-0000-000008320000}"/>
    <cellStyle name="Normal 3 2 11 3" xfId="12811" xr:uid="{00000000-0005-0000-0000-000009320000}"/>
    <cellStyle name="Normal 3 2 11 3 2" xfId="12812" xr:uid="{00000000-0005-0000-0000-00000A320000}"/>
    <cellStyle name="Normal 3 2 11 3 2 2" xfId="12813" xr:uid="{00000000-0005-0000-0000-00000B320000}"/>
    <cellStyle name="Normal 3 2 11 3 2 3" xfId="12814" xr:uid="{00000000-0005-0000-0000-00000C320000}"/>
    <cellStyle name="Normal 3 2 11 3 2 4" xfId="12815" xr:uid="{00000000-0005-0000-0000-00000D320000}"/>
    <cellStyle name="Normal 3 2 11 3 3" xfId="12816" xr:uid="{00000000-0005-0000-0000-00000E320000}"/>
    <cellStyle name="Normal 3 2 11 3 4" xfId="12817" xr:uid="{00000000-0005-0000-0000-00000F320000}"/>
    <cellStyle name="Normal 3 2 11 3 5" xfId="12818" xr:uid="{00000000-0005-0000-0000-000010320000}"/>
    <cellStyle name="Normal 3 2 11 4" xfId="12819" xr:uid="{00000000-0005-0000-0000-000011320000}"/>
    <cellStyle name="Normal 3 2 11 4 2" xfId="12820" xr:uid="{00000000-0005-0000-0000-000012320000}"/>
    <cellStyle name="Normal 3 2 11 4 3" xfId="12821" xr:uid="{00000000-0005-0000-0000-000013320000}"/>
    <cellStyle name="Normal 3 2 11 4 4" xfId="12822" xr:uid="{00000000-0005-0000-0000-000014320000}"/>
    <cellStyle name="Normal 3 2 11 5" xfId="12823" xr:uid="{00000000-0005-0000-0000-000015320000}"/>
    <cellStyle name="Normal 3 2 11 6" xfId="12824" xr:uid="{00000000-0005-0000-0000-000016320000}"/>
    <cellStyle name="Normal 3 2 11 7" xfId="12825" xr:uid="{00000000-0005-0000-0000-000017320000}"/>
    <cellStyle name="Normal 3 2 12" xfId="12826" xr:uid="{00000000-0005-0000-0000-000018320000}"/>
    <cellStyle name="Normal 3 2 13" xfId="12827" xr:uid="{00000000-0005-0000-0000-000019320000}"/>
    <cellStyle name="Normal 3 2 14" xfId="12828" xr:uid="{00000000-0005-0000-0000-00001A320000}"/>
    <cellStyle name="Normal 3 2 15" xfId="12829" xr:uid="{00000000-0005-0000-0000-00001B320000}"/>
    <cellStyle name="Normal 3 2 16" xfId="12830" xr:uid="{00000000-0005-0000-0000-00001C320000}"/>
    <cellStyle name="Normal 3 2 17" xfId="12831" xr:uid="{00000000-0005-0000-0000-00001D320000}"/>
    <cellStyle name="Normal 3 2 17 2" xfId="12832" xr:uid="{00000000-0005-0000-0000-00001E320000}"/>
    <cellStyle name="Normal 3 2 18" xfId="12833" xr:uid="{00000000-0005-0000-0000-00001F320000}"/>
    <cellStyle name="Normal 3 2 18 2" xfId="12834" xr:uid="{00000000-0005-0000-0000-000020320000}"/>
    <cellStyle name="Normal 3 2 19" xfId="12835" xr:uid="{00000000-0005-0000-0000-000021320000}"/>
    <cellStyle name="Normal 3 2 19 2" xfId="12836" xr:uid="{00000000-0005-0000-0000-000022320000}"/>
    <cellStyle name="Normal 3 2 2" xfId="12837" xr:uid="{00000000-0005-0000-0000-000023320000}"/>
    <cellStyle name="Normal 3 2 2 10" xfId="12838" xr:uid="{00000000-0005-0000-0000-000024320000}"/>
    <cellStyle name="Normal 3 2 2 11" xfId="12839" xr:uid="{00000000-0005-0000-0000-000025320000}"/>
    <cellStyle name="Normal 3 2 2 11 2" xfId="12840" xr:uid="{00000000-0005-0000-0000-000026320000}"/>
    <cellStyle name="Normal 3 2 2 11 2 2" xfId="12841" xr:uid="{00000000-0005-0000-0000-000027320000}"/>
    <cellStyle name="Normal 3 2 2 11 2 3" xfId="12842" xr:uid="{00000000-0005-0000-0000-000028320000}"/>
    <cellStyle name="Normal 3 2 2 11 2 4" xfId="12843" xr:uid="{00000000-0005-0000-0000-000029320000}"/>
    <cellStyle name="Normal 3 2 2 11 3" xfId="12844" xr:uid="{00000000-0005-0000-0000-00002A320000}"/>
    <cellStyle name="Normal 3 2 2 11 4" xfId="12845" xr:uid="{00000000-0005-0000-0000-00002B320000}"/>
    <cellStyle name="Normal 3 2 2 11 5" xfId="12846" xr:uid="{00000000-0005-0000-0000-00002C320000}"/>
    <cellStyle name="Normal 3 2 2 12" xfId="12847" xr:uid="{00000000-0005-0000-0000-00002D320000}"/>
    <cellStyle name="Normal 3 2 2 12 2" xfId="12848" xr:uid="{00000000-0005-0000-0000-00002E320000}"/>
    <cellStyle name="Normal 3 2 2 12 3" xfId="12849" xr:uid="{00000000-0005-0000-0000-00002F320000}"/>
    <cellStyle name="Normal 3 2 2 12 4" xfId="12850" xr:uid="{00000000-0005-0000-0000-000030320000}"/>
    <cellStyle name="Normal 3 2 2 13" xfId="12851" xr:uid="{00000000-0005-0000-0000-000031320000}"/>
    <cellStyle name="Normal 3 2 2 14" xfId="12852" xr:uid="{00000000-0005-0000-0000-000032320000}"/>
    <cellStyle name="Normal 3 2 2 15" xfId="12853" xr:uid="{00000000-0005-0000-0000-000033320000}"/>
    <cellStyle name="Normal 3 2 2 2" xfId="12854" xr:uid="{00000000-0005-0000-0000-000034320000}"/>
    <cellStyle name="Normal 3 2 2 2 10" xfId="12855" xr:uid="{00000000-0005-0000-0000-000035320000}"/>
    <cellStyle name="Normal 3 2 2 2 10 2" xfId="12856" xr:uid="{00000000-0005-0000-0000-000036320000}"/>
    <cellStyle name="Normal 3 2 2 2 10 2 2" xfId="12857" xr:uid="{00000000-0005-0000-0000-000037320000}"/>
    <cellStyle name="Normal 3 2 2 2 10 2 3" xfId="12858" xr:uid="{00000000-0005-0000-0000-000038320000}"/>
    <cellStyle name="Normal 3 2 2 2 10 2 4" xfId="12859" xr:uid="{00000000-0005-0000-0000-000039320000}"/>
    <cellStyle name="Normal 3 2 2 2 10 3" xfId="12860" xr:uid="{00000000-0005-0000-0000-00003A320000}"/>
    <cellStyle name="Normal 3 2 2 2 10 4" xfId="12861" xr:uid="{00000000-0005-0000-0000-00003B320000}"/>
    <cellStyle name="Normal 3 2 2 2 10 5" xfId="12862" xr:uid="{00000000-0005-0000-0000-00003C320000}"/>
    <cellStyle name="Normal 3 2 2 2 11" xfId="12863" xr:uid="{00000000-0005-0000-0000-00003D320000}"/>
    <cellStyle name="Normal 3 2 2 2 11 2" xfId="12864" xr:uid="{00000000-0005-0000-0000-00003E320000}"/>
    <cellStyle name="Normal 3 2 2 2 11 3" xfId="12865" xr:uid="{00000000-0005-0000-0000-00003F320000}"/>
    <cellStyle name="Normal 3 2 2 2 11 4" xfId="12866" xr:uid="{00000000-0005-0000-0000-000040320000}"/>
    <cellStyle name="Normal 3 2 2 2 12" xfId="12867" xr:uid="{00000000-0005-0000-0000-000041320000}"/>
    <cellStyle name="Normal 3 2 2 2 13" xfId="12868" xr:uid="{00000000-0005-0000-0000-000042320000}"/>
    <cellStyle name="Normal 3 2 2 2 14" xfId="12869" xr:uid="{00000000-0005-0000-0000-000043320000}"/>
    <cellStyle name="Normal 3 2 2 2 2" xfId="12870" xr:uid="{00000000-0005-0000-0000-000044320000}"/>
    <cellStyle name="Normal 3 2 2 2 2 10" xfId="12871" xr:uid="{00000000-0005-0000-0000-000045320000}"/>
    <cellStyle name="Normal 3 2 2 2 2 2" xfId="12872" xr:uid="{00000000-0005-0000-0000-000046320000}"/>
    <cellStyle name="Normal 3 2 2 2 2 2 2" xfId="12873" xr:uid="{00000000-0005-0000-0000-000047320000}"/>
    <cellStyle name="Normal 3 2 2 2 2 2 2 2" xfId="12874" xr:uid="{00000000-0005-0000-0000-000048320000}"/>
    <cellStyle name="Normal 3 2 2 2 2 2 2 2 2" xfId="12875" xr:uid="{00000000-0005-0000-0000-000049320000}"/>
    <cellStyle name="Normal 3 2 2 2 2 2 2 2 2 2" xfId="12876" xr:uid="{00000000-0005-0000-0000-00004A320000}"/>
    <cellStyle name="Normal 3 2 2 2 2 2 2 2 2 3" xfId="12877" xr:uid="{00000000-0005-0000-0000-00004B320000}"/>
    <cellStyle name="Normal 3 2 2 2 2 2 2 2 2 4" xfId="12878" xr:uid="{00000000-0005-0000-0000-00004C320000}"/>
    <cellStyle name="Normal 3 2 2 2 2 2 2 2 3" xfId="12879" xr:uid="{00000000-0005-0000-0000-00004D320000}"/>
    <cellStyle name="Normal 3 2 2 2 2 2 2 2 4" xfId="12880" xr:uid="{00000000-0005-0000-0000-00004E320000}"/>
    <cellStyle name="Normal 3 2 2 2 2 2 2 2 5" xfId="12881" xr:uid="{00000000-0005-0000-0000-00004F320000}"/>
    <cellStyle name="Normal 3 2 2 2 2 2 2 3" xfId="12882" xr:uid="{00000000-0005-0000-0000-000050320000}"/>
    <cellStyle name="Normal 3 2 2 2 2 2 2 3 2" xfId="12883" xr:uid="{00000000-0005-0000-0000-000051320000}"/>
    <cellStyle name="Normal 3 2 2 2 2 2 2 3 3" xfId="12884" xr:uid="{00000000-0005-0000-0000-000052320000}"/>
    <cellStyle name="Normal 3 2 2 2 2 2 2 3 4" xfId="12885" xr:uid="{00000000-0005-0000-0000-000053320000}"/>
    <cellStyle name="Normal 3 2 2 2 2 2 2 4" xfId="12886" xr:uid="{00000000-0005-0000-0000-000054320000}"/>
    <cellStyle name="Normal 3 2 2 2 2 2 2 5" xfId="12887" xr:uid="{00000000-0005-0000-0000-000055320000}"/>
    <cellStyle name="Normal 3 2 2 2 2 2 2 6" xfId="12888" xr:uid="{00000000-0005-0000-0000-000056320000}"/>
    <cellStyle name="Normal 3 2 2 2 2 2 3" xfId="12889" xr:uid="{00000000-0005-0000-0000-000057320000}"/>
    <cellStyle name="Normal 3 2 2 2 2 2 3 2" xfId="12890" xr:uid="{00000000-0005-0000-0000-000058320000}"/>
    <cellStyle name="Normal 3 2 2 2 2 2 3 2 2" xfId="12891" xr:uid="{00000000-0005-0000-0000-000059320000}"/>
    <cellStyle name="Normal 3 2 2 2 2 2 3 2 2 2" xfId="12892" xr:uid="{00000000-0005-0000-0000-00005A320000}"/>
    <cellStyle name="Normal 3 2 2 2 2 2 3 2 2 3" xfId="12893" xr:uid="{00000000-0005-0000-0000-00005B320000}"/>
    <cellStyle name="Normal 3 2 2 2 2 2 3 2 2 4" xfId="12894" xr:uid="{00000000-0005-0000-0000-00005C320000}"/>
    <cellStyle name="Normal 3 2 2 2 2 2 3 2 3" xfId="12895" xr:uid="{00000000-0005-0000-0000-00005D320000}"/>
    <cellStyle name="Normal 3 2 2 2 2 2 3 2 4" xfId="12896" xr:uid="{00000000-0005-0000-0000-00005E320000}"/>
    <cellStyle name="Normal 3 2 2 2 2 2 3 2 5" xfId="12897" xr:uid="{00000000-0005-0000-0000-00005F320000}"/>
    <cellStyle name="Normal 3 2 2 2 2 2 3 3" xfId="12898" xr:uid="{00000000-0005-0000-0000-000060320000}"/>
    <cellStyle name="Normal 3 2 2 2 2 2 3 3 2" xfId="12899" xr:uid="{00000000-0005-0000-0000-000061320000}"/>
    <cellStyle name="Normal 3 2 2 2 2 2 3 3 3" xfId="12900" xr:uid="{00000000-0005-0000-0000-000062320000}"/>
    <cellStyle name="Normal 3 2 2 2 2 2 3 3 4" xfId="12901" xr:uid="{00000000-0005-0000-0000-000063320000}"/>
    <cellStyle name="Normal 3 2 2 2 2 2 3 4" xfId="12902" xr:uid="{00000000-0005-0000-0000-000064320000}"/>
    <cellStyle name="Normal 3 2 2 2 2 2 3 5" xfId="12903" xr:uid="{00000000-0005-0000-0000-000065320000}"/>
    <cellStyle name="Normal 3 2 2 2 2 2 3 6" xfId="12904" xr:uid="{00000000-0005-0000-0000-000066320000}"/>
    <cellStyle name="Normal 3 2 2 2 2 2 4" xfId="12905" xr:uid="{00000000-0005-0000-0000-000067320000}"/>
    <cellStyle name="Normal 3 2 2 2 2 2 4 2" xfId="12906" xr:uid="{00000000-0005-0000-0000-000068320000}"/>
    <cellStyle name="Normal 3 2 2 2 2 2 4 2 2" xfId="12907" xr:uid="{00000000-0005-0000-0000-000069320000}"/>
    <cellStyle name="Normal 3 2 2 2 2 2 4 2 3" xfId="12908" xr:uid="{00000000-0005-0000-0000-00006A320000}"/>
    <cellStyle name="Normal 3 2 2 2 2 2 4 2 4" xfId="12909" xr:uid="{00000000-0005-0000-0000-00006B320000}"/>
    <cellStyle name="Normal 3 2 2 2 2 2 4 3" xfId="12910" xr:uid="{00000000-0005-0000-0000-00006C320000}"/>
    <cellStyle name="Normal 3 2 2 2 2 2 4 4" xfId="12911" xr:uid="{00000000-0005-0000-0000-00006D320000}"/>
    <cellStyle name="Normal 3 2 2 2 2 2 4 5" xfId="12912" xr:uid="{00000000-0005-0000-0000-00006E320000}"/>
    <cellStyle name="Normal 3 2 2 2 2 2 5" xfId="12913" xr:uid="{00000000-0005-0000-0000-00006F320000}"/>
    <cellStyle name="Normal 3 2 2 2 2 2 5 2" xfId="12914" xr:uid="{00000000-0005-0000-0000-000070320000}"/>
    <cellStyle name="Normal 3 2 2 2 2 2 5 3" xfId="12915" xr:uid="{00000000-0005-0000-0000-000071320000}"/>
    <cellStyle name="Normal 3 2 2 2 2 2 5 4" xfId="12916" xr:uid="{00000000-0005-0000-0000-000072320000}"/>
    <cellStyle name="Normal 3 2 2 2 2 2 6" xfId="12917" xr:uid="{00000000-0005-0000-0000-000073320000}"/>
    <cellStyle name="Normal 3 2 2 2 2 2 7" xfId="12918" xr:uid="{00000000-0005-0000-0000-000074320000}"/>
    <cellStyle name="Normal 3 2 2 2 2 2 8" xfId="12919" xr:uid="{00000000-0005-0000-0000-000075320000}"/>
    <cellStyle name="Normal 3 2 2 2 2 3" xfId="12920" xr:uid="{00000000-0005-0000-0000-000076320000}"/>
    <cellStyle name="Normal 3 2 2 2 2 3 2" xfId="12921" xr:uid="{00000000-0005-0000-0000-000077320000}"/>
    <cellStyle name="Normal 3 2 2 2 2 3 2 2" xfId="12922" xr:uid="{00000000-0005-0000-0000-000078320000}"/>
    <cellStyle name="Normal 3 2 2 2 2 3 2 2 2" xfId="12923" xr:uid="{00000000-0005-0000-0000-000079320000}"/>
    <cellStyle name="Normal 3 2 2 2 2 3 2 2 3" xfId="12924" xr:uid="{00000000-0005-0000-0000-00007A320000}"/>
    <cellStyle name="Normal 3 2 2 2 2 3 2 2 4" xfId="12925" xr:uid="{00000000-0005-0000-0000-00007B320000}"/>
    <cellStyle name="Normal 3 2 2 2 2 3 2 3" xfId="12926" xr:uid="{00000000-0005-0000-0000-00007C320000}"/>
    <cellStyle name="Normal 3 2 2 2 2 3 2 4" xfId="12927" xr:uid="{00000000-0005-0000-0000-00007D320000}"/>
    <cellStyle name="Normal 3 2 2 2 2 3 2 5" xfId="12928" xr:uid="{00000000-0005-0000-0000-00007E320000}"/>
    <cellStyle name="Normal 3 2 2 2 2 3 3" xfId="12929" xr:uid="{00000000-0005-0000-0000-00007F320000}"/>
    <cellStyle name="Normal 3 2 2 2 2 3 3 2" xfId="12930" xr:uid="{00000000-0005-0000-0000-000080320000}"/>
    <cellStyle name="Normal 3 2 2 2 2 3 3 3" xfId="12931" xr:uid="{00000000-0005-0000-0000-000081320000}"/>
    <cellStyle name="Normal 3 2 2 2 2 3 3 4" xfId="12932" xr:uid="{00000000-0005-0000-0000-000082320000}"/>
    <cellStyle name="Normal 3 2 2 2 2 3 4" xfId="12933" xr:uid="{00000000-0005-0000-0000-000083320000}"/>
    <cellStyle name="Normal 3 2 2 2 2 3 5" xfId="12934" xr:uid="{00000000-0005-0000-0000-000084320000}"/>
    <cellStyle name="Normal 3 2 2 2 2 3 6" xfId="12935" xr:uid="{00000000-0005-0000-0000-000085320000}"/>
    <cellStyle name="Normal 3 2 2 2 2 4" xfId="12936" xr:uid="{00000000-0005-0000-0000-000086320000}"/>
    <cellStyle name="Normal 3 2 2 2 2 4 2" xfId="12937" xr:uid="{00000000-0005-0000-0000-000087320000}"/>
    <cellStyle name="Normal 3 2 2 2 2 4 2 2" xfId="12938" xr:uid="{00000000-0005-0000-0000-000088320000}"/>
    <cellStyle name="Normal 3 2 2 2 2 4 2 2 2" xfId="12939" xr:uid="{00000000-0005-0000-0000-000089320000}"/>
    <cellStyle name="Normal 3 2 2 2 2 4 2 2 3" xfId="12940" xr:uid="{00000000-0005-0000-0000-00008A320000}"/>
    <cellStyle name="Normal 3 2 2 2 2 4 2 2 4" xfId="12941" xr:uid="{00000000-0005-0000-0000-00008B320000}"/>
    <cellStyle name="Normal 3 2 2 2 2 4 2 3" xfId="12942" xr:uid="{00000000-0005-0000-0000-00008C320000}"/>
    <cellStyle name="Normal 3 2 2 2 2 4 2 4" xfId="12943" xr:uid="{00000000-0005-0000-0000-00008D320000}"/>
    <cellStyle name="Normal 3 2 2 2 2 4 2 5" xfId="12944" xr:uid="{00000000-0005-0000-0000-00008E320000}"/>
    <cellStyle name="Normal 3 2 2 2 2 4 3" xfId="12945" xr:uid="{00000000-0005-0000-0000-00008F320000}"/>
    <cellStyle name="Normal 3 2 2 2 2 4 3 2" xfId="12946" xr:uid="{00000000-0005-0000-0000-000090320000}"/>
    <cellStyle name="Normal 3 2 2 2 2 4 3 3" xfId="12947" xr:uid="{00000000-0005-0000-0000-000091320000}"/>
    <cellStyle name="Normal 3 2 2 2 2 4 3 4" xfId="12948" xr:uid="{00000000-0005-0000-0000-000092320000}"/>
    <cellStyle name="Normal 3 2 2 2 2 4 4" xfId="12949" xr:uid="{00000000-0005-0000-0000-000093320000}"/>
    <cellStyle name="Normal 3 2 2 2 2 4 5" xfId="12950" xr:uid="{00000000-0005-0000-0000-000094320000}"/>
    <cellStyle name="Normal 3 2 2 2 2 4 6" xfId="12951" xr:uid="{00000000-0005-0000-0000-000095320000}"/>
    <cellStyle name="Normal 3 2 2 2 2 5" xfId="12952" xr:uid="{00000000-0005-0000-0000-000096320000}"/>
    <cellStyle name="Normal 3 2 2 2 2 6" xfId="12953" xr:uid="{00000000-0005-0000-0000-000097320000}"/>
    <cellStyle name="Normal 3 2 2 2 2 6 2" xfId="12954" xr:uid="{00000000-0005-0000-0000-000098320000}"/>
    <cellStyle name="Normal 3 2 2 2 2 6 2 2" xfId="12955" xr:uid="{00000000-0005-0000-0000-000099320000}"/>
    <cellStyle name="Normal 3 2 2 2 2 6 2 3" xfId="12956" xr:uid="{00000000-0005-0000-0000-00009A320000}"/>
    <cellStyle name="Normal 3 2 2 2 2 6 2 4" xfId="12957" xr:uid="{00000000-0005-0000-0000-00009B320000}"/>
    <cellStyle name="Normal 3 2 2 2 2 6 3" xfId="12958" xr:uid="{00000000-0005-0000-0000-00009C320000}"/>
    <cellStyle name="Normal 3 2 2 2 2 6 4" xfId="12959" xr:uid="{00000000-0005-0000-0000-00009D320000}"/>
    <cellStyle name="Normal 3 2 2 2 2 6 5" xfId="12960" xr:uid="{00000000-0005-0000-0000-00009E320000}"/>
    <cellStyle name="Normal 3 2 2 2 2 7" xfId="12961" xr:uid="{00000000-0005-0000-0000-00009F320000}"/>
    <cellStyle name="Normal 3 2 2 2 2 7 2" xfId="12962" xr:uid="{00000000-0005-0000-0000-0000A0320000}"/>
    <cellStyle name="Normal 3 2 2 2 2 7 3" xfId="12963" xr:uid="{00000000-0005-0000-0000-0000A1320000}"/>
    <cellStyle name="Normal 3 2 2 2 2 7 4" xfId="12964" xr:uid="{00000000-0005-0000-0000-0000A2320000}"/>
    <cellStyle name="Normal 3 2 2 2 2 8" xfId="12965" xr:uid="{00000000-0005-0000-0000-0000A3320000}"/>
    <cellStyle name="Normal 3 2 2 2 2 9" xfId="12966" xr:uid="{00000000-0005-0000-0000-0000A4320000}"/>
    <cellStyle name="Normal 3 2 2 2 3" xfId="12967" xr:uid="{00000000-0005-0000-0000-0000A5320000}"/>
    <cellStyle name="Normal 3 2 2 2 3 2" xfId="12968" xr:uid="{00000000-0005-0000-0000-0000A6320000}"/>
    <cellStyle name="Normal 3 2 2 2 3 2 2" xfId="12969" xr:uid="{00000000-0005-0000-0000-0000A7320000}"/>
    <cellStyle name="Normal 3 2 2 2 3 2 2 2" xfId="12970" xr:uid="{00000000-0005-0000-0000-0000A8320000}"/>
    <cellStyle name="Normal 3 2 2 2 3 2 2 2 2" xfId="12971" xr:uid="{00000000-0005-0000-0000-0000A9320000}"/>
    <cellStyle name="Normal 3 2 2 2 3 2 2 2 2 2" xfId="12972" xr:uid="{00000000-0005-0000-0000-0000AA320000}"/>
    <cellStyle name="Normal 3 2 2 2 3 2 2 2 2 3" xfId="12973" xr:uid="{00000000-0005-0000-0000-0000AB320000}"/>
    <cellStyle name="Normal 3 2 2 2 3 2 2 2 2 4" xfId="12974" xr:uid="{00000000-0005-0000-0000-0000AC320000}"/>
    <cellStyle name="Normal 3 2 2 2 3 2 2 2 3" xfId="12975" xr:uid="{00000000-0005-0000-0000-0000AD320000}"/>
    <cellStyle name="Normal 3 2 2 2 3 2 2 2 4" xfId="12976" xr:uid="{00000000-0005-0000-0000-0000AE320000}"/>
    <cellStyle name="Normal 3 2 2 2 3 2 2 2 5" xfId="12977" xr:uid="{00000000-0005-0000-0000-0000AF320000}"/>
    <cellStyle name="Normal 3 2 2 2 3 2 2 3" xfId="12978" xr:uid="{00000000-0005-0000-0000-0000B0320000}"/>
    <cellStyle name="Normal 3 2 2 2 3 2 2 3 2" xfId="12979" xr:uid="{00000000-0005-0000-0000-0000B1320000}"/>
    <cellStyle name="Normal 3 2 2 2 3 2 2 3 3" xfId="12980" xr:uid="{00000000-0005-0000-0000-0000B2320000}"/>
    <cellStyle name="Normal 3 2 2 2 3 2 2 3 4" xfId="12981" xr:uid="{00000000-0005-0000-0000-0000B3320000}"/>
    <cellStyle name="Normal 3 2 2 2 3 2 2 4" xfId="12982" xr:uid="{00000000-0005-0000-0000-0000B4320000}"/>
    <cellStyle name="Normal 3 2 2 2 3 2 2 5" xfId="12983" xr:uid="{00000000-0005-0000-0000-0000B5320000}"/>
    <cellStyle name="Normal 3 2 2 2 3 2 2 6" xfId="12984" xr:uid="{00000000-0005-0000-0000-0000B6320000}"/>
    <cellStyle name="Normal 3 2 2 2 3 2 3" xfId="12985" xr:uid="{00000000-0005-0000-0000-0000B7320000}"/>
    <cellStyle name="Normal 3 2 2 2 3 2 3 2" xfId="12986" xr:uid="{00000000-0005-0000-0000-0000B8320000}"/>
    <cellStyle name="Normal 3 2 2 2 3 2 3 2 2" xfId="12987" xr:uid="{00000000-0005-0000-0000-0000B9320000}"/>
    <cellStyle name="Normal 3 2 2 2 3 2 3 2 2 2" xfId="12988" xr:uid="{00000000-0005-0000-0000-0000BA320000}"/>
    <cellStyle name="Normal 3 2 2 2 3 2 3 2 2 3" xfId="12989" xr:uid="{00000000-0005-0000-0000-0000BB320000}"/>
    <cellStyle name="Normal 3 2 2 2 3 2 3 2 2 4" xfId="12990" xr:uid="{00000000-0005-0000-0000-0000BC320000}"/>
    <cellStyle name="Normal 3 2 2 2 3 2 3 2 3" xfId="12991" xr:uid="{00000000-0005-0000-0000-0000BD320000}"/>
    <cellStyle name="Normal 3 2 2 2 3 2 3 2 4" xfId="12992" xr:uid="{00000000-0005-0000-0000-0000BE320000}"/>
    <cellStyle name="Normal 3 2 2 2 3 2 3 2 5" xfId="12993" xr:uid="{00000000-0005-0000-0000-0000BF320000}"/>
    <cellStyle name="Normal 3 2 2 2 3 2 3 3" xfId="12994" xr:uid="{00000000-0005-0000-0000-0000C0320000}"/>
    <cellStyle name="Normal 3 2 2 2 3 2 3 3 2" xfId="12995" xr:uid="{00000000-0005-0000-0000-0000C1320000}"/>
    <cellStyle name="Normal 3 2 2 2 3 2 3 3 3" xfId="12996" xr:uid="{00000000-0005-0000-0000-0000C2320000}"/>
    <cellStyle name="Normal 3 2 2 2 3 2 3 3 4" xfId="12997" xr:uid="{00000000-0005-0000-0000-0000C3320000}"/>
    <cellStyle name="Normal 3 2 2 2 3 2 3 4" xfId="12998" xr:uid="{00000000-0005-0000-0000-0000C4320000}"/>
    <cellStyle name="Normal 3 2 2 2 3 2 3 5" xfId="12999" xr:uid="{00000000-0005-0000-0000-0000C5320000}"/>
    <cellStyle name="Normal 3 2 2 2 3 2 3 6" xfId="13000" xr:uid="{00000000-0005-0000-0000-0000C6320000}"/>
    <cellStyle name="Normal 3 2 2 2 3 2 4" xfId="13001" xr:uid="{00000000-0005-0000-0000-0000C7320000}"/>
    <cellStyle name="Normal 3 2 2 2 3 2 4 2" xfId="13002" xr:uid="{00000000-0005-0000-0000-0000C8320000}"/>
    <cellStyle name="Normal 3 2 2 2 3 2 4 2 2" xfId="13003" xr:uid="{00000000-0005-0000-0000-0000C9320000}"/>
    <cellStyle name="Normal 3 2 2 2 3 2 4 2 3" xfId="13004" xr:uid="{00000000-0005-0000-0000-0000CA320000}"/>
    <cellStyle name="Normal 3 2 2 2 3 2 4 2 4" xfId="13005" xr:uid="{00000000-0005-0000-0000-0000CB320000}"/>
    <cellStyle name="Normal 3 2 2 2 3 2 4 3" xfId="13006" xr:uid="{00000000-0005-0000-0000-0000CC320000}"/>
    <cellStyle name="Normal 3 2 2 2 3 2 4 4" xfId="13007" xr:uid="{00000000-0005-0000-0000-0000CD320000}"/>
    <cellStyle name="Normal 3 2 2 2 3 2 4 5" xfId="13008" xr:uid="{00000000-0005-0000-0000-0000CE320000}"/>
    <cellStyle name="Normal 3 2 2 2 3 2 5" xfId="13009" xr:uid="{00000000-0005-0000-0000-0000CF320000}"/>
    <cellStyle name="Normal 3 2 2 2 3 2 5 2" xfId="13010" xr:uid="{00000000-0005-0000-0000-0000D0320000}"/>
    <cellStyle name="Normal 3 2 2 2 3 2 5 3" xfId="13011" xr:uid="{00000000-0005-0000-0000-0000D1320000}"/>
    <cellStyle name="Normal 3 2 2 2 3 2 5 4" xfId="13012" xr:uid="{00000000-0005-0000-0000-0000D2320000}"/>
    <cellStyle name="Normal 3 2 2 2 3 2 6" xfId="13013" xr:uid="{00000000-0005-0000-0000-0000D3320000}"/>
    <cellStyle name="Normal 3 2 2 2 3 2 7" xfId="13014" xr:uid="{00000000-0005-0000-0000-0000D4320000}"/>
    <cellStyle name="Normal 3 2 2 2 3 2 8" xfId="13015" xr:uid="{00000000-0005-0000-0000-0000D5320000}"/>
    <cellStyle name="Normal 3 2 2 2 3 3" xfId="13016" xr:uid="{00000000-0005-0000-0000-0000D6320000}"/>
    <cellStyle name="Normal 3 2 2 2 3 3 2" xfId="13017" xr:uid="{00000000-0005-0000-0000-0000D7320000}"/>
    <cellStyle name="Normal 3 2 2 2 3 3 2 2" xfId="13018" xr:uid="{00000000-0005-0000-0000-0000D8320000}"/>
    <cellStyle name="Normal 3 2 2 2 3 3 2 2 2" xfId="13019" xr:uid="{00000000-0005-0000-0000-0000D9320000}"/>
    <cellStyle name="Normal 3 2 2 2 3 3 2 2 3" xfId="13020" xr:uid="{00000000-0005-0000-0000-0000DA320000}"/>
    <cellStyle name="Normal 3 2 2 2 3 3 2 2 4" xfId="13021" xr:uid="{00000000-0005-0000-0000-0000DB320000}"/>
    <cellStyle name="Normal 3 2 2 2 3 3 2 3" xfId="13022" xr:uid="{00000000-0005-0000-0000-0000DC320000}"/>
    <cellStyle name="Normal 3 2 2 2 3 3 2 4" xfId="13023" xr:uid="{00000000-0005-0000-0000-0000DD320000}"/>
    <cellStyle name="Normal 3 2 2 2 3 3 2 5" xfId="13024" xr:uid="{00000000-0005-0000-0000-0000DE320000}"/>
    <cellStyle name="Normal 3 2 2 2 3 3 3" xfId="13025" xr:uid="{00000000-0005-0000-0000-0000DF320000}"/>
    <cellStyle name="Normal 3 2 2 2 3 3 3 2" xfId="13026" xr:uid="{00000000-0005-0000-0000-0000E0320000}"/>
    <cellStyle name="Normal 3 2 2 2 3 3 3 3" xfId="13027" xr:uid="{00000000-0005-0000-0000-0000E1320000}"/>
    <cellStyle name="Normal 3 2 2 2 3 3 3 4" xfId="13028" xr:uid="{00000000-0005-0000-0000-0000E2320000}"/>
    <cellStyle name="Normal 3 2 2 2 3 3 4" xfId="13029" xr:uid="{00000000-0005-0000-0000-0000E3320000}"/>
    <cellStyle name="Normal 3 2 2 2 3 3 5" xfId="13030" xr:uid="{00000000-0005-0000-0000-0000E4320000}"/>
    <cellStyle name="Normal 3 2 2 2 3 3 6" xfId="13031" xr:uid="{00000000-0005-0000-0000-0000E5320000}"/>
    <cellStyle name="Normal 3 2 2 2 3 4" xfId="13032" xr:uid="{00000000-0005-0000-0000-0000E6320000}"/>
    <cellStyle name="Normal 3 2 2 2 3 4 2" xfId="13033" xr:uid="{00000000-0005-0000-0000-0000E7320000}"/>
    <cellStyle name="Normal 3 2 2 2 3 4 2 2" xfId="13034" xr:uid="{00000000-0005-0000-0000-0000E8320000}"/>
    <cellStyle name="Normal 3 2 2 2 3 4 2 2 2" xfId="13035" xr:uid="{00000000-0005-0000-0000-0000E9320000}"/>
    <cellStyle name="Normal 3 2 2 2 3 4 2 2 3" xfId="13036" xr:uid="{00000000-0005-0000-0000-0000EA320000}"/>
    <cellStyle name="Normal 3 2 2 2 3 4 2 2 4" xfId="13037" xr:uid="{00000000-0005-0000-0000-0000EB320000}"/>
    <cellStyle name="Normal 3 2 2 2 3 4 2 3" xfId="13038" xr:uid="{00000000-0005-0000-0000-0000EC320000}"/>
    <cellStyle name="Normal 3 2 2 2 3 4 2 4" xfId="13039" xr:uid="{00000000-0005-0000-0000-0000ED320000}"/>
    <cellStyle name="Normal 3 2 2 2 3 4 2 5" xfId="13040" xr:uid="{00000000-0005-0000-0000-0000EE320000}"/>
    <cellStyle name="Normal 3 2 2 2 3 4 3" xfId="13041" xr:uid="{00000000-0005-0000-0000-0000EF320000}"/>
    <cellStyle name="Normal 3 2 2 2 3 4 3 2" xfId="13042" xr:uid="{00000000-0005-0000-0000-0000F0320000}"/>
    <cellStyle name="Normal 3 2 2 2 3 4 3 3" xfId="13043" xr:uid="{00000000-0005-0000-0000-0000F1320000}"/>
    <cellStyle name="Normal 3 2 2 2 3 4 3 4" xfId="13044" xr:uid="{00000000-0005-0000-0000-0000F2320000}"/>
    <cellStyle name="Normal 3 2 2 2 3 4 4" xfId="13045" xr:uid="{00000000-0005-0000-0000-0000F3320000}"/>
    <cellStyle name="Normal 3 2 2 2 3 4 5" xfId="13046" xr:uid="{00000000-0005-0000-0000-0000F4320000}"/>
    <cellStyle name="Normal 3 2 2 2 3 4 6" xfId="13047" xr:uid="{00000000-0005-0000-0000-0000F5320000}"/>
    <cellStyle name="Normal 3 2 2 2 3 5" xfId="13048" xr:uid="{00000000-0005-0000-0000-0000F6320000}"/>
    <cellStyle name="Normal 3 2 2 2 3 5 2" xfId="13049" xr:uid="{00000000-0005-0000-0000-0000F7320000}"/>
    <cellStyle name="Normal 3 2 2 2 3 5 2 2" xfId="13050" xr:uid="{00000000-0005-0000-0000-0000F8320000}"/>
    <cellStyle name="Normal 3 2 2 2 3 5 2 3" xfId="13051" xr:uid="{00000000-0005-0000-0000-0000F9320000}"/>
    <cellStyle name="Normal 3 2 2 2 3 5 2 4" xfId="13052" xr:uid="{00000000-0005-0000-0000-0000FA320000}"/>
    <cellStyle name="Normal 3 2 2 2 3 5 3" xfId="13053" xr:uid="{00000000-0005-0000-0000-0000FB320000}"/>
    <cellStyle name="Normal 3 2 2 2 3 5 4" xfId="13054" xr:uid="{00000000-0005-0000-0000-0000FC320000}"/>
    <cellStyle name="Normal 3 2 2 2 3 5 5" xfId="13055" xr:uid="{00000000-0005-0000-0000-0000FD320000}"/>
    <cellStyle name="Normal 3 2 2 2 3 6" xfId="13056" xr:uid="{00000000-0005-0000-0000-0000FE320000}"/>
    <cellStyle name="Normal 3 2 2 2 3 6 2" xfId="13057" xr:uid="{00000000-0005-0000-0000-0000FF320000}"/>
    <cellStyle name="Normal 3 2 2 2 3 6 3" xfId="13058" xr:uid="{00000000-0005-0000-0000-000000330000}"/>
    <cellStyle name="Normal 3 2 2 2 3 6 4" xfId="13059" xr:uid="{00000000-0005-0000-0000-000001330000}"/>
    <cellStyle name="Normal 3 2 2 2 3 7" xfId="13060" xr:uid="{00000000-0005-0000-0000-000002330000}"/>
    <cellStyle name="Normal 3 2 2 2 3 8" xfId="13061" xr:uid="{00000000-0005-0000-0000-000003330000}"/>
    <cellStyle name="Normal 3 2 2 2 3 9" xfId="13062" xr:uid="{00000000-0005-0000-0000-000004330000}"/>
    <cellStyle name="Normal 3 2 2 2 4" xfId="13063" xr:uid="{00000000-0005-0000-0000-000005330000}"/>
    <cellStyle name="Normal 3 2 2 2 4 2" xfId="13064" xr:uid="{00000000-0005-0000-0000-000006330000}"/>
    <cellStyle name="Normal 3 2 2 2 4 2 2" xfId="13065" xr:uid="{00000000-0005-0000-0000-000007330000}"/>
    <cellStyle name="Normal 3 2 2 2 4 2 2 2" xfId="13066" xr:uid="{00000000-0005-0000-0000-000008330000}"/>
    <cellStyle name="Normal 3 2 2 2 4 2 2 2 2" xfId="13067" xr:uid="{00000000-0005-0000-0000-000009330000}"/>
    <cellStyle name="Normal 3 2 2 2 4 2 2 2 2 2" xfId="13068" xr:uid="{00000000-0005-0000-0000-00000A330000}"/>
    <cellStyle name="Normal 3 2 2 2 4 2 2 2 2 3" xfId="13069" xr:uid="{00000000-0005-0000-0000-00000B330000}"/>
    <cellStyle name="Normal 3 2 2 2 4 2 2 2 2 4" xfId="13070" xr:uid="{00000000-0005-0000-0000-00000C330000}"/>
    <cellStyle name="Normal 3 2 2 2 4 2 2 2 3" xfId="13071" xr:uid="{00000000-0005-0000-0000-00000D330000}"/>
    <cellStyle name="Normal 3 2 2 2 4 2 2 2 4" xfId="13072" xr:uid="{00000000-0005-0000-0000-00000E330000}"/>
    <cellStyle name="Normal 3 2 2 2 4 2 2 2 5" xfId="13073" xr:uid="{00000000-0005-0000-0000-00000F330000}"/>
    <cellStyle name="Normal 3 2 2 2 4 2 2 3" xfId="13074" xr:uid="{00000000-0005-0000-0000-000010330000}"/>
    <cellStyle name="Normal 3 2 2 2 4 2 2 3 2" xfId="13075" xr:uid="{00000000-0005-0000-0000-000011330000}"/>
    <cellStyle name="Normal 3 2 2 2 4 2 2 3 3" xfId="13076" xr:uid="{00000000-0005-0000-0000-000012330000}"/>
    <cellStyle name="Normal 3 2 2 2 4 2 2 3 4" xfId="13077" xr:uid="{00000000-0005-0000-0000-000013330000}"/>
    <cellStyle name="Normal 3 2 2 2 4 2 2 4" xfId="13078" xr:uid="{00000000-0005-0000-0000-000014330000}"/>
    <cellStyle name="Normal 3 2 2 2 4 2 2 5" xfId="13079" xr:uid="{00000000-0005-0000-0000-000015330000}"/>
    <cellStyle name="Normal 3 2 2 2 4 2 2 6" xfId="13080" xr:uid="{00000000-0005-0000-0000-000016330000}"/>
    <cellStyle name="Normal 3 2 2 2 4 2 3" xfId="13081" xr:uid="{00000000-0005-0000-0000-000017330000}"/>
    <cellStyle name="Normal 3 2 2 2 4 2 3 2" xfId="13082" xr:uid="{00000000-0005-0000-0000-000018330000}"/>
    <cellStyle name="Normal 3 2 2 2 4 2 3 2 2" xfId="13083" xr:uid="{00000000-0005-0000-0000-000019330000}"/>
    <cellStyle name="Normal 3 2 2 2 4 2 3 2 2 2" xfId="13084" xr:uid="{00000000-0005-0000-0000-00001A330000}"/>
    <cellStyle name="Normal 3 2 2 2 4 2 3 2 2 3" xfId="13085" xr:uid="{00000000-0005-0000-0000-00001B330000}"/>
    <cellStyle name="Normal 3 2 2 2 4 2 3 2 2 4" xfId="13086" xr:uid="{00000000-0005-0000-0000-00001C330000}"/>
    <cellStyle name="Normal 3 2 2 2 4 2 3 2 3" xfId="13087" xr:uid="{00000000-0005-0000-0000-00001D330000}"/>
    <cellStyle name="Normal 3 2 2 2 4 2 3 2 4" xfId="13088" xr:uid="{00000000-0005-0000-0000-00001E330000}"/>
    <cellStyle name="Normal 3 2 2 2 4 2 3 2 5" xfId="13089" xr:uid="{00000000-0005-0000-0000-00001F330000}"/>
    <cellStyle name="Normal 3 2 2 2 4 2 3 3" xfId="13090" xr:uid="{00000000-0005-0000-0000-000020330000}"/>
    <cellStyle name="Normal 3 2 2 2 4 2 3 3 2" xfId="13091" xr:uid="{00000000-0005-0000-0000-000021330000}"/>
    <cellStyle name="Normal 3 2 2 2 4 2 3 3 3" xfId="13092" xr:uid="{00000000-0005-0000-0000-000022330000}"/>
    <cellStyle name="Normal 3 2 2 2 4 2 3 3 4" xfId="13093" xr:uid="{00000000-0005-0000-0000-000023330000}"/>
    <cellStyle name="Normal 3 2 2 2 4 2 3 4" xfId="13094" xr:uid="{00000000-0005-0000-0000-000024330000}"/>
    <cellStyle name="Normal 3 2 2 2 4 2 3 5" xfId="13095" xr:uid="{00000000-0005-0000-0000-000025330000}"/>
    <cellStyle name="Normal 3 2 2 2 4 2 3 6" xfId="13096" xr:uid="{00000000-0005-0000-0000-000026330000}"/>
    <cellStyle name="Normal 3 2 2 2 4 2 4" xfId="13097" xr:uid="{00000000-0005-0000-0000-000027330000}"/>
    <cellStyle name="Normal 3 2 2 2 4 2 4 2" xfId="13098" xr:uid="{00000000-0005-0000-0000-000028330000}"/>
    <cellStyle name="Normal 3 2 2 2 4 2 4 2 2" xfId="13099" xr:uid="{00000000-0005-0000-0000-000029330000}"/>
    <cellStyle name="Normal 3 2 2 2 4 2 4 2 3" xfId="13100" xr:uid="{00000000-0005-0000-0000-00002A330000}"/>
    <cellStyle name="Normal 3 2 2 2 4 2 4 2 4" xfId="13101" xr:uid="{00000000-0005-0000-0000-00002B330000}"/>
    <cellStyle name="Normal 3 2 2 2 4 2 4 3" xfId="13102" xr:uid="{00000000-0005-0000-0000-00002C330000}"/>
    <cellStyle name="Normal 3 2 2 2 4 2 4 4" xfId="13103" xr:uid="{00000000-0005-0000-0000-00002D330000}"/>
    <cellStyle name="Normal 3 2 2 2 4 2 4 5" xfId="13104" xr:uid="{00000000-0005-0000-0000-00002E330000}"/>
    <cellStyle name="Normal 3 2 2 2 4 2 5" xfId="13105" xr:uid="{00000000-0005-0000-0000-00002F330000}"/>
    <cellStyle name="Normal 3 2 2 2 4 2 5 2" xfId="13106" xr:uid="{00000000-0005-0000-0000-000030330000}"/>
    <cellStyle name="Normal 3 2 2 2 4 2 5 3" xfId="13107" xr:uid="{00000000-0005-0000-0000-000031330000}"/>
    <cellStyle name="Normal 3 2 2 2 4 2 5 4" xfId="13108" xr:uid="{00000000-0005-0000-0000-000032330000}"/>
    <cellStyle name="Normal 3 2 2 2 4 2 6" xfId="13109" xr:uid="{00000000-0005-0000-0000-000033330000}"/>
    <cellStyle name="Normal 3 2 2 2 4 2 7" xfId="13110" xr:uid="{00000000-0005-0000-0000-000034330000}"/>
    <cellStyle name="Normal 3 2 2 2 4 2 8" xfId="13111" xr:uid="{00000000-0005-0000-0000-000035330000}"/>
    <cellStyle name="Normal 3 2 2 2 4 3" xfId="13112" xr:uid="{00000000-0005-0000-0000-000036330000}"/>
    <cellStyle name="Normal 3 2 2 2 4 3 2" xfId="13113" xr:uid="{00000000-0005-0000-0000-000037330000}"/>
    <cellStyle name="Normal 3 2 2 2 4 3 2 2" xfId="13114" xr:uid="{00000000-0005-0000-0000-000038330000}"/>
    <cellStyle name="Normal 3 2 2 2 4 3 2 2 2" xfId="13115" xr:uid="{00000000-0005-0000-0000-000039330000}"/>
    <cellStyle name="Normal 3 2 2 2 4 3 2 2 3" xfId="13116" xr:uid="{00000000-0005-0000-0000-00003A330000}"/>
    <cellStyle name="Normal 3 2 2 2 4 3 2 2 4" xfId="13117" xr:uid="{00000000-0005-0000-0000-00003B330000}"/>
    <cellStyle name="Normal 3 2 2 2 4 3 2 3" xfId="13118" xr:uid="{00000000-0005-0000-0000-00003C330000}"/>
    <cellStyle name="Normal 3 2 2 2 4 3 2 4" xfId="13119" xr:uid="{00000000-0005-0000-0000-00003D330000}"/>
    <cellStyle name="Normal 3 2 2 2 4 3 2 5" xfId="13120" xr:uid="{00000000-0005-0000-0000-00003E330000}"/>
    <cellStyle name="Normal 3 2 2 2 4 3 3" xfId="13121" xr:uid="{00000000-0005-0000-0000-00003F330000}"/>
    <cellStyle name="Normal 3 2 2 2 4 3 3 2" xfId="13122" xr:uid="{00000000-0005-0000-0000-000040330000}"/>
    <cellStyle name="Normal 3 2 2 2 4 3 3 3" xfId="13123" xr:uid="{00000000-0005-0000-0000-000041330000}"/>
    <cellStyle name="Normal 3 2 2 2 4 3 3 4" xfId="13124" xr:uid="{00000000-0005-0000-0000-000042330000}"/>
    <cellStyle name="Normal 3 2 2 2 4 3 4" xfId="13125" xr:uid="{00000000-0005-0000-0000-000043330000}"/>
    <cellStyle name="Normal 3 2 2 2 4 3 5" xfId="13126" xr:uid="{00000000-0005-0000-0000-000044330000}"/>
    <cellStyle name="Normal 3 2 2 2 4 3 6" xfId="13127" xr:uid="{00000000-0005-0000-0000-000045330000}"/>
    <cellStyle name="Normal 3 2 2 2 4 4" xfId="13128" xr:uid="{00000000-0005-0000-0000-000046330000}"/>
    <cellStyle name="Normal 3 2 2 2 4 4 2" xfId="13129" xr:uid="{00000000-0005-0000-0000-000047330000}"/>
    <cellStyle name="Normal 3 2 2 2 4 4 2 2" xfId="13130" xr:uid="{00000000-0005-0000-0000-000048330000}"/>
    <cellStyle name="Normal 3 2 2 2 4 4 2 2 2" xfId="13131" xr:uid="{00000000-0005-0000-0000-000049330000}"/>
    <cellStyle name="Normal 3 2 2 2 4 4 2 2 3" xfId="13132" xr:uid="{00000000-0005-0000-0000-00004A330000}"/>
    <cellStyle name="Normal 3 2 2 2 4 4 2 2 4" xfId="13133" xr:uid="{00000000-0005-0000-0000-00004B330000}"/>
    <cellStyle name="Normal 3 2 2 2 4 4 2 3" xfId="13134" xr:uid="{00000000-0005-0000-0000-00004C330000}"/>
    <cellStyle name="Normal 3 2 2 2 4 4 2 4" xfId="13135" xr:uid="{00000000-0005-0000-0000-00004D330000}"/>
    <cellStyle name="Normal 3 2 2 2 4 4 2 5" xfId="13136" xr:uid="{00000000-0005-0000-0000-00004E330000}"/>
    <cellStyle name="Normal 3 2 2 2 4 4 3" xfId="13137" xr:uid="{00000000-0005-0000-0000-00004F330000}"/>
    <cellStyle name="Normal 3 2 2 2 4 4 3 2" xfId="13138" xr:uid="{00000000-0005-0000-0000-000050330000}"/>
    <cellStyle name="Normal 3 2 2 2 4 4 3 3" xfId="13139" xr:uid="{00000000-0005-0000-0000-000051330000}"/>
    <cellStyle name="Normal 3 2 2 2 4 4 3 4" xfId="13140" xr:uid="{00000000-0005-0000-0000-000052330000}"/>
    <cellStyle name="Normal 3 2 2 2 4 4 4" xfId="13141" xr:uid="{00000000-0005-0000-0000-000053330000}"/>
    <cellStyle name="Normal 3 2 2 2 4 4 5" xfId="13142" xr:uid="{00000000-0005-0000-0000-000054330000}"/>
    <cellStyle name="Normal 3 2 2 2 4 4 6" xfId="13143" xr:uid="{00000000-0005-0000-0000-000055330000}"/>
    <cellStyle name="Normal 3 2 2 2 4 5" xfId="13144" xr:uid="{00000000-0005-0000-0000-000056330000}"/>
    <cellStyle name="Normal 3 2 2 2 4 5 2" xfId="13145" xr:uid="{00000000-0005-0000-0000-000057330000}"/>
    <cellStyle name="Normal 3 2 2 2 4 5 2 2" xfId="13146" xr:uid="{00000000-0005-0000-0000-000058330000}"/>
    <cellStyle name="Normal 3 2 2 2 4 5 2 3" xfId="13147" xr:uid="{00000000-0005-0000-0000-000059330000}"/>
    <cellStyle name="Normal 3 2 2 2 4 5 2 4" xfId="13148" xr:uid="{00000000-0005-0000-0000-00005A330000}"/>
    <cellStyle name="Normal 3 2 2 2 4 5 3" xfId="13149" xr:uid="{00000000-0005-0000-0000-00005B330000}"/>
    <cellStyle name="Normal 3 2 2 2 4 5 4" xfId="13150" xr:uid="{00000000-0005-0000-0000-00005C330000}"/>
    <cellStyle name="Normal 3 2 2 2 4 5 5" xfId="13151" xr:uid="{00000000-0005-0000-0000-00005D330000}"/>
    <cellStyle name="Normal 3 2 2 2 4 6" xfId="13152" xr:uid="{00000000-0005-0000-0000-00005E330000}"/>
    <cellStyle name="Normal 3 2 2 2 4 6 2" xfId="13153" xr:uid="{00000000-0005-0000-0000-00005F330000}"/>
    <cellStyle name="Normal 3 2 2 2 4 6 3" xfId="13154" xr:uid="{00000000-0005-0000-0000-000060330000}"/>
    <cellStyle name="Normal 3 2 2 2 4 6 4" xfId="13155" xr:uid="{00000000-0005-0000-0000-000061330000}"/>
    <cellStyle name="Normal 3 2 2 2 4 7" xfId="13156" xr:uid="{00000000-0005-0000-0000-000062330000}"/>
    <cellStyle name="Normal 3 2 2 2 4 8" xfId="13157" xr:uid="{00000000-0005-0000-0000-000063330000}"/>
    <cellStyle name="Normal 3 2 2 2 4 9" xfId="13158" xr:uid="{00000000-0005-0000-0000-000064330000}"/>
    <cellStyle name="Normal 3 2 2 2 5" xfId="13159" xr:uid="{00000000-0005-0000-0000-000065330000}"/>
    <cellStyle name="Normal 3 2 2 2 5 2" xfId="13160" xr:uid="{00000000-0005-0000-0000-000066330000}"/>
    <cellStyle name="Normal 3 2 2 2 5 2 2" xfId="13161" xr:uid="{00000000-0005-0000-0000-000067330000}"/>
    <cellStyle name="Normal 3 2 2 2 5 2 2 2" xfId="13162" xr:uid="{00000000-0005-0000-0000-000068330000}"/>
    <cellStyle name="Normal 3 2 2 2 5 2 2 2 2" xfId="13163" xr:uid="{00000000-0005-0000-0000-000069330000}"/>
    <cellStyle name="Normal 3 2 2 2 5 2 2 2 3" xfId="13164" xr:uid="{00000000-0005-0000-0000-00006A330000}"/>
    <cellStyle name="Normal 3 2 2 2 5 2 2 2 4" xfId="13165" xr:uid="{00000000-0005-0000-0000-00006B330000}"/>
    <cellStyle name="Normal 3 2 2 2 5 2 2 3" xfId="13166" xr:uid="{00000000-0005-0000-0000-00006C330000}"/>
    <cellStyle name="Normal 3 2 2 2 5 2 2 4" xfId="13167" xr:uid="{00000000-0005-0000-0000-00006D330000}"/>
    <cellStyle name="Normal 3 2 2 2 5 2 2 5" xfId="13168" xr:uid="{00000000-0005-0000-0000-00006E330000}"/>
    <cellStyle name="Normal 3 2 2 2 5 2 3" xfId="13169" xr:uid="{00000000-0005-0000-0000-00006F330000}"/>
    <cellStyle name="Normal 3 2 2 2 5 2 3 2" xfId="13170" xr:uid="{00000000-0005-0000-0000-000070330000}"/>
    <cellStyle name="Normal 3 2 2 2 5 2 3 3" xfId="13171" xr:uid="{00000000-0005-0000-0000-000071330000}"/>
    <cellStyle name="Normal 3 2 2 2 5 2 3 4" xfId="13172" xr:uid="{00000000-0005-0000-0000-000072330000}"/>
    <cellStyle name="Normal 3 2 2 2 5 2 4" xfId="13173" xr:uid="{00000000-0005-0000-0000-000073330000}"/>
    <cellStyle name="Normal 3 2 2 2 5 2 5" xfId="13174" xr:uid="{00000000-0005-0000-0000-000074330000}"/>
    <cellStyle name="Normal 3 2 2 2 5 2 6" xfId="13175" xr:uid="{00000000-0005-0000-0000-000075330000}"/>
    <cellStyle name="Normal 3 2 2 2 5 3" xfId="13176" xr:uid="{00000000-0005-0000-0000-000076330000}"/>
    <cellStyle name="Normal 3 2 2 2 5 3 2" xfId="13177" xr:uid="{00000000-0005-0000-0000-000077330000}"/>
    <cellStyle name="Normal 3 2 2 2 5 3 2 2" xfId="13178" xr:uid="{00000000-0005-0000-0000-000078330000}"/>
    <cellStyle name="Normal 3 2 2 2 5 3 2 2 2" xfId="13179" xr:uid="{00000000-0005-0000-0000-000079330000}"/>
    <cellStyle name="Normal 3 2 2 2 5 3 2 2 3" xfId="13180" xr:uid="{00000000-0005-0000-0000-00007A330000}"/>
    <cellStyle name="Normal 3 2 2 2 5 3 2 2 4" xfId="13181" xr:uid="{00000000-0005-0000-0000-00007B330000}"/>
    <cellStyle name="Normal 3 2 2 2 5 3 2 3" xfId="13182" xr:uid="{00000000-0005-0000-0000-00007C330000}"/>
    <cellStyle name="Normal 3 2 2 2 5 3 2 4" xfId="13183" xr:uid="{00000000-0005-0000-0000-00007D330000}"/>
    <cellStyle name="Normal 3 2 2 2 5 3 2 5" xfId="13184" xr:uid="{00000000-0005-0000-0000-00007E330000}"/>
    <cellStyle name="Normal 3 2 2 2 5 3 3" xfId="13185" xr:uid="{00000000-0005-0000-0000-00007F330000}"/>
    <cellStyle name="Normal 3 2 2 2 5 3 3 2" xfId="13186" xr:uid="{00000000-0005-0000-0000-000080330000}"/>
    <cellStyle name="Normal 3 2 2 2 5 3 3 3" xfId="13187" xr:uid="{00000000-0005-0000-0000-000081330000}"/>
    <cellStyle name="Normal 3 2 2 2 5 3 3 4" xfId="13188" xr:uid="{00000000-0005-0000-0000-000082330000}"/>
    <cellStyle name="Normal 3 2 2 2 5 3 4" xfId="13189" xr:uid="{00000000-0005-0000-0000-000083330000}"/>
    <cellStyle name="Normal 3 2 2 2 5 3 5" xfId="13190" xr:uid="{00000000-0005-0000-0000-000084330000}"/>
    <cellStyle name="Normal 3 2 2 2 5 3 6" xfId="13191" xr:uid="{00000000-0005-0000-0000-000085330000}"/>
    <cellStyle name="Normal 3 2 2 2 5 4" xfId="13192" xr:uid="{00000000-0005-0000-0000-000086330000}"/>
    <cellStyle name="Normal 3 2 2 2 5 4 2" xfId="13193" xr:uid="{00000000-0005-0000-0000-000087330000}"/>
    <cellStyle name="Normal 3 2 2 2 5 4 2 2" xfId="13194" xr:uid="{00000000-0005-0000-0000-000088330000}"/>
    <cellStyle name="Normal 3 2 2 2 5 4 2 3" xfId="13195" xr:uid="{00000000-0005-0000-0000-000089330000}"/>
    <cellStyle name="Normal 3 2 2 2 5 4 2 4" xfId="13196" xr:uid="{00000000-0005-0000-0000-00008A330000}"/>
    <cellStyle name="Normal 3 2 2 2 5 4 3" xfId="13197" xr:uid="{00000000-0005-0000-0000-00008B330000}"/>
    <cellStyle name="Normal 3 2 2 2 5 4 4" xfId="13198" xr:uid="{00000000-0005-0000-0000-00008C330000}"/>
    <cellStyle name="Normal 3 2 2 2 5 4 5" xfId="13199" xr:uid="{00000000-0005-0000-0000-00008D330000}"/>
    <cellStyle name="Normal 3 2 2 2 5 5" xfId="13200" xr:uid="{00000000-0005-0000-0000-00008E330000}"/>
    <cellStyle name="Normal 3 2 2 2 5 5 2" xfId="13201" xr:uid="{00000000-0005-0000-0000-00008F330000}"/>
    <cellStyle name="Normal 3 2 2 2 5 5 3" xfId="13202" xr:uid="{00000000-0005-0000-0000-000090330000}"/>
    <cellStyle name="Normal 3 2 2 2 5 5 4" xfId="13203" xr:uid="{00000000-0005-0000-0000-000091330000}"/>
    <cellStyle name="Normal 3 2 2 2 5 6" xfId="13204" xr:uid="{00000000-0005-0000-0000-000092330000}"/>
    <cellStyle name="Normal 3 2 2 2 5 7" xfId="13205" xr:uid="{00000000-0005-0000-0000-000093330000}"/>
    <cellStyle name="Normal 3 2 2 2 5 8" xfId="13206" xr:uid="{00000000-0005-0000-0000-000094330000}"/>
    <cellStyle name="Normal 3 2 2 2 6" xfId="13207" xr:uid="{00000000-0005-0000-0000-000095330000}"/>
    <cellStyle name="Normal 3 2 2 2 6 2" xfId="13208" xr:uid="{00000000-0005-0000-0000-000096330000}"/>
    <cellStyle name="Normal 3 2 2 2 6 2 2" xfId="13209" xr:uid="{00000000-0005-0000-0000-000097330000}"/>
    <cellStyle name="Normal 3 2 2 2 6 2 2 2" xfId="13210" xr:uid="{00000000-0005-0000-0000-000098330000}"/>
    <cellStyle name="Normal 3 2 2 2 6 2 2 2 2" xfId="13211" xr:uid="{00000000-0005-0000-0000-000099330000}"/>
    <cellStyle name="Normal 3 2 2 2 6 2 2 2 3" xfId="13212" xr:uid="{00000000-0005-0000-0000-00009A330000}"/>
    <cellStyle name="Normal 3 2 2 2 6 2 2 2 4" xfId="13213" xr:uid="{00000000-0005-0000-0000-00009B330000}"/>
    <cellStyle name="Normal 3 2 2 2 6 2 2 3" xfId="13214" xr:uid="{00000000-0005-0000-0000-00009C330000}"/>
    <cellStyle name="Normal 3 2 2 2 6 2 2 4" xfId="13215" xr:uid="{00000000-0005-0000-0000-00009D330000}"/>
    <cellStyle name="Normal 3 2 2 2 6 2 2 5" xfId="13216" xr:uid="{00000000-0005-0000-0000-00009E330000}"/>
    <cellStyle name="Normal 3 2 2 2 6 2 3" xfId="13217" xr:uid="{00000000-0005-0000-0000-00009F330000}"/>
    <cellStyle name="Normal 3 2 2 2 6 2 3 2" xfId="13218" xr:uid="{00000000-0005-0000-0000-0000A0330000}"/>
    <cellStyle name="Normal 3 2 2 2 6 2 3 3" xfId="13219" xr:uid="{00000000-0005-0000-0000-0000A1330000}"/>
    <cellStyle name="Normal 3 2 2 2 6 2 3 4" xfId="13220" xr:uid="{00000000-0005-0000-0000-0000A2330000}"/>
    <cellStyle name="Normal 3 2 2 2 6 2 4" xfId="13221" xr:uid="{00000000-0005-0000-0000-0000A3330000}"/>
    <cellStyle name="Normal 3 2 2 2 6 2 5" xfId="13222" xr:uid="{00000000-0005-0000-0000-0000A4330000}"/>
    <cellStyle name="Normal 3 2 2 2 6 2 6" xfId="13223" xr:uid="{00000000-0005-0000-0000-0000A5330000}"/>
    <cellStyle name="Normal 3 2 2 2 6 3" xfId="13224" xr:uid="{00000000-0005-0000-0000-0000A6330000}"/>
    <cellStyle name="Normal 3 2 2 2 6 3 2" xfId="13225" xr:uid="{00000000-0005-0000-0000-0000A7330000}"/>
    <cellStyle name="Normal 3 2 2 2 6 3 2 2" xfId="13226" xr:uid="{00000000-0005-0000-0000-0000A8330000}"/>
    <cellStyle name="Normal 3 2 2 2 6 3 2 2 2" xfId="13227" xr:uid="{00000000-0005-0000-0000-0000A9330000}"/>
    <cellStyle name="Normal 3 2 2 2 6 3 2 2 3" xfId="13228" xr:uid="{00000000-0005-0000-0000-0000AA330000}"/>
    <cellStyle name="Normal 3 2 2 2 6 3 2 2 4" xfId="13229" xr:uid="{00000000-0005-0000-0000-0000AB330000}"/>
    <cellStyle name="Normal 3 2 2 2 6 3 2 3" xfId="13230" xr:uid="{00000000-0005-0000-0000-0000AC330000}"/>
    <cellStyle name="Normal 3 2 2 2 6 3 2 4" xfId="13231" xr:uid="{00000000-0005-0000-0000-0000AD330000}"/>
    <cellStyle name="Normal 3 2 2 2 6 3 2 5" xfId="13232" xr:uid="{00000000-0005-0000-0000-0000AE330000}"/>
    <cellStyle name="Normal 3 2 2 2 6 3 3" xfId="13233" xr:uid="{00000000-0005-0000-0000-0000AF330000}"/>
    <cellStyle name="Normal 3 2 2 2 6 3 3 2" xfId="13234" xr:uid="{00000000-0005-0000-0000-0000B0330000}"/>
    <cellStyle name="Normal 3 2 2 2 6 3 3 3" xfId="13235" xr:uid="{00000000-0005-0000-0000-0000B1330000}"/>
    <cellStyle name="Normal 3 2 2 2 6 3 3 4" xfId="13236" xr:uid="{00000000-0005-0000-0000-0000B2330000}"/>
    <cellStyle name="Normal 3 2 2 2 6 3 4" xfId="13237" xr:uid="{00000000-0005-0000-0000-0000B3330000}"/>
    <cellStyle name="Normal 3 2 2 2 6 3 5" xfId="13238" xr:uid="{00000000-0005-0000-0000-0000B4330000}"/>
    <cellStyle name="Normal 3 2 2 2 6 3 6" xfId="13239" xr:uid="{00000000-0005-0000-0000-0000B5330000}"/>
    <cellStyle name="Normal 3 2 2 2 6 4" xfId="13240" xr:uid="{00000000-0005-0000-0000-0000B6330000}"/>
    <cellStyle name="Normal 3 2 2 2 6 4 2" xfId="13241" xr:uid="{00000000-0005-0000-0000-0000B7330000}"/>
    <cellStyle name="Normal 3 2 2 2 6 4 2 2" xfId="13242" xr:uid="{00000000-0005-0000-0000-0000B8330000}"/>
    <cellStyle name="Normal 3 2 2 2 6 4 2 3" xfId="13243" xr:uid="{00000000-0005-0000-0000-0000B9330000}"/>
    <cellStyle name="Normal 3 2 2 2 6 4 2 4" xfId="13244" xr:uid="{00000000-0005-0000-0000-0000BA330000}"/>
    <cellStyle name="Normal 3 2 2 2 6 4 3" xfId="13245" xr:uid="{00000000-0005-0000-0000-0000BB330000}"/>
    <cellStyle name="Normal 3 2 2 2 6 4 4" xfId="13246" xr:uid="{00000000-0005-0000-0000-0000BC330000}"/>
    <cellStyle name="Normal 3 2 2 2 6 4 5" xfId="13247" xr:uid="{00000000-0005-0000-0000-0000BD330000}"/>
    <cellStyle name="Normal 3 2 2 2 6 5" xfId="13248" xr:uid="{00000000-0005-0000-0000-0000BE330000}"/>
    <cellStyle name="Normal 3 2 2 2 6 5 2" xfId="13249" xr:uid="{00000000-0005-0000-0000-0000BF330000}"/>
    <cellStyle name="Normal 3 2 2 2 6 5 3" xfId="13250" xr:uid="{00000000-0005-0000-0000-0000C0330000}"/>
    <cellStyle name="Normal 3 2 2 2 6 5 4" xfId="13251" xr:uid="{00000000-0005-0000-0000-0000C1330000}"/>
    <cellStyle name="Normal 3 2 2 2 6 6" xfId="13252" xr:uid="{00000000-0005-0000-0000-0000C2330000}"/>
    <cellStyle name="Normal 3 2 2 2 6 7" xfId="13253" xr:uid="{00000000-0005-0000-0000-0000C3330000}"/>
    <cellStyle name="Normal 3 2 2 2 6 8" xfId="13254" xr:uid="{00000000-0005-0000-0000-0000C4330000}"/>
    <cellStyle name="Normal 3 2 2 2 7" xfId="13255" xr:uid="{00000000-0005-0000-0000-0000C5330000}"/>
    <cellStyle name="Normal 3 2 2 2 7 2" xfId="13256" xr:uid="{00000000-0005-0000-0000-0000C6330000}"/>
    <cellStyle name="Normal 3 2 2 2 7 2 2" xfId="13257" xr:uid="{00000000-0005-0000-0000-0000C7330000}"/>
    <cellStyle name="Normal 3 2 2 2 7 2 2 2" xfId="13258" xr:uid="{00000000-0005-0000-0000-0000C8330000}"/>
    <cellStyle name="Normal 3 2 2 2 7 2 2 3" xfId="13259" xr:uid="{00000000-0005-0000-0000-0000C9330000}"/>
    <cellStyle name="Normal 3 2 2 2 7 2 2 4" xfId="13260" xr:uid="{00000000-0005-0000-0000-0000CA330000}"/>
    <cellStyle name="Normal 3 2 2 2 7 2 3" xfId="13261" xr:uid="{00000000-0005-0000-0000-0000CB330000}"/>
    <cellStyle name="Normal 3 2 2 2 7 2 4" xfId="13262" xr:uid="{00000000-0005-0000-0000-0000CC330000}"/>
    <cellStyle name="Normal 3 2 2 2 7 2 5" xfId="13263" xr:uid="{00000000-0005-0000-0000-0000CD330000}"/>
    <cellStyle name="Normal 3 2 2 2 7 3" xfId="13264" xr:uid="{00000000-0005-0000-0000-0000CE330000}"/>
    <cellStyle name="Normal 3 2 2 2 7 3 2" xfId="13265" xr:uid="{00000000-0005-0000-0000-0000CF330000}"/>
    <cellStyle name="Normal 3 2 2 2 7 3 3" xfId="13266" xr:uid="{00000000-0005-0000-0000-0000D0330000}"/>
    <cellStyle name="Normal 3 2 2 2 7 3 4" xfId="13267" xr:uid="{00000000-0005-0000-0000-0000D1330000}"/>
    <cellStyle name="Normal 3 2 2 2 7 4" xfId="13268" xr:uid="{00000000-0005-0000-0000-0000D2330000}"/>
    <cellStyle name="Normal 3 2 2 2 7 5" xfId="13269" xr:uid="{00000000-0005-0000-0000-0000D3330000}"/>
    <cellStyle name="Normal 3 2 2 2 7 6" xfId="13270" xr:uid="{00000000-0005-0000-0000-0000D4330000}"/>
    <cellStyle name="Normal 3 2 2 2 8" xfId="13271" xr:uid="{00000000-0005-0000-0000-0000D5330000}"/>
    <cellStyle name="Normal 3 2 2 2 8 2" xfId="13272" xr:uid="{00000000-0005-0000-0000-0000D6330000}"/>
    <cellStyle name="Normal 3 2 2 2 8 2 2" xfId="13273" xr:uid="{00000000-0005-0000-0000-0000D7330000}"/>
    <cellStyle name="Normal 3 2 2 2 8 2 2 2" xfId="13274" xr:uid="{00000000-0005-0000-0000-0000D8330000}"/>
    <cellStyle name="Normal 3 2 2 2 8 2 2 3" xfId="13275" xr:uid="{00000000-0005-0000-0000-0000D9330000}"/>
    <cellStyle name="Normal 3 2 2 2 8 2 2 4" xfId="13276" xr:uid="{00000000-0005-0000-0000-0000DA330000}"/>
    <cellStyle name="Normal 3 2 2 2 8 2 3" xfId="13277" xr:uid="{00000000-0005-0000-0000-0000DB330000}"/>
    <cellStyle name="Normal 3 2 2 2 8 2 4" xfId="13278" xr:uid="{00000000-0005-0000-0000-0000DC330000}"/>
    <cellStyle name="Normal 3 2 2 2 8 2 5" xfId="13279" xr:uid="{00000000-0005-0000-0000-0000DD330000}"/>
    <cellStyle name="Normal 3 2 2 2 8 3" xfId="13280" xr:uid="{00000000-0005-0000-0000-0000DE330000}"/>
    <cellStyle name="Normal 3 2 2 2 8 3 2" xfId="13281" xr:uid="{00000000-0005-0000-0000-0000DF330000}"/>
    <cellStyle name="Normal 3 2 2 2 8 3 3" xfId="13282" xr:uid="{00000000-0005-0000-0000-0000E0330000}"/>
    <cellStyle name="Normal 3 2 2 2 8 3 4" xfId="13283" xr:uid="{00000000-0005-0000-0000-0000E1330000}"/>
    <cellStyle name="Normal 3 2 2 2 8 4" xfId="13284" xr:uid="{00000000-0005-0000-0000-0000E2330000}"/>
    <cellStyle name="Normal 3 2 2 2 8 5" xfId="13285" xr:uid="{00000000-0005-0000-0000-0000E3330000}"/>
    <cellStyle name="Normal 3 2 2 2 8 6" xfId="13286" xr:uid="{00000000-0005-0000-0000-0000E4330000}"/>
    <cellStyle name="Normal 3 2 2 2 9" xfId="13287" xr:uid="{00000000-0005-0000-0000-0000E5330000}"/>
    <cellStyle name="Normal 3 2 2 3" xfId="13288" xr:uid="{00000000-0005-0000-0000-0000E6330000}"/>
    <cellStyle name="Normal 3 2 2 3 10" xfId="13289" xr:uid="{00000000-0005-0000-0000-0000E7330000}"/>
    <cellStyle name="Normal 3 2 2 3 11" xfId="13290" xr:uid="{00000000-0005-0000-0000-0000E8330000}"/>
    <cellStyle name="Normal 3 2 2 3 2" xfId="13291" xr:uid="{00000000-0005-0000-0000-0000E9330000}"/>
    <cellStyle name="Normal 3 2 2 3 2 2" xfId="13292" xr:uid="{00000000-0005-0000-0000-0000EA330000}"/>
    <cellStyle name="Normal 3 2 2 3 2 2 2" xfId="13293" xr:uid="{00000000-0005-0000-0000-0000EB330000}"/>
    <cellStyle name="Normal 3 2 2 3 2 2 2 2" xfId="13294" xr:uid="{00000000-0005-0000-0000-0000EC330000}"/>
    <cellStyle name="Normal 3 2 2 3 2 2 2 2 2" xfId="13295" xr:uid="{00000000-0005-0000-0000-0000ED330000}"/>
    <cellStyle name="Normal 3 2 2 3 2 2 2 2 3" xfId="13296" xr:uid="{00000000-0005-0000-0000-0000EE330000}"/>
    <cellStyle name="Normal 3 2 2 3 2 2 2 2 4" xfId="13297" xr:uid="{00000000-0005-0000-0000-0000EF330000}"/>
    <cellStyle name="Normal 3 2 2 3 2 2 2 3" xfId="13298" xr:uid="{00000000-0005-0000-0000-0000F0330000}"/>
    <cellStyle name="Normal 3 2 2 3 2 2 2 4" xfId="13299" xr:uid="{00000000-0005-0000-0000-0000F1330000}"/>
    <cellStyle name="Normal 3 2 2 3 2 2 2 5" xfId="13300" xr:uid="{00000000-0005-0000-0000-0000F2330000}"/>
    <cellStyle name="Normal 3 2 2 3 2 2 3" xfId="13301" xr:uid="{00000000-0005-0000-0000-0000F3330000}"/>
    <cellStyle name="Normal 3 2 2 3 2 2 3 2" xfId="13302" xr:uid="{00000000-0005-0000-0000-0000F4330000}"/>
    <cellStyle name="Normal 3 2 2 3 2 2 3 3" xfId="13303" xr:uid="{00000000-0005-0000-0000-0000F5330000}"/>
    <cellStyle name="Normal 3 2 2 3 2 2 3 4" xfId="13304" xr:uid="{00000000-0005-0000-0000-0000F6330000}"/>
    <cellStyle name="Normal 3 2 2 3 2 2 4" xfId="13305" xr:uid="{00000000-0005-0000-0000-0000F7330000}"/>
    <cellStyle name="Normal 3 2 2 3 2 2 5" xfId="13306" xr:uid="{00000000-0005-0000-0000-0000F8330000}"/>
    <cellStyle name="Normal 3 2 2 3 2 2 6" xfId="13307" xr:uid="{00000000-0005-0000-0000-0000F9330000}"/>
    <cellStyle name="Normal 3 2 2 3 2 3" xfId="13308" xr:uid="{00000000-0005-0000-0000-0000FA330000}"/>
    <cellStyle name="Normal 3 2 2 3 2 3 2" xfId="13309" xr:uid="{00000000-0005-0000-0000-0000FB330000}"/>
    <cellStyle name="Normal 3 2 2 3 2 3 2 2" xfId="13310" xr:uid="{00000000-0005-0000-0000-0000FC330000}"/>
    <cellStyle name="Normal 3 2 2 3 2 3 2 2 2" xfId="13311" xr:uid="{00000000-0005-0000-0000-0000FD330000}"/>
    <cellStyle name="Normal 3 2 2 3 2 3 2 2 3" xfId="13312" xr:uid="{00000000-0005-0000-0000-0000FE330000}"/>
    <cellStyle name="Normal 3 2 2 3 2 3 2 2 4" xfId="13313" xr:uid="{00000000-0005-0000-0000-0000FF330000}"/>
    <cellStyle name="Normal 3 2 2 3 2 3 2 3" xfId="13314" xr:uid="{00000000-0005-0000-0000-000000340000}"/>
    <cellStyle name="Normal 3 2 2 3 2 3 2 4" xfId="13315" xr:uid="{00000000-0005-0000-0000-000001340000}"/>
    <cellStyle name="Normal 3 2 2 3 2 3 2 5" xfId="13316" xr:uid="{00000000-0005-0000-0000-000002340000}"/>
    <cellStyle name="Normal 3 2 2 3 2 3 3" xfId="13317" xr:uid="{00000000-0005-0000-0000-000003340000}"/>
    <cellStyle name="Normal 3 2 2 3 2 3 3 2" xfId="13318" xr:uid="{00000000-0005-0000-0000-000004340000}"/>
    <cellStyle name="Normal 3 2 2 3 2 3 3 3" xfId="13319" xr:uid="{00000000-0005-0000-0000-000005340000}"/>
    <cellStyle name="Normal 3 2 2 3 2 3 3 4" xfId="13320" xr:uid="{00000000-0005-0000-0000-000006340000}"/>
    <cellStyle name="Normal 3 2 2 3 2 3 4" xfId="13321" xr:uid="{00000000-0005-0000-0000-000007340000}"/>
    <cellStyle name="Normal 3 2 2 3 2 3 5" xfId="13322" xr:uid="{00000000-0005-0000-0000-000008340000}"/>
    <cellStyle name="Normal 3 2 2 3 2 3 6" xfId="13323" xr:uid="{00000000-0005-0000-0000-000009340000}"/>
    <cellStyle name="Normal 3 2 2 3 2 4" xfId="13324" xr:uid="{00000000-0005-0000-0000-00000A340000}"/>
    <cellStyle name="Normal 3 2 2 3 2 4 2" xfId="13325" xr:uid="{00000000-0005-0000-0000-00000B340000}"/>
    <cellStyle name="Normal 3 2 2 3 2 4 2 2" xfId="13326" xr:uid="{00000000-0005-0000-0000-00000C340000}"/>
    <cellStyle name="Normal 3 2 2 3 2 4 2 3" xfId="13327" xr:uid="{00000000-0005-0000-0000-00000D340000}"/>
    <cellStyle name="Normal 3 2 2 3 2 4 2 4" xfId="13328" xr:uid="{00000000-0005-0000-0000-00000E340000}"/>
    <cellStyle name="Normal 3 2 2 3 2 4 3" xfId="13329" xr:uid="{00000000-0005-0000-0000-00000F340000}"/>
    <cellStyle name="Normal 3 2 2 3 2 4 4" xfId="13330" xr:uid="{00000000-0005-0000-0000-000010340000}"/>
    <cellStyle name="Normal 3 2 2 3 2 4 5" xfId="13331" xr:uid="{00000000-0005-0000-0000-000011340000}"/>
    <cellStyle name="Normal 3 2 2 3 2 5" xfId="13332" xr:uid="{00000000-0005-0000-0000-000012340000}"/>
    <cellStyle name="Normal 3 2 2 3 2 5 2" xfId="13333" xr:uid="{00000000-0005-0000-0000-000013340000}"/>
    <cellStyle name="Normal 3 2 2 3 2 5 3" xfId="13334" xr:uid="{00000000-0005-0000-0000-000014340000}"/>
    <cellStyle name="Normal 3 2 2 3 2 5 4" xfId="13335" xr:uid="{00000000-0005-0000-0000-000015340000}"/>
    <cellStyle name="Normal 3 2 2 3 2 6" xfId="13336" xr:uid="{00000000-0005-0000-0000-000016340000}"/>
    <cellStyle name="Normal 3 2 2 3 2 7" xfId="13337" xr:uid="{00000000-0005-0000-0000-000017340000}"/>
    <cellStyle name="Normal 3 2 2 3 2 8" xfId="13338" xr:uid="{00000000-0005-0000-0000-000018340000}"/>
    <cellStyle name="Normal 3 2 2 3 3" xfId="13339" xr:uid="{00000000-0005-0000-0000-000019340000}"/>
    <cellStyle name="Normal 3 2 2 3 3 2" xfId="13340" xr:uid="{00000000-0005-0000-0000-00001A340000}"/>
    <cellStyle name="Normal 3 2 2 3 3 2 2" xfId="13341" xr:uid="{00000000-0005-0000-0000-00001B340000}"/>
    <cellStyle name="Normal 3 2 2 3 3 2 2 2" xfId="13342" xr:uid="{00000000-0005-0000-0000-00001C340000}"/>
    <cellStyle name="Normal 3 2 2 3 3 2 2 3" xfId="13343" xr:uid="{00000000-0005-0000-0000-00001D340000}"/>
    <cellStyle name="Normal 3 2 2 3 3 2 2 4" xfId="13344" xr:uid="{00000000-0005-0000-0000-00001E340000}"/>
    <cellStyle name="Normal 3 2 2 3 3 2 3" xfId="13345" xr:uid="{00000000-0005-0000-0000-00001F340000}"/>
    <cellStyle name="Normal 3 2 2 3 3 2 4" xfId="13346" xr:uid="{00000000-0005-0000-0000-000020340000}"/>
    <cellStyle name="Normal 3 2 2 3 3 2 5" xfId="13347" xr:uid="{00000000-0005-0000-0000-000021340000}"/>
    <cellStyle name="Normal 3 2 2 3 3 3" xfId="13348" xr:uid="{00000000-0005-0000-0000-000022340000}"/>
    <cellStyle name="Normal 3 2 2 3 3 3 2" xfId="13349" xr:uid="{00000000-0005-0000-0000-000023340000}"/>
    <cellStyle name="Normal 3 2 2 3 3 3 3" xfId="13350" xr:uid="{00000000-0005-0000-0000-000024340000}"/>
    <cellStyle name="Normal 3 2 2 3 3 3 4" xfId="13351" xr:uid="{00000000-0005-0000-0000-000025340000}"/>
    <cellStyle name="Normal 3 2 2 3 3 4" xfId="13352" xr:uid="{00000000-0005-0000-0000-000026340000}"/>
    <cellStyle name="Normal 3 2 2 3 3 5" xfId="13353" xr:uid="{00000000-0005-0000-0000-000027340000}"/>
    <cellStyle name="Normal 3 2 2 3 3 6" xfId="13354" xr:uid="{00000000-0005-0000-0000-000028340000}"/>
    <cellStyle name="Normal 3 2 2 3 4" xfId="13355" xr:uid="{00000000-0005-0000-0000-000029340000}"/>
    <cellStyle name="Normal 3 2 2 3 4 2" xfId="13356" xr:uid="{00000000-0005-0000-0000-00002A340000}"/>
    <cellStyle name="Normal 3 2 2 3 4 2 2" xfId="13357" xr:uid="{00000000-0005-0000-0000-00002B340000}"/>
    <cellStyle name="Normal 3 2 2 3 4 2 2 2" xfId="13358" xr:uid="{00000000-0005-0000-0000-00002C340000}"/>
    <cellStyle name="Normal 3 2 2 3 4 2 2 3" xfId="13359" xr:uid="{00000000-0005-0000-0000-00002D340000}"/>
    <cellStyle name="Normal 3 2 2 3 4 2 2 4" xfId="13360" xr:uid="{00000000-0005-0000-0000-00002E340000}"/>
    <cellStyle name="Normal 3 2 2 3 4 2 3" xfId="13361" xr:uid="{00000000-0005-0000-0000-00002F340000}"/>
    <cellStyle name="Normal 3 2 2 3 4 2 4" xfId="13362" xr:uid="{00000000-0005-0000-0000-000030340000}"/>
    <cellStyle name="Normal 3 2 2 3 4 2 5" xfId="13363" xr:uid="{00000000-0005-0000-0000-000031340000}"/>
    <cellStyle name="Normal 3 2 2 3 4 3" xfId="13364" xr:uid="{00000000-0005-0000-0000-000032340000}"/>
    <cellStyle name="Normal 3 2 2 3 4 3 2" xfId="13365" xr:uid="{00000000-0005-0000-0000-000033340000}"/>
    <cellStyle name="Normal 3 2 2 3 4 3 3" xfId="13366" xr:uid="{00000000-0005-0000-0000-000034340000}"/>
    <cellStyle name="Normal 3 2 2 3 4 3 4" xfId="13367" xr:uid="{00000000-0005-0000-0000-000035340000}"/>
    <cellStyle name="Normal 3 2 2 3 4 4" xfId="13368" xr:uid="{00000000-0005-0000-0000-000036340000}"/>
    <cellStyle name="Normal 3 2 2 3 4 5" xfId="13369" xr:uid="{00000000-0005-0000-0000-000037340000}"/>
    <cellStyle name="Normal 3 2 2 3 4 6" xfId="13370" xr:uid="{00000000-0005-0000-0000-000038340000}"/>
    <cellStyle name="Normal 3 2 2 3 5" xfId="13371" xr:uid="{00000000-0005-0000-0000-000039340000}"/>
    <cellStyle name="Normal 3 2 2 3 6" xfId="13372" xr:uid="{00000000-0005-0000-0000-00003A340000}"/>
    <cellStyle name="Normal 3 2 2 3 6 2" xfId="13373" xr:uid="{00000000-0005-0000-0000-00003B340000}"/>
    <cellStyle name="Normal 3 2 2 3 6 2 2" xfId="13374" xr:uid="{00000000-0005-0000-0000-00003C340000}"/>
    <cellStyle name="Normal 3 2 2 3 6 2 3" xfId="13375" xr:uid="{00000000-0005-0000-0000-00003D340000}"/>
    <cellStyle name="Normal 3 2 2 3 6 2 4" xfId="13376" xr:uid="{00000000-0005-0000-0000-00003E340000}"/>
    <cellStyle name="Normal 3 2 2 3 6 3" xfId="13377" xr:uid="{00000000-0005-0000-0000-00003F340000}"/>
    <cellStyle name="Normal 3 2 2 3 6 4" xfId="13378" xr:uid="{00000000-0005-0000-0000-000040340000}"/>
    <cellStyle name="Normal 3 2 2 3 6 5" xfId="13379" xr:uid="{00000000-0005-0000-0000-000041340000}"/>
    <cellStyle name="Normal 3 2 2 3 7" xfId="13380" xr:uid="{00000000-0005-0000-0000-000042340000}"/>
    <cellStyle name="Normal 3 2 2 3 8" xfId="13381" xr:uid="{00000000-0005-0000-0000-000043340000}"/>
    <cellStyle name="Normal 3 2 2 3 8 2" xfId="13382" xr:uid="{00000000-0005-0000-0000-000044340000}"/>
    <cellStyle name="Normal 3 2 2 3 8 3" xfId="13383" xr:uid="{00000000-0005-0000-0000-000045340000}"/>
    <cellStyle name="Normal 3 2 2 3 8 4" xfId="13384" xr:uid="{00000000-0005-0000-0000-000046340000}"/>
    <cellStyle name="Normal 3 2 2 3 9" xfId="13385" xr:uid="{00000000-0005-0000-0000-000047340000}"/>
    <cellStyle name="Normal 3 2 2 4" xfId="13386" xr:uid="{00000000-0005-0000-0000-000048340000}"/>
    <cellStyle name="Normal 3 2 2 4 10" xfId="13387" xr:uid="{00000000-0005-0000-0000-000049340000}"/>
    <cellStyle name="Normal 3 2 2 4 2" xfId="13388" xr:uid="{00000000-0005-0000-0000-00004A340000}"/>
    <cellStyle name="Normal 3 2 2 4 2 2" xfId="13389" xr:uid="{00000000-0005-0000-0000-00004B340000}"/>
    <cellStyle name="Normal 3 2 2 4 2 2 2" xfId="13390" xr:uid="{00000000-0005-0000-0000-00004C340000}"/>
    <cellStyle name="Normal 3 2 2 4 2 2 2 2" xfId="13391" xr:uid="{00000000-0005-0000-0000-00004D340000}"/>
    <cellStyle name="Normal 3 2 2 4 2 2 2 2 2" xfId="13392" xr:uid="{00000000-0005-0000-0000-00004E340000}"/>
    <cellStyle name="Normal 3 2 2 4 2 2 2 2 3" xfId="13393" xr:uid="{00000000-0005-0000-0000-00004F340000}"/>
    <cellStyle name="Normal 3 2 2 4 2 2 2 2 4" xfId="13394" xr:uid="{00000000-0005-0000-0000-000050340000}"/>
    <cellStyle name="Normal 3 2 2 4 2 2 2 3" xfId="13395" xr:uid="{00000000-0005-0000-0000-000051340000}"/>
    <cellStyle name="Normal 3 2 2 4 2 2 2 4" xfId="13396" xr:uid="{00000000-0005-0000-0000-000052340000}"/>
    <cellStyle name="Normal 3 2 2 4 2 2 2 5" xfId="13397" xr:uid="{00000000-0005-0000-0000-000053340000}"/>
    <cellStyle name="Normal 3 2 2 4 2 2 3" xfId="13398" xr:uid="{00000000-0005-0000-0000-000054340000}"/>
    <cellStyle name="Normal 3 2 2 4 2 2 3 2" xfId="13399" xr:uid="{00000000-0005-0000-0000-000055340000}"/>
    <cellStyle name="Normal 3 2 2 4 2 2 3 3" xfId="13400" xr:uid="{00000000-0005-0000-0000-000056340000}"/>
    <cellStyle name="Normal 3 2 2 4 2 2 3 4" xfId="13401" xr:uid="{00000000-0005-0000-0000-000057340000}"/>
    <cellStyle name="Normal 3 2 2 4 2 2 4" xfId="13402" xr:uid="{00000000-0005-0000-0000-000058340000}"/>
    <cellStyle name="Normal 3 2 2 4 2 2 5" xfId="13403" xr:uid="{00000000-0005-0000-0000-000059340000}"/>
    <cellStyle name="Normal 3 2 2 4 2 2 6" xfId="13404" xr:uid="{00000000-0005-0000-0000-00005A340000}"/>
    <cellStyle name="Normal 3 2 2 4 2 3" xfId="13405" xr:uid="{00000000-0005-0000-0000-00005B340000}"/>
    <cellStyle name="Normal 3 2 2 4 2 3 2" xfId="13406" xr:uid="{00000000-0005-0000-0000-00005C340000}"/>
    <cellStyle name="Normal 3 2 2 4 2 3 2 2" xfId="13407" xr:uid="{00000000-0005-0000-0000-00005D340000}"/>
    <cellStyle name="Normal 3 2 2 4 2 3 2 2 2" xfId="13408" xr:uid="{00000000-0005-0000-0000-00005E340000}"/>
    <cellStyle name="Normal 3 2 2 4 2 3 2 2 3" xfId="13409" xr:uid="{00000000-0005-0000-0000-00005F340000}"/>
    <cellStyle name="Normal 3 2 2 4 2 3 2 2 4" xfId="13410" xr:uid="{00000000-0005-0000-0000-000060340000}"/>
    <cellStyle name="Normal 3 2 2 4 2 3 2 3" xfId="13411" xr:uid="{00000000-0005-0000-0000-000061340000}"/>
    <cellStyle name="Normal 3 2 2 4 2 3 2 4" xfId="13412" xr:uid="{00000000-0005-0000-0000-000062340000}"/>
    <cellStyle name="Normal 3 2 2 4 2 3 2 5" xfId="13413" xr:uid="{00000000-0005-0000-0000-000063340000}"/>
    <cellStyle name="Normal 3 2 2 4 2 3 3" xfId="13414" xr:uid="{00000000-0005-0000-0000-000064340000}"/>
    <cellStyle name="Normal 3 2 2 4 2 3 3 2" xfId="13415" xr:uid="{00000000-0005-0000-0000-000065340000}"/>
    <cellStyle name="Normal 3 2 2 4 2 3 3 3" xfId="13416" xr:uid="{00000000-0005-0000-0000-000066340000}"/>
    <cellStyle name="Normal 3 2 2 4 2 3 3 4" xfId="13417" xr:uid="{00000000-0005-0000-0000-000067340000}"/>
    <cellStyle name="Normal 3 2 2 4 2 3 4" xfId="13418" xr:uid="{00000000-0005-0000-0000-000068340000}"/>
    <cellStyle name="Normal 3 2 2 4 2 3 5" xfId="13419" xr:uid="{00000000-0005-0000-0000-000069340000}"/>
    <cellStyle name="Normal 3 2 2 4 2 3 6" xfId="13420" xr:uid="{00000000-0005-0000-0000-00006A340000}"/>
    <cellStyle name="Normal 3 2 2 4 2 4" xfId="13421" xr:uid="{00000000-0005-0000-0000-00006B340000}"/>
    <cellStyle name="Normal 3 2 2 4 2 4 2" xfId="13422" xr:uid="{00000000-0005-0000-0000-00006C340000}"/>
    <cellStyle name="Normal 3 2 2 4 2 4 2 2" xfId="13423" xr:uid="{00000000-0005-0000-0000-00006D340000}"/>
    <cellStyle name="Normal 3 2 2 4 2 4 2 3" xfId="13424" xr:uid="{00000000-0005-0000-0000-00006E340000}"/>
    <cellStyle name="Normal 3 2 2 4 2 4 2 4" xfId="13425" xr:uid="{00000000-0005-0000-0000-00006F340000}"/>
    <cellStyle name="Normal 3 2 2 4 2 4 3" xfId="13426" xr:uid="{00000000-0005-0000-0000-000070340000}"/>
    <cellStyle name="Normal 3 2 2 4 2 4 4" xfId="13427" xr:uid="{00000000-0005-0000-0000-000071340000}"/>
    <cellStyle name="Normal 3 2 2 4 2 4 5" xfId="13428" xr:uid="{00000000-0005-0000-0000-000072340000}"/>
    <cellStyle name="Normal 3 2 2 4 2 5" xfId="13429" xr:uid="{00000000-0005-0000-0000-000073340000}"/>
    <cellStyle name="Normal 3 2 2 4 2 5 2" xfId="13430" xr:uid="{00000000-0005-0000-0000-000074340000}"/>
    <cellStyle name="Normal 3 2 2 4 2 5 3" xfId="13431" xr:uid="{00000000-0005-0000-0000-000075340000}"/>
    <cellStyle name="Normal 3 2 2 4 2 5 4" xfId="13432" xr:uid="{00000000-0005-0000-0000-000076340000}"/>
    <cellStyle name="Normal 3 2 2 4 2 6" xfId="13433" xr:uid="{00000000-0005-0000-0000-000077340000}"/>
    <cellStyle name="Normal 3 2 2 4 2 7" xfId="13434" xr:uid="{00000000-0005-0000-0000-000078340000}"/>
    <cellStyle name="Normal 3 2 2 4 2 8" xfId="13435" xr:uid="{00000000-0005-0000-0000-000079340000}"/>
    <cellStyle name="Normal 3 2 2 4 3" xfId="13436" xr:uid="{00000000-0005-0000-0000-00007A340000}"/>
    <cellStyle name="Normal 3 2 2 4 3 2" xfId="13437" xr:uid="{00000000-0005-0000-0000-00007B340000}"/>
    <cellStyle name="Normal 3 2 2 4 3 2 2" xfId="13438" xr:uid="{00000000-0005-0000-0000-00007C340000}"/>
    <cellStyle name="Normal 3 2 2 4 3 2 2 2" xfId="13439" xr:uid="{00000000-0005-0000-0000-00007D340000}"/>
    <cellStyle name="Normal 3 2 2 4 3 2 2 3" xfId="13440" xr:uid="{00000000-0005-0000-0000-00007E340000}"/>
    <cellStyle name="Normal 3 2 2 4 3 2 2 4" xfId="13441" xr:uid="{00000000-0005-0000-0000-00007F340000}"/>
    <cellStyle name="Normal 3 2 2 4 3 2 3" xfId="13442" xr:uid="{00000000-0005-0000-0000-000080340000}"/>
    <cellStyle name="Normal 3 2 2 4 3 2 4" xfId="13443" xr:uid="{00000000-0005-0000-0000-000081340000}"/>
    <cellStyle name="Normal 3 2 2 4 3 2 5" xfId="13444" xr:uid="{00000000-0005-0000-0000-000082340000}"/>
    <cellStyle name="Normal 3 2 2 4 3 3" xfId="13445" xr:uid="{00000000-0005-0000-0000-000083340000}"/>
    <cellStyle name="Normal 3 2 2 4 3 3 2" xfId="13446" xr:uid="{00000000-0005-0000-0000-000084340000}"/>
    <cellStyle name="Normal 3 2 2 4 3 3 3" xfId="13447" xr:uid="{00000000-0005-0000-0000-000085340000}"/>
    <cellStyle name="Normal 3 2 2 4 3 3 4" xfId="13448" xr:uid="{00000000-0005-0000-0000-000086340000}"/>
    <cellStyle name="Normal 3 2 2 4 3 4" xfId="13449" xr:uid="{00000000-0005-0000-0000-000087340000}"/>
    <cellStyle name="Normal 3 2 2 4 3 5" xfId="13450" xr:uid="{00000000-0005-0000-0000-000088340000}"/>
    <cellStyle name="Normal 3 2 2 4 3 6" xfId="13451" xr:uid="{00000000-0005-0000-0000-000089340000}"/>
    <cellStyle name="Normal 3 2 2 4 4" xfId="13452" xr:uid="{00000000-0005-0000-0000-00008A340000}"/>
    <cellStyle name="Normal 3 2 2 4 4 2" xfId="13453" xr:uid="{00000000-0005-0000-0000-00008B340000}"/>
    <cellStyle name="Normal 3 2 2 4 4 2 2" xfId="13454" xr:uid="{00000000-0005-0000-0000-00008C340000}"/>
    <cellStyle name="Normal 3 2 2 4 4 2 2 2" xfId="13455" xr:uid="{00000000-0005-0000-0000-00008D340000}"/>
    <cellStyle name="Normal 3 2 2 4 4 2 2 3" xfId="13456" xr:uid="{00000000-0005-0000-0000-00008E340000}"/>
    <cellStyle name="Normal 3 2 2 4 4 2 2 4" xfId="13457" xr:uid="{00000000-0005-0000-0000-00008F340000}"/>
    <cellStyle name="Normal 3 2 2 4 4 2 3" xfId="13458" xr:uid="{00000000-0005-0000-0000-000090340000}"/>
    <cellStyle name="Normal 3 2 2 4 4 2 4" xfId="13459" xr:uid="{00000000-0005-0000-0000-000091340000}"/>
    <cellStyle name="Normal 3 2 2 4 4 2 5" xfId="13460" xr:uid="{00000000-0005-0000-0000-000092340000}"/>
    <cellStyle name="Normal 3 2 2 4 4 3" xfId="13461" xr:uid="{00000000-0005-0000-0000-000093340000}"/>
    <cellStyle name="Normal 3 2 2 4 4 3 2" xfId="13462" xr:uid="{00000000-0005-0000-0000-000094340000}"/>
    <cellStyle name="Normal 3 2 2 4 4 3 3" xfId="13463" xr:uid="{00000000-0005-0000-0000-000095340000}"/>
    <cellStyle name="Normal 3 2 2 4 4 3 4" xfId="13464" xr:uid="{00000000-0005-0000-0000-000096340000}"/>
    <cellStyle name="Normal 3 2 2 4 4 4" xfId="13465" xr:uid="{00000000-0005-0000-0000-000097340000}"/>
    <cellStyle name="Normal 3 2 2 4 4 5" xfId="13466" xr:uid="{00000000-0005-0000-0000-000098340000}"/>
    <cellStyle name="Normal 3 2 2 4 4 6" xfId="13467" xr:uid="{00000000-0005-0000-0000-000099340000}"/>
    <cellStyle name="Normal 3 2 2 4 5" xfId="13468" xr:uid="{00000000-0005-0000-0000-00009A340000}"/>
    <cellStyle name="Normal 3 2 2 4 6" xfId="13469" xr:uid="{00000000-0005-0000-0000-00009B340000}"/>
    <cellStyle name="Normal 3 2 2 4 6 2" xfId="13470" xr:uid="{00000000-0005-0000-0000-00009C340000}"/>
    <cellStyle name="Normal 3 2 2 4 6 2 2" xfId="13471" xr:uid="{00000000-0005-0000-0000-00009D340000}"/>
    <cellStyle name="Normal 3 2 2 4 6 2 3" xfId="13472" xr:uid="{00000000-0005-0000-0000-00009E340000}"/>
    <cellStyle name="Normal 3 2 2 4 6 2 4" xfId="13473" xr:uid="{00000000-0005-0000-0000-00009F340000}"/>
    <cellStyle name="Normal 3 2 2 4 6 3" xfId="13474" xr:uid="{00000000-0005-0000-0000-0000A0340000}"/>
    <cellStyle name="Normal 3 2 2 4 6 4" xfId="13475" xr:uid="{00000000-0005-0000-0000-0000A1340000}"/>
    <cellStyle name="Normal 3 2 2 4 6 5" xfId="13476" xr:uid="{00000000-0005-0000-0000-0000A2340000}"/>
    <cellStyle name="Normal 3 2 2 4 7" xfId="13477" xr:uid="{00000000-0005-0000-0000-0000A3340000}"/>
    <cellStyle name="Normal 3 2 2 4 7 2" xfId="13478" xr:uid="{00000000-0005-0000-0000-0000A4340000}"/>
    <cellStyle name="Normal 3 2 2 4 7 3" xfId="13479" xr:uid="{00000000-0005-0000-0000-0000A5340000}"/>
    <cellStyle name="Normal 3 2 2 4 7 4" xfId="13480" xr:uid="{00000000-0005-0000-0000-0000A6340000}"/>
    <cellStyle name="Normal 3 2 2 4 8" xfId="13481" xr:uid="{00000000-0005-0000-0000-0000A7340000}"/>
    <cellStyle name="Normal 3 2 2 4 9" xfId="13482" xr:uid="{00000000-0005-0000-0000-0000A8340000}"/>
    <cellStyle name="Normal 3 2 2 5" xfId="13483" xr:uid="{00000000-0005-0000-0000-0000A9340000}"/>
    <cellStyle name="Normal 3 2 2 5 10" xfId="13484" xr:uid="{00000000-0005-0000-0000-0000AA340000}"/>
    <cellStyle name="Normal 3 2 2 5 11" xfId="13485" xr:uid="{00000000-0005-0000-0000-0000AB340000}"/>
    <cellStyle name="Normal 3 2 2 5 2" xfId="13486" xr:uid="{00000000-0005-0000-0000-0000AC340000}"/>
    <cellStyle name="Normal 3 2 2 5 2 2" xfId="13487" xr:uid="{00000000-0005-0000-0000-0000AD340000}"/>
    <cellStyle name="Normal 3 2 2 5 2 2 2" xfId="13488" xr:uid="{00000000-0005-0000-0000-0000AE340000}"/>
    <cellStyle name="Normal 3 2 2 5 2 2 2 2" xfId="13489" xr:uid="{00000000-0005-0000-0000-0000AF340000}"/>
    <cellStyle name="Normal 3 2 2 5 2 2 2 2 2" xfId="13490" xr:uid="{00000000-0005-0000-0000-0000B0340000}"/>
    <cellStyle name="Normal 3 2 2 5 2 2 2 2 3" xfId="13491" xr:uid="{00000000-0005-0000-0000-0000B1340000}"/>
    <cellStyle name="Normal 3 2 2 5 2 2 2 2 4" xfId="13492" xr:uid="{00000000-0005-0000-0000-0000B2340000}"/>
    <cellStyle name="Normal 3 2 2 5 2 2 2 3" xfId="13493" xr:uid="{00000000-0005-0000-0000-0000B3340000}"/>
    <cellStyle name="Normal 3 2 2 5 2 2 2 4" xfId="13494" xr:uid="{00000000-0005-0000-0000-0000B4340000}"/>
    <cellStyle name="Normal 3 2 2 5 2 2 2 5" xfId="13495" xr:uid="{00000000-0005-0000-0000-0000B5340000}"/>
    <cellStyle name="Normal 3 2 2 5 2 2 3" xfId="13496" xr:uid="{00000000-0005-0000-0000-0000B6340000}"/>
    <cellStyle name="Normal 3 2 2 5 2 2 3 2" xfId="13497" xr:uid="{00000000-0005-0000-0000-0000B7340000}"/>
    <cellStyle name="Normal 3 2 2 5 2 2 3 3" xfId="13498" xr:uid="{00000000-0005-0000-0000-0000B8340000}"/>
    <cellStyle name="Normal 3 2 2 5 2 2 3 4" xfId="13499" xr:uid="{00000000-0005-0000-0000-0000B9340000}"/>
    <cellStyle name="Normal 3 2 2 5 2 2 4" xfId="13500" xr:uid="{00000000-0005-0000-0000-0000BA340000}"/>
    <cellStyle name="Normal 3 2 2 5 2 2 5" xfId="13501" xr:uid="{00000000-0005-0000-0000-0000BB340000}"/>
    <cellStyle name="Normal 3 2 2 5 2 2 6" xfId="13502" xr:uid="{00000000-0005-0000-0000-0000BC340000}"/>
    <cellStyle name="Normal 3 2 2 5 2 3" xfId="13503" xr:uid="{00000000-0005-0000-0000-0000BD340000}"/>
    <cellStyle name="Normal 3 2 2 5 2 3 2" xfId="13504" xr:uid="{00000000-0005-0000-0000-0000BE340000}"/>
    <cellStyle name="Normal 3 2 2 5 2 3 2 2" xfId="13505" xr:uid="{00000000-0005-0000-0000-0000BF340000}"/>
    <cellStyle name="Normal 3 2 2 5 2 3 2 2 2" xfId="13506" xr:uid="{00000000-0005-0000-0000-0000C0340000}"/>
    <cellStyle name="Normal 3 2 2 5 2 3 2 2 3" xfId="13507" xr:uid="{00000000-0005-0000-0000-0000C1340000}"/>
    <cellStyle name="Normal 3 2 2 5 2 3 2 2 4" xfId="13508" xr:uid="{00000000-0005-0000-0000-0000C2340000}"/>
    <cellStyle name="Normal 3 2 2 5 2 3 2 3" xfId="13509" xr:uid="{00000000-0005-0000-0000-0000C3340000}"/>
    <cellStyle name="Normal 3 2 2 5 2 3 2 4" xfId="13510" xr:uid="{00000000-0005-0000-0000-0000C4340000}"/>
    <cellStyle name="Normal 3 2 2 5 2 3 2 5" xfId="13511" xr:uid="{00000000-0005-0000-0000-0000C5340000}"/>
    <cellStyle name="Normal 3 2 2 5 2 3 3" xfId="13512" xr:uid="{00000000-0005-0000-0000-0000C6340000}"/>
    <cellStyle name="Normal 3 2 2 5 2 3 3 2" xfId="13513" xr:uid="{00000000-0005-0000-0000-0000C7340000}"/>
    <cellStyle name="Normal 3 2 2 5 2 3 3 3" xfId="13514" xr:uid="{00000000-0005-0000-0000-0000C8340000}"/>
    <cellStyle name="Normal 3 2 2 5 2 3 3 4" xfId="13515" xr:uid="{00000000-0005-0000-0000-0000C9340000}"/>
    <cellStyle name="Normal 3 2 2 5 2 3 4" xfId="13516" xr:uid="{00000000-0005-0000-0000-0000CA340000}"/>
    <cellStyle name="Normal 3 2 2 5 2 3 5" xfId="13517" xr:uid="{00000000-0005-0000-0000-0000CB340000}"/>
    <cellStyle name="Normal 3 2 2 5 2 3 6" xfId="13518" xr:uid="{00000000-0005-0000-0000-0000CC340000}"/>
    <cellStyle name="Normal 3 2 2 5 2 4" xfId="13519" xr:uid="{00000000-0005-0000-0000-0000CD340000}"/>
    <cellStyle name="Normal 3 2 2 5 2 4 2" xfId="13520" xr:uid="{00000000-0005-0000-0000-0000CE340000}"/>
    <cellStyle name="Normal 3 2 2 5 2 4 2 2" xfId="13521" xr:uid="{00000000-0005-0000-0000-0000CF340000}"/>
    <cellStyle name="Normal 3 2 2 5 2 4 2 3" xfId="13522" xr:uid="{00000000-0005-0000-0000-0000D0340000}"/>
    <cellStyle name="Normal 3 2 2 5 2 4 2 4" xfId="13523" xr:uid="{00000000-0005-0000-0000-0000D1340000}"/>
    <cellStyle name="Normal 3 2 2 5 2 4 3" xfId="13524" xr:uid="{00000000-0005-0000-0000-0000D2340000}"/>
    <cellStyle name="Normal 3 2 2 5 2 4 4" xfId="13525" xr:uid="{00000000-0005-0000-0000-0000D3340000}"/>
    <cellStyle name="Normal 3 2 2 5 2 4 5" xfId="13526" xr:uid="{00000000-0005-0000-0000-0000D4340000}"/>
    <cellStyle name="Normal 3 2 2 5 2 5" xfId="13527" xr:uid="{00000000-0005-0000-0000-0000D5340000}"/>
    <cellStyle name="Normal 3 2 2 5 2 5 2" xfId="13528" xr:uid="{00000000-0005-0000-0000-0000D6340000}"/>
    <cellStyle name="Normal 3 2 2 5 2 5 3" xfId="13529" xr:uid="{00000000-0005-0000-0000-0000D7340000}"/>
    <cellStyle name="Normal 3 2 2 5 2 5 4" xfId="13530" xr:uid="{00000000-0005-0000-0000-0000D8340000}"/>
    <cellStyle name="Normal 3 2 2 5 2 6" xfId="13531" xr:uid="{00000000-0005-0000-0000-0000D9340000}"/>
    <cellStyle name="Normal 3 2 2 5 2 7" xfId="13532" xr:uid="{00000000-0005-0000-0000-0000DA340000}"/>
    <cellStyle name="Normal 3 2 2 5 2 8" xfId="13533" xr:uid="{00000000-0005-0000-0000-0000DB340000}"/>
    <cellStyle name="Normal 3 2 2 5 3" xfId="13534" xr:uid="{00000000-0005-0000-0000-0000DC340000}"/>
    <cellStyle name="Normal 3 2 2 5 3 2" xfId="13535" xr:uid="{00000000-0005-0000-0000-0000DD340000}"/>
    <cellStyle name="Normal 3 2 2 5 3 2 2" xfId="13536" xr:uid="{00000000-0005-0000-0000-0000DE340000}"/>
    <cellStyle name="Normal 3 2 2 5 3 2 2 2" xfId="13537" xr:uid="{00000000-0005-0000-0000-0000DF340000}"/>
    <cellStyle name="Normal 3 2 2 5 3 2 2 3" xfId="13538" xr:uid="{00000000-0005-0000-0000-0000E0340000}"/>
    <cellStyle name="Normal 3 2 2 5 3 2 2 4" xfId="13539" xr:uid="{00000000-0005-0000-0000-0000E1340000}"/>
    <cellStyle name="Normal 3 2 2 5 3 2 3" xfId="13540" xr:uid="{00000000-0005-0000-0000-0000E2340000}"/>
    <cellStyle name="Normal 3 2 2 5 3 2 4" xfId="13541" xr:uid="{00000000-0005-0000-0000-0000E3340000}"/>
    <cellStyle name="Normal 3 2 2 5 3 2 5" xfId="13542" xr:uid="{00000000-0005-0000-0000-0000E4340000}"/>
    <cellStyle name="Normal 3 2 2 5 3 3" xfId="13543" xr:uid="{00000000-0005-0000-0000-0000E5340000}"/>
    <cellStyle name="Normal 3 2 2 5 3 3 2" xfId="13544" xr:uid="{00000000-0005-0000-0000-0000E6340000}"/>
    <cellStyle name="Normal 3 2 2 5 3 3 3" xfId="13545" xr:uid="{00000000-0005-0000-0000-0000E7340000}"/>
    <cellStyle name="Normal 3 2 2 5 3 3 4" xfId="13546" xr:uid="{00000000-0005-0000-0000-0000E8340000}"/>
    <cellStyle name="Normal 3 2 2 5 3 4" xfId="13547" xr:uid="{00000000-0005-0000-0000-0000E9340000}"/>
    <cellStyle name="Normal 3 2 2 5 3 5" xfId="13548" xr:uid="{00000000-0005-0000-0000-0000EA340000}"/>
    <cellStyle name="Normal 3 2 2 5 3 6" xfId="13549" xr:uid="{00000000-0005-0000-0000-0000EB340000}"/>
    <cellStyle name="Normal 3 2 2 5 4" xfId="13550" xr:uid="{00000000-0005-0000-0000-0000EC340000}"/>
    <cellStyle name="Normal 3 2 2 5 4 2" xfId="13551" xr:uid="{00000000-0005-0000-0000-0000ED340000}"/>
    <cellStyle name="Normal 3 2 2 5 4 2 2" xfId="13552" xr:uid="{00000000-0005-0000-0000-0000EE340000}"/>
    <cellStyle name="Normal 3 2 2 5 4 2 2 2" xfId="13553" xr:uid="{00000000-0005-0000-0000-0000EF340000}"/>
    <cellStyle name="Normal 3 2 2 5 4 2 2 3" xfId="13554" xr:uid="{00000000-0005-0000-0000-0000F0340000}"/>
    <cellStyle name="Normal 3 2 2 5 4 2 2 4" xfId="13555" xr:uid="{00000000-0005-0000-0000-0000F1340000}"/>
    <cellStyle name="Normal 3 2 2 5 4 2 3" xfId="13556" xr:uid="{00000000-0005-0000-0000-0000F2340000}"/>
    <cellStyle name="Normal 3 2 2 5 4 2 4" xfId="13557" xr:uid="{00000000-0005-0000-0000-0000F3340000}"/>
    <cellStyle name="Normal 3 2 2 5 4 2 5" xfId="13558" xr:uid="{00000000-0005-0000-0000-0000F4340000}"/>
    <cellStyle name="Normal 3 2 2 5 4 3" xfId="13559" xr:uid="{00000000-0005-0000-0000-0000F5340000}"/>
    <cellStyle name="Normal 3 2 2 5 4 3 2" xfId="13560" xr:uid="{00000000-0005-0000-0000-0000F6340000}"/>
    <cellStyle name="Normal 3 2 2 5 4 3 3" xfId="13561" xr:uid="{00000000-0005-0000-0000-0000F7340000}"/>
    <cellStyle name="Normal 3 2 2 5 4 3 4" xfId="13562" xr:uid="{00000000-0005-0000-0000-0000F8340000}"/>
    <cellStyle name="Normal 3 2 2 5 4 4" xfId="13563" xr:uid="{00000000-0005-0000-0000-0000F9340000}"/>
    <cellStyle name="Normal 3 2 2 5 4 5" xfId="13564" xr:uid="{00000000-0005-0000-0000-0000FA340000}"/>
    <cellStyle name="Normal 3 2 2 5 4 6" xfId="13565" xr:uid="{00000000-0005-0000-0000-0000FB340000}"/>
    <cellStyle name="Normal 3 2 2 5 5" xfId="13566" xr:uid="{00000000-0005-0000-0000-0000FC340000}"/>
    <cellStyle name="Normal 3 2 2 5 6" xfId="13567" xr:uid="{00000000-0005-0000-0000-0000FD340000}"/>
    <cellStyle name="Normal 3 2 2 5 6 2" xfId="13568" xr:uid="{00000000-0005-0000-0000-0000FE340000}"/>
    <cellStyle name="Normal 3 2 2 5 6 2 2" xfId="13569" xr:uid="{00000000-0005-0000-0000-0000FF340000}"/>
    <cellStyle name="Normal 3 2 2 5 6 2 3" xfId="13570" xr:uid="{00000000-0005-0000-0000-000000350000}"/>
    <cellStyle name="Normal 3 2 2 5 6 2 4" xfId="13571" xr:uid="{00000000-0005-0000-0000-000001350000}"/>
    <cellStyle name="Normal 3 2 2 5 6 3" xfId="13572" xr:uid="{00000000-0005-0000-0000-000002350000}"/>
    <cellStyle name="Normal 3 2 2 5 6 4" xfId="13573" xr:uid="{00000000-0005-0000-0000-000003350000}"/>
    <cellStyle name="Normal 3 2 2 5 6 5" xfId="13574" xr:uid="{00000000-0005-0000-0000-000004350000}"/>
    <cellStyle name="Normal 3 2 2 5 7" xfId="13575" xr:uid="{00000000-0005-0000-0000-000005350000}"/>
    <cellStyle name="Normal 3 2 2 5 8" xfId="13576" xr:uid="{00000000-0005-0000-0000-000006350000}"/>
    <cellStyle name="Normal 3 2 2 5 8 2" xfId="13577" xr:uid="{00000000-0005-0000-0000-000007350000}"/>
    <cellStyle name="Normal 3 2 2 5 8 3" xfId="13578" xr:uid="{00000000-0005-0000-0000-000008350000}"/>
    <cellStyle name="Normal 3 2 2 5 8 4" xfId="13579" xr:uid="{00000000-0005-0000-0000-000009350000}"/>
    <cellStyle name="Normal 3 2 2 5 9" xfId="13580" xr:uid="{00000000-0005-0000-0000-00000A350000}"/>
    <cellStyle name="Normal 3 2 2 6" xfId="13581" xr:uid="{00000000-0005-0000-0000-00000B350000}"/>
    <cellStyle name="Normal 3 2 2 6 2" xfId="13582" xr:uid="{00000000-0005-0000-0000-00000C350000}"/>
    <cellStyle name="Normal 3 2 2 6 2 2" xfId="13583" xr:uid="{00000000-0005-0000-0000-00000D350000}"/>
    <cellStyle name="Normal 3 2 2 6 2 2 2" xfId="13584" xr:uid="{00000000-0005-0000-0000-00000E350000}"/>
    <cellStyle name="Normal 3 2 2 6 2 2 2 2" xfId="13585" xr:uid="{00000000-0005-0000-0000-00000F350000}"/>
    <cellStyle name="Normal 3 2 2 6 2 2 2 3" xfId="13586" xr:uid="{00000000-0005-0000-0000-000010350000}"/>
    <cellStyle name="Normal 3 2 2 6 2 2 2 4" xfId="13587" xr:uid="{00000000-0005-0000-0000-000011350000}"/>
    <cellStyle name="Normal 3 2 2 6 2 2 3" xfId="13588" xr:uid="{00000000-0005-0000-0000-000012350000}"/>
    <cellStyle name="Normal 3 2 2 6 2 2 4" xfId="13589" xr:uid="{00000000-0005-0000-0000-000013350000}"/>
    <cellStyle name="Normal 3 2 2 6 2 2 5" xfId="13590" xr:uid="{00000000-0005-0000-0000-000014350000}"/>
    <cellStyle name="Normal 3 2 2 6 2 3" xfId="13591" xr:uid="{00000000-0005-0000-0000-000015350000}"/>
    <cellStyle name="Normal 3 2 2 6 2 3 2" xfId="13592" xr:uid="{00000000-0005-0000-0000-000016350000}"/>
    <cellStyle name="Normal 3 2 2 6 2 3 3" xfId="13593" xr:uid="{00000000-0005-0000-0000-000017350000}"/>
    <cellStyle name="Normal 3 2 2 6 2 3 4" xfId="13594" xr:uid="{00000000-0005-0000-0000-000018350000}"/>
    <cellStyle name="Normal 3 2 2 6 2 4" xfId="13595" xr:uid="{00000000-0005-0000-0000-000019350000}"/>
    <cellStyle name="Normal 3 2 2 6 2 5" xfId="13596" xr:uid="{00000000-0005-0000-0000-00001A350000}"/>
    <cellStyle name="Normal 3 2 2 6 2 6" xfId="13597" xr:uid="{00000000-0005-0000-0000-00001B350000}"/>
    <cellStyle name="Normal 3 2 2 6 3" xfId="13598" xr:uid="{00000000-0005-0000-0000-00001C350000}"/>
    <cellStyle name="Normal 3 2 2 6 3 2" xfId="13599" xr:uid="{00000000-0005-0000-0000-00001D350000}"/>
    <cellStyle name="Normal 3 2 2 6 3 2 2" xfId="13600" xr:uid="{00000000-0005-0000-0000-00001E350000}"/>
    <cellStyle name="Normal 3 2 2 6 3 2 2 2" xfId="13601" xr:uid="{00000000-0005-0000-0000-00001F350000}"/>
    <cellStyle name="Normal 3 2 2 6 3 2 2 3" xfId="13602" xr:uid="{00000000-0005-0000-0000-000020350000}"/>
    <cellStyle name="Normal 3 2 2 6 3 2 2 4" xfId="13603" xr:uid="{00000000-0005-0000-0000-000021350000}"/>
    <cellStyle name="Normal 3 2 2 6 3 2 3" xfId="13604" xr:uid="{00000000-0005-0000-0000-000022350000}"/>
    <cellStyle name="Normal 3 2 2 6 3 2 4" xfId="13605" xr:uid="{00000000-0005-0000-0000-000023350000}"/>
    <cellStyle name="Normal 3 2 2 6 3 2 5" xfId="13606" xr:uid="{00000000-0005-0000-0000-000024350000}"/>
    <cellStyle name="Normal 3 2 2 6 3 3" xfId="13607" xr:uid="{00000000-0005-0000-0000-000025350000}"/>
    <cellStyle name="Normal 3 2 2 6 3 3 2" xfId="13608" xr:uid="{00000000-0005-0000-0000-000026350000}"/>
    <cellStyle name="Normal 3 2 2 6 3 3 3" xfId="13609" xr:uid="{00000000-0005-0000-0000-000027350000}"/>
    <cellStyle name="Normal 3 2 2 6 3 3 4" xfId="13610" xr:uid="{00000000-0005-0000-0000-000028350000}"/>
    <cellStyle name="Normal 3 2 2 6 3 4" xfId="13611" xr:uid="{00000000-0005-0000-0000-000029350000}"/>
    <cellStyle name="Normal 3 2 2 6 3 5" xfId="13612" xr:uid="{00000000-0005-0000-0000-00002A350000}"/>
    <cellStyle name="Normal 3 2 2 6 3 6" xfId="13613" xr:uid="{00000000-0005-0000-0000-00002B350000}"/>
    <cellStyle name="Normal 3 2 2 6 4" xfId="13614" xr:uid="{00000000-0005-0000-0000-00002C350000}"/>
    <cellStyle name="Normal 3 2 2 6 5" xfId="13615" xr:uid="{00000000-0005-0000-0000-00002D350000}"/>
    <cellStyle name="Normal 3 2 2 6 5 2" xfId="13616" xr:uid="{00000000-0005-0000-0000-00002E350000}"/>
    <cellStyle name="Normal 3 2 2 6 5 2 2" xfId="13617" xr:uid="{00000000-0005-0000-0000-00002F350000}"/>
    <cellStyle name="Normal 3 2 2 6 5 2 3" xfId="13618" xr:uid="{00000000-0005-0000-0000-000030350000}"/>
    <cellStyle name="Normal 3 2 2 6 5 2 4" xfId="13619" xr:uid="{00000000-0005-0000-0000-000031350000}"/>
    <cellStyle name="Normal 3 2 2 6 5 3" xfId="13620" xr:uid="{00000000-0005-0000-0000-000032350000}"/>
    <cellStyle name="Normal 3 2 2 6 5 4" xfId="13621" xr:uid="{00000000-0005-0000-0000-000033350000}"/>
    <cellStyle name="Normal 3 2 2 6 5 5" xfId="13622" xr:uid="{00000000-0005-0000-0000-000034350000}"/>
    <cellStyle name="Normal 3 2 2 6 6" xfId="13623" xr:uid="{00000000-0005-0000-0000-000035350000}"/>
    <cellStyle name="Normal 3 2 2 6 6 2" xfId="13624" xr:uid="{00000000-0005-0000-0000-000036350000}"/>
    <cellStyle name="Normal 3 2 2 6 6 3" xfId="13625" xr:uid="{00000000-0005-0000-0000-000037350000}"/>
    <cellStyle name="Normal 3 2 2 6 6 4" xfId="13626" xr:uid="{00000000-0005-0000-0000-000038350000}"/>
    <cellStyle name="Normal 3 2 2 6 7" xfId="13627" xr:uid="{00000000-0005-0000-0000-000039350000}"/>
    <cellStyle name="Normal 3 2 2 6 8" xfId="13628" xr:uid="{00000000-0005-0000-0000-00003A350000}"/>
    <cellStyle name="Normal 3 2 2 6 9" xfId="13629" xr:uid="{00000000-0005-0000-0000-00003B350000}"/>
    <cellStyle name="Normal 3 2 2 7" xfId="13630" xr:uid="{00000000-0005-0000-0000-00003C350000}"/>
    <cellStyle name="Normal 3 2 2 7 2" xfId="13631" xr:uid="{00000000-0005-0000-0000-00003D350000}"/>
    <cellStyle name="Normal 3 2 2 7 2 2" xfId="13632" xr:uid="{00000000-0005-0000-0000-00003E350000}"/>
    <cellStyle name="Normal 3 2 2 7 2 2 2" xfId="13633" xr:uid="{00000000-0005-0000-0000-00003F350000}"/>
    <cellStyle name="Normal 3 2 2 7 2 2 2 2" xfId="13634" xr:uid="{00000000-0005-0000-0000-000040350000}"/>
    <cellStyle name="Normal 3 2 2 7 2 2 2 3" xfId="13635" xr:uid="{00000000-0005-0000-0000-000041350000}"/>
    <cellStyle name="Normal 3 2 2 7 2 2 2 4" xfId="13636" xr:uid="{00000000-0005-0000-0000-000042350000}"/>
    <cellStyle name="Normal 3 2 2 7 2 2 3" xfId="13637" xr:uid="{00000000-0005-0000-0000-000043350000}"/>
    <cellStyle name="Normal 3 2 2 7 2 2 4" xfId="13638" xr:uid="{00000000-0005-0000-0000-000044350000}"/>
    <cellStyle name="Normal 3 2 2 7 2 2 5" xfId="13639" xr:uid="{00000000-0005-0000-0000-000045350000}"/>
    <cellStyle name="Normal 3 2 2 7 2 3" xfId="13640" xr:uid="{00000000-0005-0000-0000-000046350000}"/>
    <cellStyle name="Normal 3 2 2 7 2 3 2" xfId="13641" xr:uid="{00000000-0005-0000-0000-000047350000}"/>
    <cellStyle name="Normal 3 2 2 7 2 3 3" xfId="13642" xr:uid="{00000000-0005-0000-0000-000048350000}"/>
    <cellStyle name="Normal 3 2 2 7 2 3 4" xfId="13643" xr:uid="{00000000-0005-0000-0000-000049350000}"/>
    <cellStyle name="Normal 3 2 2 7 2 4" xfId="13644" xr:uid="{00000000-0005-0000-0000-00004A350000}"/>
    <cellStyle name="Normal 3 2 2 7 2 5" xfId="13645" xr:uid="{00000000-0005-0000-0000-00004B350000}"/>
    <cellStyle name="Normal 3 2 2 7 2 6" xfId="13646" xr:uid="{00000000-0005-0000-0000-00004C350000}"/>
    <cellStyle name="Normal 3 2 2 7 3" xfId="13647" xr:uid="{00000000-0005-0000-0000-00004D350000}"/>
    <cellStyle name="Normal 3 2 2 7 3 2" xfId="13648" xr:uid="{00000000-0005-0000-0000-00004E350000}"/>
    <cellStyle name="Normal 3 2 2 7 3 2 2" xfId="13649" xr:uid="{00000000-0005-0000-0000-00004F350000}"/>
    <cellStyle name="Normal 3 2 2 7 3 2 2 2" xfId="13650" xr:uid="{00000000-0005-0000-0000-000050350000}"/>
    <cellStyle name="Normal 3 2 2 7 3 2 2 3" xfId="13651" xr:uid="{00000000-0005-0000-0000-000051350000}"/>
    <cellStyle name="Normal 3 2 2 7 3 2 2 4" xfId="13652" xr:uid="{00000000-0005-0000-0000-000052350000}"/>
    <cellStyle name="Normal 3 2 2 7 3 2 3" xfId="13653" xr:uid="{00000000-0005-0000-0000-000053350000}"/>
    <cellStyle name="Normal 3 2 2 7 3 2 4" xfId="13654" xr:uid="{00000000-0005-0000-0000-000054350000}"/>
    <cellStyle name="Normal 3 2 2 7 3 2 5" xfId="13655" xr:uid="{00000000-0005-0000-0000-000055350000}"/>
    <cellStyle name="Normal 3 2 2 7 3 3" xfId="13656" xr:uid="{00000000-0005-0000-0000-000056350000}"/>
    <cellStyle name="Normal 3 2 2 7 3 3 2" xfId="13657" xr:uid="{00000000-0005-0000-0000-000057350000}"/>
    <cellStyle name="Normal 3 2 2 7 3 3 3" xfId="13658" xr:uid="{00000000-0005-0000-0000-000058350000}"/>
    <cellStyle name="Normal 3 2 2 7 3 3 4" xfId="13659" xr:uid="{00000000-0005-0000-0000-000059350000}"/>
    <cellStyle name="Normal 3 2 2 7 3 4" xfId="13660" xr:uid="{00000000-0005-0000-0000-00005A350000}"/>
    <cellStyle name="Normal 3 2 2 7 3 5" xfId="13661" xr:uid="{00000000-0005-0000-0000-00005B350000}"/>
    <cellStyle name="Normal 3 2 2 7 3 6" xfId="13662" xr:uid="{00000000-0005-0000-0000-00005C350000}"/>
    <cellStyle name="Normal 3 2 2 7 4" xfId="13663" xr:uid="{00000000-0005-0000-0000-00005D350000}"/>
    <cellStyle name="Normal 3 2 2 7 5" xfId="13664" xr:uid="{00000000-0005-0000-0000-00005E350000}"/>
    <cellStyle name="Normal 3 2 2 7 5 2" xfId="13665" xr:uid="{00000000-0005-0000-0000-00005F350000}"/>
    <cellStyle name="Normal 3 2 2 7 5 2 2" xfId="13666" xr:uid="{00000000-0005-0000-0000-000060350000}"/>
    <cellStyle name="Normal 3 2 2 7 5 2 3" xfId="13667" xr:uid="{00000000-0005-0000-0000-000061350000}"/>
    <cellStyle name="Normal 3 2 2 7 5 2 4" xfId="13668" xr:uid="{00000000-0005-0000-0000-000062350000}"/>
    <cellStyle name="Normal 3 2 2 7 5 3" xfId="13669" xr:uid="{00000000-0005-0000-0000-000063350000}"/>
    <cellStyle name="Normal 3 2 2 7 5 4" xfId="13670" xr:uid="{00000000-0005-0000-0000-000064350000}"/>
    <cellStyle name="Normal 3 2 2 7 5 5" xfId="13671" xr:uid="{00000000-0005-0000-0000-000065350000}"/>
    <cellStyle name="Normal 3 2 2 7 6" xfId="13672" xr:uid="{00000000-0005-0000-0000-000066350000}"/>
    <cellStyle name="Normal 3 2 2 7 6 2" xfId="13673" xr:uid="{00000000-0005-0000-0000-000067350000}"/>
    <cellStyle name="Normal 3 2 2 7 6 3" xfId="13674" xr:uid="{00000000-0005-0000-0000-000068350000}"/>
    <cellStyle name="Normal 3 2 2 7 6 4" xfId="13675" xr:uid="{00000000-0005-0000-0000-000069350000}"/>
    <cellStyle name="Normal 3 2 2 7 7" xfId="13676" xr:uid="{00000000-0005-0000-0000-00006A350000}"/>
    <cellStyle name="Normal 3 2 2 7 8" xfId="13677" xr:uid="{00000000-0005-0000-0000-00006B350000}"/>
    <cellStyle name="Normal 3 2 2 7 9" xfId="13678" xr:uid="{00000000-0005-0000-0000-00006C350000}"/>
    <cellStyle name="Normal 3 2 2 8" xfId="13679" xr:uid="{00000000-0005-0000-0000-00006D350000}"/>
    <cellStyle name="Normal 3 2 2 8 2" xfId="13680" xr:uid="{00000000-0005-0000-0000-00006E350000}"/>
    <cellStyle name="Normal 3 2 2 8 2 2" xfId="13681" xr:uid="{00000000-0005-0000-0000-00006F350000}"/>
    <cellStyle name="Normal 3 2 2 8 2 2 2" xfId="13682" xr:uid="{00000000-0005-0000-0000-000070350000}"/>
    <cellStyle name="Normal 3 2 2 8 2 2 3" xfId="13683" xr:uid="{00000000-0005-0000-0000-000071350000}"/>
    <cellStyle name="Normal 3 2 2 8 2 2 4" xfId="13684" xr:uid="{00000000-0005-0000-0000-000072350000}"/>
    <cellStyle name="Normal 3 2 2 8 2 3" xfId="13685" xr:uid="{00000000-0005-0000-0000-000073350000}"/>
    <cellStyle name="Normal 3 2 2 8 2 4" xfId="13686" xr:uid="{00000000-0005-0000-0000-000074350000}"/>
    <cellStyle name="Normal 3 2 2 8 2 5" xfId="13687" xr:uid="{00000000-0005-0000-0000-000075350000}"/>
    <cellStyle name="Normal 3 2 2 8 3" xfId="13688" xr:uid="{00000000-0005-0000-0000-000076350000}"/>
    <cellStyle name="Normal 3 2 2 8 3 2" xfId="13689" xr:uid="{00000000-0005-0000-0000-000077350000}"/>
    <cellStyle name="Normal 3 2 2 8 3 3" xfId="13690" xr:uid="{00000000-0005-0000-0000-000078350000}"/>
    <cellStyle name="Normal 3 2 2 8 3 4" xfId="13691" xr:uid="{00000000-0005-0000-0000-000079350000}"/>
    <cellStyle name="Normal 3 2 2 8 4" xfId="13692" xr:uid="{00000000-0005-0000-0000-00007A350000}"/>
    <cellStyle name="Normal 3 2 2 8 5" xfId="13693" xr:uid="{00000000-0005-0000-0000-00007B350000}"/>
    <cellStyle name="Normal 3 2 2 8 6" xfId="13694" xr:uid="{00000000-0005-0000-0000-00007C350000}"/>
    <cellStyle name="Normal 3 2 2 9" xfId="13695" xr:uid="{00000000-0005-0000-0000-00007D350000}"/>
    <cellStyle name="Normal 3 2 2 9 2" xfId="13696" xr:uid="{00000000-0005-0000-0000-00007E350000}"/>
    <cellStyle name="Normal 3 2 2 9 2 2" xfId="13697" xr:uid="{00000000-0005-0000-0000-00007F350000}"/>
    <cellStyle name="Normal 3 2 2 9 2 2 2" xfId="13698" xr:uid="{00000000-0005-0000-0000-000080350000}"/>
    <cellStyle name="Normal 3 2 2 9 2 2 3" xfId="13699" xr:uid="{00000000-0005-0000-0000-000081350000}"/>
    <cellStyle name="Normal 3 2 2 9 2 2 4" xfId="13700" xr:uid="{00000000-0005-0000-0000-000082350000}"/>
    <cellStyle name="Normal 3 2 2 9 2 3" xfId="13701" xr:uid="{00000000-0005-0000-0000-000083350000}"/>
    <cellStyle name="Normal 3 2 2 9 2 4" xfId="13702" xr:uid="{00000000-0005-0000-0000-000084350000}"/>
    <cellStyle name="Normal 3 2 2 9 2 5" xfId="13703" xr:uid="{00000000-0005-0000-0000-000085350000}"/>
    <cellStyle name="Normal 3 2 2 9 3" xfId="13704" xr:uid="{00000000-0005-0000-0000-000086350000}"/>
    <cellStyle name="Normal 3 2 2 9 3 2" xfId="13705" xr:uid="{00000000-0005-0000-0000-000087350000}"/>
    <cellStyle name="Normal 3 2 2 9 3 3" xfId="13706" xr:uid="{00000000-0005-0000-0000-000088350000}"/>
    <cellStyle name="Normal 3 2 2 9 3 4" xfId="13707" xr:uid="{00000000-0005-0000-0000-000089350000}"/>
    <cellStyle name="Normal 3 2 2 9 4" xfId="13708" xr:uid="{00000000-0005-0000-0000-00008A350000}"/>
    <cellStyle name="Normal 3 2 2 9 5" xfId="13709" xr:uid="{00000000-0005-0000-0000-00008B350000}"/>
    <cellStyle name="Normal 3 2 2 9 6" xfId="13710" xr:uid="{00000000-0005-0000-0000-00008C350000}"/>
    <cellStyle name="Normal 3 2 20" xfId="13711" xr:uid="{00000000-0005-0000-0000-00008D350000}"/>
    <cellStyle name="Normal 3 2 20 2" xfId="13712" xr:uid="{00000000-0005-0000-0000-00008E350000}"/>
    <cellStyle name="Normal 3 2 20 2 2" xfId="13713" xr:uid="{00000000-0005-0000-0000-00008F350000}"/>
    <cellStyle name="Normal 3 2 20 2 2 2" xfId="13714" xr:uid="{00000000-0005-0000-0000-000090350000}"/>
    <cellStyle name="Normal 3 2 20 2 2 3" xfId="13715" xr:uid="{00000000-0005-0000-0000-000091350000}"/>
    <cellStyle name="Normal 3 2 20 2 2 4" xfId="13716" xr:uid="{00000000-0005-0000-0000-000092350000}"/>
    <cellStyle name="Normal 3 2 20 2 3" xfId="13717" xr:uid="{00000000-0005-0000-0000-000093350000}"/>
    <cellStyle name="Normal 3 2 20 2 4" xfId="13718" xr:uid="{00000000-0005-0000-0000-000094350000}"/>
    <cellStyle name="Normal 3 2 20 2 5" xfId="13719" xr:uid="{00000000-0005-0000-0000-000095350000}"/>
    <cellStyle name="Normal 3 2 20 3" xfId="13720" xr:uid="{00000000-0005-0000-0000-000096350000}"/>
    <cellStyle name="Normal 3 2 20 4" xfId="13721" xr:uid="{00000000-0005-0000-0000-000097350000}"/>
    <cellStyle name="Normal 3 2 20 4 2" xfId="13722" xr:uid="{00000000-0005-0000-0000-000098350000}"/>
    <cellStyle name="Normal 3 2 20 4 3" xfId="13723" xr:uid="{00000000-0005-0000-0000-000099350000}"/>
    <cellStyle name="Normal 3 2 20 4 4" xfId="13724" xr:uid="{00000000-0005-0000-0000-00009A350000}"/>
    <cellStyle name="Normal 3 2 20 5" xfId="13725" xr:uid="{00000000-0005-0000-0000-00009B350000}"/>
    <cellStyle name="Normal 3 2 20 6" xfId="13726" xr:uid="{00000000-0005-0000-0000-00009C350000}"/>
    <cellStyle name="Normal 3 2 20 7" xfId="13727" xr:uid="{00000000-0005-0000-0000-00009D350000}"/>
    <cellStyle name="Normal 3 2 21" xfId="13728" xr:uid="{00000000-0005-0000-0000-00009E350000}"/>
    <cellStyle name="Normal 3 2 21 2" xfId="13729" xr:uid="{00000000-0005-0000-0000-00009F350000}"/>
    <cellStyle name="Normal 3 2 21 3" xfId="13730" xr:uid="{00000000-0005-0000-0000-0000A0350000}"/>
    <cellStyle name="Normal 3 2 21 3 2" xfId="13731" xr:uid="{00000000-0005-0000-0000-0000A1350000}"/>
    <cellStyle name="Normal 3 2 21 3 3" xfId="13732" xr:uid="{00000000-0005-0000-0000-0000A2350000}"/>
    <cellStyle name="Normal 3 2 21 3 4" xfId="13733" xr:uid="{00000000-0005-0000-0000-0000A3350000}"/>
    <cellStyle name="Normal 3 2 21 4" xfId="13734" xr:uid="{00000000-0005-0000-0000-0000A4350000}"/>
    <cellStyle name="Normal 3 2 21 5" xfId="13735" xr:uid="{00000000-0005-0000-0000-0000A5350000}"/>
    <cellStyle name="Normal 3 2 21 6" xfId="13736" xr:uid="{00000000-0005-0000-0000-0000A6350000}"/>
    <cellStyle name="Normal 3 2 22" xfId="13737" xr:uid="{00000000-0005-0000-0000-0000A7350000}"/>
    <cellStyle name="Normal 3 2 22 2" xfId="13738" xr:uid="{00000000-0005-0000-0000-0000A8350000}"/>
    <cellStyle name="Normal 3 2 22 3" xfId="13739" xr:uid="{00000000-0005-0000-0000-0000A9350000}"/>
    <cellStyle name="Normal 3 2 22 4" xfId="13740" xr:uid="{00000000-0005-0000-0000-0000AA350000}"/>
    <cellStyle name="Normal 3 2 23" xfId="13741" xr:uid="{00000000-0005-0000-0000-0000AB350000}"/>
    <cellStyle name="Normal 3 2 24" xfId="13742" xr:uid="{00000000-0005-0000-0000-0000AC350000}"/>
    <cellStyle name="Normal 3 2 25" xfId="13743" xr:uid="{00000000-0005-0000-0000-0000AD350000}"/>
    <cellStyle name="Normal 3 2 3" xfId="13744" xr:uid="{00000000-0005-0000-0000-0000AE350000}"/>
    <cellStyle name="Normal 3 2 3 10" xfId="13745" xr:uid="{00000000-0005-0000-0000-0000AF350000}"/>
    <cellStyle name="Normal 3 2 3 10 2" xfId="13746" xr:uid="{00000000-0005-0000-0000-0000B0350000}"/>
    <cellStyle name="Normal 3 2 3 10 2 2" xfId="13747" xr:uid="{00000000-0005-0000-0000-0000B1350000}"/>
    <cellStyle name="Normal 3 2 3 10 2 3" xfId="13748" xr:uid="{00000000-0005-0000-0000-0000B2350000}"/>
    <cellStyle name="Normal 3 2 3 10 2 4" xfId="13749" xr:uid="{00000000-0005-0000-0000-0000B3350000}"/>
    <cellStyle name="Normal 3 2 3 10 3" xfId="13750" xr:uid="{00000000-0005-0000-0000-0000B4350000}"/>
    <cellStyle name="Normal 3 2 3 10 4" xfId="13751" xr:uid="{00000000-0005-0000-0000-0000B5350000}"/>
    <cellStyle name="Normal 3 2 3 10 5" xfId="13752" xr:uid="{00000000-0005-0000-0000-0000B6350000}"/>
    <cellStyle name="Normal 3 2 3 11" xfId="13753" xr:uid="{00000000-0005-0000-0000-0000B7350000}"/>
    <cellStyle name="Normal 3 2 3 11 2" xfId="13754" xr:uid="{00000000-0005-0000-0000-0000B8350000}"/>
    <cellStyle name="Normal 3 2 3 11 3" xfId="13755" xr:uid="{00000000-0005-0000-0000-0000B9350000}"/>
    <cellStyle name="Normal 3 2 3 11 4" xfId="13756" xr:uid="{00000000-0005-0000-0000-0000BA350000}"/>
    <cellStyle name="Normal 3 2 3 12" xfId="13757" xr:uid="{00000000-0005-0000-0000-0000BB350000}"/>
    <cellStyle name="Normal 3 2 3 13" xfId="13758" xr:uid="{00000000-0005-0000-0000-0000BC350000}"/>
    <cellStyle name="Normal 3 2 3 14" xfId="13759" xr:uid="{00000000-0005-0000-0000-0000BD350000}"/>
    <cellStyle name="Normal 3 2 3 2" xfId="13760" xr:uid="{00000000-0005-0000-0000-0000BE350000}"/>
    <cellStyle name="Normal 3 2 3 2 10" xfId="13761" xr:uid="{00000000-0005-0000-0000-0000BF350000}"/>
    <cellStyle name="Normal 3 2 3 2 2" xfId="13762" xr:uid="{00000000-0005-0000-0000-0000C0350000}"/>
    <cellStyle name="Normal 3 2 3 2 2 2" xfId="13763" xr:uid="{00000000-0005-0000-0000-0000C1350000}"/>
    <cellStyle name="Normal 3 2 3 2 2 2 2" xfId="13764" xr:uid="{00000000-0005-0000-0000-0000C2350000}"/>
    <cellStyle name="Normal 3 2 3 2 2 2 2 2" xfId="13765" xr:uid="{00000000-0005-0000-0000-0000C3350000}"/>
    <cellStyle name="Normal 3 2 3 2 2 2 2 2 2" xfId="13766" xr:uid="{00000000-0005-0000-0000-0000C4350000}"/>
    <cellStyle name="Normal 3 2 3 2 2 2 2 2 3" xfId="13767" xr:uid="{00000000-0005-0000-0000-0000C5350000}"/>
    <cellStyle name="Normal 3 2 3 2 2 2 2 2 4" xfId="13768" xr:uid="{00000000-0005-0000-0000-0000C6350000}"/>
    <cellStyle name="Normal 3 2 3 2 2 2 2 3" xfId="13769" xr:uid="{00000000-0005-0000-0000-0000C7350000}"/>
    <cellStyle name="Normal 3 2 3 2 2 2 2 4" xfId="13770" xr:uid="{00000000-0005-0000-0000-0000C8350000}"/>
    <cellStyle name="Normal 3 2 3 2 2 2 2 5" xfId="13771" xr:uid="{00000000-0005-0000-0000-0000C9350000}"/>
    <cellStyle name="Normal 3 2 3 2 2 2 3" xfId="13772" xr:uid="{00000000-0005-0000-0000-0000CA350000}"/>
    <cellStyle name="Normal 3 2 3 2 2 2 3 2" xfId="13773" xr:uid="{00000000-0005-0000-0000-0000CB350000}"/>
    <cellStyle name="Normal 3 2 3 2 2 2 3 3" xfId="13774" xr:uid="{00000000-0005-0000-0000-0000CC350000}"/>
    <cellStyle name="Normal 3 2 3 2 2 2 3 4" xfId="13775" xr:uid="{00000000-0005-0000-0000-0000CD350000}"/>
    <cellStyle name="Normal 3 2 3 2 2 2 4" xfId="13776" xr:uid="{00000000-0005-0000-0000-0000CE350000}"/>
    <cellStyle name="Normal 3 2 3 2 2 2 5" xfId="13777" xr:uid="{00000000-0005-0000-0000-0000CF350000}"/>
    <cellStyle name="Normal 3 2 3 2 2 2 6" xfId="13778" xr:uid="{00000000-0005-0000-0000-0000D0350000}"/>
    <cellStyle name="Normal 3 2 3 2 2 3" xfId="13779" xr:uid="{00000000-0005-0000-0000-0000D1350000}"/>
    <cellStyle name="Normal 3 2 3 2 2 3 2" xfId="13780" xr:uid="{00000000-0005-0000-0000-0000D2350000}"/>
    <cellStyle name="Normal 3 2 3 2 2 3 2 2" xfId="13781" xr:uid="{00000000-0005-0000-0000-0000D3350000}"/>
    <cellStyle name="Normal 3 2 3 2 2 3 2 2 2" xfId="13782" xr:uid="{00000000-0005-0000-0000-0000D4350000}"/>
    <cellStyle name="Normal 3 2 3 2 2 3 2 2 3" xfId="13783" xr:uid="{00000000-0005-0000-0000-0000D5350000}"/>
    <cellStyle name="Normal 3 2 3 2 2 3 2 2 4" xfId="13784" xr:uid="{00000000-0005-0000-0000-0000D6350000}"/>
    <cellStyle name="Normal 3 2 3 2 2 3 2 3" xfId="13785" xr:uid="{00000000-0005-0000-0000-0000D7350000}"/>
    <cellStyle name="Normal 3 2 3 2 2 3 2 4" xfId="13786" xr:uid="{00000000-0005-0000-0000-0000D8350000}"/>
    <cellStyle name="Normal 3 2 3 2 2 3 2 5" xfId="13787" xr:uid="{00000000-0005-0000-0000-0000D9350000}"/>
    <cellStyle name="Normal 3 2 3 2 2 3 3" xfId="13788" xr:uid="{00000000-0005-0000-0000-0000DA350000}"/>
    <cellStyle name="Normal 3 2 3 2 2 3 3 2" xfId="13789" xr:uid="{00000000-0005-0000-0000-0000DB350000}"/>
    <cellStyle name="Normal 3 2 3 2 2 3 3 3" xfId="13790" xr:uid="{00000000-0005-0000-0000-0000DC350000}"/>
    <cellStyle name="Normal 3 2 3 2 2 3 3 4" xfId="13791" xr:uid="{00000000-0005-0000-0000-0000DD350000}"/>
    <cellStyle name="Normal 3 2 3 2 2 3 4" xfId="13792" xr:uid="{00000000-0005-0000-0000-0000DE350000}"/>
    <cellStyle name="Normal 3 2 3 2 2 3 5" xfId="13793" xr:uid="{00000000-0005-0000-0000-0000DF350000}"/>
    <cellStyle name="Normal 3 2 3 2 2 3 6" xfId="13794" xr:uid="{00000000-0005-0000-0000-0000E0350000}"/>
    <cellStyle name="Normal 3 2 3 2 2 4" xfId="13795" xr:uid="{00000000-0005-0000-0000-0000E1350000}"/>
    <cellStyle name="Normal 3 2 3 2 2 5" xfId="13796" xr:uid="{00000000-0005-0000-0000-0000E2350000}"/>
    <cellStyle name="Normal 3 2 3 2 2 5 2" xfId="13797" xr:uid="{00000000-0005-0000-0000-0000E3350000}"/>
    <cellStyle name="Normal 3 2 3 2 2 5 2 2" xfId="13798" xr:uid="{00000000-0005-0000-0000-0000E4350000}"/>
    <cellStyle name="Normal 3 2 3 2 2 5 2 3" xfId="13799" xr:uid="{00000000-0005-0000-0000-0000E5350000}"/>
    <cellStyle name="Normal 3 2 3 2 2 5 2 4" xfId="13800" xr:uid="{00000000-0005-0000-0000-0000E6350000}"/>
    <cellStyle name="Normal 3 2 3 2 2 5 3" xfId="13801" xr:uid="{00000000-0005-0000-0000-0000E7350000}"/>
    <cellStyle name="Normal 3 2 3 2 2 5 4" xfId="13802" xr:uid="{00000000-0005-0000-0000-0000E8350000}"/>
    <cellStyle name="Normal 3 2 3 2 2 5 5" xfId="13803" xr:uid="{00000000-0005-0000-0000-0000E9350000}"/>
    <cellStyle name="Normal 3 2 3 2 2 6" xfId="13804" xr:uid="{00000000-0005-0000-0000-0000EA350000}"/>
    <cellStyle name="Normal 3 2 3 2 2 6 2" xfId="13805" xr:uid="{00000000-0005-0000-0000-0000EB350000}"/>
    <cellStyle name="Normal 3 2 3 2 2 6 3" xfId="13806" xr:uid="{00000000-0005-0000-0000-0000EC350000}"/>
    <cellStyle name="Normal 3 2 3 2 2 6 4" xfId="13807" xr:uid="{00000000-0005-0000-0000-0000ED350000}"/>
    <cellStyle name="Normal 3 2 3 2 2 7" xfId="13808" xr:uid="{00000000-0005-0000-0000-0000EE350000}"/>
    <cellStyle name="Normal 3 2 3 2 2 8" xfId="13809" xr:uid="{00000000-0005-0000-0000-0000EF350000}"/>
    <cellStyle name="Normal 3 2 3 2 2 9" xfId="13810" xr:uid="{00000000-0005-0000-0000-0000F0350000}"/>
    <cellStyle name="Normal 3 2 3 2 3" xfId="13811" xr:uid="{00000000-0005-0000-0000-0000F1350000}"/>
    <cellStyle name="Normal 3 2 3 2 3 2" xfId="13812" xr:uid="{00000000-0005-0000-0000-0000F2350000}"/>
    <cellStyle name="Normal 3 2 3 2 3 2 2" xfId="13813" xr:uid="{00000000-0005-0000-0000-0000F3350000}"/>
    <cellStyle name="Normal 3 2 3 2 3 2 2 2" xfId="13814" xr:uid="{00000000-0005-0000-0000-0000F4350000}"/>
    <cellStyle name="Normal 3 2 3 2 3 2 2 3" xfId="13815" xr:uid="{00000000-0005-0000-0000-0000F5350000}"/>
    <cellStyle name="Normal 3 2 3 2 3 2 2 4" xfId="13816" xr:uid="{00000000-0005-0000-0000-0000F6350000}"/>
    <cellStyle name="Normal 3 2 3 2 3 2 3" xfId="13817" xr:uid="{00000000-0005-0000-0000-0000F7350000}"/>
    <cellStyle name="Normal 3 2 3 2 3 2 4" xfId="13818" xr:uid="{00000000-0005-0000-0000-0000F8350000}"/>
    <cellStyle name="Normal 3 2 3 2 3 2 5" xfId="13819" xr:uid="{00000000-0005-0000-0000-0000F9350000}"/>
    <cellStyle name="Normal 3 2 3 2 3 3" xfId="13820" xr:uid="{00000000-0005-0000-0000-0000FA350000}"/>
    <cellStyle name="Normal 3 2 3 2 3 3 2" xfId="13821" xr:uid="{00000000-0005-0000-0000-0000FB350000}"/>
    <cellStyle name="Normal 3 2 3 2 3 3 3" xfId="13822" xr:uid="{00000000-0005-0000-0000-0000FC350000}"/>
    <cellStyle name="Normal 3 2 3 2 3 3 4" xfId="13823" xr:uid="{00000000-0005-0000-0000-0000FD350000}"/>
    <cellStyle name="Normal 3 2 3 2 3 4" xfId="13824" xr:uid="{00000000-0005-0000-0000-0000FE350000}"/>
    <cellStyle name="Normal 3 2 3 2 3 5" xfId="13825" xr:uid="{00000000-0005-0000-0000-0000FF350000}"/>
    <cellStyle name="Normal 3 2 3 2 3 6" xfId="13826" xr:uid="{00000000-0005-0000-0000-000000360000}"/>
    <cellStyle name="Normal 3 2 3 2 4" xfId="13827" xr:uid="{00000000-0005-0000-0000-000001360000}"/>
    <cellStyle name="Normal 3 2 3 2 4 2" xfId="13828" xr:uid="{00000000-0005-0000-0000-000002360000}"/>
    <cellStyle name="Normal 3 2 3 2 4 2 2" xfId="13829" xr:uid="{00000000-0005-0000-0000-000003360000}"/>
    <cellStyle name="Normal 3 2 3 2 4 2 2 2" xfId="13830" xr:uid="{00000000-0005-0000-0000-000004360000}"/>
    <cellStyle name="Normal 3 2 3 2 4 2 2 3" xfId="13831" xr:uid="{00000000-0005-0000-0000-000005360000}"/>
    <cellStyle name="Normal 3 2 3 2 4 2 2 4" xfId="13832" xr:uid="{00000000-0005-0000-0000-000006360000}"/>
    <cellStyle name="Normal 3 2 3 2 4 2 3" xfId="13833" xr:uid="{00000000-0005-0000-0000-000007360000}"/>
    <cellStyle name="Normal 3 2 3 2 4 2 4" xfId="13834" xr:uid="{00000000-0005-0000-0000-000008360000}"/>
    <cellStyle name="Normal 3 2 3 2 4 2 5" xfId="13835" xr:uid="{00000000-0005-0000-0000-000009360000}"/>
    <cellStyle name="Normal 3 2 3 2 4 3" xfId="13836" xr:uid="{00000000-0005-0000-0000-00000A360000}"/>
    <cellStyle name="Normal 3 2 3 2 4 3 2" xfId="13837" xr:uid="{00000000-0005-0000-0000-00000B360000}"/>
    <cellStyle name="Normal 3 2 3 2 4 3 3" xfId="13838" xr:uid="{00000000-0005-0000-0000-00000C360000}"/>
    <cellStyle name="Normal 3 2 3 2 4 3 4" xfId="13839" xr:uid="{00000000-0005-0000-0000-00000D360000}"/>
    <cellStyle name="Normal 3 2 3 2 4 4" xfId="13840" xr:uid="{00000000-0005-0000-0000-00000E360000}"/>
    <cellStyle name="Normal 3 2 3 2 4 5" xfId="13841" xr:uid="{00000000-0005-0000-0000-00000F360000}"/>
    <cellStyle name="Normal 3 2 3 2 4 6" xfId="13842" xr:uid="{00000000-0005-0000-0000-000010360000}"/>
    <cellStyle name="Normal 3 2 3 2 5" xfId="13843" xr:uid="{00000000-0005-0000-0000-000011360000}"/>
    <cellStyle name="Normal 3 2 3 2 6" xfId="13844" xr:uid="{00000000-0005-0000-0000-000012360000}"/>
    <cellStyle name="Normal 3 2 3 2 6 2" xfId="13845" xr:uid="{00000000-0005-0000-0000-000013360000}"/>
    <cellStyle name="Normal 3 2 3 2 6 2 2" xfId="13846" xr:uid="{00000000-0005-0000-0000-000014360000}"/>
    <cellStyle name="Normal 3 2 3 2 6 2 3" xfId="13847" xr:uid="{00000000-0005-0000-0000-000015360000}"/>
    <cellStyle name="Normal 3 2 3 2 6 2 4" xfId="13848" xr:uid="{00000000-0005-0000-0000-000016360000}"/>
    <cellStyle name="Normal 3 2 3 2 6 3" xfId="13849" xr:uid="{00000000-0005-0000-0000-000017360000}"/>
    <cellStyle name="Normal 3 2 3 2 6 4" xfId="13850" xr:uid="{00000000-0005-0000-0000-000018360000}"/>
    <cellStyle name="Normal 3 2 3 2 6 5" xfId="13851" xr:uid="{00000000-0005-0000-0000-000019360000}"/>
    <cellStyle name="Normal 3 2 3 2 7" xfId="13852" xr:uid="{00000000-0005-0000-0000-00001A360000}"/>
    <cellStyle name="Normal 3 2 3 2 7 2" xfId="13853" xr:uid="{00000000-0005-0000-0000-00001B360000}"/>
    <cellStyle name="Normal 3 2 3 2 7 3" xfId="13854" xr:uid="{00000000-0005-0000-0000-00001C360000}"/>
    <cellStyle name="Normal 3 2 3 2 7 4" xfId="13855" xr:uid="{00000000-0005-0000-0000-00001D360000}"/>
    <cellStyle name="Normal 3 2 3 2 8" xfId="13856" xr:uid="{00000000-0005-0000-0000-00001E360000}"/>
    <cellStyle name="Normal 3 2 3 2 9" xfId="13857" xr:uid="{00000000-0005-0000-0000-00001F360000}"/>
    <cellStyle name="Normal 3 2 3 3" xfId="13858" xr:uid="{00000000-0005-0000-0000-000020360000}"/>
    <cellStyle name="Normal 3 2 3 3 10" xfId="13859" xr:uid="{00000000-0005-0000-0000-000021360000}"/>
    <cellStyle name="Normal 3 2 3 3 2" xfId="13860" xr:uid="{00000000-0005-0000-0000-000022360000}"/>
    <cellStyle name="Normal 3 2 3 3 2 2" xfId="13861" xr:uid="{00000000-0005-0000-0000-000023360000}"/>
    <cellStyle name="Normal 3 2 3 3 2 2 2" xfId="13862" xr:uid="{00000000-0005-0000-0000-000024360000}"/>
    <cellStyle name="Normal 3 2 3 3 2 2 2 2" xfId="13863" xr:uid="{00000000-0005-0000-0000-000025360000}"/>
    <cellStyle name="Normal 3 2 3 3 2 2 2 2 2" xfId="13864" xr:uid="{00000000-0005-0000-0000-000026360000}"/>
    <cellStyle name="Normal 3 2 3 3 2 2 2 2 3" xfId="13865" xr:uid="{00000000-0005-0000-0000-000027360000}"/>
    <cellStyle name="Normal 3 2 3 3 2 2 2 2 4" xfId="13866" xr:uid="{00000000-0005-0000-0000-000028360000}"/>
    <cellStyle name="Normal 3 2 3 3 2 2 2 3" xfId="13867" xr:uid="{00000000-0005-0000-0000-000029360000}"/>
    <cellStyle name="Normal 3 2 3 3 2 2 2 4" xfId="13868" xr:uid="{00000000-0005-0000-0000-00002A360000}"/>
    <cellStyle name="Normal 3 2 3 3 2 2 2 5" xfId="13869" xr:uid="{00000000-0005-0000-0000-00002B360000}"/>
    <cellStyle name="Normal 3 2 3 3 2 2 3" xfId="13870" xr:uid="{00000000-0005-0000-0000-00002C360000}"/>
    <cellStyle name="Normal 3 2 3 3 2 2 3 2" xfId="13871" xr:uid="{00000000-0005-0000-0000-00002D360000}"/>
    <cellStyle name="Normal 3 2 3 3 2 2 3 3" xfId="13872" xr:uid="{00000000-0005-0000-0000-00002E360000}"/>
    <cellStyle name="Normal 3 2 3 3 2 2 3 4" xfId="13873" xr:uid="{00000000-0005-0000-0000-00002F360000}"/>
    <cellStyle name="Normal 3 2 3 3 2 2 4" xfId="13874" xr:uid="{00000000-0005-0000-0000-000030360000}"/>
    <cellStyle name="Normal 3 2 3 3 2 2 5" xfId="13875" xr:uid="{00000000-0005-0000-0000-000031360000}"/>
    <cellStyle name="Normal 3 2 3 3 2 2 6" xfId="13876" xr:uid="{00000000-0005-0000-0000-000032360000}"/>
    <cellStyle name="Normal 3 2 3 3 2 3" xfId="13877" xr:uid="{00000000-0005-0000-0000-000033360000}"/>
    <cellStyle name="Normal 3 2 3 3 2 3 2" xfId="13878" xr:uid="{00000000-0005-0000-0000-000034360000}"/>
    <cellStyle name="Normal 3 2 3 3 2 3 2 2" xfId="13879" xr:uid="{00000000-0005-0000-0000-000035360000}"/>
    <cellStyle name="Normal 3 2 3 3 2 3 2 2 2" xfId="13880" xr:uid="{00000000-0005-0000-0000-000036360000}"/>
    <cellStyle name="Normal 3 2 3 3 2 3 2 2 3" xfId="13881" xr:uid="{00000000-0005-0000-0000-000037360000}"/>
    <cellStyle name="Normal 3 2 3 3 2 3 2 2 4" xfId="13882" xr:uid="{00000000-0005-0000-0000-000038360000}"/>
    <cellStyle name="Normal 3 2 3 3 2 3 2 3" xfId="13883" xr:uid="{00000000-0005-0000-0000-000039360000}"/>
    <cellStyle name="Normal 3 2 3 3 2 3 2 4" xfId="13884" xr:uid="{00000000-0005-0000-0000-00003A360000}"/>
    <cellStyle name="Normal 3 2 3 3 2 3 2 5" xfId="13885" xr:uid="{00000000-0005-0000-0000-00003B360000}"/>
    <cellStyle name="Normal 3 2 3 3 2 3 3" xfId="13886" xr:uid="{00000000-0005-0000-0000-00003C360000}"/>
    <cellStyle name="Normal 3 2 3 3 2 3 3 2" xfId="13887" xr:uid="{00000000-0005-0000-0000-00003D360000}"/>
    <cellStyle name="Normal 3 2 3 3 2 3 3 3" xfId="13888" xr:uid="{00000000-0005-0000-0000-00003E360000}"/>
    <cellStyle name="Normal 3 2 3 3 2 3 3 4" xfId="13889" xr:uid="{00000000-0005-0000-0000-00003F360000}"/>
    <cellStyle name="Normal 3 2 3 3 2 3 4" xfId="13890" xr:uid="{00000000-0005-0000-0000-000040360000}"/>
    <cellStyle name="Normal 3 2 3 3 2 3 5" xfId="13891" xr:uid="{00000000-0005-0000-0000-000041360000}"/>
    <cellStyle name="Normal 3 2 3 3 2 3 6" xfId="13892" xr:uid="{00000000-0005-0000-0000-000042360000}"/>
    <cellStyle name="Normal 3 2 3 3 2 4" xfId="13893" xr:uid="{00000000-0005-0000-0000-000043360000}"/>
    <cellStyle name="Normal 3 2 3 3 2 4 2" xfId="13894" xr:uid="{00000000-0005-0000-0000-000044360000}"/>
    <cellStyle name="Normal 3 2 3 3 2 4 2 2" xfId="13895" xr:uid="{00000000-0005-0000-0000-000045360000}"/>
    <cellStyle name="Normal 3 2 3 3 2 4 2 3" xfId="13896" xr:uid="{00000000-0005-0000-0000-000046360000}"/>
    <cellStyle name="Normal 3 2 3 3 2 4 2 4" xfId="13897" xr:uid="{00000000-0005-0000-0000-000047360000}"/>
    <cellStyle name="Normal 3 2 3 3 2 4 3" xfId="13898" xr:uid="{00000000-0005-0000-0000-000048360000}"/>
    <cellStyle name="Normal 3 2 3 3 2 4 4" xfId="13899" xr:uid="{00000000-0005-0000-0000-000049360000}"/>
    <cellStyle name="Normal 3 2 3 3 2 4 5" xfId="13900" xr:uid="{00000000-0005-0000-0000-00004A360000}"/>
    <cellStyle name="Normal 3 2 3 3 2 5" xfId="13901" xr:uid="{00000000-0005-0000-0000-00004B360000}"/>
    <cellStyle name="Normal 3 2 3 3 2 5 2" xfId="13902" xr:uid="{00000000-0005-0000-0000-00004C360000}"/>
    <cellStyle name="Normal 3 2 3 3 2 5 3" xfId="13903" xr:uid="{00000000-0005-0000-0000-00004D360000}"/>
    <cellStyle name="Normal 3 2 3 3 2 5 4" xfId="13904" xr:uid="{00000000-0005-0000-0000-00004E360000}"/>
    <cellStyle name="Normal 3 2 3 3 2 6" xfId="13905" xr:uid="{00000000-0005-0000-0000-00004F360000}"/>
    <cellStyle name="Normal 3 2 3 3 2 7" xfId="13906" xr:uid="{00000000-0005-0000-0000-000050360000}"/>
    <cellStyle name="Normal 3 2 3 3 2 8" xfId="13907" xr:uid="{00000000-0005-0000-0000-000051360000}"/>
    <cellStyle name="Normal 3 2 3 3 3" xfId="13908" xr:uid="{00000000-0005-0000-0000-000052360000}"/>
    <cellStyle name="Normal 3 2 3 3 3 2" xfId="13909" xr:uid="{00000000-0005-0000-0000-000053360000}"/>
    <cellStyle name="Normal 3 2 3 3 3 2 2" xfId="13910" xr:uid="{00000000-0005-0000-0000-000054360000}"/>
    <cellStyle name="Normal 3 2 3 3 3 2 2 2" xfId="13911" xr:uid="{00000000-0005-0000-0000-000055360000}"/>
    <cellStyle name="Normal 3 2 3 3 3 2 2 3" xfId="13912" xr:uid="{00000000-0005-0000-0000-000056360000}"/>
    <cellStyle name="Normal 3 2 3 3 3 2 2 4" xfId="13913" xr:uid="{00000000-0005-0000-0000-000057360000}"/>
    <cellStyle name="Normal 3 2 3 3 3 2 3" xfId="13914" xr:uid="{00000000-0005-0000-0000-000058360000}"/>
    <cellStyle name="Normal 3 2 3 3 3 2 4" xfId="13915" xr:uid="{00000000-0005-0000-0000-000059360000}"/>
    <cellStyle name="Normal 3 2 3 3 3 2 5" xfId="13916" xr:uid="{00000000-0005-0000-0000-00005A360000}"/>
    <cellStyle name="Normal 3 2 3 3 3 3" xfId="13917" xr:uid="{00000000-0005-0000-0000-00005B360000}"/>
    <cellStyle name="Normal 3 2 3 3 3 3 2" xfId="13918" xr:uid="{00000000-0005-0000-0000-00005C360000}"/>
    <cellStyle name="Normal 3 2 3 3 3 3 3" xfId="13919" xr:uid="{00000000-0005-0000-0000-00005D360000}"/>
    <cellStyle name="Normal 3 2 3 3 3 3 4" xfId="13920" xr:uid="{00000000-0005-0000-0000-00005E360000}"/>
    <cellStyle name="Normal 3 2 3 3 3 4" xfId="13921" xr:uid="{00000000-0005-0000-0000-00005F360000}"/>
    <cellStyle name="Normal 3 2 3 3 3 5" xfId="13922" xr:uid="{00000000-0005-0000-0000-000060360000}"/>
    <cellStyle name="Normal 3 2 3 3 3 6" xfId="13923" xr:uid="{00000000-0005-0000-0000-000061360000}"/>
    <cellStyle name="Normal 3 2 3 3 4" xfId="13924" xr:uid="{00000000-0005-0000-0000-000062360000}"/>
    <cellStyle name="Normal 3 2 3 3 4 2" xfId="13925" xr:uid="{00000000-0005-0000-0000-000063360000}"/>
    <cellStyle name="Normal 3 2 3 3 4 2 2" xfId="13926" xr:uid="{00000000-0005-0000-0000-000064360000}"/>
    <cellStyle name="Normal 3 2 3 3 4 2 2 2" xfId="13927" xr:uid="{00000000-0005-0000-0000-000065360000}"/>
    <cellStyle name="Normal 3 2 3 3 4 2 2 3" xfId="13928" xr:uid="{00000000-0005-0000-0000-000066360000}"/>
    <cellStyle name="Normal 3 2 3 3 4 2 2 4" xfId="13929" xr:uid="{00000000-0005-0000-0000-000067360000}"/>
    <cellStyle name="Normal 3 2 3 3 4 2 3" xfId="13930" xr:uid="{00000000-0005-0000-0000-000068360000}"/>
    <cellStyle name="Normal 3 2 3 3 4 2 4" xfId="13931" xr:uid="{00000000-0005-0000-0000-000069360000}"/>
    <cellStyle name="Normal 3 2 3 3 4 2 5" xfId="13932" xr:uid="{00000000-0005-0000-0000-00006A360000}"/>
    <cellStyle name="Normal 3 2 3 3 4 3" xfId="13933" xr:uid="{00000000-0005-0000-0000-00006B360000}"/>
    <cellStyle name="Normal 3 2 3 3 4 3 2" xfId="13934" xr:uid="{00000000-0005-0000-0000-00006C360000}"/>
    <cellStyle name="Normal 3 2 3 3 4 3 3" xfId="13935" xr:uid="{00000000-0005-0000-0000-00006D360000}"/>
    <cellStyle name="Normal 3 2 3 3 4 3 4" xfId="13936" xr:uid="{00000000-0005-0000-0000-00006E360000}"/>
    <cellStyle name="Normal 3 2 3 3 4 4" xfId="13937" xr:uid="{00000000-0005-0000-0000-00006F360000}"/>
    <cellStyle name="Normal 3 2 3 3 4 5" xfId="13938" xr:uid="{00000000-0005-0000-0000-000070360000}"/>
    <cellStyle name="Normal 3 2 3 3 4 6" xfId="13939" xr:uid="{00000000-0005-0000-0000-000071360000}"/>
    <cellStyle name="Normal 3 2 3 3 5" xfId="13940" xr:uid="{00000000-0005-0000-0000-000072360000}"/>
    <cellStyle name="Normal 3 2 3 3 6" xfId="13941" xr:uid="{00000000-0005-0000-0000-000073360000}"/>
    <cellStyle name="Normal 3 2 3 3 6 2" xfId="13942" xr:uid="{00000000-0005-0000-0000-000074360000}"/>
    <cellStyle name="Normal 3 2 3 3 6 2 2" xfId="13943" xr:uid="{00000000-0005-0000-0000-000075360000}"/>
    <cellStyle name="Normal 3 2 3 3 6 2 3" xfId="13944" xr:uid="{00000000-0005-0000-0000-000076360000}"/>
    <cellStyle name="Normal 3 2 3 3 6 2 4" xfId="13945" xr:uid="{00000000-0005-0000-0000-000077360000}"/>
    <cellStyle name="Normal 3 2 3 3 6 3" xfId="13946" xr:uid="{00000000-0005-0000-0000-000078360000}"/>
    <cellStyle name="Normal 3 2 3 3 6 4" xfId="13947" xr:uid="{00000000-0005-0000-0000-000079360000}"/>
    <cellStyle name="Normal 3 2 3 3 6 5" xfId="13948" xr:uid="{00000000-0005-0000-0000-00007A360000}"/>
    <cellStyle name="Normal 3 2 3 3 7" xfId="13949" xr:uid="{00000000-0005-0000-0000-00007B360000}"/>
    <cellStyle name="Normal 3 2 3 3 7 2" xfId="13950" xr:uid="{00000000-0005-0000-0000-00007C360000}"/>
    <cellStyle name="Normal 3 2 3 3 7 3" xfId="13951" xr:uid="{00000000-0005-0000-0000-00007D360000}"/>
    <cellStyle name="Normal 3 2 3 3 7 4" xfId="13952" xr:uid="{00000000-0005-0000-0000-00007E360000}"/>
    <cellStyle name="Normal 3 2 3 3 8" xfId="13953" xr:uid="{00000000-0005-0000-0000-00007F360000}"/>
    <cellStyle name="Normal 3 2 3 3 9" xfId="13954" xr:uid="{00000000-0005-0000-0000-000080360000}"/>
    <cellStyle name="Normal 3 2 3 4" xfId="13955" xr:uid="{00000000-0005-0000-0000-000081360000}"/>
    <cellStyle name="Normal 3 2 3 4 10" xfId="13956" xr:uid="{00000000-0005-0000-0000-000082360000}"/>
    <cellStyle name="Normal 3 2 3 4 2" xfId="13957" xr:uid="{00000000-0005-0000-0000-000083360000}"/>
    <cellStyle name="Normal 3 2 3 4 2 2" xfId="13958" xr:uid="{00000000-0005-0000-0000-000084360000}"/>
    <cellStyle name="Normal 3 2 3 4 2 2 2" xfId="13959" xr:uid="{00000000-0005-0000-0000-000085360000}"/>
    <cellStyle name="Normal 3 2 3 4 2 2 2 2" xfId="13960" xr:uid="{00000000-0005-0000-0000-000086360000}"/>
    <cellStyle name="Normal 3 2 3 4 2 2 2 2 2" xfId="13961" xr:uid="{00000000-0005-0000-0000-000087360000}"/>
    <cellStyle name="Normal 3 2 3 4 2 2 2 2 3" xfId="13962" xr:uid="{00000000-0005-0000-0000-000088360000}"/>
    <cellStyle name="Normal 3 2 3 4 2 2 2 2 4" xfId="13963" xr:uid="{00000000-0005-0000-0000-000089360000}"/>
    <cellStyle name="Normal 3 2 3 4 2 2 2 3" xfId="13964" xr:uid="{00000000-0005-0000-0000-00008A360000}"/>
    <cellStyle name="Normal 3 2 3 4 2 2 2 4" xfId="13965" xr:uid="{00000000-0005-0000-0000-00008B360000}"/>
    <cellStyle name="Normal 3 2 3 4 2 2 2 5" xfId="13966" xr:uid="{00000000-0005-0000-0000-00008C360000}"/>
    <cellStyle name="Normal 3 2 3 4 2 2 3" xfId="13967" xr:uid="{00000000-0005-0000-0000-00008D360000}"/>
    <cellStyle name="Normal 3 2 3 4 2 2 3 2" xfId="13968" xr:uid="{00000000-0005-0000-0000-00008E360000}"/>
    <cellStyle name="Normal 3 2 3 4 2 2 3 3" xfId="13969" xr:uid="{00000000-0005-0000-0000-00008F360000}"/>
    <cellStyle name="Normal 3 2 3 4 2 2 3 4" xfId="13970" xr:uid="{00000000-0005-0000-0000-000090360000}"/>
    <cellStyle name="Normal 3 2 3 4 2 2 4" xfId="13971" xr:uid="{00000000-0005-0000-0000-000091360000}"/>
    <cellStyle name="Normal 3 2 3 4 2 2 5" xfId="13972" xr:uid="{00000000-0005-0000-0000-000092360000}"/>
    <cellStyle name="Normal 3 2 3 4 2 2 6" xfId="13973" xr:uid="{00000000-0005-0000-0000-000093360000}"/>
    <cellStyle name="Normal 3 2 3 4 2 3" xfId="13974" xr:uid="{00000000-0005-0000-0000-000094360000}"/>
    <cellStyle name="Normal 3 2 3 4 2 3 2" xfId="13975" xr:uid="{00000000-0005-0000-0000-000095360000}"/>
    <cellStyle name="Normal 3 2 3 4 2 3 2 2" xfId="13976" xr:uid="{00000000-0005-0000-0000-000096360000}"/>
    <cellStyle name="Normal 3 2 3 4 2 3 2 2 2" xfId="13977" xr:uid="{00000000-0005-0000-0000-000097360000}"/>
    <cellStyle name="Normal 3 2 3 4 2 3 2 2 3" xfId="13978" xr:uid="{00000000-0005-0000-0000-000098360000}"/>
    <cellStyle name="Normal 3 2 3 4 2 3 2 2 4" xfId="13979" xr:uid="{00000000-0005-0000-0000-000099360000}"/>
    <cellStyle name="Normal 3 2 3 4 2 3 2 3" xfId="13980" xr:uid="{00000000-0005-0000-0000-00009A360000}"/>
    <cellStyle name="Normal 3 2 3 4 2 3 2 4" xfId="13981" xr:uid="{00000000-0005-0000-0000-00009B360000}"/>
    <cellStyle name="Normal 3 2 3 4 2 3 2 5" xfId="13982" xr:uid="{00000000-0005-0000-0000-00009C360000}"/>
    <cellStyle name="Normal 3 2 3 4 2 3 3" xfId="13983" xr:uid="{00000000-0005-0000-0000-00009D360000}"/>
    <cellStyle name="Normal 3 2 3 4 2 3 3 2" xfId="13984" xr:uid="{00000000-0005-0000-0000-00009E360000}"/>
    <cellStyle name="Normal 3 2 3 4 2 3 3 3" xfId="13985" xr:uid="{00000000-0005-0000-0000-00009F360000}"/>
    <cellStyle name="Normal 3 2 3 4 2 3 3 4" xfId="13986" xr:uid="{00000000-0005-0000-0000-0000A0360000}"/>
    <cellStyle name="Normal 3 2 3 4 2 3 4" xfId="13987" xr:uid="{00000000-0005-0000-0000-0000A1360000}"/>
    <cellStyle name="Normal 3 2 3 4 2 3 5" xfId="13988" xr:uid="{00000000-0005-0000-0000-0000A2360000}"/>
    <cellStyle name="Normal 3 2 3 4 2 3 6" xfId="13989" xr:uid="{00000000-0005-0000-0000-0000A3360000}"/>
    <cellStyle name="Normal 3 2 3 4 2 4" xfId="13990" xr:uid="{00000000-0005-0000-0000-0000A4360000}"/>
    <cellStyle name="Normal 3 2 3 4 2 4 2" xfId="13991" xr:uid="{00000000-0005-0000-0000-0000A5360000}"/>
    <cellStyle name="Normal 3 2 3 4 2 4 2 2" xfId="13992" xr:uid="{00000000-0005-0000-0000-0000A6360000}"/>
    <cellStyle name="Normal 3 2 3 4 2 4 2 3" xfId="13993" xr:uid="{00000000-0005-0000-0000-0000A7360000}"/>
    <cellStyle name="Normal 3 2 3 4 2 4 2 4" xfId="13994" xr:uid="{00000000-0005-0000-0000-0000A8360000}"/>
    <cellStyle name="Normal 3 2 3 4 2 4 3" xfId="13995" xr:uid="{00000000-0005-0000-0000-0000A9360000}"/>
    <cellStyle name="Normal 3 2 3 4 2 4 4" xfId="13996" xr:uid="{00000000-0005-0000-0000-0000AA360000}"/>
    <cellStyle name="Normal 3 2 3 4 2 4 5" xfId="13997" xr:uid="{00000000-0005-0000-0000-0000AB360000}"/>
    <cellStyle name="Normal 3 2 3 4 2 5" xfId="13998" xr:uid="{00000000-0005-0000-0000-0000AC360000}"/>
    <cellStyle name="Normal 3 2 3 4 2 5 2" xfId="13999" xr:uid="{00000000-0005-0000-0000-0000AD360000}"/>
    <cellStyle name="Normal 3 2 3 4 2 5 3" xfId="14000" xr:uid="{00000000-0005-0000-0000-0000AE360000}"/>
    <cellStyle name="Normal 3 2 3 4 2 5 4" xfId="14001" xr:uid="{00000000-0005-0000-0000-0000AF360000}"/>
    <cellStyle name="Normal 3 2 3 4 2 6" xfId="14002" xr:uid="{00000000-0005-0000-0000-0000B0360000}"/>
    <cellStyle name="Normal 3 2 3 4 2 7" xfId="14003" xr:uid="{00000000-0005-0000-0000-0000B1360000}"/>
    <cellStyle name="Normal 3 2 3 4 2 8" xfId="14004" xr:uid="{00000000-0005-0000-0000-0000B2360000}"/>
    <cellStyle name="Normal 3 2 3 4 3" xfId="14005" xr:uid="{00000000-0005-0000-0000-0000B3360000}"/>
    <cellStyle name="Normal 3 2 3 4 3 2" xfId="14006" xr:uid="{00000000-0005-0000-0000-0000B4360000}"/>
    <cellStyle name="Normal 3 2 3 4 3 2 2" xfId="14007" xr:uid="{00000000-0005-0000-0000-0000B5360000}"/>
    <cellStyle name="Normal 3 2 3 4 3 2 2 2" xfId="14008" xr:uid="{00000000-0005-0000-0000-0000B6360000}"/>
    <cellStyle name="Normal 3 2 3 4 3 2 2 3" xfId="14009" xr:uid="{00000000-0005-0000-0000-0000B7360000}"/>
    <cellStyle name="Normal 3 2 3 4 3 2 2 4" xfId="14010" xr:uid="{00000000-0005-0000-0000-0000B8360000}"/>
    <cellStyle name="Normal 3 2 3 4 3 2 3" xfId="14011" xr:uid="{00000000-0005-0000-0000-0000B9360000}"/>
    <cellStyle name="Normal 3 2 3 4 3 2 4" xfId="14012" xr:uid="{00000000-0005-0000-0000-0000BA360000}"/>
    <cellStyle name="Normal 3 2 3 4 3 2 5" xfId="14013" xr:uid="{00000000-0005-0000-0000-0000BB360000}"/>
    <cellStyle name="Normal 3 2 3 4 3 3" xfId="14014" xr:uid="{00000000-0005-0000-0000-0000BC360000}"/>
    <cellStyle name="Normal 3 2 3 4 3 3 2" xfId="14015" xr:uid="{00000000-0005-0000-0000-0000BD360000}"/>
    <cellStyle name="Normal 3 2 3 4 3 3 3" xfId="14016" xr:uid="{00000000-0005-0000-0000-0000BE360000}"/>
    <cellStyle name="Normal 3 2 3 4 3 3 4" xfId="14017" xr:uid="{00000000-0005-0000-0000-0000BF360000}"/>
    <cellStyle name="Normal 3 2 3 4 3 4" xfId="14018" xr:uid="{00000000-0005-0000-0000-0000C0360000}"/>
    <cellStyle name="Normal 3 2 3 4 3 5" xfId="14019" xr:uid="{00000000-0005-0000-0000-0000C1360000}"/>
    <cellStyle name="Normal 3 2 3 4 3 6" xfId="14020" xr:uid="{00000000-0005-0000-0000-0000C2360000}"/>
    <cellStyle name="Normal 3 2 3 4 4" xfId="14021" xr:uid="{00000000-0005-0000-0000-0000C3360000}"/>
    <cellStyle name="Normal 3 2 3 4 4 2" xfId="14022" xr:uid="{00000000-0005-0000-0000-0000C4360000}"/>
    <cellStyle name="Normal 3 2 3 4 4 2 2" xfId="14023" xr:uid="{00000000-0005-0000-0000-0000C5360000}"/>
    <cellStyle name="Normal 3 2 3 4 4 2 2 2" xfId="14024" xr:uid="{00000000-0005-0000-0000-0000C6360000}"/>
    <cellStyle name="Normal 3 2 3 4 4 2 2 3" xfId="14025" xr:uid="{00000000-0005-0000-0000-0000C7360000}"/>
    <cellStyle name="Normal 3 2 3 4 4 2 2 4" xfId="14026" xr:uid="{00000000-0005-0000-0000-0000C8360000}"/>
    <cellStyle name="Normal 3 2 3 4 4 2 3" xfId="14027" xr:uid="{00000000-0005-0000-0000-0000C9360000}"/>
    <cellStyle name="Normal 3 2 3 4 4 2 4" xfId="14028" xr:uid="{00000000-0005-0000-0000-0000CA360000}"/>
    <cellStyle name="Normal 3 2 3 4 4 2 5" xfId="14029" xr:uid="{00000000-0005-0000-0000-0000CB360000}"/>
    <cellStyle name="Normal 3 2 3 4 4 3" xfId="14030" xr:uid="{00000000-0005-0000-0000-0000CC360000}"/>
    <cellStyle name="Normal 3 2 3 4 4 3 2" xfId="14031" xr:uid="{00000000-0005-0000-0000-0000CD360000}"/>
    <cellStyle name="Normal 3 2 3 4 4 3 3" xfId="14032" xr:uid="{00000000-0005-0000-0000-0000CE360000}"/>
    <cellStyle name="Normal 3 2 3 4 4 3 4" xfId="14033" xr:uid="{00000000-0005-0000-0000-0000CF360000}"/>
    <cellStyle name="Normal 3 2 3 4 4 4" xfId="14034" xr:uid="{00000000-0005-0000-0000-0000D0360000}"/>
    <cellStyle name="Normal 3 2 3 4 4 5" xfId="14035" xr:uid="{00000000-0005-0000-0000-0000D1360000}"/>
    <cellStyle name="Normal 3 2 3 4 4 6" xfId="14036" xr:uid="{00000000-0005-0000-0000-0000D2360000}"/>
    <cellStyle name="Normal 3 2 3 4 5" xfId="14037" xr:uid="{00000000-0005-0000-0000-0000D3360000}"/>
    <cellStyle name="Normal 3 2 3 4 6" xfId="14038" xr:uid="{00000000-0005-0000-0000-0000D4360000}"/>
    <cellStyle name="Normal 3 2 3 4 6 2" xfId="14039" xr:uid="{00000000-0005-0000-0000-0000D5360000}"/>
    <cellStyle name="Normal 3 2 3 4 6 2 2" xfId="14040" xr:uid="{00000000-0005-0000-0000-0000D6360000}"/>
    <cellStyle name="Normal 3 2 3 4 6 2 3" xfId="14041" xr:uid="{00000000-0005-0000-0000-0000D7360000}"/>
    <cellStyle name="Normal 3 2 3 4 6 2 4" xfId="14042" xr:uid="{00000000-0005-0000-0000-0000D8360000}"/>
    <cellStyle name="Normal 3 2 3 4 6 3" xfId="14043" xr:uid="{00000000-0005-0000-0000-0000D9360000}"/>
    <cellStyle name="Normal 3 2 3 4 6 4" xfId="14044" xr:uid="{00000000-0005-0000-0000-0000DA360000}"/>
    <cellStyle name="Normal 3 2 3 4 6 5" xfId="14045" xr:uid="{00000000-0005-0000-0000-0000DB360000}"/>
    <cellStyle name="Normal 3 2 3 4 7" xfId="14046" xr:uid="{00000000-0005-0000-0000-0000DC360000}"/>
    <cellStyle name="Normal 3 2 3 4 7 2" xfId="14047" xr:uid="{00000000-0005-0000-0000-0000DD360000}"/>
    <cellStyle name="Normal 3 2 3 4 7 3" xfId="14048" xr:uid="{00000000-0005-0000-0000-0000DE360000}"/>
    <cellStyle name="Normal 3 2 3 4 7 4" xfId="14049" xr:uid="{00000000-0005-0000-0000-0000DF360000}"/>
    <cellStyle name="Normal 3 2 3 4 8" xfId="14050" xr:uid="{00000000-0005-0000-0000-0000E0360000}"/>
    <cellStyle name="Normal 3 2 3 4 9" xfId="14051" xr:uid="{00000000-0005-0000-0000-0000E1360000}"/>
    <cellStyle name="Normal 3 2 3 5" xfId="14052" xr:uid="{00000000-0005-0000-0000-0000E2360000}"/>
    <cellStyle name="Normal 3 2 3 5 2" xfId="14053" xr:uid="{00000000-0005-0000-0000-0000E3360000}"/>
    <cellStyle name="Normal 3 2 3 5 2 2" xfId="14054" xr:uid="{00000000-0005-0000-0000-0000E4360000}"/>
    <cellStyle name="Normal 3 2 3 5 2 2 2" xfId="14055" xr:uid="{00000000-0005-0000-0000-0000E5360000}"/>
    <cellStyle name="Normal 3 2 3 5 2 2 2 2" xfId="14056" xr:uid="{00000000-0005-0000-0000-0000E6360000}"/>
    <cellStyle name="Normal 3 2 3 5 2 2 2 3" xfId="14057" xr:uid="{00000000-0005-0000-0000-0000E7360000}"/>
    <cellStyle name="Normal 3 2 3 5 2 2 2 4" xfId="14058" xr:uid="{00000000-0005-0000-0000-0000E8360000}"/>
    <cellStyle name="Normal 3 2 3 5 2 2 3" xfId="14059" xr:uid="{00000000-0005-0000-0000-0000E9360000}"/>
    <cellStyle name="Normal 3 2 3 5 2 2 4" xfId="14060" xr:uid="{00000000-0005-0000-0000-0000EA360000}"/>
    <cellStyle name="Normal 3 2 3 5 2 2 5" xfId="14061" xr:uid="{00000000-0005-0000-0000-0000EB360000}"/>
    <cellStyle name="Normal 3 2 3 5 2 3" xfId="14062" xr:uid="{00000000-0005-0000-0000-0000EC360000}"/>
    <cellStyle name="Normal 3 2 3 5 2 3 2" xfId="14063" xr:uid="{00000000-0005-0000-0000-0000ED360000}"/>
    <cellStyle name="Normal 3 2 3 5 2 3 3" xfId="14064" xr:uid="{00000000-0005-0000-0000-0000EE360000}"/>
    <cellStyle name="Normal 3 2 3 5 2 3 4" xfId="14065" xr:uid="{00000000-0005-0000-0000-0000EF360000}"/>
    <cellStyle name="Normal 3 2 3 5 2 4" xfId="14066" xr:uid="{00000000-0005-0000-0000-0000F0360000}"/>
    <cellStyle name="Normal 3 2 3 5 2 5" xfId="14067" xr:uid="{00000000-0005-0000-0000-0000F1360000}"/>
    <cellStyle name="Normal 3 2 3 5 2 6" xfId="14068" xr:uid="{00000000-0005-0000-0000-0000F2360000}"/>
    <cellStyle name="Normal 3 2 3 5 3" xfId="14069" xr:uid="{00000000-0005-0000-0000-0000F3360000}"/>
    <cellStyle name="Normal 3 2 3 5 3 2" xfId="14070" xr:uid="{00000000-0005-0000-0000-0000F4360000}"/>
    <cellStyle name="Normal 3 2 3 5 3 2 2" xfId="14071" xr:uid="{00000000-0005-0000-0000-0000F5360000}"/>
    <cellStyle name="Normal 3 2 3 5 3 2 2 2" xfId="14072" xr:uid="{00000000-0005-0000-0000-0000F6360000}"/>
    <cellStyle name="Normal 3 2 3 5 3 2 2 3" xfId="14073" xr:uid="{00000000-0005-0000-0000-0000F7360000}"/>
    <cellStyle name="Normal 3 2 3 5 3 2 2 4" xfId="14074" xr:uid="{00000000-0005-0000-0000-0000F8360000}"/>
    <cellStyle name="Normal 3 2 3 5 3 2 3" xfId="14075" xr:uid="{00000000-0005-0000-0000-0000F9360000}"/>
    <cellStyle name="Normal 3 2 3 5 3 2 4" xfId="14076" xr:uid="{00000000-0005-0000-0000-0000FA360000}"/>
    <cellStyle name="Normal 3 2 3 5 3 2 5" xfId="14077" xr:uid="{00000000-0005-0000-0000-0000FB360000}"/>
    <cellStyle name="Normal 3 2 3 5 3 3" xfId="14078" xr:uid="{00000000-0005-0000-0000-0000FC360000}"/>
    <cellStyle name="Normal 3 2 3 5 3 3 2" xfId="14079" xr:uid="{00000000-0005-0000-0000-0000FD360000}"/>
    <cellStyle name="Normal 3 2 3 5 3 3 3" xfId="14080" xr:uid="{00000000-0005-0000-0000-0000FE360000}"/>
    <cellStyle name="Normal 3 2 3 5 3 3 4" xfId="14081" xr:uid="{00000000-0005-0000-0000-0000FF360000}"/>
    <cellStyle name="Normal 3 2 3 5 3 4" xfId="14082" xr:uid="{00000000-0005-0000-0000-000000370000}"/>
    <cellStyle name="Normal 3 2 3 5 3 5" xfId="14083" xr:uid="{00000000-0005-0000-0000-000001370000}"/>
    <cellStyle name="Normal 3 2 3 5 3 6" xfId="14084" xr:uid="{00000000-0005-0000-0000-000002370000}"/>
    <cellStyle name="Normal 3 2 3 5 4" xfId="14085" xr:uid="{00000000-0005-0000-0000-000003370000}"/>
    <cellStyle name="Normal 3 2 3 5 5" xfId="14086" xr:uid="{00000000-0005-0000-0000-000004370000}"/>
    <cellStyle name="Normal 3 2 3 5 5 2" xfId="14087" xr:uid="{00000000-0005-0000-0000-000005370000}"/>
    <cellStyle name="Normal 3 2 3 5 5 2 2" xfId="14088" xr:uid="{00000000-0005-0000-0000-000006370000}"/>
    <cellStyle name="Normal 3 2 3 5 5 2 3" xfId="14089" xr:uid="{00000000-0005-0000-0000-000007370000}"/>
    <cellStyle name="Normal 3 2 3 5 5 2 4" xfId="14090" xr:uid="{00000000-0005-0000-0000-000008370000}"/>
    <cellStyle name="Normal 3 2 3 5 5 3" xfId="14091" xr:uid="{00000000-0005-0000-0000-000009370000}"/>
    <cellStyle name="Normal 3 2 3 5 5 4" xfId="14092" xr:uid="{00000000-0005-0000-0000-00000A370000}"/>
    <cellStyle name="Normal 3 2 3 5 5 5" xfId="14093" xr:uid="{00000000-0005-0000-0000-00000B370000}"/>
    <cellStyle name="Normal 3 2 3 5 6" xfId="14094" xr:uid="{00000000-0005-0000-0000-00000C370000}"/>
    <cellStyle name="Normal 3 2 3 5 6 2" xfId="14095" xr:uid="{00000000-0005-0000-0000-00000D370000}"/>
    <cellStyle name="Normal 3 2 3 5 6 3" xfId="14096" xr:uid="{00000000-0005-0000-0000-00000E370000}"/>
    <cellStyle name="Normal 3 2 3 5 6 4" xfId="14097" xr:uid="{00000000-0005-0000-0000-00000F370000}"/>
    <cellStyle name="Normal 3 2 3 5 7" xfId="14098" xr:uid="{00000000-0005-0000-0000-000010370000}"/>
    <cellStyle name="Normal 3 2 3 5 8" xfId="14099" xr:uid="{00000000-0005-0000-0000-000011370000}"/>
    <cellStyle name="Normal 3 2 3 5 9" xfId="14100" xr:uid="{00000000-0005-0000-0000-000012370000}"/>
    <cellStyle name="Normal 3 2 3 6" xfId="14101" xr:uid="{00000000-0005-0000-0000-000013370000}"/>
    <cellStyle name="Normal 3 2 3 6 2" xfId="14102" xr:uid="{00000000-0005-0000-0000-000014370000}"/>
    <cellStyle name="Normal 3 2 3 6 2 2" xfId="14103" xr:uid="{00000000-0005-0000-0000-000015370000}"/>
    <cellStyle name="Normal 3 2 3 6 2 2 2" xfId="14104" xr:uid="{00000000-0005-0000-0000-000016370000}"/>
    <cellStyle name="Normal 3 2 3 6 2 2 2 2" xfId="14105" xr:uid="{00000000-0005-0000-0000-000017370000}"/>
    <cellStyle name="Normal 3 2 3 6 2 2 2 3" xfId="14106" xr:uid="{00000000-0005-0000-0000-000018370000}"/>
    <cellStyle name="Normal 3 2 3 6 2 2 2 4" xfId="14107" xr:uid="{00000000-0005-0000-0000-000019370000}"/>
    <cellStyle name="Normal 3 2 3 6 2 2 3" xfId="14108" xr:uid="{00000000-0005-0000-0000-00001A370000}"/>
    <cellStyle name="Normal 3 2 3 6 2 2 4" xfId="14109" xr:uid="{00000000-0005-0000-0000-00001B370000}"/>
    <cellStyle name="Normal 3 2 3 6 2 2 5" xfId="14110" xr:uid="{00000000-0005-0000-0000-00001C370000}"/>
    <cellStyle name="Normal 3 2 3 6 2 3" xfId="14111" xr:uid="{00000000-0005-0000-0000-00001D370000}"/>
    <cellStyle name="Normal 3 2 3 6 2 3 2" xfId="14112" xr:uid="{00000000-0005-0000-0000-00001E370000}"/>
    <cellStyle name="Normal 3 2 3 6 2 3 3" xfId="14113" xr:uid="{00000000-0005-0000-0000-00001F370000}"/>
    <cellStyle name="Normal 3 2 3 6 2 3 4" xfId="14114" xr:uid="{00000000-0005-0000-0000-000020370000}"/>
    <cellStyle name="Normal 3 2 3 6 2 4" xfId="14115" xr:uid="{00000000-0005-0000-0000-000021370000}"/>
    <cellStyle name="Normal 3 2 3 6 2 5" xfId="14116" xr:uid="{00000000-0005-0000-0000-000022370000}"/>
    <cellStyle name="Normal 3 2 3 6 2 6" xfId="14117" xr:uid="{00000000-0005-0000-0000-000023370000}"/>
    <cellStyle name="Normal 3 2 3 6 3" xfId="14118" xr:uid="{00000000-0005-0000-0000-000024370000}"/>
    <cellStyle name="Normal 3 2 3 6 3 2" xfId="14119" xr:uid="{00000000-0005-0000-0000-000025370000}"/>
    <cellStyle name="Normal 3 2 3 6 3 2 2" xfId="14120" xr:uid="{00000000-0005-0000-0000-000026370000}"/>
    <cellStyle name="Normal 3 2 3 6 3 2 2 2" xfId="14121" xr:uid="{00000000-0005-0000-0000-000027370000}"/>
    <cellStyle name="Normal 3 2 3 6 3 2 2 3" xfId="14122" xr:uid="{00000000-0005-0000-0000-000028370000}"/>
    <cellStyle name="Normal 3 2 3 6 3 2 2 4" xfId="14123" xr:uid="{00000000-0005-0000-0000-000029370000}"/>
    <cellStyle name="Normal 3 2 3 6 3 2 3" xfId="14124" xr:uid="{00000000-0005-0000-0000-00002A370000}"/>
    <cellStyle name="Normal 3 2 3 6 3 2 4" xfId="14125" xr:uid="{00000000-0005-0000-0000-00002B370000}"/>
    <cellStyle name="Normal 3 2 3 6 3 2 5" xfId="14126" xr:uid="{00000000-0005-0000-0000-00002C370000}"/>
    <cellStyle name="Normal 3 2 3 6 3 3" xfId="14127" xr:uid="{00000000-0005-0000-0000-00002D370000}"/>
    <cellStyle name="Normal 3 2 3 6 3 3 2" xfId="14128" xr:uid="{00000000-0005-0000-0000-00002E370000}"/>
    <cellStyle name="Normal 3 2 3 6 3 3 3" xfId="14129" xr:uid="{00000000-0005-0000-0000-00002F370000}"/>
    <cellStyle name="Normal 3 2 3 6 3 3 4" xfId="14130" xr:uid="{00000000-0005-0000-0000-000030370000}"/>
    <cellStyle name="Normal 3 2 3 6 3 4" xfId="14131" xr:uid="{00000000-0005-0000-0000-000031370000}"/>
    <cellStyle name="Normal 3 2 3 6 3 5" xfId="14132" xr:uid="{00000000-0005-0000-0000-000032370000}"/>
    <cellStyle name="Normal 3 2 3 6 3 6" xfId="14133" xr:uid="{00000000-0005-0000-0000-000033370000}"/>
    <cellStyle name="Normal 3 2 3 6 4" xfId="14134" xr:uid="{00000000-0005-0000-0000-000034370000}"/>
    <cellStyle name="Normal 3 2 3 6 4 2" xfId="14135" xr:uid="{00000000-0005-0000-0000-000035370000}"/>
    <cellStyle name="Normal 3 2 3 6 4 2 2" xfId="14136" xr:uid="{00000000-0005-0000-0000-000036370000}"/>
    <cellStyle name="Normal 3 2 3 6 4 2 3" xfId="14137" xr:uid="{00000000-0005-0000-0000-000037370000}"/>
    <cellStyle name="Normal 3 2 3 6 4 2 4" xfId="14138" xr:uid="{00000000-0005-0000-0000-000038370000}"/>
    <cellStyle name="Normal 3 2 3 6 4 3" xfId="14139" xr:uid="{00000000-0005-0000-0000-000039370000}"/>
    <cellStyle name="Normal 3 2 3 6 4 4" xfId="14140" xr:uid="{00000000-0005-0000-0000-00003A370000}"/>
    <cellStyle name="Normal 3 2 3 6 4 5" xfId="14141" xr:uid="{00000000-0005-0000-0000-00003B370000}"/>
    <cellStyle name="Normal 3 2 3 6 5" xfId="14142" xr:uid="{00000000-0005-0000-0000-00003C370000}"/>
    <cellStyle name="Normal 3 2 3 6 5 2" xfId="14143" xr:uid="{00000000-0005-0000-0000-00003D370000}"/>
    <cellStyle name="Normal 3 2 3 6 5 3" xfId="14144" xr:uid="{00000000-0005-0000-0000-00003E370000}"/>
    <cellStyle name="Normal 3 2 3 6 5 4" xfId="14145" xr:uid="{00000000-0005-0000-0000-00003F370000}"/>
    <cellStyle name="Normal 3 2 3 6 6" xfId="14146" xr:uid="{00000000-0005-0000-0000-000040370000}"/>
    <cellStyle name="Normal 3 2 3 6 7" xfId="14147" xr:uid="{00000000-0005-0000-0000-000041370000}"/>
    <cellStyle name="Normal 3 2 3 6 8" xfId="14148" xr:uid="{00000000-0005-0000-0000-000042370000}"/>
    <cellStyle name="Normal 3 2 3 7" xfId="14149" xr:uid="{00000000-0005-0000-0000-000043370000}"/>
    <cellStyle name="Normal 3 2 3 7 2" xfId="14150" xr:uid="{00000000-0005-0000-0000-000044370000}"/>
    <cellStyle name="Normal 3 2 3 7 2 2" xfId="14151" xr:uid="{00000000-0005-0000-0000-000045370000}"/>
    <cellStyle name="Normal 3 2 3 7 2 2 2" xfId="14152" xr:uid="{00000000-0005-0000-0000-000046370000}"/>
    <cellStyle name="Normal 3 2 3 7 2 2 3" xfId="14153" xr:uid="{00000000-0005-0000-0000-000047370000}"/>
    <cellStyle name="Normal 3 2 3 7 2 2 4" xfId="14154" xr:uid="{00000000-0005-0000-0000-000048370000}"/>
    <cellStyle name="Normal 3 2 3 7 2 3" xfId="14155" xr:uid="{00000000-0005-0000-0000-000049370000}"/>
    <cellStyle name="Normal 3 2 3 7 2 4" xfId="14156" xr:uid="{00000000-0005-0000-0000-00004A370000}"/>
    <cellStyle name="Normal 3 2 3 7 2 5" xfId="14157" xr:uid="{00000000-0005-0000-0000-00004B370000}"/>
    <cellStyle name="Normal 3 2 3 7 3" xfId="14158" xr:uid="{00000000-0005-0000-0000-00004C370000}"/>
    <cellStyle name="Normal 3 2 3 7 3 2" xfId="14159" xr:uid="{00000000-0005-0000-0000-00004D370000}"/>
    <cellStyle name="Normal 3 2 3 7 3 3" xfId="14160" xr:uid="{00000000-0005-0000-0000-00004E370000}"/>
    <cellStyle name="Normal 3 2 3 7 3 4" xfId="14161" xr:uid="{00000000-0005-0000-0000-00004F370000}"/>
    <cellStyle name="Normal 3 2 3 7 4" xfId="14162" xr:uid="{00000000-0005-0000-0000-000050370000}"/>
    <cellStyle name="Normal 3 2 3 7 5" xfId="14163" xr:uid="{00000000-0005-0000-0000-000051370000}"/>
    <cellStyle name="Normal 3 2 3 7 6" xfId="14164" xr:uid="{00000000-0005-0000-0000-000052370000}"/>
    <cellStyle name="Normal 3 2 3 8" xfId="14165" xr:uid="{00000000-0005-0000-0000-000053370000}"/>
    <cellStyle name="Normal 3 2 3 8 2" xfId="14166" xr:uid="{00000000-0005-0000-0000-000054370000}"/>
    <cellStyle name="Normal 3 2 3 8 2 2" xfId="14167" xr:uid="{00000000-0005-0000-0000-000055370000}"/>
    <cellStyle name="Normal 3 2 3 8 2 2 2" xfId="14168" xr:uid="{00000000-0005-0000-0000-000056370000}"/>
    <cellStyle name="Normal 3 2 3 8 2 2 3" xfId="14169" xr:uid="{00000000-0005-0000-0000-000057370000}"/>
    <cellStyle name="Normal 3 2 3 8 2 2 4" xfId="14170" xr:uid="{00000000-0005-0000-0000-000058370000}"/>
    <cellStyle name="Normal 3 2 3 8 2 3" xfId="14171" xr:uid="{00000000-0005-0000-0000-000059370000}"/>
    <cellStyle name="Normal 3 2 3 8 2 4" xfId="14172" xr:uid="{00000000-0005-0000-0000-00005A370000}"/>
    <cellStyle name="Normal 3 2 3 8 2 5" xfId="14173" xr:uid="{00000000-0005-0000-0000-00005B370000}"/>
    <cellStyle name="Normal 3 2 3 8 3" xfId="14174" xr:uid="{00000000-0005-0000-0000-00005C370000}"/>
    <cellStyle name="Normal 3 2 3 8 3 2" xfId="14175" xr:uid="{00000000-0005-0000-0000-00005D370000}"/>
    <cellStyle name="Normal 3 2 3 8 3 3" xfId="14176" xr:uid="{00000000-0005-0000-0000-00005E370000}"/>
    <cellStyle name="Normal 3 2 3 8 3 4" xfId="14177" xr:uid="{00000000-0005-0000-0000-00005F370000}"/>
    <cellStyle name="Normal 3 2 3 8 4" xfId="14178" xr:uid="{00000000-0005-0000-0000-000060370000}"/>
    <cellStyle name="Normal 3 2 3 8 5" xfId="14179" xr:uid="{00000000-0005-0000-0000-000061370000}"/>
    <cellStyle name="Normal 3 2 3 8 6" xfId="14180" xr:uid="{00000000-0005-0000-0000-000062370000}"/>
    <cellStyle name="Normal 3 2 3 9" xfId="14181" xr:uid="{00000000-0005-0000-0000-000063370000}"/>
    <cellStyle name="Normal 3 2 4" xfId="14182" xr:uid="{00000000-0005-0000-0000-000064370000}"/>
    <cellStyle name="Normal 3 2 4 10" xfId="14183" xr:uid="{00000000-0005-0000-0000-000065370000}"/>
    <cellStyle name="Normal 3 2 4 2" xfId="14184" xr:uid="{00000000-0005-0000-0000-000066370000}"/>
    <cellStyle name="Normal 3 2 4 2 2" xfId="14185" xr:uid="{00000000-0005-0000-0000-000067370000}"/>
    <cellStyle name="Normal 3 2 4 2 2 2" xfId="14186" xr:uid="{00000000-0005-0000-0000-000068370000}"/>
    <cellStyle name="Normal 3 2 4 2 2 2 2" xfId="14187" xr:uid="{00000000-0005-0000-0000-000069370000}"/>
    <cellStyle name="Normal 3 2 4 2 2 2 2 2" xfId="14188" xr:uid="{00000000-0005-0000-0000-00006A370000}"/>
    <cellStyle name="Normal 3 2 4 2 2 2 2 3" xfId="14189" xr:uid="{00000000-0005-0000-0000-00006B370000}"/>
    <cellStyle name="Normal 3 2 4 2 2 2 2 4" xfId="14190" xr:uid="{00000000-0005-0000-0000-00006C370000}"/>
    <cellStyle name="Normal 3 2 4 2 2 2 3" xfId="14191" xr:uid="{00000000-0005-0000-0000-00006D370000}"/>
    <cellStyle name="Normal 3 2 4 2 2 2 4" xfId="14192" xr:uid="{00000000-0005-0000-0000-00006E370000}"/>
    <cellStyle name="Normal 3 2 4 2 2 2 5" xfId="14193" xr:uid="{00000000-0005-0000-0000-00006F370000}"/>
    <cellStyle name="Normal 3 2 4 2 2 3" xfId="14194" xr:uid="{00000000-0005-0000-0000-000070370000}"/>
    <cellStyle name="Normal 3 2 4 2 2 3 2" xfId="14195" xr:uid="{00000000-0005-0000-0000-000071370000}"/>
    <cellStyle name="Normal 3 2 4 2 2 3 3" xfId="14196" xr:uid="{00000000-0005-0000-0000-000072370000}"/>
    <cellStyle name="Normal 3 2 4 2 2 3 4" xfId="14197" xr:uid="{00000000-0005-0000-0000-000073370000}"/>
    <cellStyle name="Normal 3 2 4 2 2 4" xfId="14198" xr:uid="{00000000-0005-0000-0000-000074370000}"/>
    <cellStyle name="Normal 3 2 4 2 2 5" xfId="14199" xr:uid="{00000000-0005-0000-0000-000075370000}"/>
    <cellStyle name="Normal 3 2 4 2 2 6" xfId="14200" xr:uid="{00000000-0005-0000-0000-000076370000}"/>
    <cellStyle name="Normal 3 2 4 2 3" xfId="14201" xr:uid="{00000000-0005-0000-0000-000077370000}"/>
    <cellStyle name="Normal 3 2 4 2 3 2" xfId="14202" xr:uid="{00000000-0005-0000-0000-000078370000}"/>
    <cellStyle name="Normal 3 2 4 2 3 2 2" xfId="14203" xr:uid="{00000000-0005-0000-0000-000079370000}"/>
    <cellStyle name="Normal 3 2 4 2 3 2 2 2" xfId="14204" xr:uid="{00000000-0005-0000-0000-00007A370000}"/>
    <cellStyle name="Normal 3 2 4 2 3 2 2 3" xfId="14205" xr:uid="{00000000-0005-0000-0000-00007B370000}"/>
    <cellStyle name="Normal 3 2 4 2 3 2 2 4" xfId="14206" xr:uid="{00000000-0005-0000-0000-00007C370000}"/>
    <cellStyle name="Normal 3 2 4 2 3 2 3" xfId="14207" xr:uid="{00000000-0005-0000-0000-00007D370000}"/>
    <cellStyle name="Normal 3 2 4 2 3 2 4" xfId="14208" xr:uid="{00000000-0005-0000-0000-00007E370000}"/>
    <cellStyle name="Normal 3 2 4 2 3 2 5" xfId="14209" xr:uid="{00000000-0005-0000-0000-00007F370000}"/>
    <cellStyle name="Normal 3 2 4 2 3 3" xfId="14210" xr:uid="{00000000-0005-0000-0000-000080370000}"/>
    <cellStyle name="Normal 3 2 4 2 3 3 2" xfId="14211" xr:uid="{00000000-0005-0000-0000-000081370000}"/>
    <cellStyle name="Normal 3 2 4 2 3 3 3" xfId="14212" xr:uid="{00000000-0005-0000-0000-000082370000}"/>
    <cellStyle name="Normal 3 2 4 2 3 3 4" xfId="14213" xr:uid="{00000000-0005-0000-0000-000083370000}"/>
    <cellStyle name="Normal 3 2 4 2 3 4" xfId="14214" xr:uid="{00000000-0005-0000-0000-000084370000}"/>
    <cellStyle name="Normal 3 2 4 2 3 5" xfId="14215" xr:uid="{00000000-0005-0000-0000-000085370000}"/>
    <cellStyle name="Normal 3 2 4 2 3 6" xfId="14216" xr:uid="{00000000-0005-0000-0000-000086370000}"/>
    <cellStyle name="Normal 3 2 4 2 4" xfId="14217" xr:uid="{00000000-0005-0000-0000-000087370000}"/>
    <cellStyle name="Normal 3 2 4 2 5" xfId="14218" xr:uid="{00000000-0005-0000-0000-000088370000}"/>
    <cellStyle name="Normal 3 2 4 2 5 2" xfId="14219" xr:uid="{00000000-0005-0000-0000-000089370000}"/>
    <cellStyle name="Normal 3 2 4 2 5 2 2" xfId="14220" xr:uid="{00000000-0005-0000-0000-00008A370000}"/>
    <cellStyle name="Normal 3 2 4 2 5 2 3" xfId="14221" xr:uid="{00000000-0005-0000-0000-00008B370000}"/>
    <cellStyle name="Normal 3 2 4 2 5 2 4" xfId="14222" xr:uid="{00000000-0005-0000-0000-00008C370000}"/>
    <cellStyle name="Normal 3 2 4 2 5 3" xfId="14223" xr:uid="{00000000-0005-0000-0000-00008D370000}"/>
    <cellStyle name="Normal 3 2 4 2 5 4" xfId="14224" xr:uid="{00000000-0005-0000-0000-00008E370000}"/>
    <cellStyle name="Normal 3 2 4 2 5 5" xfId="14225" xr:uid="{00000000-0005-0000-0000-00008F370000}"/>
    <cellStyle name="Normal 3 2 4 2 6" xfId="14226" xr:uid="{00000000-0005-0000-0000-000090370000}"/>
    <cellStyle name="Normal 3 2 4 2 6 2" xfId="14227" xr:uid="{00000000-0005-0000-0000-000091370000}"/>
    <cellStyle name="Normal 3 2 4 2 6 3" xfId="14228" xr:uid="{00000000-0005-0000-0000-000092370000}"/>
    <cellStyle name="Normal 3 2 4 2 6 4" xfId="14229" xr:uid="{00000000-0005-0000-0000-000093370000}"/>
    <cellStyle name="Normal 3 2 4 2 7" xfId="14230" xr:uid="{00000000-0005-0000-0000-000094370000}"/>
    <cellStyle name="Normal 3 2 4 2 8" xfId="14231" xr:uid="{00000000-0005-0000-0000-000095370000}"/>
    <cellStyle name="Normal 3 2 4 2 9" xfId="14232" xr:uid="{00000000-0005-0000-0000-000096370000}"/>
    <cellStyle name="Normal 3 2 4 3" xfId="14233" xr:uid="{00000000-0005-0000-0000-000097370000}"/>
    <cellStyle name="Normal 3 2 4 3 2" xfId="14234" xr:uid="{00000000-0005-0000-0000-000098370000}"/>
    <cellStyle name="Normal 3 2 4 3 2 2" xfId="14235" xr:uid="{00000000-0005-0000-0000-000099370000}"/>
    <cellStyle name="Normal 3 2 4 3 2 2 2" xfId="14236" xr:uid="{00000000-0005-0000-0000-00009A370000}"/>
    <cellStyle name="Normal 3 2 4 3 2 2 3" xfId="14237" xr:uid="{00000000-0005-0000-0000-00009B370000}"/>
    <cellStyle name="Normal 3 2 4 3 2 2 4" xfId="14238" xr:uid="{00000000-0005-0000-0000-00009C370000}"/>
    <cellStyle name="Normal 3 2 4 3 2 3" xfId="14239" xr:uid="{00000000-0005-0000-0000-00009D370000}"/>
    <cellStyle name="Normal 3 2 4 3 2 4" xfId="14240" xr:uid="{00000000-0005-0000-0000-00009E370000}"/>
    <cellStyle name="Normal 3 2 4 3 2 5" xfId="14241" xr:uid="{00000000-0005-0000-0000-00009F370000}"/>
    <cellStyle name="Normal 3 2 4 3 3" xfId="14242" xr:uid="{00000000-0005-0000-0000-0000A0370000}"/>
    <cellStyle name="Normal 3 2 4 3 3 2" xfId="14243" xr:uid="{00000000-0005-0000-0000-0000A1370000}"/>
    <cellStyle name="Normal 3 2 4 3 3 3" xfId="14244" xr:uid="{00000000-0005-0000-0000-0000A2370000}"/>
    <cellStyle name="Normal 3 2 4 3 3 4" xfId="14245" xr:uid="{00000000-0005-0000-0000-0000A3370000}"/>
    <cellStyle name="Normal 3 2 4 3 4" xfId="14246" xr:uid="{00000000-0005-0000-0000-0000A4370000}"/>
    <cellStyle name="Normal 3 2 4 3 5" xfId="14247" xr:uid="{00000000-0005-0000-0000-0000A5370000}"/>
    <cellStyle name="Normal 3 2 4 3 6" xfId="14248" xr:uid="{00000000-0005-0000-0000-0000A6370000}"/>
    <cellStyle name="Normal 3 2 4 4" xfId="14249" xr:uid="{00000000-0005-0000-0000-0000A7370000}"/>
    <cellStyle name="Normal 3 2 4 4 2" xfId="14250" xr:uid="{00000000-0005-0000-0000-0000A8370000}"/>
    <cellStyle name="Normal 3 2 4 4 2 2" xfId="14251" xr:uid="{00000000-0005-0000-0000-0000A9370000}"/>
    <cellStyle name="Normal 3 2 4 4 2 2 2" xfId="14252" xr:uid="{00000000-0005-0000-0000-0000AA370000}"/>
    <cellStyle name="Normal 3 2 4 4 2 2 3" xfId="14253" xr:uid="{00000000-0005-0000-0000-0000AB370000}"/>
    <cellStyle name="Normal 3 2 4 4 2 2 4" xfId="14254" xr:uid="{00000000-0005-0000-0000-0000AC370000}"/>
    <cellStyle name="Normal 3 2 4 4 2 3" xfId="14255" xr:uid="{00000000-0005-0000-0000-0000AD370000}"/>
    <cellStyle name="Normal 3 2 4 4 2 4" xfId="14256" xr:uid="{00000000-0005-0000-0000-0000AE370000}"/>
    <cellStyle name="Normal 3 2 4 4 2 5" xfId="14257" xr:uid="{00000000-0005-0000-0000-0000AF370000}"/>
    <cellStyle name="Normal 3 2 4 4 3" xfId="14258" xr:uid="{00000000-0005-0000-0000-0000B0370000}"/>
    <cellStyle name="Normal 3 2 4 4 3 2" xfId="14259" xr:uid="{00000000-0005-0000-0000-0000B1370000}"/>
    <cellStyle name="Normal 3 2 4 4 3 3" xfId="14260" xr:uid="{00000000-0005-0000-0000-0000B2370000}"/>
    <cellStyle name="Normal 3 2 4 4 3 4" xfId="14261" xr:uid="{00000000-0005-0000-0000-0000B3370000}"/>
    <cellStyle name="Normal 3 2 4 4 4" xfId="14262" xr:uid="{00000000-0005-0000-0000-0000B4370000}"/>
    <cellStyle name="Normal 3 2 4 4 5" xfId="14263" xr:uid="{00000000-0005-0000-0000-0000B5370000}"/>
    <cellStyle name="Normal 3 2 4 4 6" xfId="14264" xr:uid="{00000000-0005-0000-0000-0000B6370000}"/>
    <cellStyle name="Normal 3 2 4 5" xfId="14265" xr:uid="{00000000-0005-0000-0000-0000B7370000}"/>
    <cellStyle name="Normal 3 2 4 6" xfId="14266" xr:uid="{00000000-0005-0000-0000-0000B8370000}"/>
    <cellStyle name="Normal 3 2 4 6 2" xfId="14267" xr:uid="{00000000-0005-0000-0000-0000B9370000}"/>
    <cellStyle name="Normal 3 2 4 6 2 2" xfId="14268" xr:uid="{00000000-0005-0000-0000-0000BA370000}"/>
    <cellStyle name="Normal 3 2 4 6 2 3" xfId="14269" xr:uid="{00000000-0005-0000-0000-0000BB370000}"/>
    <cellStyle name="Normal 3 2 4 6 2 4" xfId="14270" xr:uid="{00000000-0005-0000-0000-0000BC370000}"/>
    <cellStyle name="Normal 3 2 4 6 3" xfId="14271" xr:uid="{00000000-0005-0000-0000-0000BD370000}"/>
    <cellStyle name="Normal 3 2 4 6 4" xfId="14272" xr:uid="{00000000-0005-0000-0000-0000BE370000}"/>
    <cellStyle name="Normal 3 2 4 6 5" xfId="14273" xr:uid="{00000000-0005-0000-0000-0000BF370000}"/>
    <cellStyle name="Normal 3 2 4 7" xfId="14274" xr:uid="{00000000-0005-0000-0000-0000C0370000}"/>
    <cellStyle name="Normal 3 2 4 7 2" xfId="14275" xr:uid="{00000000-0005-0000-0000-0000C1370000}"/>
    <cellStyle name="Normal 3 2 4 7 3" xfId="14276" xr:uid="{00000000-0005-0000-0000-0000C2370000}"/>
    <cellStyle name="Normal 3 2 4 7 4" xfId="14277" xr:uid="{00000000-0005-0000-0000-0000C3370000}"/>
    <cellStyle name="Normal 3 2 4 8" xfId="14278" xr:uid="{00000000-0005-0000-0000-0000C4370000}"/>
    <cellStyle name="Normal 3 2 4 9" xfId="14279" xr:uid="{00000000-0005-0000-0000-0000C5370000}"/>
    <cellStyle name="Normal 3 2 5" xfId="14280" xr:uid="{00000000-0005-0000-0000-0000C6370000}"/>
    <cellStyle name="Normal 3 2 5 10" xfId="14281" xr:uid="{00000000-0005-0000-0000-0000C7370000}"/>
    <cellStyle name="Normal 3 2 5 2" xfId="14282" xr:uid="{00000000-0005-0000-0000-0000C8370000}"/>
    <cellStyle name="Normal 3 2 5 2 2" xfId="14283" xr:uid="{00000000-0005-0000-0000-0000C9370000}"/>
    <cellStyle name="Normal 3 2 5 2 2 2" xfId="14284" xr:uid="{00000000-0005-0000-0000-0000CA370000}"/>
    <cellStyle name="Normal 3 2 5 2 2 2 2" xfId="14285" xr:uid="{00000000-0005-0000-0000-0000CB370000}"/>
    <cellStyle name="Normal 3 2 5 2 2 2 2 2" xfId="14286" xr:uid="{00000000-0005-0000-0000-0000CC370000}"/>
    <cellStyle name="Normal 3 2 5 2 2 2 2 3" xfId="14287" xr:uid="{00000000-0005-0000-0000-0000CD370000}"/>
    <cellStyle name="Normal 3 2 5 2 2 2 2 4" xfId="14288" xr:uid="{00000000-0005-0000-0000-0000CE370000}"/>
    <cellStyle name="Normal 3 2 5 2 2 2 3" xfId="14289" xr:uid="{00000000-0005-0000-0000-0000CF370000}"/>
    <cellStyle name="Normal 3 2 5 2 2 2 4" xfId="14290" xr:uid="{00000000-0005-0000-0000-0000D0370000}"/>
    <cellStyle name="Normal 3 2 5 2 2 2 5" xfId="14291" xr:uid="{00000000-0005-0000-0000-0000D1370000}"/>
    <cellStyle name="Normal 3 2 5 2 2 3" xfId="14292" xr:uid="{00000000-0005-0000-0000-0000D2370000}"/>
    <cellStyle name="Normal 3 2 5 2 2 3 2" xfId="14293" xr:uid="{00000000-0005-0000-0000-0000D3370000}"/>
    <cellStyle name="Normal 3 2 5 2 2 3 3" xfId="14294" xr:uid="{00000000-0005-0000-0000-0000D4370000}"/>
    <cellStyle name="Normal 3 2 5 2 2 3 4" xfId="14295" xr:uid="{00000000-0005-0000-0000-0000D5370000}"/>
    <cellStyle name="Normal 3 2 5 2 2 4" xfId="14296" xr:uid="{00000000-0005-0000-0000-0000D6370000}"/>
    <cellStyle name="Normal 3 2 5 2 2 5" xfId="14297" xr:uid="{00000000-0005-0000-0000-0000D7370000}"/>
    <cellStyle name="Normal 3 2 5 2 2 6" xfId="14298" xr:uid="{00000000-0005-0000-0000-0000D8370000}"/>
    <cellStyle name="Normal 3 2 5 2 3" xfId="14299" xr:uid="{00000000-0005-0000-0000-0000D9370000}"/>
    <cellStyle name="Normal 3 2 5 2 3 2" xfId="14300" xr:uid="{00000000-0005-0000-0000-0000DA370000}"/>
    <cellStyle name="Normal 3 2 5 2 3 2 2" xfId="14301" xr:uid="{00000000-0005-0000-0000-0000DB370000}"/>
    <cellStyle name="Normal 3 2 5 2 3 2 2 2" xfId="14302" xr:uid="{00000000-0005-0000-0000-0000DC370000}"/>
    <cellStyle name="Normal 3 2 5 2 3 2 2 3" xfId="14303" xr:uid="{00000000-0005-0000-0000-0000DD370000}"/>
    <cellStyle name="Normal 3 2 5 2 3 2 2 4" xfId="14304" xr:uid="{00000000-0005-0000-0000-0000DE370000}"/>
    <cellStyle name="Normal 3 2 5 2 3 2 3" xfId="14305" xr:uid="{00000000-0005-0000-0000-0000DF370000}"/>
    <cellStyle name="Normal 3 2 5 2 3 2 4" xfId="14306" xr:uid="{00000000-0005-0000-0000-0000E0370000}"/>
    <cellStyle name="Normal 3 2 5 2 3 2 5" xfId="14307" xr:uid="{00000000-0005-0000-0000-0000E1370000}"/>
    <cellStyle name="Normal 3 2 5 2 3 3" xfId="14308" xr:uid="{00000000-0005-0000-0000-0000E2370000}"/>
    <cellStyle name="Normal 3 2 5 2 3 3 2" xfId="14309" xr:uid="{00000000-0005-0000-0000-0000E3370000}"/>
    <cellStyle name="Normal 3 2 5 2 3 3 3" xfId="14310" xr:uid="{00000000-0005-0000-0000-0000E4370000}"/>
    <cellStyle name="Normal 3 2 5 2 3 3 4" xfId="14311" xr:uid="{00000000-0005-0000-0000-0000E5370000}"/>
    <cellStyle name="Normal 3 2 5 2 3 4" xfId="14312" xr:uid="{00000000-0005-0000-0000-0000E6370000}"/>
    <cellStyle name="Normal 3 2 5 2 3 5" xfId="14313" xr:uid="{00000000-0005-0000-0000-0000E7370000}"/>
    <cellStyle name="Normal 3 2 5 2 3 6" xfId="14314" xr:uid="{00000000-0005-0000-0000-0000E8370000}"/>
    <cellStyle name="Normal 3 2 5 2 4" xfId="14315" xr:uid="{00000000-0005-0000-0000-0000E9370000}"/>
    <cellStyle name="Normal 3 2 5 2 5" xfId="14316" xr:uid="{00000000-0005-0000-0000-0000EA370000}"/>
    <cellStyle name="Normal 3 2 5 2 5 2" xfId="14317" xr:uid="{00000000-0005-0000-0000-0000EB370000}"/>
    <cellStyle name="Normal 3 2 5 2 5 2 2" xfId="14318" xr:uid="{00000000-0005-0000-0000-0000EC370000}"/>
    <cellStyle name="Normal 3 2 5 2 5 2 3" xfId="14319" xr:uid="{00000000-0005-0000-0000-0000ED370000}"/>
    <cellStyle name="Normal 3 2 5 2 5 2 4" xfId="14320" xr:uid="{00000000-0005-0000-0000-0000EE370000}"/>
    <cellStyle name="Normal 3 2 5 2 5 3" xfId="14321" xr:uid="{00000000-0005-0000-0000-0000EF370000}"/>
    <cellStyle name="Normal 3 2 5 2 5 4" xfId="14322" xr:uid="{00000000-0005-0000-0000-0000F0370000}"/>
    <cellStyle name="Normal 3 2 5 2 5 5" xfId="14323" xr:uid="{00000000-0005-0000-0000-0000F1370000}"/>
    <cellStyle name="Normal 3 2 5 2 6" xfId="14324" xr:uid="{00000000-0005-0000-0000-0000F2370000}"/>
    <cellStyle name="Normal 3 2 5 2 6 2" xfId="14325" xr:uid="{00000000-0005-0000-0000-0000F3370000}"/>
    <cellStyle name="Normal 3 2 5 2 6 3" xfId="14326" xr:uid="{00000000-0005-0000-0000-0000F4370000}"/>
    <cellStyle name="Normal 3 2 5 2 6 4" xfId="14327" xr:uid="{00000000-0005-0000-0000-0000F5370000}"/>
    <cellStyle name="Normal 3 2 5 2 7" xfId="14328" xr:uid="{00000000-0005-0000-0000-0000F6370000}"/>
    <cellStyle name="Normal 3 2 5 2 8" xfId="14329" xr:uid="{00000000-0005-0000-0000-0000F7370000}"/>
    <cellStyle name="Normal 3 2 5 2 9" xfId="14330" xr:uid="{00000000-0005-0000-0000-0000F8370000}"/>
    <cellStyle name="Normal 3 2 5 3" xfId="14331" xr:uid="{00000000-0005-0000-0000-0000F9370000}"/>
    <cellStyle name="Normal 3 2 5 3 2" xfId="14332" xr:uid="{00000000-0005-0000-0000-0000FA370000}"/>
    <cellStyle name="Normal 3 2 5 3 2 2" xfId="14333" xr:uid="{00000000-0005-0000-0000-0000FB370000}"/>
    <cellStyle name="Normal 3 2 5 3 2 2 2" xfId="14334" xr:uid="{00000000-0005-0000-0000-0000FC370000}"/>
    <cellStyle name="Normal 3 2 5 3 2 2 3" xfId="14335" xr:uid="{00000000-0005-0000-0000-0000FD370000}"/>
    <cellStyle name="Normal 3 2 5 3 2 2 4" xfId="14336" xr:uid="{00000000-0005-0000-0000-0000FE370000}"/>
    <cellStyle name="Normal 3 2 5 3 2 3" xfId="14337" xr:uid="{00000000-0005-0000-0000-0000FF370000}"/>
    <cellStyle name="Normal 3 2 5 3 2 4" xfId="14338" xr:uid="{00000000-0005-0000-0000-000000380000}"/>
    <cellStyle name="Normal 3 2 5 3 2 5" xfId="14339" xr:uid="{00000000-0005-0000-0000-000001380000}"/>
    <cellStyle name="Normal 3 2 5 3 3" xfId="14340" xr:uid="{00000000-0005-0000-0000-000002380000}"/>
    <cellStyle name="Normal 3 2 5 3 3 2" xfId="14341" xr:uid="{00000000-0005-0000-0000-000003380000}"/>
    <cellStyle name="Normal 3 2 5 3 3 3" xfId="14342" xr:uid="{00000000-0005-0000-0000-000004380000}"/>
    <cellStyle name="Normal 3 2 5 3 3 4" xfId="14343" xr:uid="{00000000-0005-0000-0000-000005380000}"/>
    <cellStyle name="Normal 3 2 5 3 4" xfId="14344" xr:uid="{00000000-0005-0000-0000-000006380000}"/>
    <cellStyle name="Normal 3 2 5 3 5" xfId="14345" xr:uid="{00000000-0005-0000-0000-000007380000}"/>
    <cellStyle name="Normal 3 2 5 3 6" xfId="14346" xr:uid="{00000000-0005-0000-0000-000008380000}"/>
    <cellStyle name="Normal 3 2 5 4" xfId="14347" xr:uid="{00000000-0005-0000-0000-000009380000}"/>
    <cellStyle name="Normal 3 2 5 4 2" xfId="14348" xr:uid="{00000000-0005-0000-0000-00000A380000}"/>
    <cellStyle name="Normal 3 2 5 4 2 2" xfId="14349" xr:uid="{00000000-0005-0000-0000-00000B380000}"/>
    <cellStyle name="Normal 3 2 5 4 2 2 2" xfId="14350" xr:uid="{00000000-0005-0000-0000-00000C380000}"/>
    <cellStyle name="Normal 3 2 5 4 2 2 3" xfId="14351" xr:uid="{00000000-0005-0000-0000-00000D380000}"/>
    <cellStyle name="Normal 3 2 5 4 2 2 4" xfId="14352" xr:uid="{00000000-0005-0000-0000-00000E380000}"/>
    <cellStyle name="Normal 3 2 5 4 2 3" xfId="14353" xr:uid="{00000000-0005-0000-0000-00000F380000}"/>
    <cellStyle name="Normal 3 2 5 4 2 4" xfId="14354" xr:uid="{00000000-0005-0000-0000-000010380000}"/>
    <cellStyle name="Normal 3 2 5 4 2 5" xfId="14355" xr:uid="{00000000-0005-0000-0000-000011380000}"/>
    <cellStyle name="Normal 3 2 5 4 3" xfId="14356" xr:uid="{00000000-0005-0000-0000-000012380000}"/>
    <cellStyle name="Normal 3 2 5 4 3 2" xfId="14357" xr:uid="{00000000-0005-0000-0000-000013380000}"/>
    <cellStyle name="Normal 3 2 5 4 3 3" xfId="14358" xr:uid="{00000000-0005-0000-0000-000014380000}"/>
    <cellStyle name="Normal 3 2 5 4 3 4" xfId="14359" xr:uid="{00000000-0005-0000-0000-000015380000}"/>
    <cellStyle name="Normal 3 2 5 4 4" xfId="14360" xr:uid="{00000000-0005-0000-0000-000016380000}"/>
    <cellStyle name="Normal 3 2 5 4 5" xfId="14361" xr:uid="{00000000-0005-0000-0000-000017380000}"/>
    <cellStyle name="Normal 3 2 5 4 6" xfId="14362" xr:uid="{00000000-0005-0000-0000-000018380000}"/>
    <cellStyle name="Normal 3 2 5 5" xfId="14363" xr:uid="{00000000-0005-0000-0000-000019380000}"/>
    <cellStyle name="Normal 3 2 5 6" xfId="14364" xr:uid="{00000000-0005-0000-0000-00001A380000}"/>
    <cellStyle name="Normal 3 2 5 6 2" xfId="14365" xr:uid="{00000000-0005-0000-0000-00001B380000}"/>
    <cellStyle name="Normal 3 2 5 6 2 2" xfId="14366" xr:uid="{00000000-0005-0000-0000-00001C380000}"/>
    <cellStyle name="Normal 3 2 5 6 2 3" xfId="14367" xr:uid="{00000000-0005-0000-0000-00001D380000}"/>
    <cellStyle name="Normal 3 2 5 6 2 4" xfId="14368" xr:uid="{00000000-0005-0000-0000-00001E380000}"/>
    <cellStyle name="Normal 3 2 5 6 3" xfId="14369" xr:uid="{00000000-0005-0000-0000-00001F380000}"/>
    <cellStyle name="Normal 3 2 5 6 4" xfId="14370" xr:uid="{00000000-0005-0000-0000-000020380000}"/>
    <cellStyle name="Normal 3 2 5 6 5" xfId="14371" xr:uid="{00000000-0005-0000-0000-000021380000}"/>
    <cellStyle name="Normal 3 2 5 7" xfId="14372" xr:uid="{00000000-0005-0000-0000-000022380000}"/>
    <cellStyle name="Normal 3 2 5 7 2" xfId="14373" xr:uid="{00000000-0005-0000-0000-000023380000}"/>
    <cellStyle name="Normal 3 2 5 7 3" xfId="14374" xr:uid="{00000000-0005-0000-0000-000024380000}"/>
    <cellStyle name="Normal 3 2 5 7 4" xfId="14375" xr:uid="{00000000-0005-0000-0000-000025380000}"/>
    <cellStyle name="Normal 3 2 5 8" xfId="14376" xr:uid="{00000000-0005-0000-0000-000026380000}"/>
    <cellStyle name="Normal 3 2 5 9" xfId="14377" xr:uid="{00000000-0005-0000-0000-000027380000}"/>
    <cellStyle name="Normal 3 2 6" xfId="14378" xr:uid="{00000000-0005-0000-0000-000028380000}"/>
    <cellStyle name="Normal 3 2 6 2" xfId="14379" xr:uid="{00000000-0005-0000-0000-000029380000}"/>
    <cellStyle name="Normal 3 2 6 2 2" xfId="14380" xr:uid="{00000000-0005-0000-0000-00002A380000}"/>
    <cellStyle name="Normal 3 2 6 2 2 2" xfId="14381" xr:uid="{00000000-0005-0000-0000-00002B380000}"/>
    <cellStyle name="Normal 3 2 6 2 3" xfId="14382" xr:uid="{00000000-0005-0000-0000-00002C380000}"/>
    <cellStyle name="Normal 3 2 6 2 4" xfId="14383" xr:uid="{00000000-0005-0000-0000-00002D380000}"/>
    <cellStyle name="Normal 3 2 6 2 5" xfId="14384" xr:uid="{00000000-0005-0000-0000-00002E380000}"/>
    <cellStyle name="Normal 3 2 6 2 6" xfId="14385" xr:uid="{00000000-0005-0000-0000-00002F380000}"/>
    <cellStyle name="Normal 3 2 6 2 7" xfId="14386" xr:uid="{00000000-0005-0000-0000-000030380000}"/>
    <cellStyle name="Normal 3 2 6 2 8" xfId="14387" xr:uid="{00000000-0005-0000-0000-000031380000}"/>
    <cellStyle name="Normal 3 2 6 3" xfId="14388" xr:uid="{00000000-0005-0000-0000-000032380000}"/>
    <cellStyle name="Normal 3 2 6 3 2" xfId="14389" xr:uid="{00000000-0005-0000-0000-000033380000}"/>
    <cellStyle name="Normal 3 2 6 4" xfId="14390" xr:uid="{00000000-0005-0000-0000-000034380000}"/>
    <cellStyle name="Normal 3 2 6 5" xfId="14391" xr:uid="{00000000-0005-0000-0000-000035380000}"/>
    <cellStyle name="Normal 3 2 6 6" xfId="14392" xr:uid="{00000000-0005-0000-0000-000036380000}"/>
    <cellStyle name="Normal 3 2 6 7" xfId="14393" xr:uid="{00000000-0005-0000-0000-000037380000}"/>
    <cellStyle name="Normal 3 2 6 8" xfId="14394" xr:uid="{00000000-0005-0000-0000-000038380000}"/>
    <cellStyle name="Normal 3 2 6 9" xfId="14395" xr:uid="{00000000-0005-0000-0000-000039380000}"/>
    <cellStyle name="Normal 3 2 7" xfId="14396" xr:uid="{00000000-0005-0000-0000-00003A380000}"/>
    <cellStyle name="Normal 3 2 7 10" xfId="14397" xr:uid="{00000000-0005-0000-0000-00003B380000}"/>
    <cellStyle name="Normal 3 2 7 2" xfId="14398" xr:uid="{00000000-0005-0000-0000-00003C380000}"/>
    <cellStyle name="Normal 3 2 7 2 2" xfId="14399" xr:uid="{00000000-0005-0000-0000-00003D380000}"/>
    <cellStyle name="Normal 3 2 7 2 2 2" xfId="14400" xr:uid="{00000000-0005-0000-0000-00003E380000}"/>
    <cellStyle name="Normal 3 2 7 2 2 2 2" xfId="14401" xr:uid="{00000000-0005-0000-0000-00003F380000}"/>
    <cellStyle name="Normal 3 2 7 2 2 2 2 2" xfId="14402" xr:uid="{00000000-0005-0000-0000-000040380000}"/>
    <cellStyle name="Normal 3 2 7 2 2 2 2 3" xfId="14403" xr:uid="{00000000-0005-0000-0000-000041380000}"/>
    <cellStyle name="Normal 3 2 7 2 2 2 2 4" xfId="14404" xr:uid="{00000000-0005-0000-0000-000042380000}"/>
    <cellStyle name="Normal 3 2 7 2 2 2 3" xfId="14405" xr:uid="{00000000-0005-0000-0000-000043380000}"/>
    <cellStyle name="Normal 3 2 7 2 2 2 4" xfId="14406" xr:uid="{00000000-0005-0000-0000-000044380000}"/>
    <cellStyle name="Normal 3 2 7 2 2 2 5" xfId="14407" xr:uid="{00000000-0005-0000-0000-000045380000}"/>
    <cellStyle name="Normal 3 2 7 2 2 3" xfId="14408" xr:uid="{00000000-0005-0000-0000-000046380000}"/>
    <cellStyle name="Normal 3 2 7 2 2 3 2" xfId="14409" xr:uid="{00000000-0005-0000-0000-000047380000}"/>
    <cellStyle name="Normal 3 2 7 2 2 3 3" xfId="14410" xr:uid="{00000000-0005-0000-0000-000048380000}"/>
    <cellStyle name="Normal 3 2 7 2 2 3 4" xfId="14411" xr:uid="{00000000-0005-0000-0000-000049380000}"/>
    <cellStyle name="Normal 3 2 7 2 2 4" xfId="14412" xr:uid="{00000000-0005-0000-0000-00004A380000}"/>
    <cellStyle name="Normal 3 2 7 2 2 5" xfId="14413" xr:uid="{00000000-0005-0000-0000-00004B380000}"/>
    <cellStyle name="Normal 3 2 7 2 2 6" xfId="14414" xr:uid="{00000000-0005-0000-0000-00004C380000}"/>
    <cellStyle name="Normal 3 2 7 2 3" xfId="14415" xr:uid="{00000000-0005-0000-0000-00004D380000}"/>
    <cellStyle name="Normal 3 2 7 2 3 2" xfId="14416" xr:uid="{00000000-0005-0000-0000-00004E380000}"/>
    <cellStyle name="Normal 3 2 7 2 3 2 2" xfId="14417" xr:uid="{00000000-0005-0000-0000-00004F380000}"/>
    <cellStyle name="Normal 3 2 7 2 3 2 2 2" xfId="14418" xr:uid="{00000000-0005-0000-0000-000050380000}"/>
    <cellStyle name="Normal 3 2 7 2 3 2 2 3" xfId="14419" xr:uid="{00000000-0005-0000-0000-000051380000}"/>
    <cellStyle name="Normal 3 2 7 2 3 2 2 4" xfId="14420" xr:uid="{00000000-0005-0000-0000-000052380000}"/>
    <cellStyle name="Normal 3 2 7 2 3 2 3" xfId="14421" xr:uid="{00000000-0005-0000-0000-000053380000}"/>
    <cellStyle name="Normal 3 2 7 2 3 2 4" xfId="14422" xr:uid="{00000000-0005-0000-0000-000054380000}"/>
    <cellStyle name="Normal 3 2 7 2 3 2 5" xfId="14423" xr:uid="{00000000-0005-0000-0000-000055380000}"/>
    <cellStyle name="Normal 3 2 7 2 3 3" xfId="14424" xr:uid="{00000000-0005-0000-0000-000056380000}"/>
    <cellStyle name="Normal 3 2 7 2 3 3 2" xfId="14425" xr:uid="{00000000-0005-0000-0000-000057380000}"/>
    <cellStyle name="Normal 3 2 7 2 3 3 3" xfId="14426" xr:uid="{00000000-0005-0000-0000-000058380000}"/>
    <cellStyle name="Normal 3 2 7 2 3 3 4" xfId="14427" xr:uid="{00000000-0005-0000-0000-000059380000}"/>
    <cellStyle name="Normal 3 2 7 2 3 4" xfId="14428" xr:uid="{00000000-0005-0000-0000-00005A380000}"/>
    <cellStyle name="Normal 3 2 7 2 3 5" xfId="14429" xr:uid="{00000000-0005-0000-0000-00005B380000}"/>
    <cellStyle name="Normal 3 2 7 2 3 6" xfId="14430" xr:uid="{00000000-0005-0000-0000-00005C380000}"/>
    <cellStyle name="Normal 3 2 7 2 4" xfId="14431" xr:uid="{00000000-0005-0000-0000-00005D380000}"/>
    <cellStyle name="Normal 3 2 7 2 4 2" xfId="14432" xr:uid="{00000000-0005-0000-0000-00005E380000}"/>
    <cellStyle name="Normal 3 2 7 2 4 2 2" xfId="14433" xr:uid="{00000000-0005-0000-0000-00005F380000}"/>
    <cellStyle name="Normal 3 2 7 2 4 2 3" xfId="14434" xr:uid="{00000000-0005-0000-0000-000060380000}"/>
    <cellStyle name="Normal 3 2 7 2 4 2 4" xfId="14435" xr:uid="{00000000-0005-0000-0000-000061380000}"/>
    <cellStyle name="Normal 3 2 7 2 4 3" xfId="14436" xr:uid="{00000000-0005-0000-0000-000062380000}"/>
    <cellStyle name="Normal 3 2 7 2 4 4" xfId="14437" xr:uid="{00000000-0005-0000-0000-000063380000}"/>
    <cellStyle name="Normal 3 2 7 2 4 5" xfId="14438" xr:uid="{00000000-0005-0000-0000-000064380000}"/>
    <cellStyle name="Normal 3 2 7 2 5" xfId="14439" xr:uid="{00000000-0005-0000-0000-000065380000}"/>
    <cellStyle name="Normal 3 2 7 2 5 2" xfId="14440" xr:uid="{00000000-0005-0000-0000-000066380000}"/>
    <cellStyle name="Normal 3 2 7 2 5 3" xfId="14441" xr:uid="{00000000-0005-0000-0000-000067380000}"/>
    <cellStyle name="Normal 3 2 7 2 5 4" xfId="14442" xr:uid="{00000000-0005-0000-0000-000068380000}"/>
    <cellStyle name="Normal 3 2 7 2 6" xfId="14443" xr:uid="{00000000-0005-0000-0000-000069380000}"/>
    <cellStyle name="Normal 3 2 7 2 7" xfId="14444" xr:uid="{00000000-0005-0000-0000-00006A380000}"/>
    <cellStyle name="Normal 3 2 7 2 8" xfId="14445" xr:uid="{00000000-0005-0000-0000-00006B380000}"/>
    <cellStyle name="Normal 3 2 7 3" xfId="14446" xr:uid="{00000000-0005-0000-0000-00006C380000}"/>
    <cellStyle name="Normal 3 2 7 3 2" xfId="14447" xr:uid="{00000000-0005-0000-0000-00006D380000}"/>
    <cellStyle name="Normal 3 2 7 3 2 2" xfId="14448" xr:uid="{00000000-0005-0000-0000-00006E380000}"/>
    <cellStyle name="Normal 3 2 7 3 2 2 2" xfId="14449" xr:uid="{00000000-0005-0000-0000-00006F380000}"/>
    <cellStyle name="Normal 3 2 7 3 2 2 3" xfId="14450" xr:uid="{00000000-0005-0000-0000-000070380000}"/>
    <cellStyle name="Normal 3 2 7 3 2 2 4" xfId="14451" xr:uid="{00000000-0005-0000-0000-000071380000}"/>
    <cellStyle name="Normal 3 2 7 3 2 3" xfId="14452" xr:uid="{00000000-0005-0000-0000-000072380000}"/>
    <cellStyle name="Normal 3 2 7 3 2 4" xfId="14453" xr:uid="{00000000-0005-0000-0000-000073380000}"/>
    <cellStyle name="Normal 3 2 7 3 2 5" xfId="14454" xr:uid="{00000000-0005-0000-0000-000074380000}"/>
    <cellStyle name="Normal 3 2 7 3 3" xfId="14455" xr:uid="{00000000-0005-0000-0000-000075380000}"/>
    <cellStyle name="Normal 3 2 7 3 3 2" xfId="14456" xr:uid="{00000000-0005-0000-0000-000076380000}"/>
    <cellStyle name="Normal 3 2 7 3 3 3" xfId="14457" xr:uid="{00000000-0005-0000-0000-000077380000}"/>
    <cellStyle name="Normal 3 2 7 3 3 4" xfId="14458" xr:uid="{00000000-0005-0000-0000-000078380000}"/>
    <cellStyle name="Normal 3 2 7 3 4" xfId="14459" xr:uid="{00000000-0005-0000-0000-000079380000}"/>
    <cellStyle name="Normal 3 2 7 3 5" xfId="14460" xr:uid="{00000000-0005-0000-0000-00007A380000}"/>
    <cellStyle name="Normal 3 2 7 3 6" xfId="14461" xr:uid="{00000000-0005-0000-0000-00007B380000}"/>
    <cellStyle name="Normal 3 2 7 4" xfId="14462" xr:uid="{00000000-0005-0000-0000-00007C380000}"/>
    <cellStyle name="Normal 3 2 7 4 2" xfId="14463" xr:uid="{00000000-0005-0000-0000-00007D380000}"/>
    <cellStyle name="Normal 3 2 7 4 2 2" xfId="14464" xr:uid="{00000000-0005-0000-0000-00007E380000}"/>
    <cellStyle name="Normal 3 2 7 4 2 2 2" xfId="14465" xr:uid="{00000000-0005-0000-0000-00007F380000}"/>
    <cellStyle name="Normal 3 2 7 4 2 2 3" xfId="14466" xr:uid="{00000000-0005-0000-0000-000080380000}"/>
    <cellStyle name="Normal 3 2 7 4 2 2 4" xfId="14467" xr:uid="{00000000-0005-0000-0000-000081380000}"/>
    <cellStyle name="Normal 3 2 7 4 2 3" xfId="14468" xr:uid="{00000000-0005-0000-0000-000082380000}"/>
    <cellStyle name="Normal 3 2 7 4 2 4" xfId="14469" xr:uid="{00000000-0005-0000-0000-000083380000}"/>
    <cellStyle name="Normal 3 2 7 4 2 5" xfId="14470" xr:uid="{00000000-0005-0000-0000-000084380000}"/>
    <cellStyle name="Normal 3 2 7 4 3" xfId="14471" xr:uid="{00000000-0005-0000-0000-000085380000}"/>
    <cellStyle name="Normal 3 2 7 4 3 2" xfId="14472" xr:uid="{00000000-0005-0000-0000-000086380000}"/>
    <cellStyle name="Normal 3 2 7 4 3 3" xfId="14473" xr:uid="{00000000-0005-0000-0000-000087380000}"/>
    <cellStyle name="Normal 3 2 7 4 3 4" xfId="14474" xr:uid="{00000000-0005-0000-0000-000088380000}"/>
    <cellStyle name="Normal 3 2 7 4 4" xfId="14475" xr:uid="{00000000-0005-0000-0000-000089380000}"/>
    <cellStyle name="Normal 3 2 7 4 5" xfId="14476" xr:uid="{00000000-0005-0000-0000-00008A380000}"/>
    <cellStyle name="Normal 3 2 7 4 6" xfId="14477" xr:uid="{00000000-0005-0000-0000-00008B380000}"/>
    <cellStyle name="Normal 3 2 7 5" xfId="14478" xr:uid="{00000000-0005-0000-0000-00008C380000}"/>
    <cellStyle name="Normal 3 2 7 6" xfId="14479" xr:uid="{00000000-0005-0000-0000-00008D380000}"/>
    <cellStyle name="Normal 3 2 7 6 2" xfId="14480" xr:uid="{00000000-0005-0000-0000-00008E380000}"/>
    <cellStyle name="Normal 3 2 7 6 2 2" xfId="14481" xr:uid="{00000000-0005-0000-0000-00008F380000}"/>
    <cellStyle name="Normal 3 2 7 6 2 3" xfId="14482" xr:uid="{00000000-0005-0000-0000-000090380000}"/>
    <cellStyle name="Normal 3 2 7 6 2 4" xfId="14483" xr:uid="{00000000-0005-0000-0000-000091380000}"/>
    <cellStyle name="Normal 3 2 7 6 3" xfId="14484" xr:uid="{00000000-0005-0000-0000-000092380000}"/>
    <cellStyle name="Normal 3 2 7 6 4" xfId="14485" xr:uid="{00000000-0005-0000-0000-000093380000}"/>
    <cellStyle name="Normal 3 2 7 6 5" xfId="14486" xr:uid="{00000000-0005-0000-0000-000094380000}"/>
    <cellStyle name="Normal 3 2 7 7" xfId="14487" xr:uid="{00000000-0005-0000-0000-000095380000}"/>
    <cellStyle name="Normal 3 2 7 7 2" xfId="14488" xr:uid="{00000000-0005-0000-0000-000096380000}"/>
    <cellStyle name="Normal 3 2 7 7 3" xfId="14489" xr:uid="{00000000-0005-0000-0000-000097380000}"/>
    <cellStyle name="Normal 3 2 7 7 4" xfId="14490" xr:uid="{00000000-0005-0000-0000-000098380000}"/>
    <cellStyle name="Normal 3 2 7 8" xfId="14491" xr:uid="{00000000-0005-0000-0000-000099380000}"/>
    <cellStyle name="Normal 3 2 7 9" xfId="14492" xr:uid="{00000000-0005-0000-0000-00009A380000}"/>
    <cellStyle name="Normal 3 2 8" xfId="14493" xr:uid="{00000000-0005-0000-0000-00009B380000}"/>
    <cellStyle name="Normal 3 2 8 2" xfId="14494" xr:uid="{00000000-0005-0000-0000-00009C380000}"/>
    <cellStyle name="Normal 3 2 8 2 2" xfId="14495" xr:uid="{00000000-0005-0000-0000-00009D380000}"/>
    <cellStyle name="Normal 3 2 8 2 2 2" xfId="14496" xr:uid="{00000000-0005-0000-0000-00009E380000}"/>
    <cellStyle name="Normal 3 2 8 2 2 2 2" xfId="14497" xr:uid="{00000000-0005-0000-0000-00009F380000}"/>
    <cellStyle name="Normal 3 2 8 2 2 2 3" xfId="14498" xr:uid="{00000000-0005-0000-0000-0000A0380000}"/>
    <cellStyle name="Normal 3 2 8 2 2 2 4" xfId="14499" xr:uid="{00000000-0005-0000-0000-0000A1380000}"/>
    <cellStyle name="Normal 3 2 8 2 2 3" xfId="14500" xr:uid="{00000000-0005-0000-0000-0000A2380000}"/>
    <cellStyle name="Normal 3 2 8 2 2 4" xfId="14501" xr:uid="{00000000-0005-0000-0000-0000A3380000}"/>
    <cellStyle name="Normal 3 2 8 2 2 5" xfId="14502" xr:uid="{00000000-0005-0000-0000-0000A4380000}"/>
    <cellStyle name="Normal 3 2 8 2 3" xfId="14503" xr:uid="{00000000-0005-0000-0000-0000A5380000}"/>
    <cellStyle name="Normal 3 2 8 2 3 2" xfId="14504" xr:uid="{00000000-0005-0000-0000-0000A6380000}"/>
    <cellStyle name="Normal 3 2 8 2 3 3" xfId="14505" xr:uid="{00000000-0005-0000-0000-0000A7380000}"/>
    <cellStyle name="Normal 3 2 8 2 3 4" xfId="14506" xr:uid="{00000000-0005-0000-0000-0000A8380000}"/>
    <cellStyle name="Normal 3 2 8 2 4" xfId="14507" xr:uid="{00000000-0005-0000-0000-0000A9380000}"/>
    <cellStyle name="Normal 3 2 8 2 5" xfId="14508" xr:uid="{00000000-0005-0000-0000-0000AA380000}"/>
    <cellStyle name="Normal 3 2 8 2 6" xfId="14509" xr:uid="{00000000-0005-0000-0000-0000AB380000}"/>
    <cellStyle name="Normal 3 2 8 3" xfId="14510" xr:uid="{00000000-0005-0000-0000-0000AC380000}"/>
    <cellStyle name="Normal 3 2 8 3 2" xfId="14511" xr:uid="{00000000-0005-0000-0000-0000AD380000}"/>
    <cellStyle name="Normal 3 2 8 3 2 2" xfId="14512" xr:uid="{00000000-0005-0000-0000-0000AE380000}"/>
    <cellStyle name="Normal 3 2 8 3 2 2 2" xfId="14513" xr:uid="{00000000-0005-0000-0000-0000AF380000}"/>
    <cellStyle name="Normal 3 2 8 3 2 2 3" xfId="14514" xr:uid="{00000000-0005-0000-0000-0000B0380000}"/>
    <cellStyle name="Normal 3 2 8 3 2 2 4" xfId="14515" xr:uid="{00000000-0005-0000-0000-0000B1380000}"/>
    <cellStyle name="Normal 3 2 8 3 2 3" xfId="14516" xr:uid="{00000000-0005-0000-0000-0000B2380000}"/>
    <cellStyle name="Normal 3 2 8 3 2 4" xfId="14517" xr:uid="{00000000-0005-0000-0000-0000B3380000}"/>
    <cellStyle name="Normal 3 2 8 3 2 5" xfId="14518" xr:uid="{00000000-0005-0000-0000-0000B4380000}"/>
    <cellStyle name="Normal 3 2 8 3 3" xfId="14519" xr:uid="{00000000-0005-0000-0000-0000B5380000}"/>
    <cellStyle name="Normal 3 2 8 3 3 2" xfId="14520" xr:uid="{00000000-0005-0000-0000-0000B6380000}"/>
    <cellStyle name="Normal 3 2 8 3 3 3" xfId="14521" xr:uid="{00000000-0005-0000-0000-0000B7380000}"/>
    <cellStyle name="Normal 3 2 8 3 3 4" xfId="14522" xr:uid="{00000000-0005-0000-0000-0000B8380000}"/>
    <cellStyle name="Normal 3 2 8 3 4" xfId="14523" xr:uid="{00000000-0005-0000-0000-0000B9380000}"/>
    <cellStyle name="Normal 3 2 8 3 5" xfId="14524" xr:uid="{00000000-0005-0000-0000-0000BA380000}"/>
    <cellStyle name="Normal 3 2 8 3 6" xfId="14525" xr:uid="{00000000-0005-0000-0000-0000BB380000}"/>
    <cellStyle name="Normal 3 2 8 4" xfId="14526" xr:uid="{00000000-0005-0000-0000-0000BC380000}"/>
    <cellStyle name="Normal 3 2 8 5" xfId="14527" xr:uid="{00000000-0005-0000-0000-0000BD380000}"/>
    <cellStyle name="Normal 3 2 8 5 2" xfId="14528" xr:uid="{00000000-0005-0000-0000-0000BE380000}"/>
    <cellStyle name="Normal 3 2 8 5 2 2" xfId="14529" xr:uid="{00000000-0005-0000-0000-0000BF380000}"/>
    <cellStyle name="Normal 3 2 8 5 2 3" xfId="14530" xr:uid="{00000000-0005-0000-0000-0000C0380000}"/>
    <cellStyle name="Normal 3 2 8 5 2 4" xfId="14531" xr:uid="{00000000-0005-0000-0000-0000C1380000}"/>
    <cellStyle name="Normal 3 2 8 5 3" xfId="14532" xr:uid="{00000000-0005-0000-0000-0000C2380000}"/>
    <cellStyle name="Normal 3 2 8 5 4" xfId="14533" xr:uid="{00000000-0005-0000-0000-0000C3380000}"/>
    <cellStyle name="Normal 3 2 8 5 5" xfId="14534" xr:uid="{00000000-0005-0000-0000-0000C4380000}"/>
    <cellStyle name="Normal 3 2 8 6" xfId="14535" xr:uid="{00000000-0005-0000-0000-0000C5380000}"/>
    <cellStyle name="Normal 3 2 8 6 2" xfId="14536" xr:uid="{00000000-0005-0000-0000-0000C6380000}"/>
    <cellStyle name="Normal 3 2 8 6 3" xfId="14537" xr:uid="{00000000-0005-0000-0000-0000C7380000}"/>
    <cellStyle name="Normal 3 2 8 6 4" xfId="14538" xr:uid="{00000000-0005-0000-0000-0000C8380000}"/>
    <cellStyle name="Normal 3 2 8 7" xfId="14539" xr:uid="{00000000-0005-0000-0000-0000C9380000}"/>
    <cellStyle name="Normal 3 2 8 8" xfId="14540" xr:uid="{00000000-0005-0000-0000-0000CA380000}"/>
    <cellStyle name="Normal 3 2 8 9" xfId="14541" xr:uid="{00000000-0005-0000-0000-0000CB380000}"/>
    <cellStyle name="Normal 3 2 9" xfId="14542" xr:uid="{00000000-0005-0000-0000-0000CC380000}"/>
    <cellStyle name="Normal 3 2 9 2" xfId="14543" xr:uid="{00000000-0005-0000-0000-0000CD380000}"/>
    <cellStyle name="Normal 3 2 9 2 2" xfId="14544" xr:uid="{00000000-0005-0000-0000-0000CE380000}"/>
    <cellStyle name="Normal 3 2 9 2 2 2" xfId="14545" xr:uid="{00000000-0005-0000-0000-0000CF380000}"/>
    <cellStyle name="Normal 3 2 9 2 2 2 2" xfId="14546" xr:uid="{00000000-0005-0000-0000-0000D0380000}"/>
    <cellStyle name="Normal 3 2 9 2 2 2 3" xfId="14547" xr:uid="{00000000-0005-0000-0000-0000D1380000}"/>
    <cellStyle name="Normal 3 2 9 2 2 2 4" xfId="14548" xr:uid="{00000000-0005-0000-0000-0000D2380000}"/>
    <cellStyle name="Normal 3 2 9 2 2 3" xfId="14549" xr:uid="{00000000-0005-0000-0000-0000D3380000}"/>
    <cellStyle name="Normal 3 2 9 2 2 4" xfId="14550" xr:uid="{00000000-0005-0000-0000-0000D4380000}"/>
    <cellStyle name="Normal 3 2 9 2 2 5" xfId="14551" xr:uid="{00000000-0005-0000-0000-0000D5380000}"/>
    <cellStyle name="Normal 3 2 9 2 3" xfId="14552" xr:uid="{00000000-0005-0000-0000-0000D6380000}"/>
    <cellStyle name="Normal 3 2 9 2 3 2" xfId="14553" xr:uid="{00000000-0005-0000-0000-0000D7380000}"/>
    <cellStyle name="Normal 3 2 9 2 3 3" xfId="14554" xr:uid="{00000000-0005-0000-0000-0000D8380000}"/>
    <cellStyle name="Normal 3 2 9 2 3 4" xfId="14555" xr:uid="{00000000-0005-0000-0000-0000D9380000}"/>
    <cellStyle name="Normal 3 2 9 2 4" xfId="14556" xr:uid="{00000000-0005-0000-0000-0000DA380000}"/>
    <cellStyle name="Normal 3 2 9 2 5" xfId="14557" xr:uid="{00000000-0005-0000-0000-0000DB380000}"/>
    <cellStyle name="Normal 3 2 9 2 6" xfId="14558" xr:uid="{00000000-0005-0000-0000-0000DC380000}"/>
    <cellStyle name="Normal 3 2 9 3" xfId="14559" xr:uid="{00000000-0005-0000-0000-0000DD380000}"/>
    <cellStyle name="Normal 3 2 9 3 2" xfId="14560" xr:uid="{00000000-0005-0000-0000-0000DE380000}"/>
    <cellStyle name="Normal 3 2 9 3 2 2" xfId="14561" xr:uid="{00000000-0005-0000-0000-0000DF380000}"/>
    <cellStyle name="Normal 3 2 9 3 2 2 2" xfId="14562" xr:uid="{00000000-0005-0000-0000-0000E0380000}"/>
    <cellStyle name="Normal 3 2 9 3 2 2 3" xfId="14563" xr:uid="{00000000-0005-0000-0000-0000E1380000}"/>
    <cellStyle name="Normal 3 2 9 3 2 2 4" xfId="14564" xr:uid="{00000000-0005-0000-0000-0000E2380000}"/>
    <cellStyle name="Normal 3 2 9 3 2 3" xfId="14565" xr:uid="{00000000-0005-0000-0000-0000E3380000}"/>
    <cellStyle name="Normal 3 2 9 3 2 4" xfId="14566" xr:uid="{00000000-0005-0000-0000-0000E4380000}"/>
    <cellStyle name="Normal 3 2 9 3 2 5" xfId="14567" xr:uid="{00000000-0005-0000-0000-0000E5380000}"/>
    <cellStyle name="Normal 3 2 9 3 3" xfId="14568" xr:uid="{00000000-0005-0000-0000-0000E6380000}"/>
    <cellStyle name="Normal 3 2 9 3 3 2" xfId="14569" xr:uid="{00000000-0005-0000-0000-0000E7380000}"/>
    <cellStyle name="Normal 3 2 9 3 3 3" xfId="14570" xr:uid="{00000000-0005-0000-0000-0000E8380000}"/>
    <cellStyle name="Normal 3 2 9 3 3 4" xfId="14571" xr:uid="{00000000-0005-0000-0000-0000E9380000}"/>
    <cellStyle name="Normal 3 2 9 3 4" xfId="14572" xr:uid="{00000000-0005-0000-0000-0000EA380000}"/>
    <cellStyle name="Normal 3 2 9 3 5" xfId="14573" xr:uid="{00000000-0005-0000-0000-0000EB380000}"/>
    <cellStyle name="Normal 3 2 9 3 6" xfId="14574" xr:uid="{00000000-0005-0000-0000-0000EC380000}"/>
    <cellStyle name="Normal 3 2 9 4" xfId="14575" xr:uid="{00000000-0005-0000-0000-0000ED380000}"/>
    <cellStyle name="Normal 3 2 9 5" xfId="14576" xr:uid="{00000000-0005-0000-0000-0000EE380000}"/>
    <cellStyle name="Normal 3 2 9 5 2" xfId="14577" xr:uid="{00000000-0005-0000-0000-0000EF380000}"/>
    <cellStyle name="Normal 3 2 9 5 2 2" xfId="14578" xr:uid="{00000000-0005-0000-0000-0000F0380000}"/>
    <cellStyle name="Normal 3 2 9 5 2 3" xfId="14579" xr:uid="{00000000-0005-0000-0000-0000F1380000}"/>
    <cellStyle name="Normal 3 2 9 5 2 4" xfId="14580" xr:uid="{00000000-0005-0000-0000-0000F2380000}"/>
    <cellStyle name="Normal 3 2 9 5 3" xfId="14581" xr:uid="{00000000-0005-0000-0000-0000F3380000}"/>
    <cellStyle name="Normal 3 2 9 5 4" xfId="14582" xr:uid="{00000000-0005-0000-0000-0000F4380000}"/>
    <cellStyle name="Normal 3 2 9 5 5" xfId="14583" xr:uid="{00000000-0005-0000-0000-0000F5380000}"/>
    <cellStyle name="Normal 3 2 9 6" xfId="14584" xr:uid="{00000000-0005-0000-0000-0000F6380000}"/>
    <cellStyle name="Normal 3 2 9 6 2" xfId="14585" xr:uid="{00000000-0005-0000-0000-0000F7380000}"/>
    <cellStyle name="Normal 3 2 9 6 3" xfId="14586" xr:uid="{00000000-0005-0000-0000-0000F8380000}"/>
    <cellStyle name="Normal 3 2 9 6 4" xfId="14587" xr:uid="{00000000-0005-0000-0000-0000F9380000}"/>
    <cellStyle name="Normal 3 2 9 7" xfId="14588" xr:uid="{00000000-0005-0000-0000-0000FA380000}"/>
    <cellStyle name="Normal 3 2 9 8" xfId="14589" xr:uid="{00000000-0005-0000-0000-0000FB380000}"/>
    <cellStyle name="Normal 3 2 9 9" xfId="14590" xr:uid="{00000000-0005-0000-0000-0000FC380000}"/>
    <cellStyle name="Normal 3 2_Guarantees" xfId="14591" xr:uid="{00000000-0005-0000-0000-0000FD380000}"/>
    <cellStyle name="Normal 3 20" xfId="14592" xr:uid="{00000000-0005-0000-0000-0000FE380000}"/>
    <cellStyle name="Normal 3 20 2" xfId="14593" xr:uid="{00000000-0005-0000-0000-0000FF380000}"/>
    <cellStyle name="Normal 3 20 2 2" xfId="14594" xr:uid="{00000000-0005-0000-0000-000000390000}"/>
    <cellStyle name="Normal 3 20 2 2 2" xfId="14595" xr:uid="{00000000-0005-0000-0000-000001390000}"/>
    <cellStyle name="Normal 3 20 2 2 3" xfId="14596" xr:uid="{00000000-0005-0000-0000-000002390000}"/>
    <cellStyle name="Normal 3 20 2 2 4" xfId="14597" xr:uid="{00000000-0005-0000-0000-000003390000}"/>
    <cellStyle name="Normal 3 20 2 3" xfId="14598" xr:uid="{00000000-0005-0000-0000-000004390000}"/>
    <cellStyle name="Normal 3 20 2 4" xfId="14599" xr:uid="{00000000-0005-0000-0000-000005390000}"/>
    <cellStyle name="Normal 3 20 2 5" xfId="14600" xr:uid="{00000000-0005-0000-0000-000006390000}"/>
    <cellStyle name="Normal 3 20 3" xfId="14601" xr:uid="{00000000-0005-0000-0000-000007390000}"/>
    <cellStyle name="Normal 3 20 4" xfId="14602" xr:uid="{00000000-0005-0000-0000-000008390000}"/>
    <cellStyle name="Normal 3 20 4 2" xfId="14603" xr:uid="{00000000-0005-0000-0000-000009390000}"/>
    <cellStyle name="Normal 3 20 4 3" xfId="14604" xr:uid="{00000000-0005-0000-0000-00000A390000}"/>
    <cellStyle name="Normal 3 20 4 4" xfId="14605" xr:uid="{00000000-0005-0000-0000-00000B390000}"/>
    <cellStyle name="Normal 3 20 5" xfId="14606" xr:uid="{00000000-0005-0000-0000-00000C390000}"/>
    <cellStyle name="Normal 3 20 6" xfId="14607" xr:uid="{00000000-0005-0000-0000-00000D390000}"/>
    <cellStyle name="Normal 3 20 7" xfId="14608" xr:uid="{00000000-0005-0000-0000-00000E390000}"/>
    <cellStyle name="Normal 3 21" xfId="14609" xr:uid="{00000000-0005-0000-0000-00000F390000}"/>
    <cellStyle name="Normal 3 21 2" xfId="14610" xr:uid="{00000000-0005-0000-0000-000010390000}"/>
    <cellStyle name="Normal 3 21 2 2" xfId="14611" xr:uid="{00000000-0005-0000-0000-000011390000}"/>
    <cellStyle name="Normal 3 21 2 2 2" xfId="14612" xr:uid="{00000000-0005-0000-0000-000012390000}"/>
    <cellStyle name="Normal 3 21 2 2 3" xfId="14613" xr:uid="{00000000-0005-0000-0000-000013390000}"/>
    <cellStyle name="Normal 3 21 2 2 4" xfId="14614" xr:uid="{00000000-0005-0000-0000-000014390000}"/>
    <cellStyle name="Normal 3 21 2 3" xfId="14615" xr:uid="{00000000-0005-0000-0000-000015390000}"/>
    <cellStyle name="Normal 3 21 2 4" xfId="14616" xr:uid="{00000000-0005-0000-0000-000016390000}"/>
    <cellStyle name="Normal 3 21 2 5" xfId="14617" xr:uid="{00000000-0005-0000-0000-000017390000}"/>
    <cellStyle name="Normal 3 21 3" xfId="14618" xr:uid="{00000000-0005-0000-0000-000018390000}"/>
    <cellStyle name="Normal 3 21 4" xfId="14619" xr:uid="{00000000-0005-0000-0000-000019390000}"/>
    <cellStyle name="Normal 3 21 4 2" xfId="14620" xr:uid="{00000000-0005-0000-0000-00001A390000}"/>
    <cellStyle name="Normal 3 21 4 3" xfId="14621" xr:uid="{00000000-0005-0000-0000-00001B390000}"/>
    <cellStyle name="Normal 3 21 4 4" xfId="14622" xr:uid="{00000000-0005-0000-0000-00001C390000}"/>
    <cellStyle name="Normal 3 21 5" xfId="14623" xr:uid="{00000000-0005-0000-0000-00001D390000}"/>
    <cellStyle name="Normal 3 21 6" xfId="14624" xr:uid="{00000000-0005-0000-0000-00001E390000}"/>
    <cellStyle name="Normal 3 21 7" xfId="14625" xr:uid="{00000000-0005-0000-0000-00001F390000}"/>
    <cellStyle name="Normal 3 22" xfId="14626" xr:uid="{00000000-0005-0000-0000-000020390000}"/>
    <cellStyle name="Normal 3 22 2" xfId="14627" xr:uid="{00000000-0005-0000-0000-000021390000}"/>
    <cellStyle name="Normal 3 22 2 2" xfId="14628" xr:uid="{00000000-0005-0000-0000-000022390000}"/>
    <cellStyle name="Normal 3 22 2 2 2" xfId="14629" xr:uid="{00000000-0005-0000-0000-000023390000}"/>
    <cellStyle name="Normal 3 22 2 2 3" xfId="14630" xr:uid="{00000000-0005-0000-0000-000024390000}"/>
    <cellStyle name="Normal 3 22 2 2 4" xfId="14631" xr:uid="{00000000-0005-0000-0000-000025390000}"/>
    <cellStyle name="Normal 3 22 2 3" xfId="14632" xr:uid="{00000000-0005-0000-0000-000026390000}"/>
    <cellStyle name="Normal 3 22 2 4" xfId="14633" xr:uid="{00000000-0005-0000-0000-000027390000}"/>
    <cellStyle name="Normal 3 22 2 5" xfId="14634" xr:uid="{00000000-0005-0000-0000-000028390000}"/>
    <cellStyle name="Normal 3 22 3" xfId="14635" xr:uid="{00000000-0005-0000-0000-000029390000}"/>
    <cellStyle name="Normal 3 22 4" xfId="14636" xr:uid="{00000000-0005-0000-0000-00002A390000}"/>
    <cellStyle name="Normal 3 22 4 2" xfId="14637" xr:uid="{00000000-0005-0000-0000-00002B390000}"/>
    <cellStyle name="Normal 3 22 4 3" xfId="14638" xr:uid="{00000000-0005-0000-0000-00002C390000}"/>
    <cellStyle name="Normal 3 22 4 4" xfId="14639" xr:uid="{00000000-0005-0000-0000-00002D390000}"/>
    <cellStyle name="Normal 3 22 5" xfId="14640" xr:uid="{00000000-0005-0000-0000-00002E390000}"/>
    <cellStyle name="Normal 3 22 6" xfId="14641" xr:uid="{00000000-0005-0000-0000-00002F390000}"/>
    <cellStyle name="Normal 3 22 7" xfId="14642" xr:uid="{00000000-0005-0000-0000-000030390000}"/>
    <cellStyle name="Normal 3 23" xfId="14643" xr:uid="{00000000-0005-0000-0000-000031390000}"/>
    <cellStyle name="Normal 3 23 2" xfId="14644" xr:uid="{00000000-0005-0000-0000-000032390000}"/>
    <cellStyle name="Normal 3 23 2 2" xfId="14645" xr:uid="{00000000-0005-0000-0000-000033390000}"/>
    <cellStyle name="Normal 3 23 2 2 2" xfId="14646" xr:uid="{00000000-0005-0000-0000-000034390000}"/>
    <cellStyle name="Normal 3 23 2 2 3" xfId="14647" xr:uid="{00000000-0005-0000-0000-000035390000}"/>
    <cellStyle name="Normal 3 23 2 2 4" xfId="14648" xr:uid="{00000000-0005-0000-0000-000036390000}"/>
    <cellStyle name="Normal 3 23 2 3" xfId="14649" xr:uid="{00000000-0005-0000-0000-000037390000}"/>
    <cellStyle name="Normal 3 23 2 4" xfId="14650" xr:uid="{00000000-0005-0000-0000-000038390000}"/>
    <cellStyle name="Normal 3 23 2 5" xfId="14651" xr:uid="{00000000-0005-0000-0000-000039390000}"/>
    <cellStyle name="Normal 3 23 3" xfId="14652" xr:uid="{00000000-0005-0000-0000-00003A390000}"/>
    <cellStyle name="Normal 3 23 3 2" xfId="14653" xr:uid="{00000000-0005-0000-0000-00003B390000}"/>
    <cellStyle name="Normal 3 23 3 3" xfId="14654" xr:uid="{00000000-0005-0000-0000-00003C390000}"/>
    <cellStyle name="Normal 3 23 3 4" xfId="14655" xr:uid="{00000000-0005-0000-0000-00003D390000}"/>
    <cellStyle name="Normal 3 23 4" xfId="14656" xr:uid="{00000000-0005-0000-0000-00003E390000}"/>
    <cellStyle name="Normal 3 23 5" xfId="14657" xr:uid="{00000000-0005-0000-0000-00003F390000}"/>
    <cellStyle name="Normal 3 23 6" xfId="14658" xr:uid="{00000000-0005-0000-0000-000040390000}"/>
    <cellStyle name="Normal 3 24" xfId="14659" xr:uid="{00000000-0005-0000-0000-000041390000}"/>
    <cellStyle name="Normal 3 24 2" xfId="14660" xr:uid="{00000000-0005-0000-0000-000042390000}"/>
    <cellStyle name="Normal 3 24 2 2" xfId="14661" xr:uid="{00000000-0005-0000-0000-000043390000}"/>
    <cellStyle name="Normal 3 24 2 2 2" xfId="14662" xr:uid="{00000000-0005-0000-0000-000044390000}"/>
    <cellStyle name="Normal 3 24 2 2 3" xfId="14663" xr:uid="{00000000-0005-0000-0000-000045390000}"/>
    <cellStyle name="Normal 3 24 2 2 4" xfId="14664" xr:uid="{00000000-0005-0000-0000-000046390000}"/>
    <cellStyle name="Normal 3 24 2 3" xfId="14665" xr:uid="{00000000-0005-0000-0000-000047390000}"/>
    <cellStyle name="Normal 3 24 2 4" xfId="14666" xr:uid="{00000000-0005-0000-0000-000048390000}"/>
    <cellStyle name="Normal 3 24 2 5" xfId="14667" xr:uid="{00000000-0005-0000-0000-000049390000}"/>
    <cellStyle name="Normal 3 24 3" xfId="14668" xr:uid="{00000000-0005-0000-0000-00004A390000}"/>
    <cellStyle name="Normal 3 24 3 2" xfId="14669" xr:uid="{00000000-0005-0000-0000-00004B390000}"/>
    <cellStyle name="Normal 3 24 3 3" xfId="14670" xr:uid="{00000000-0005-0000-0000-00004C390000}"/>
    <cellStyle name="Normal 3 24 3 4" xfId="14671" xr:uid="{00000000-0005-0000-0000-00004D390000}"/>
    <cellStyle name="Normal 3 24 4" xfId="14672" xr:uid="{00000000-0005-0000-0000-00004E390000}"/>
    <cellStyle name="Normal 3 24 5" xfId="14673" xr:uid="{00000000-0005-0000-0000-00004F390000}"/>
    <cellStyle name="Normal 3 24 6" xfId="14674" xr:uid="{00000000-0005-0000-0000-000050390000}"/>
    <cellStyle name="Normal 3 25" xfId="14675" xr:uid="{00000000-0005-0000-0000-000051390000}"/>
    <cellStyle name="Normal 3 25 2" xfId="14676" xr:uid="{00000000-0005-0000-0000-000052390000}"/>
    <cellStyle name="Normal 3 25 2 2" xfId="14677" xr:uid="{00000000-0005-0000-0000-000053390000}"/>
    <cellStyle name="Normal 3 25 2 2 2" xfId="14678" xr:uid="{00000000-0005-0000-0000-000054390000}"/>
    <cellStyle name="Normal 3 25 2 2 3" xfId="14679" xr:uid="{00000000-0005-0000-0000-000055390000}"/>
    <cellStyle name="Normal 3 25 2 2 4" xfId="14680" xr:uid="{00000000-0005-0000-0000-000056390000}"/>
    <cellStyle name="Normal 3 25 2 3" xfId="14681" xr:uid="{00000000-0005-0000-0000-000057390000}"/>
    <cellStyle name="Normal 3 25 2 4" xfId="14682" xr:uid="{00000000-0005-0000-0000-000058390000}"/>
    <cellStyle name="Normal 3 25 2 5" xfId="14683" xr:uid="{00000000-0005-0000-0000-000059390000}"/>
    <cellStyle name="Normal 3 25 3" xfId="14684" xr:uid="{00000000-0005-0000-0000-00005A390000}"/>
    <cellStyle name="Normal 3 25 3 2" xfId="14685" xr:uid="{00000000-0005-0000-0000-00005B390000}"/>
    <cellStyle name="Normal 3 25 3 3" xfId="14686" xr:uid="{00000000-0005-0000-0000-00005C390000}"/>
    <cellStyle name="Normal 3 25 3 4" xfId="14687" xr:uid="{00000000-0005-0000-0000-00005D390000}"/>
    <cellStyle name="Normal 3 25 4" xfId="14688" xr:uid="{00000000-0005-0000-0000-00005E390000}"/>
    <cellStyle name="Normal 3 25 5" xfId="14689" xr:uid="{00000000-0005-0000-0000-00005F390000}"/>
    <cellStyle name="Normal 3 25 6" xfId="14690" xr:uid="{00000000-0005-0000-0000-000060390000}"/>
    <cellStyle name="Normal 3 26" xfId="14691" xr:uid="{00000000-0005-0000-0000-000061390000}"/>
    <cellStyle name="Normal 3 26 2" xfId="14692" xr:uid="{00000000-0005-0000-0000-000062390000}"/>
    <cellStyle name="Normal 3 26 2 2" xfId="14693" xr:uid="{00000000-0005-0000-0000-000063390000}"/>
    <cellStyle name="Normal 3 26 2 2 2" xfId="14694" xr:uid="{00000000-0005-0000-0000-000064390000}"/>
    <cellStyle name="Normal 3 26 2 2 3" xfId="14695" xr:uid="{00000000-0005-0000-0000-000065390000}"/>
    <cellStyle name="Normal 3 26 2 2 4" xfId="14696" xr:uid="{00000000-0005-0000-0000-000066390000}"/>
    <cellStyle name="Normal 3 26 2 3" xfId="14697" xr:uid="{00000000-0005-0000-0000-000067390000}"/>
    <cellStyle name="Normal 3 26 2 4" xfId="14698" xr:uid="{00000000-0005-0000-0000-000068390000}"/>
    <cellStyle name="Normal 3 26 2 5" xfId="14699" xr:uid="{00000000-0005-0000-0000-000069390000}"/>
    <cellStyle name="Normal 3 26 3" xfId="14700" xr:uid="{00000000-0005-0000-0000-00006A390000}"/>
    <cellStyle name="Normal 3 26 3 2" xfId="14701" xr:uid="{00000000-0005-0000-0000-00006B390000}"/>
    <cellStyle name="Normal 3 26 3 3" xfId="14702" xr:uid="{00000000-0005-0000-0000-00006C390000}"/>
    <cellStyle name="Normal 3 26 3 4" xfId="14703" xr:uid="{00000000-0005-0000-0000-00006D390000}"/>
    <cellStyle name="Normal 3 26 4" xfId="14704" xr:uid="{00000000-0005-0000-0000-00006E390000}"/>
    <cellStyle name="Normal 3 26 5" xfId="14705" xr:uid="{00000000-0005-0000-0000-00006F390000}"/>
    <cellStyle name="Normal 3 26 6" xfId="14706" xr:uid="{00000000-0005-0000-0000-000070390000}"/>
    <cellStyle name="Normal 3 27" xfId="14707" xr:uid="{00000000-0005-0000-0000-000071390000}"/>
    <cellStyle name="Normal 3 27 2" xfId="14708" xr:uid="{00000000-0005-0000-0000-000072390000}"/>
    <cellStyle name="Normal 3 27 2 2" xfId="14709" xr:uid="{00000000-0005-0000-0000-000073390000}"/>
    <cellStyle name="Normal 3 27 2 2 2" xfId="14710" xr:uid="{00000000-0005-0000-0000-000074390000}"/>
    <cellStyle name="Normal 3 27 2 2 3" xfId="14711" xr:uid="{00000000-0005-0000-0000-000075390000}"/>
    <cellStyle name="Normal 3 27 2 2 4" xfId="14712" xr:uid="{00000000-0005-0000-0000-000076390000}"/>
    <cellStyle name="Normal 3 27 2 3" xfId="14713" xr:uid="{00000000-0005-0000-0000-000077390000}"/>
    <cellStyle name="Normal 3 27 2 4" xfId="14714" xr:uid="{00000000-0005-0000-0000-000078390000}"/>
    <cellStyle name="Normal 3 27 2 5" xfId="14715" xr:uid="{00000000-0005-0000-0000-000079390000}"/>
    <cellStyle name="Normal 3 27 3" xfId="14716" xr:uid="{00000000-0005-0000-0000-00007A390000}"/>
    <cellStyle name="Normal 3 27 3 2" xfId="14717" xr:uid="{00000000-0005-0000-0000-00007B390000}"/>
    <cellStyle name="Normal 3 27 3 3" xfId="14718" xr:uid="{00000000-0005-0000-0000-00007C390000}"/>
    <cellStyle name="Normal 3 27 3 4" xfId="14719" xr:uid="{00000000-0005-0000-0000-00007D390000}"/>
    <cellStyle name="Normal 3 27 4" xfId="14720" xr:uid="{00000000-0005-0000-0000-00007E390000}"/>
    <cellStyle name="Normal 3 27 5" xfId="14721" xr:uid="{00000000-0005-0000-0000-00007F390000}"/>
    <cellStyle name="Normal 3 27 6" xfId="14722" xr:uid="{00000000-0005-0000-0000-000080390000}"/>
    <cellStyle name="Normal 3 28" xfId="14723" xr:uid="{00000000-0005-0000-0000-000081390000}"/>
    <cellStyle name="Normal 3 28 2" xfId="14724" xr:uid="{00000000-0005-0000-0000-000082390000}"/>
    <cellStyle name="Normal 3 28 2 2" xfId="14725" xr:uid="{00000000-0005-0000-0000-000083390000}"/>
    <cellStyle name="Normal 3 28 2 2 2" xfId="14726" xr:uid="{00000000-0005-0000-0000-000084390000}"/>
    <cellStyle name="Normal 3 28 2 2 3" xfId="14727" xr:uid="{00000000-0005-0000-0000-000085390000}"/>
    <cellStyle name="Normal 3 28 2 2 4" xfId="14728" xr:uid="{00000000-0005-0000-0000-000086390000}"/>
    <cellStyle name="Normal 3 28 2 3" xfId="14729" xr:uid="{00000000-0005-0000-0000-000087390000}"/>
    <cellStyle name="Normal 3 28 2 4" xfId="14730" xr:uid="{00000000-0005-0000-0000-000088390000}"/>
    <cellStyle name="Normal 3 28 2 5" xfId="14731" xr:uid="{00000000-0005-0000-0000-000089390000}"/>
    <cellStyle name="Normal 3 28 3" xfId="14732" xr:uid="{00000000-0005-0000-0000-00008A390000}"/>
    <cellStyle name="Normal 3 28 3 2" xfId="14733" xr:uid="{00000000-0005-0000-0000-00008B390000}"/>
    <cellStyle name="Normal 3 28 3 3" xfId="14734" xr:uid="{00000000-0005-0000-0000-00008C390000}"/>
    <cellStyle name="Normal 3 28 3 4" xfId="14735" xr:uid="{00000000-0005-0000-0000-00008D390000}"/>
    <cellStyle name="Normal 3 28 4" xfId="14736" xr:uid="{00000000-0005-0000-0000-00008E390000}"/>
    <cellStyle name="Normal 3 28 5" xfId="14737" xr:uid="{00000000-0005-0000-0000-00008F390000}"/>
    <cellStyle name="Normal 3 28 6" xfId="14738" xr:uid="{00000000-0005-0000-0000-000090390000}"/>
    <cellStyle name="Normal 3 29" xfId="14739" xr:uid="{00000000-0005-0000-0000-000091390000}"/>
    <cellStyle name="Normal 3 29 2" xfId="14740" xr:uid="{00000000-0005-0000-0000-000092390000}"/>
    <cellStyle name="Normal 3 29 2 2" xfId="14741" xr:uid="{00000000-0005-0000-0000-000093390000}"/>
    <cellStyle name="Normal 3 29 2 2 2" xfId="14742" xr:uid="{00000000-0005-0000-0000-000094390000}"/>
    <cellStyle name="Normal 3 29 2 2 3" xfId="14743" xr:uid="{00000000-0005-0000-0000-000095390000}"/>
    <cellStyle name="Normal 3 29 2 2 4" xfId="14744" xr:uid="{00000000-0005-0000-0000-000096390000}"/>
    <cellStyle name="Normal 3 29 2 3" xfId="14745" xr:uid="{00000000-0005-0000-0000-000097390000}"/>
    <cellStyle name="Normal 3 29 2 4" xfId="14746" xr:uid="{00000000-0005-0000-0000-000098390000}"/>
    <cellStyle name="Normal 3 29 2 5" xfId="14747" xr:uid="{00000000-0005-0000-0000-000099390000}"/>
    <cellStyle name="Normal 3 29 3" xfId="14748" xr:uid="{00000000-0005-0000-0000-00009A390000}"/>
    <cellStyle name="Normal 3 29 3 2" xfId="14749" xr:uid="{00000000-0005-0000-0000-00009B390000}"/>
    <cellStyle name="Normal 3 29 3 3" xfId="14750" xr:uid="{00000000-0005-0000-0000-00009C390000}"/>
    <cellStyle name="Normal 3 29 3 4" xfId="14751" xr:uid="{00000000-0005-0000-0000-00009D390000}"/>
    <cellStyle name="Normal 3 29 4" xfId="14752" xr:uid="{00000000-0005-0000-0000-00009E390000}"/>
    <cellStyle name="Normal 3 29 5" xfId="14753" xr:uid="{00000000-0005-0000-0000-00009F390000}"/>
    <cellStyle name="Normal 3 29 6" xfId="14754" xr:uid="{00000000-0005-0000-0000-0000A0390000}"/>
    <cellStyle name="Normal 3 3" xfId="14755" xr:uid="{00000000-0005-0000-0000-0000A1390000}"/>
    <cellStyle name="Normal 3 3 10" xfId="14756" xr:uid="{00000000-0005-0000-0000-0000A2390000}"/>
    <cellStyle name="Normal 3 3 10 2" xfId="14757" xr:uid="{00000000-0005-0000-0000-0000A3390000}"/>
    <cellStyle name="Normal 3 3 10 3" xfId="14758" xr:uid="{00000000-0005-0000-0000-0000A4390000}"/>
    <cellStyle name="Normal 3 3 10 3 2" xfId="14759" xr:uid="{00000000-0005-0000-0000-0000A5390000}"/>
    <cellStyle name="Normal 3 3 10 3 2 2" xfId="14760" xr:uid="{00000000-0005-0000-0000-0000A6390000}"/>
    <cellStyle name="Normal 3 3 10 3 2 3" xfId="14761" xr:uid="{00000000-0005-0000-0000-0000A7390000}"/>
    <cellStyle name="Normal 3 3 10 3 2 4" xfId="14762" xr:uid="{00000000-0005-0000-0000-0000A8390000}"/>
    <cellStyle name="Normal 3 3 10 3 3" xfId="14763" xr:uid="{00000000-0005-0000-0000-0000A9390000}"/>
    <cellStyle name="Normal 3 3 10 3 4" xfId="14764" xr:uid="{00000000-0005-0000-0000-0000AA390000}"/>
    <cellStyle name="Normal 3 3 10 3 5" xfId="14765" xr:uid="{00000000-0005-0000-0000-0000AB390000}"/>
    <cellStyle name="Normal 3 3 10 4" xfId="14766" xr:uid="{00000000-0005-0000-0000-0000AC390000}"/>
    <cellStyle name="Normal 3 3 10 5" xfId="14767" xr:uid="{00000000-0005-0000-0000-0000AD390000}"/>
    <cellStyle name="Normal 3 3 10 5 2" xfId="14768" xr:uid="{00000000-0005-0000-0000-0000AE390000}"/>
    <cellStyle name="Normal 3 3 10 5 3" xfId="14769" xr:uid="{00000000-0005-0000-0000-0000AF390000}"/>
    <cellStyle name="Normal 3 3 10 5 4" xfId="14770" xr:uid="{00000000-0005-0000-0000-0000B0390000}"/>
    <cellStyle name="Normal 3 3 10 6" xfId="14771" xr:uid="{00000000-0005-0000-0000-0000B1390000}"/>
    <cellStyle name="Normal 3 3 10 7" xfId="14772" xr:uid="{00000000-0005-0000-0000-0000B2390000}"/>
    <cellStyle name="Normal 3 3 10 8" xfId="14773" xr:uid="{00000000-0005-0000-0000-0000B3390000}"/>
    <cellStyle name="Normal 3 3 11" xfId="14774" xr:uid="{00000000-0005-0000-0000-0000B4390000}"/>
    <cellStyle name="Normal 3 3 12" xfId="14775" xr:uid="{00000000-0005-0000-0000-0000B5390000}"/>
    <cellStyle name="Normal 3 3 12 2" xfId="14776" xr:uid="{00000000-0005-0000-0000-0000B6390000}"/>
    <cellStyle name="Normal 3 3 12 2 2" xfId="14777" xr:uid="{00000000-0005-0000-0000-0000B7390000}"/>
    <cellStyle name="Normal 3 3 12 2 2 2" xfId="14778" xr:uid="{00000000-0005-0000-0000-0000B8390000}"/>
    <cellStyle name="Normal 3 3 12 2 2 3" xfId="14779" xr:uid="{00000000-0005-0000-0000-0000B9390000}"/>
    <cellStyle name="Normal 3 3 12 2 2 4" xfId="14780" xr:uid="{00000000-0005-0000-0000-0000BA390000}"/>
    <cellStyle name="Normal 3 3 12 2 3" xfId="14781" xr:uid="{00000000-0005-0000-0000-0000BB390000}"/>
    <cellStyle name="Normal 3 3 12 2 4" xfId="14782" xr:uid="{00000000-0005-0000-0000-0000BC390000}"/>
    <cellStyle name="Normal 3 3 12 2 5" xfId="14783" xr:uid="{00000000-0005-0000-0000-0000BD390000}"/>
    <cellStyle name="Normal 3 3 12 3" xfId="14784" xr:uid="{00000000-0005-0000-0000-0000BE390000}"/>
    <cellStyle name="Normal 3 3 12 4" xfId="14785" xr:uid="{00000000-0005-0000-0000-0000BF390000}"/>
    <cellStyle name="Normal 3 3 12 4 2" xfId="14786" xr:uid="{00000000-0005-0000-0000-0000C0390000}"/>
    <cellStyle name="Normal 3 3 12 4 3" xfId="14787" xr:uid="{00000000-0005-0000-0000-0000C1390000}"/>
    <cellStyle name="Normal 3 3 12 4 4" xfId="14788" xr:uid="{00000000-0005-0000-0000-0000C2390000}"/>
    <cellStyle name="Normal 3 3 12 5" xfId="14789" xr:uid="{00000000-0005-0000-0000-0000C3390000}"/>
    <cellStyle name="Normal 3 3 12 6" xfId="14790" xr:uid="{00000000-0005-0000-0000-0000C4390000}"/>
    <cellStyle name="Normal 3 3 12 7" xfId="14791" xr:uid="{00000000-0005-0000-0000-0000C5390000}"/>
    <cellStyle name="Normal 3 3 13" xfId="14792" xr:uid="{00000000-0005-0000-0000-0000C6390000}"/>
    <cellStyle name="Normal 3 3 13 2" xfId="14793" xr:uid="{00000000-0005-0000-0000-0000C7390000}"/>
    <cellStyle name="Normal 3 3 13 2 2" xfId="14794" xr:uid="{00000000-0005-0000-0000-0000C8390000}"/>
    <cellStyle name="Normal 3 3 13 2 2 2" xfId="14795" xr:uid="{00000000-0005-0000-0000-0000C9390000}"/>
    <cellStyle name="Normal 3 3 13 2 2 3" xfId="14796" xr:uid="{00000000-0005-0000-0000-0000CA390000}"/>
    <cellStyle name="Normal 3 3 13 2 2 4" xfId="14797" xr:uid="{00000000-0005-0000-0000-0000CB390000}"/>
    <cellStyle name="Normal 3 3 13 2 3" xfId="14798" xr:uid="{00000000-0005-0000-0000-0000CC390000}"/>
    <cellStyle name="Normal 3 3 13 2 4" xfId="14799" xr:uid="{00000000-0005-0000-0000-0000CD390000}"/>
    <cellStyle name="Normal 3 3 13 2 5" xfId="14800" xr:uid="{00000000-0005-0000-0000-0000CE390000}"/>
    <cellStyle name="Normal 3 3 13 3" xfId="14801" xr:uid="{00000000-0005-0000-0000-0000CF390000}"/>
    <cellStyle name="Normal 3 3 13 4" xfId="14802" xr:uid="{00000000-0005-0000-0000-0000D0390000}"/>
    <cellStyle name="Normal 3 3 13 4 2" xfId="14803" xr:uid="{00000000-0005-0000-0000-0000D1390000}"/>
    <cellStyle name="Normal 3 3 13 4 3" xfId="14804" xr:uid="{00000000-0005-0000-0000-0000D2390000}"/>
    <cellStyle name="Normal 3 3 13 4 4" xfId="14805" xr:uid="{00000000-0005-0000-0000-0000D3390000}"/>
    <cellStyle name="Normal 3 3 13 5" xfId="14806" xr:uid="{00000000-0005-0000-0000-0000D4390000}"/>
    <cellStyle name="Normal 3 3 13 6" xfId="14807" xr:uid="{00000000-0005-0000-0000-0000D5390000}"/>
    <cellStyle name="Normal 3 3 13 7" xfId="14808" xr:uid="{00000000-0005-0000-0000-0000D6390000}"/>
    <cellStyle name="Normal 3 3 14" xfId="14809" xr:uid="{00000000-0005-0000-0000-0000D7390000}"/>
    <cellStyle name="Normal 3 3 14 2" xfId="14810" xr:uid="{00000000-0005-0000-0000-0000D8390000}"/>
    <cellStyle name="Normal 3 3 14 2 2" xfId="14811" xr:uid="{00000000-0005-0000-0000-0000D9390000}"/>
    <cellStyle name="Normal 3 3 14 2 3" xfId="14812" xr:uid="{00000000-0005-0000-0000-0000DA390000}"/>
    <cellStyle name="Normal 3 3 14 2 4" xfId="14813" xr:uid="{00000000-0005-0000-0000-0000DB390000}"/>
    <cellStyle name="Normal 3 3 14 3" xfId="14814" xr:uid="{00000000-0005-0000-0000-0000DC390000}"/>
    <cellStyle name="Normal 3 3 14 4" xfId="14815" xr:uid="{00000000-0005-0000-0000-0000DD390000}"/>
    <cellStyle name="Normal 3 3 14 5" xfId="14816" xr:uid="{00000000-0005-0000-0000-0000DE390000}"/>
    <cellStyle name="Normal 3 3 15" xfId="14817" xr:uid="{00000000-0005-0000-0000-0000DF390000}"/>
    <cellStyle name="Normal 3 3 15 2" xfId="14818" xr:uid="{00000000-0005-0000-0000-0000E0390000}"/>
    <cellStyle name="Normal 3 3 15 3" xfId="14819" xr:uid="{00000000-0005-0000-0000-0000E1390000}"/>
    <cellStyle name="Normal 3 3 15 4" xfId="14820" xr:uid="{00000000-0005-0000-0000-0000E2390000}"/>
    <cellStyle name="Normal 3 3 16" xfId="14821" xr:uid="{00000000-0005-0000-0000-0000E3390000}"/>
    <cellStyle name="Normal 3 3 17" xfId="14822" xr:uid="{00000000-0005-0000-0000-0000E4390000}"/>
    <cellStyle name="Normal 3 3 18" xfId="14823" xr:uid="{00000000-0005-0000-0000-0000E5390000}"/>
    <cellStyle name="Normal 3 3 2" xfId="14824" xr:uid="{00000000-0005-0000-0000-0000E6390000}"/>
    <cellStyle name="Normal 3 3 2 10" xfId="14825" xr:uid="{00000000-0005-0000-0000-0000E7390000}"/>
    <cellStyle name="Normal 3 3 2 10 2" xfId="14826" xr:uid="{00000000-0005-0000-0000-0000E8390000}"/>
    <cellStyle name="Normal 3 3 2 10 2 2" xfId="14827" xr:uid="{00000000-0005-0000-0000-0000E9390000}"/>
    <cellStyle name="Normal 3 3 2 10 2 3" xfId="14828" xr:uid="{00000000-0005-0000-0000-0000EA390000}"/>
    <cellStyle name="Normal 3 3 2 10 2 4" xfId="14829" xr:uid="{00000000-0005-0000-0000-0000EB390000}"/>
    <cellStyle name="Normal 3 3 2 10 3" xfId="14830" xr:uid="{00000000-0005-0000-0000-0000EC390000}"/>
    <cellStyle name="Normal 3 3 2 10 4" xfId="14831" xr:uid="{00000000-0005-0000-0000-0000ED390000}"/>
    <cellStyle name="Normal 3 3 2 10 5" xfId="14832" xr:uid="{00000000-0005-0000-0000-0000EE390000}"/>
    <cellStyle name="Normal 3 3 2 11" xfId="14833" xr:uid="{00000000-0005-0000-0000-0000EF390000}"/>
    <cellStyle name="Normal 3 3 2 11 2" xfId="14834" xr:uid="{00000000-0005-0000-0000-0000F0390000}"/>
    <cellStyle name="Normal 3 3 2 11 3" xfId="14835" xr:uid="{00000000-0005-0000-0000-0000F1390000}"/>
    <cellStyle name="Normal 3 3 2 11 4" xfId="14836" xr:uid="{00000000-0005-0000-0000-0000F2390000}"/>
    <cellStyle name="Normal 3 3 2 12" xfId="14837" xr:uid="{00000000-0005-0000-0000-0000F3390000}"/>
    <cellStyle name="Normal 3 3 2 13" xfId="14838" xr:uid="{00000000-0005-0000-0000-0000F4390000}"/>
    <cellStyle name="Normal 3 3 2 14" xfId="14839" xr:uid="{00000000-0005-0000-0000-0000F5390000}"/>
    <cellStyle name="Normal 3 3 2 2" xfId="14840" xr:uid="{00000000-0005-0000-0000-0000F6390000}"/>
    <cellStyle name="Normal 3 3 2 2 10" xfId="14841" xr:uid="{00000000-0005-0000-0000-0000F7390000}"/>
    <cellStyle name="Normal 3 3 2 2 2" xfId="14842" xr:uid="{00000000-0005-0000-0000-0000F8390000}"/>
    <cellStyle name="Normal 3 3 2 2 2 2" xfId="14843" xr:uid="{00000000-0005-0000-0000-0000F9390000}"/>
    <cellStyle name="Normal 3 3 2 2 2 2 2" xfId="14844" xr:uid="{00000000-0005-0000-0000-0000FA390000}"/>
    <cellStyle name="Normal 3 3 2 2 2 2 2 2" xfId="14845" xr:uid="{00000000-0005-0000-0000-0000FB390000}"/>
    <cellStyle name="Normal 3 3 2 2 2 2 2 2 2" xfId="14846" xr:uid="{00000000-0005-0000-0000-0000FC390000}"/>
    <cellStyle name="Normal 3 3 2 2 2 2 2 2 3" xfId="14847" xr:uid="{00000000-0005-0000-0000-0000FD390000}"/>
    <cellStyle name="Normal 3 3 2 2 2 2 2 2 4" xfId="14848" xr:uid="{00000000-0005-0000-0000-0000FE390000}"/>
    <cellStyle name="Normal 3 3 2 2 2 2 2 3" xfId="14849" xr:uid="{00000000-0005-0000-0000-0000FF390000}"/>
    <cellStyle name="Normal 3 3 2 2 2 2 2 4" xfId="14850" xr:uid="{00000000-0005-0000-0000-0000003A0000}"/>
    <cellStyle name="Normal 3 3 2 2 2 2 2 5" xfId="14851" xr:uid="{00000000-0005-0000-0000-0000013A0000}"/>
    <cellStyle name="Normal 3 3 2 2 2 2 3" xfId="14852" xr:uid="{00000000-0005-0000-0000-0000023A0000}"/>
    <cellStyle name="Normal 3 3 2 2 2 2 3 2" xfId="14853" xr:uid="{00000000-0005-0000-0000-0000033A0000}"/>
    <cellStyle name="Normal 3 3 2 2 2 2 3 3" xfId="14854" xr:uid="{00000000-0005-0000-0000-0000043A0000}"/>
    <cellStyle name="Normal 3 3 2 2 2 2 3 4" xfId="14855" xr:uid="{00000000-0005-0000-0000-0000053A0000}"/>
    <cellStyle name="Normal 3 3 2 2 2 2 4" xfId="14856" xr:uid="{00000000-0005-0000-0000-0000063A0000}"/>
    <cellStyle name="Normal 3 3 2 2 2 2 5" xfId="14857" xr:uid="{00000000-0005-0000-0000-0000073A0000}"/>
    <cellStyle name="Normal 3 3 2 2 2 2 6" xfId="14858" xr:uid="{00000000-0005-0000-0000-0000083A0000}"/>
    <cellStyle name="Normal 3 3 2 2 2 3" xfId="14859" xr:uid="{00000000-0005-0000-0000-0000093A0000}"/>
    <cellStyle name="Normal 3 3 2 2 2 3 2" xfId="14860" xr:uid="{00000000-0005-0000-0000-00000A3A0000}"/>
    <cellStyle name="Normal 3 3 2 2 2 3 2 2" xfId="14861" xr:uid="{00000000-0005-0000-0000-00000B3A0000}"/>
    <cellStyle name="Normal 3 3 2 2 2 3 2 2 2" xfId="14862" xr:uid="{00000000-0005-0000-0000-00000C3A0000}"/>
    <cellStyle name="Normal 3 3 2 2 2 3 2 2 3" xfId="14863" xr:uid="{00000000-0005-0000-0000-00000D3A0000}"/>
    <cellStyle name="Normal 3 3 2 2 2 3 2 2 4" xfId="14864" xr:uid="{00000000-0005-0000-0000-00000E3A0000}"/>
    <cellStyle name="Normal 3 3 2 2 2 3 2 3" xfId="14865" xr:uid="{00000000-0005-0000-0000-00000F3A0000}"/>
    <cellStyle name="Normal 3 3 2 2 2 3 2 4" xfId="14866" xr:uid="{00000000-0005-0000-0000-0000103A0000}"/>
    <cellStyle name="Normal 3 3 2 2 2 3 2 5" xfId="14867" xr:uid="{00000000-0005-0000-0000-0000113A0000}"/>
    <cellStyle name="Normal 3 3 2 2 2 3 3" xfId="14868" xr:uid="{00000000-0005-0000-0000-0000123A0000}"/>
    <cellStyle name="Normal 3 3 2 2 2 3 3 2" xfId="14869" xr:uid="{00000000-0005-0000-0000-0000133A0000}"/>
    <cellStyle name="Normal 3 3 2 2 2 3 3 3" xfId="14870" xr:uid="{00000000-0005-0000-0000-0000143A0000}"/>
    <cellStyle name="Normal 3 3 2 2 2 3 3 4" xfId="14871" xr:uid="{00000000-0005-0000-0000-0000153A0000}"/>
    <cellStyle name="Normal 3 3 2 2 2 3 4" xfId="14872" xr:uid="{00000000-0005-0000-0000-0000163A0000}"/>
    <cellStyle name="Normal 3 3 2 2 2 3 5" xfId="14873" xr:uid="{00000000-0005-0000-0000-0000173A0000}"/>
    <cellStyle name="Normal 3 3 2 2 2 3 6" xfId="14874" xr:uid="{00000000-0005-0000-0000-0000183A0000}"/>
    <cellStyle name="Normal 3 3 2 2 2 4" xfId="14875" xr:uid="{00000000-0005-0000-0000-0000193A0000}"/>
    <cellStyle name="Normal 3 3 2 2 2 4 2" xfId="14876" xr:uid="{00000000-0005-0000-0000-00001A3A0000}"/>
    <cellStyle name="Normal 3 3 2 2 2 4 2 2" xfId="14877" xr:uid="{00000000-0005-0000-0000-00001B3A0000}"/>
    <cellStyle name="Normal 3 3 2 2 2 4 2 3" xfId="14878" xr:uid="{00000000-0005-0000-0000-00001C3A0000}"/>
    <cellStyle name="Normal 3 3 2 2 2 4 2 4" xfId="14879" xr:uid="{00000000-0005-0000-0000-00001D3A0000}"/>
    <cellStyle name="Normal 3 3 2 2 2 4 3" xfId="14880" xr:uid="{00000000-0005-0000-0000-00001E3A0000}"/>
    <cellStyle name="Normal 3 3 2 2 2 4 4" xfId="14881" xr:uid="{00000000-0005-0000-0000-00001F3A0000}"/>
    <cellStyle name="Normal 3 3 2 2 2 4 5" xfId="14882" xr:uid="{00000000-0005-0000-0000-0000203A0000}"/>
    <cellStyle name="Normal 3 3 2 2 2 5" xfId="14883" xr:uid="{00000000-0005-0000-0000-0000213A0000}"/>
    <cellStyle name="Normal 3 3 2 2 2 5 2" xfId="14884" xr:uid="{00000000-0005-0000-0000-0000223A0000}"/>
    <cellStyle name="Normal 3 3 2 2 2 5 3" xfId="14885" xr:uid="{00000000-0005-0000-0000-0000233A0000}"/>
    <cellStyle name="Normal 3 3 2 2 2 5 4" xfId="14886" xr:uid="{00000000-0005-0000-0000-0000243A0000}"/>
    <cellStyle name="Normal 3 3 2 2 2 6" xfId="14887" xr:uid="{00000000-0005-0000-0000-0000253A0000}"/>
    <cellStyle name="Normal 3 3 2 2 2 7" xfId="14888" xr:uid="{00000000-0005-0000-0000-0000263A0000}"/>
    <cellStyle name="Normal 3 3 2 2 2 8" xfId="14889" xr:uid="{00000000-0005-0000-0000-0000273A0000}"/>
    <cellStyle name="Normal 3 3 2 2 3" xfId="14890" xr:uid="{00000000-0005-0000-0000-0000283A0000}"/>
    <cellStyle name="Normal 3 3 2 2 3 2" xfId="14891" xr:uid="{00000000-0005-0000-0000-0000293A0000}"/>
    <cellStyle name="Normal 3 3 2 2 3 2 2" xfId="14892" xr:uid="{00000000-0005-0000-0000-00002A3A0000}"/>
    <cellStyle name="Normal 3 3 2 2 3 2 2 2" xfId="14893" xr:uid="{00000000-0005-0000-0000-00002B3A0000}"/>
    <cellStyle name="Normal 3 3 2 2 3 2 2 3" xfId="14894" xr:uid="{00000000-0005-0000-0000-00002C3A0000}"/>
    <cellStyle name="Normal 3 3 2 2 3 2 2 4" xfId="14895" xr:uid="{00000000-0005-0000-0000-00002D3A0000}"/>
    <cellStyle name="Normal 3 3 2 2 3 2 3" xfId="14896" xr:uid="{00000000-0005-0000-0000-00002E3A0000}"/>
    <cellStyle name="Normal 3 3 2 2 3 2 4" xfId="14897" xr:uid="{00000000-0005-0000-0000-00002F3A0000}"/>
    <cellStyle name="Normal 3 3 2 2 3 2 5" xfId="14898" xr:uid="{00000000-0005-0000-0000-0000303A0000}"/>
    <cellStyle name="Normal 3 3 2 2 3 3" xfId="14899" xr:uid="{00000000-0005-0000-0000-0000313A0000}"/>
    <cellStyle name="Normal 3 3 2 2 3 3 2" xfId="14900" xr:uid="{00000000-0005-0000-0000-0000323A0000}"/>
    <cellStyle name="Normal 3 3 2 2 3 3 3" xfId="14901" xr:uid="{00000000-0005-0000-0000-0000333A0000}"/>
    <cellStyle name="Normal 3 3 2 2 3 3 4" xfId="14902" xr:uid="{00000000-0005-0000-0000-0000343A0000}"/>
    <cellStyle name="Normal 3 3 2 2 3 4" xfId="14903" xr:uid="{00000000-0005-0000-0000-0000353A0000}"/>
    <cellStyle name="Normal 3 3 2 2 3 5" xfId="14904" xr:uid="{00000000-0005-0000-0000-0000363A0000}"/>
    <cellStyle name="Normal 3 3 2 2 3 6" xfId="14905" xr:uid="{00000000-0005-0000-0000-0000373A0000}"/>
    <cellStyle name="Normal 3 3 2 2 4" xfId="14906" xr:uid="{00000000-0005-0000-0000-0000383A0000}"/>
    <cellStyle name="Normal 3 3 2 2 4 2" xfId="14907" xr:uid="{00000000-0005-0000-0000-0000393A0000}"/>
    <cellStyle name="Normal 3 3 2 2 4 2 2" xfId="14908" xr:uid="{00000000-0005-0000-0000-00003A3A0000}"/>
    <cellStyle name="Normal 3 3 2 2 4 2 2 2" xfId="14909" xr:uid="{00000000-0005-0000-0000-00003B3A0000}"/>
    <cellStyle name="Normal 3 3 2 2 4 2 2 3" xfId="14910" xr:uid="{00000000-0005-0000-0000-00003C3A0000}"/>
    <cellStyle name="Normal 3 3 2 2 4 2 2 4" xfId="14911" xr:uid="{00000000-0005-0000-0000-00003D3A0000}"/>
    <cellStyle name="Normal 3 3 2 2 4 2 3" xfId="14912" xr:uid="{00000000-0005-0000-0000-00003E3A0000}"/>
    <cellStyle name="Normal 3 3 2 2 4 2 4" xfId="14913" xr:uid="{00000000-0005-0000-0000-00003F3A0000}"/>
    <cellStyle name="Normal 3 3 2 2 4 2 5" xfId="14914" xr:uid="{00000000-0005-0000-0000-0000403A0000}"/>
    <cellStyle name="Normal 3 3 2 2 4 3" xfId="14915" xr:uid="{00000000-0005-0000-0000-0000413A0000}"/>
    <cellStyle name="Normal 3 3 2 2 4 3 2" xfId="14916" xr:uid="{00000000-0005-0000-0000-0000423A0000}"/>
    <cellStyle name="Normal 3 3 2 2 4 3 3" xfId="14917" xr:uid="{00000000-0005-0000-0000-0000433A0000}"/>
    <cellStyle name="Normal 3 3 2 2 4 3 4" xfId="14918" xr:uid="{00000000-0005-0000-0000-0000443A0000}"/>
    <cellStyle name="Normal 3 3 2 2 4 4" xfId="14919" xr:uid="{00000000-0005-0000-0000-0000453A0000}"/>
    <cellStyle name="Normal 3 3 2 2 4 5" xfId="14920" xr:uid="{00000000-0005-0000-0000-0000463A0000}"/>
    <cellStyle name="Normal 3 3 2 2 4 6" xfId="14921" xr:uid="{00000000-0005-0000-0000-0000473A0000}"/>
    <cellStyle name="Normal 3 3 2 2 5" xfId="14922" xr:uid="{00000000-0005-0000-0000-0000483A0000}"/>
    <cellStyle name="Normal 3 3 2 2 5 2" xfId="14923" xr:uid="{00000000-0005-0000-0000-0000493A0000}"/>
    <cellStyle name="Normal 3 3 2 2 5 2 2" xfId="14924" xr:uid="{00000000-0005-0000-0000-00004A3A0000}"/>
    <cellStyle name="Normal 3 3 2 2 5 2 3" xfId="14925" xr:uid="{00000000-0005-0000-0000-00004B3A0000}"/>
    <cellStyle name="Normal 3 3 2 2 5 2 4" xfId="14926" xr:uid="{00000000-0005-0000-0000-00004C3A0000}"/>
    <cellStyle name="Normal 3 3 2 2 5 3" xfId="14927" xr:uid="{00000000-0005-0000-0000-00004D3A0000}"/>
    <cellStyle name="Normal 3 3 2 2 5 4" xfId="14928" xr:uid="{00000000-0005-0000-0000-00004E3A0000}"/>
    <cellStyle name="Normal 3 3 2 2 5 5" xfId="14929" xr:uid="{00000000-0005-0000-0000-00004F3A0000}"/>
    <cellStyle name="Normal 3 3 2 2 6" xfId="14930" xr:uid="{00000000-0005-0000-0000-0000503A0000}"/>
    <cellStyle name="Normal 3 3 2 2 7" xfId="14931" xr:uid="{00000000-0005-0000-0000-0000513A0000}"/>
    <cellStyle name="Normal 3 3 2 2 7 2" xfId="14932" xr:uid="{00000000-0005-0000-0000-0000523A0000}"/>
    <cellStyle name="Normal 3 3 2 2 7 3" xfId="14933" xr:uid="{00000000-0005-0000-0000-0000533A0000}"/>
    <cellStyle name="Normal 3 3 2 2 7 4" xfId="14934" xr:uid="{00000000-0005-0000-0000-0000543A0000}"/>
    <cellStyle name="Normal 3 3 2 2 8" xfId="14935" xr:uid="{00000000-0005-0000-0000-0000553A0000}"/>
    <cellStyle name="Normal 3 3 2 2 9" xfId="14936" xr:uid="{00000000-0005-0000-0000-0000563A0000}"/>
    <cellStyle name="Normal 3 3 2 3" xfId="14937" xr:uid="{00000000-0005-0000-0000-0000573A0000}"/>
    <cellStyle name="Normal 3 3 2 3 2" xfId="14938" xr:uid="{00000000-0005-0000-0000-0000583A0000}"/>
    <cellStyle name="Normal 3 3 2 3 2 2" xfId="14939" xr:uid="{00000000-0005-0000-0000-0000593A0000}"/>
    <cellStyle name="Normal 3 3 2 3 2 2 2" xfId="14940" xr:uid="{00000000-0005-0000-0000-00005A3A0000}"/>
    <cellStyle name="Normal 3 3 2 3 2 2 2 2" xfId="14941" xr:uid="{00000000-0005-0000-0000-00005B3A0000}"/>
    <cellStyle name="Normal 3 3 2 3 2 2 2 2 2" xfId="14942" xr:uid="{00000000-0005-0000-0000-00005C3A0000}"/>
    <cellStyle name="Normal 3 3 2 3 2 2 2 2 3" xfId="14943" xr:uid="{00000000-0005-0000-0000-00005D3A0000}"/>
    <cellStyle name="Normal 3 3 2 3 2 2 2 2 4" xfId="14944" xr:uid="{00000000-0005-0000-0000-00005E3A0000}"/>
    <cellStyle name="Normal 3 3 2 3 2 2 2 3" xfId="14945" xr:uid="{00000000-0005-0000-0000-00005F3A0000}"/>
    <cellStyle name="Normal 3 3 2 3 2 2 2 4" xfId="14946" xr:uid="{00000000-0005-0000-0000-0000603A0000}"/>
    <cellStyle name="Normal 3 3 2 3 2 2 2 5" xfId="14947" xr:uid="{00000000-0005-0000-0000-0000613A0000}"/>
    <cellStyle name="Normal 3 3 2 3 2 2 3" xfId="14948" xr:uid="{00000000-0005-0000-0000-0000623A0000}"/>
    <cellStyle name="Normal 3 3 2 3 2 2 3 2" xfId="14949" xr:uid="{00000000-0005-0000-0000-0000633A0000}"/>
    <cellStyle name="Normal 3 3 2 3 2 2 3 3" xfId="14950" xr:uid="{00000000-0005-0000-0000-0000643A0000}"/>
    <cellStyle name="Normal 3 3 2 3 2 2 3 4" xfId="14951" xr:uid="{00000000-0005-0000-0000-0000653A0000}"/>
    <cellStyle name="Normal 3 3 2 3 2 2 4" xfId="14952" xr:uid="{00000000-0005-0000-0000-0000663A0000}"/>
    <cellStyle name="Normal 3 3 2 3 2 2 5" xfId="14953" xr:uid="{00000000-0005-0000-0000-0000673A0000}"/>
    <cellStyle name="Normal 3 3 2 3 2 2 6" xfId="14954" xr:uid="{00000000-0005-0000-0000-0000683A0000}"/>
    <cellStyle name="Normal 3 3 2 3 2 3" xfId="14955" xr:uid="{00000000-0005-0000-0000-0000693A0000}"/>
    <cellStyle name="Normal 3 3 2 3 2 3 2" xfId="14956" xr:uid="{00000000-0005-0000-0000-00006A3A0000}"/>
    <cellStyle name="Normal 3 3 2 3 2 3 2 2" xfId="14957" xr:uid="{00000000-0005-0000-0000-00006B3A0000}"/>
    <cellStyle name="Normal 3 3 2 3 2 3 2 2 2" xfId="14958" xr:uid="{00000000-0005-0000-0000-00006C3A0000}"/>
    <cellStyle name="Normal 3 3 2 3 2 3 2 2 3" xfId="14959" xr:uid="{00000000-0005-0000-0000-00006D3A0000}"/>
    <cellStyle name="Normal 3 3 2 3 2 3 2 2 4" xfId="14960" xr:uid="{00000000-0005-0000-0000-00006E3A0000}"/>
    <cellStyle name="Normal 3 3 2 3 2 3 2 3" xfId="14961" xr:uid="{00000000-0005-0000-0000-00006F3A0000}"/>
    <cellStyle name="Normal 3 3 2 3 2 3 2 4" xfId="14962" xr:uid="{00000000-0005-0000-0000-0000703A0000}"/>
    <cellStyle name="Normal 3 3 2 3 2 3 2 5" xfId="14963" xr:uid="{00000000-0005-0000-0000-0000713A0000}"/>
    <cellStyle name="Normal 3 3 2 3 2 3 3" xfId="14964" xr:uid="{00000000-0005-0000-0000-0000723A0000}"/>
    <cellStyle name="Normal 3 3 2 3 2 3 3 2" xfId="14965" xr:uid="{00000000-0005-0000-0000-0000733A0000}"/>
    <cellStyle name="Normal 3 3 2 3 2 3 3 3" xfId="14966" xr:uid="{00000000-0005-0000-0000-0000743A0000}"/>
    <cellStyle name="Normal 3 3 2 3 2 3 3 4" xfId="14967" xr:uid="{00000000-0005-0000-0000-0000753A0000}"/>
    <cellStyle name="Normal 3 3 2 3 2 3 4" xfId="14968" xr:uid="{00000000-0005-0000-0000-0000763A0000}"/>
    <cellStyle name="Normal 3 3 2 3 2 3 5" xfId="14969" xr:uid="{00000000-0005-0000-0000-0000773A0000}"/>
    <cellStyle name="Normal 3 3 2 3 2 3 6" xfId="14970" xr:uid="{00000000-0005-0000-0000-0000783A0000}"/>
    <cellStyle name="Normal 3 3 2 3 2 4" xfId="14971" xr:uid="{00000000-0005-0000-0000-0000793A0000}"/>
    <cellStyle name="Normal 3 3 2 3 2 4 2" xfId="14972" xr:uid="{00000000-0005-0000-0000-00007A3A0000}"/>
    <cellStyle name="Normal 3 3 2 3 2 4 2 2" xfId="14973" xr:uid="{00000000-0005-0000-0000-00007B3A0000}"/>
    <cellStyle name="Normal 3 3 2 3 2 4 2 3" xfId="14974" xr:uid="{00000000-0005-0000-0000-00007C3A0000}"/>
    <cellStyle name="Normal 3 3 2 3 2 4 2 4" xfId="14975" xr:uid="{00000000-0005-0000-0000-00007D3A0000}"/>
    <cellStyle name="Normal 3 3 2 3 2 4 3" xfId="14976" xr:uid="{00000000-0005-0000-0000-00007E3A0000}"/>
    <cellStyle name="Normal 3 3 2 3 2 4 4" xfId="14977" xr:uid="{00000000-0005-0000-0000-00007F3A0000}"/>
    <cellStyle name="Normal 3 3 2 3 2 4 5" xfId="14978" xr:uid="{00000000-0005-0000-0000-0000803A0000}"/>
    <cellStyle name="Normal 3 3 2 3 2 5" xfId="14979" xr:uid="{00000000-0005-0000-0000-0000813A0000}"/>
    <cellStyle name="Normal 3 3 2 3 2 5 2" xfId="14980" xr:uid="{00000000-0005-0000-0000-0000823A0000}"/>
    <cellStyle name="Normal 3 3 2 3 2 5 3" xfId="14981" xr:uid="{00000000-0005-0000-0000-0000833A0000}"/>
    <cellStyle name="Normal 3 3 2 3 2 5 4" xfId="14982" xr:uid="{00000000-0005-0000-0000-0000843A0000}"/>
    <cellStyle name="Normal 3 3 2 3 2 6" xfId="14983" xr:uid="{00000000-0005-0000-0000-0000853A0000}"/>
    <cellStyle name="Normal 3 3 2 3 2 7" xfId="14984" xr:uid="{00000000-0005-0000-0000-0000863A0000}"/>
    <cellStyle name="Normal 3 3 2 3 2 8" xfId="14985" xr:uid="{00000000-0005-0000-0000-0000873A0000}"/>
    <cellStyle name="Normal 3 3 2 3 3" xfId="14986" xr:uid="{00000000-0005-0000-0000-0000883A0000}"/>
    <cellStyle name="Normal 3 3 2 3 3 2" xfId="14987" xr:uid="{00000000-0005-0000-0000-0000893A0000}"/>
    <cellStyle name="Normal 3 3 2 3 3 2 2" xfId="14988" xr:uid="{00000000-0005-0000-0000-00008A3A0000}"/>
    <cellStyle name="Normal 3 3 2 3 3 2 2 2" xfId="14989" xr:uid="{00000000-0005-0000-0000-00008B3A0000}"/>
    <cellStyle name="Normal 3 3 2 3 3 2 2 3" xfId="14990" xr:uid="{00000000-0005-0000-0000-00008C3A0000}"/>
    <cellStyle name="Normal 3 3 2 3 3 2 2 4" xfId="14991" xr:uid="{00000000-0005-0000-0000-00008D3A0000}"/>
    <cellStyle name="Normal 3 3 2 3 3 2 3" xfId="14992" xr:uid="{00000000-0005-0000-0000-00008E3A0000}"/>
    <cellStyle name="Normal 3 3 2 3 3 2 4" xfId="14993" xr:uid="{00000000-0005-0000-0000-00008F3A0000}"/>
    <cellStyle name="Normal 3 3 2 3 3 2 5" xfId="14994" xr:uid="{00000000-0005-0000-0000-0000903A0000}"/>
    <cellStyle name="Normal 3 3 2 3 3 3" xfId="14995" xr:uid="{00000000-0005-0000-0000-0000913A0000}"/>
    <cellStyle name="Normal 3 3 2 3 3 3 2" xfId="14996" xr:uid="{00000000-0005-0000-0000-0000923A0000}"/>
    <cellStyle name="Normal 3 3 2 3 3 3 3" xfId="14997" xr:uid="{00000000-0005-0000-0000-0000933A0000}"/>
    <cellStyle name="Normal 3 3 2 3 3 3 4" xfId="14998" xr:uid="{00000000-0005-0000-0000-0000943A0000}"/>
    <cellStyle name="Normal 3 3 2 3 3 4" xfId="14999" xr:uid="{00000000-0005-0000-0000-0000953A0000}"/>
    <cellStyle name="Normal 3 3 2 3 3 5" xfId="15000" xr:uid="{00000000-0005-0000-0000-0000963A0000}"/>
    <cellStyle name="Normal 3 3 2 3 3 6" xfId="15001" xr:uid="{00000000-0005-0000-0000-0000973A0000}"/>
    <cellStyle name="Normal 3 3 2 3 4" xfId="15002" xr:uid="{00000000-0005-0000-0000-0000983A0000}"/>
    <cellStyle name="Normal 3 3 2 3 4 2" xfId="15003" xr:uid="{00000000-0005-0000-0000-0000993A0000}"/>
    <cellStyle name="Normal 3 3 2 3 4 2 2" xfId="15004" xr:uid="{00000000-0005-0000-0000-00009A3A0000}"/>
    <cellStyle name="Normal 3 3 2 3 4 2 2 2" xfId="15005" xr:uid="{00000000-0005-0000-0000-00009B3A0000}"/>
    <cellStyle name="Normal 3 3 2 3 4 2 2 3" xfId="15006" xr:uid="{00000000-0005-0000-0000-00009C3A0000}"/>
    <cellStyle name="Normal 3 3 2 3 4 2 2 4" xfId="15007" xr:uid="{00000000-0005-0000-0000-00009D3A0000}"/>
    <cellStyle name="Normal 3 3 2 3 4 2 3" xfId="15008" xr:uid="{00000000-0005-0000-0000-00009E3A0000}"/>
    <cellStyle name="Normal 3 3 2 3 4 2 4" xfId="15009" xr:uid="{00000000-0005-0000-0000-00009F3A0000}"/>
    <cellStyle name="Normal 3 3 2 3 4 2 5" xfId="15010" xr:uid="{00000000-0005-0000-0000-0000A03A0000}"/>
    <cellStyle name="Normal 3 3 2 3 4 3" xfId="15011" xr:uid="{00000000-0005-0000-0000-0000A13A0000}"/>
    <cellStyle name="Normal 3 3 2 3 4 3 2" xfId="15012" xr:uid="{00000000-0005-0000-0000-0000A23A0000}"/>
    <cellStyle name="Normal 3 3 2 3 4 3 3" xfId="15013" xr:uid="{00000000-0005-0000-0000-0000A33A0000}"/>
    <cellStyle name="Normal 3 3 2 3 4 3 4" xfId="15014" xr:uid="{00000000-0005-0000-0000-0000A43A0000}"/>
    <cellStyle name="Normal 3 3 2 3 4 4" xfId="15015" xr:uid="{00000000-0005-0000-0000-0000A53A0000}"/>
    <cellStyle name="Normal 3 3 2 3 4 5" xfId="15016" xr:uid="{00000000-0005-0000-0000-0000A63A0000}"/>
    <cellStyle name="Normal 3 3 2 3 4 6" xfId="15017" xr:uid="{00000000-0005-0000-0000-0000A73A0000}"/>
    <cellStyle name="Normal 3 3 2 3 5" xfId="15018" xr:uid="{00000000-0005-0000-0000-0000A83A0000}"/>
    <cellStyle name="Normal 3 3 2 3 5 2" xfId="15019" xr:uid="{00000000-0005-0000-0000-0000A93A0000}"/>
    <cellStyle name="Normal 3 3 2 3 5 2 2" xfId="15020" xr:uid="{00000000-0005-0000-0000-0000AA3A0000}"/>
    <cellStyle name="Normal 3 3 2 3 5 2 3" xfId="15021" xr:uid="{00000000-0005-0000-0000-0000AB3A0000}"/>
    <cellStyle name="Normal 3 3 2 3 5 2 4" xfId="15022" xr:uid="{00000000-0005-0000-0000-0000AC3A0000}"/>
    <cellStyle name="Normal 3 3 2 3 5 3" xfId="15023" xr:uid="{00000000-0005-0000-0000-0000AD3A0000}"/>
    <cellStyle name="Normal 3 3 2 3 5 4" xfId="15024" xr:uid="{00000000-0005-0000-0000-0000AE3A0000}"/>
    <cellStyle name="Normal 3 3 2 3 5 5" xfId="15025" xr:uid="{00000000-0005-0000-0000-0000AF3A0000}"/>
    <cellStyle name="Normal 3 3 2 3 6" xfId="15026" xr:uid="{00000000-0005-0000-0000-0000B03A0000}"/>
    <cellStyle name="Normal 3 3 2 3 6 2" xfId="15027" xr:uid="{00000000-0005-0000-0000-0000B13A0000}"/>
    <cellStyle name="Normal 3 3 2 3 6 3" xfId="15028" xr:uid="{00000000-0005-0000-0000-0000B23A0000}"/>
    <cellStyle name="Normal 3 3 2 3 6 4" xfId="15029" xr:uid="{00000000-0005-0000-0000-0000B33A0000}"/>
    <cellStyle name="Normal 3 3 2 3 7" xfId="15030" xr:uid="{00000000-0005-0000-0000-0000B43A0000}"/>
    <cellStyle name="Normal 3 3 2 3 8" xfId="15031" xr:uid="{00000000-0005-0000-0000-0000B53A0000}"/>
    <cellStyle name="Normal 3 3 2 3 9" xfId="15032" xr:uid="{00000000-0005-0000-0000-0000B63A0000}"/>
    <cellStyle name="Normal 3 3 2 4" xfId="15033" xr:uid="{00000000-0005-0000-0000-0000B73A0000}"/>
    <cellStyle name="Normal 3 3 2 4 2" xfId="15034" xr:uid="{00000000-0005-0000-0000-0000B83A0000}"/>
    <cellStyle name="Normal 3 3 2 4 2 2" xfId="15035" xr:uid="{00000000-0005-0000-0000-0000B93A0000}"/>
    <cellStyle name="Normal 3 3 2 4 2 2 2" xfId="15036" xr:uid="{00000000-0005-0000-0000-0000BA3A0000}"/>
    <cellStyle name="Normal 3 3 2 4 2 2 2 2" xfId="15037" xr:uid="{00000000-0005-0000-0000-0000BB3A0000}"/>
    <cellStyle name="Normal 3 3 2 4 2 2 2 2 2" xfId="15038" xr:uid="{00000000-0005-0000-0000-0000BC3A0000}"/>
    <cellStyle name="Normal 3 3 2 4 2 2 2 2 3" xfId="15039" xr:uid="{00000000-0005-0000-0000-0000BD3A0000}"/>
    <cellStyle name="Normal 3 3 2 4 2 2 2 2 4" xfId="15040" xr:uid="{00000000-0005-0000-0000-0000BE3A0000}"/>
    <cellStyle name="Normal 3 3 2 4 2 2 2 3" xfId="15041" xr:uid="{00000000-0005-0000-0000-0000BF3A0000}"/>
    <cellStyle name="Normal 3 3 2 4 2 2 2 4" xfId="15042" xr:uid="{00000000-0005-0000-0000-0000C03A0000}"/>
    <cellStyle name="Normal 3 3 2 4 2 2 2 5" xfId="15043" xr:uid="{00000000-0005-0000-0000-0000C13A0000}"/>
    <cellStyle name="Normal 3 3 2 4 2 2 3" xfId="15044" xr:uid="{00000000-0005-0000-0000-0000C23A0000}"/>
    <cellStyle name="Normal 3 3 2 4 2 2 3 2" xfId="15045" xr:uid="{00000000-0005-0000-0000-0000C33A0000}"/>
    <cellStyle name="Normal 3 3 2 4 2 2 3 3" xfId="15046" xr:uid="{00000000-0005-0000-0000-0000C43A0000}"/>
    <cellStyle name="Normal 3 3 2 4 2 2 3 4" xfId="15047" xr:uid="{00000000-0005-0000-0000-0000C53A0000}"/>
    <cellStyle name="Normal 3 3 2 4 2 2 4" xfId="15048" xr:uid="{00000000-0005-0000-0000-0000C63A0000}"/>
    <cellStyle name="Normal 3 3 2 4 2 2 5" xfId="15049" xr:uid="{00000000-0005-0000-0000-0000C73A0000}"/>
    <cellStyle name="Normal 3 3 2 4 2 2 6" xfId="15050" xr:uid="{00000000-0005-0000-0000-0000C83A0000}"/>
    <cellStyle name="Normal 3 3 2 4 2 3" xfId="15051" xr:uid="{00000000-0005-0000-0000-0000C93A0000}"/>
    <cellStyle name="Normal 3 3 2 4 2 3 2" xfId="15052" xr:uid="{00000000-0005-0000-0000-0000CA3A0000}"/>
    <cellStyle name="Normal 3 3 2 4 2 3 2 2" xfId="15053" xr:uid="{00000000-0005-0000-0000-0000CB3A0000}"/>
    <cellStyle name="Normal 3 3 2 4 2 3 2 2 2" xfId="15054" xr:uid="{00000000-0005-0000-0000-0000CC3A0000}"/>
    <cellStyle name="Normal 3 3 2 4 2 3 2 2 3" xfId="15055" xr:uid="{00000000-0005-0000-0000-0000CD3A0000}"/>
    <cellStyle name="Normal 3 3 2 4 2 3 2 2 4" xfId="15056" xr:uid="{00000000-0005-0000-0000-0000CE3A0000}"/>
    <cellStyle name="Normal 3 3 2 4 2 3 2 3" xfId="15057" xr:uid="{00000000-0005-0000-0000-0000CF3A0000}"/>
    <cellStyle name="Normal 3 3 2 4 2 3 2 4" xfId="15058" xr:uid="{00000000-0005-0000-0000-0000D03A0000}"/>
    <cellStyle name="Normal 3 3 2 4 2 3 2 5" xfId="15059" xr:uid="{00000000-0005-0000-0000-0000D13A0000}"/>
    <cellStyle name="Normal 3 3 2 4 2 3 3" xfId="15060" xr:uid="{00000000-0005-0000-0000-0000D23A0000}"/>
    <cellStyle name="Normal 3 3 2 4 2 3 3 2" xfId="15061" xr:uid="{00000000-0005-0000-0000-0000D33A0000}"/>
    <cellStyle name="Normal 3 3 2 4 2 3 3 3" xfId="15062" xr:uid="{00000000-0005-0000-0000-0000D43A0000}"/>
    <cellStyle name="Normal 3 3 2 4 2 3 3 4" xfId="15063" xr:uid="{00000000-0005-0000-0000-0000D53A0000}"/>
    <cellStyle name="Normal 3 3 2 4 2 3 4" xfId="15064" xr:uid="{00000000-0005-0000-0000-0000D63A0000}"/>
    <cellStyle name="Normal 3 3 2 4 2 3 5" xfId="15065" xr:uid="{00000000-0005-0000-0000-0000D73A0000}"/>
    <cellStyle name="Normal 3 3 2 4 2 3 6" xfId="15066" xr:uid="{00000000-0005-0000-0000-0000D83A0000}"/>
    <cellStyle name="Normal 3 3 2 4 2 4" xfId="15067" xr:uid="{00000000-0005-0000-0000-0000D93A0000}"/>
    <cellStyle name="Normal 3 3 2 4 2 4 2" xfId="15068" xr:uid="{00000000-0005-0000-0000-0000DA3A0000}"/>
    <cellStyle name="Normal 3 3 2 4 2 4 2 2" xfId="15069" xr:uid="{00000000-0005-0000-0000-0000DB3A0000}"/>
    <cellStyle name="Normal 3 3 2 4 2 4 2 3" xfId="15070" xr:uid="{00000000-0005-0000-0000-0000DC3A0000}"/>
    <cellStyle name="Normal 3 3 2 4 2 4 2 4" xfId="15071" xr:uid="{00000000-0005-0000-0000-0000DD3A0000}"/>
    <cellStyle name="Normal 3 3 2 4 2 4 3" xfId="15072" xr:uid="{00000000-0005-0000-0000-0000DE3A0000}"/>
    <cellStyle name="Normal 3 3 2 4 2 4 4" xfId="15073" xr:uid="{00000000-0005-0000-0000-0000DF3A0000}"/>
    <cellStyle name="Normal 3 3 2 4 2 4 5" xfId="15074" xr:uid="{00000000-0005-0000-0000-0000E03A0000}"/>
    <cellStyle name="Normal 3 3 2 4 2 5" xfId="15075" xr:uid="{00000000-0005-0000-0000-0000E13A0000}"/>
    <cellStyle name="Normal 3 3 2 4 2 5 2" xfId="15076" xr:uid="{00000000-0005-0000-0000-0000E23A0000}"/>
    <cellStyle name="Normal 3 3 2 4 2 5 3" xfId="15077" xr:uid="{00000000-0005-0000-0000-0000E33A0000}"/>
    <cellStyle name="Normal 3 3 2 4 2 5 4" xfId="15078" xr:uid="{00000000-0005-0000-0000-0000E43A0000}"/>
    <cellStyle name="Normal 3 3 2 4 2 6" xfId="15079" xr:uid="{00000000-0005-0000-0000-0000E53A0000}"/>
    <cellStyle name="Normal 3 3 2 4 2 7" xfId="15080" xr:uid="{00000000-0005-0000-0000-0000E63A0000}"/>
    <cellStyle name="Normal 3 3 2 4 2 8" xfId="15081" xr:uid="{00000000-0005-0000-0000-0000E73A0000}"/>
    <cellStyle name="Normal 3 3 2 4 3" xfId="15082" xr:uid="{00000000-0005-0000-0000-0000E83A0000}"/>
    <cellStyle name="Normal 3 3 2 4 3 2" xfId="15083" xr:uid="{00000000-0005-0000-0000-0000E93A0000}"/>
    <cellStyle name="Normal 3 3 2 4 3 2 2" xfId="15084" xr:uid="{00000000-0005-0000-0000-0000EA3A0000}"/>
    <cellStyle name="Normal 3 3 2 4 3 2 2 2" xfId="15085" xr:uid="{00000000-0005-0000-0000-0000EB3A0000}"/>
    <cellStyle name="Normal 3 3 2 4 3 2 2 3" xfId="15086" xr:uid="{00000000-0005-0000-0000-0000EC3A0000}"/>
    <cellStyle name="Normal 3 3 2 4 3 2 2 4" xfId="15087" xr:uid="{00000000-0005-0000-0000-0000ED3A0000}"/>
    <cellStyle name="Normal 3 3 2 4 3 2 3" xfId="15088" xr:uid="{00000000-0005-0000-0000-0000EE3A0000}"/>
    <cellStyle name="Normal 3 3 2 4 3 2 4" xfId="15089" xr:uid="{00000000-0005-0000-0000-0000EF3A0000}"/>
    <cellStyle name="Normal 3 3 2 4 3 2 5" xfId="15090" xr:uid="{00000000-0005-0000-0000-0000F03A0000}"/>
    <cellStyle name="Normal 3 3 2 4 3 3" xfId="15091" xr:uid="{00000000-0005-0000-0000-0000F13A0000}"/>
    <cellStyle name="Normal 3 3 2 4 3 3 2" xfId="15092" xr:uid="{00000000-0005-0000-0000-0000F23A0000}"/>
    <cellStyle name="Normal 3 3 2 4 3 3 3" xfId="15093" xr:uid="{00000000-0005-0000-0000-0000F33A0000}"/>
    <cellStyle name="Normal 3 3 2 4 3 3 4" xfId="15094" xr:uid="{00000000-0005-0000-0000-0000F43A0000}"/>
    <cellStyle name="Normal 3 3 2 4 3 4" xfId="15095" xr:uid="{00000000-0005-0000-0000-0000F53A0000}"/>
    <cellStyle name="Normal 3 3 2 4 3 5" xfId="15096" xr:uid="{00000000-0005-0000-0000-0000F63A0000}"/>
    <cellStyle name="Normal 3 3 2 4 3 6" xfId="15097" xr:uid="{00000000-0005-0000-0000-0000F73A0000}"/>
    <cellStyle name="Normal 3 3 2 4 4" xfId="15098" xr:uid="{00000000-0005-0000-0000-0000F83A0000}"/>
    <cellStyle name="Normal 3 3 2 4 4 2" xfId="15099" xr:uid="{00000000-0005-0000-0000-0000F93A0000}"/>
    <cellStyle name="Normal 3 3 2 4 4 2 2" xfId="15100" xr:uid="{00000000-0005-0000-0000-0000FA3A0000}"/>
    <cellStyle name="Normal 3 3 2 4 4 2 2 2" xfId="15101" xr:uid="{00000000-0005-0000-0000-0000FB3A0000}"/>
    <cellStyle name="Normal 3 3 2 4 4 2 2 3" xfId="15102" xr:uid="{00000000-0005-0000-0000-0000FC3A0000}"/>
    <cellStyle name="Normal 3 3 2 4 4 2 2 4" xfId="15103" xr:uid="{00000000-0005-0000-0000-0000FD3A0000}"/>
    <cellStyle name="Normal 3 3 2 4 4 2 3" xfId="15104" xr:uid="{00000000-0005-0000-0000-0000FE3A0000}"/>
    <cellStyle name="Normal 3 3 2 4 4 2 4" xfId="15105" xr:uid="{00000000-0005-0000-0000-0000FF3A0000}"/>
    <cellStyle name="Normal 3 3 2 4 4 2 5" xfId="15106" xr:uid="{00000000-0005-0000-0000-0000003B0000}"/>
    <cellStyle name="Normal 3 3 2 4 4 3" xfId="15107" xr:uid="{00000000-0005-0000-0000-0000013B0000}"/>
    <cellStyle name="Normal 3 3 2 4 4 3 2" xfId="15108" xr:uid="{00000000-0005-0000-0000-0000023B0000}"/>
    <cellStyle name="Normal 3 3 2 4 4 3 3" xfId="15109" xr:uid="{00000000-0005-0000-0000-0000033B0000}"/>
    <cellStyle name="Normal 3 3 2 4 4 3 4" xfId="15110" xr:uid="{00000000-0005-0000-0000-0000043B0000}"/>
    <cellStyle name="Normal 3 3 2 4 4 4" xfId="15111" xr:uid="{00000000-0005-0000-0000-0000053B0000}"/>
    <cellStyle name="Normal 3 3 2 4 4 5" xfId="15112" xr:uid="{00000000-0005-0000-0000-0000063B0000}"/>
    <cellStyle name="Normal 3 3 2 4 4 6" xfId="15113" xr:uid="{00000000-0005-0000-0000-0000073B0000}"/>
    <cellStyle name="Normal 3 3 2 4 5" xfId="15114" xr:uid="{00000000-0005-0000-0000-0000083B0000}"/>
    <cellStyle name="Normal 3 3 2 4 5 2" xfId="15115" xr:uid="{00000000-0005-0000-0000-0000093B0000}"/>
    <cellStyle name="Normal 3 3 2 4 5 2 2" xfId="15116" xr:uid="{00000000-0005-0000-0000-00000A3B0000}"/>
    <cellStyle name="Normal 3 3 2 4 5 2 3" xfId="15117" xr:uid="{00000000-0005-0000-0000-00000B3B0000}"/>
    <cellStyle name="Normal 3 3 2 4 5 2 4" xfId="15118" xr:uid="{00000000-0005-0000-0000-00000C3B0000}"/>
    <cellStyle name="Normal 3 3 2 4 5 3" xfId="15119" xr:uid="{00000000-0005-0000-0000-00000D3B0000}"/>
    <cellStyle name="Normal 3 3 2 4 5 4" xfId="15120" xr:uid="{00000000-0005-0000-0000-00000E3B0000}"/>
    <cellStyle name="Normal 3 3 2 4 5 5" xfId="15121" xr:uid="{00000000-0005-0000-0000-00000F3B0000}"/>
    <cellStyle name="Normal 3 3 2 4 6" xfId="15122" xr:uid="{00000000-0005-0000-0000-0000103B0000}"/>
    <cellStyle name="Normal 3 3 2 4 6 2" xfId="15123" xr:uid="{00000000-0005-0000-0000-0000113B0000}"/>
    <cellStyle name="Normal 3 3 2 4 6 3" xfId="15124" xr:uid="{00000000-0005-0000-0000-0000123B0000}"/>
    <cellStyle name="Normal 3 3 2 4 6 4" xfId="15125" xr:uid="{00000000-0005-0000-0000-0000133B0000}"/>
    <cellStyle name="Normal 3 3 2 4 7" xfId="15126" xr:uid="{00000000-0005-0000-0000-0000143B0000}"/>
    <cellStyle name="Normal 3 3 2 4 8" xfId="15127" xr:uid="{00000000-0005-0000-0000-0000153B0000}"/>
    <cellStyle name="Normal 3 3 2 4 9" xfId="15128" xr:uid="{00000000-0005-0000-0000-0000163B0000}"/>
    <cellStyle name="Normal 3 3 2 5" xfId="15129" xr:uid="{00000000-0005-0000-0000-0000173B0000}"/>
    <cellStyle name="Normal 3 3 2 5 2" xfId="15130" xr:uid="{00000000-0005-0000-0000-0000183B0000}"/>
    <cellStyle name="Normal 3 3 2 5 2 2" xfId="15131" xr:uid="{00000000-0005-0000-0000-0000193B0000}"/>
    <cellStyle name="Normal 3 3 2 5 2 2 2" xfId="15132" xr:uid="{00000000-0005-0000-0000-00001A3B0000}"/>
    <cellStyle name="Normal 3 3 2 5 2 2 2 2" xfId="15133" xr:uid="{00000000-0005-0000-0000-00001B3B0000}"/>
    <cellStyle name="Normal 3 3 2 5 2 2 2 3" xfId="15134" xr:uid="{00000000-0005-0000-0000-00001C3B0000}"/>
    <cellStyle name="Normal 3 3 2 5 2 2 2 4" xfId="15135" xr:uid="{00000000-0005-0000-0000-00001D3B0000}"/>
    <cellStyle name="Normal 3 3 2 5 2 2 3" xfId="15136" xr:uid="{00000000-0005-0000-0000-00001E3B0000}"/>
    <cellStyle name="Normal 3 3 2 5 2 2 4" xfId="15137" xr:uid="{00000000-0005-0000-0000-00001F3B0000}"/>
    <cellStyle name="Normal 3 3 2 5 2 2 5" xfId="15138" xr:uid="{00000000-0005-0000-0000-0000203B0000}"/>
    <cellStyle name="Normal 3 3 2 5 2 3" xfId="15139" xr:uid="{00000000-0005-0000-0000-0000213B0000}"/>
    <cellStyle name="Normal 3 3 2 5 2 3 2" xfId="15140" xr:uid="{00000000-0005-0000-0000-0000223B0000}"/>
    <cellStyle name="Normal 3 3 2 5 2 3 3" xfId="15141" xr:uid="{00000000-0005-0000-0000-0000233B0000}"/>
    <cellStyle name="Normal 3 3 2 5 2 3 4" xfId="15142" xr:uid="{00000000-0005-0000-0000-0000243B0000}"/>
    <cellStyle name="Normal 3 3 2 5 2 4" xfId="15143" xr:uid="{00000000-0005-0000-0000-0000253B0000}"/>
    <cellStyle name="Normal 3 3 2 5 2 5" xfId="15144" xr:uid="{00000000-0005-0000-0000-0000263B0000}"/>
    <cellStyle name="Normal 3 3 2 5 2 6" xfId="15145" xr:uid="{00000000-0005-0000-0000-0000273B0000}"/>
    <cellStyle name="Normal 3 3 2 5 3" xfId="15146" xr:uid="{00000000-0005-0000-0000-0000283B0000}"/>
    <cellStyle name="Normal 3 3 2 5 3 2" xfId="15147" xr:uid="{00000000-0005-0000-0000-0000293B0000}"/>
    <cellStyle name="Normal 3 3 2 5 3 2 2" xfId="15148" xr:uid="{00000000-0005-0000-0000-00002A3B0000}"/>
    <cellStyle name="Normal 3 3 2 5 3 2 2 2" xfId="15149" xr:uid="{00000000-0005-0000-0000-00002B3B0000}"/>
    <cellStyle name="Normal 3 3 2 5 3 2 2 3" xfId="15150" xr:uid="{00000000-0005-0000-0000-00002C3B0000}"/>
    <cellStyle name="Normal 3 3 2 5 3 2 2 4" xfId="15151" xr:uid="{00000000-0005-0000-0000-00002D3B0000}"/>
    <cellStyle name="Normal 3 3 2 5 3 2 3" xfId="15152" xr:uid="{00000000-0005-0000-0000-00002E3B0000}"/>
    <cellStyle name="Normal 3 3 2 5 3 2 4" xfId="15153" xr:uid="{00000000-0005-0000-0000-00002F3B0000}"/>
    <cellStyle name="Normal 3 3 2 5 3 2 5" xfId="15154" xr:uid="{00000000-0005-0000-0000-0000303B0000}"/>
    <cellStyle name="Normal 3 3 2 5 3 3" xfId="15155" xr:uid="{00000000-0005-0000-0000-0000313B0000}"/>
    <cellStyle name="Normal 3 3 2 5 3 3 2" xfId="15156" xr:uid="{00000000-0005-0000-0000-0000323B0000}"/>
    <cellStyle name="Normal 3 3 2 5 3 3 3" xfId="15157" xr:uid="{00000000-0005-0000-0000-0000333B0000}"/>
    <cellStyle name="Normal 3 3 2 5 3 3 4" xfId="15158" xr:uid="{00000000-0005-0000-0000-0000343B0000}"/>
    <cellStyle name="Normal 3 3 2 5 3 4" xfId="15159" xr:uid="{00000000-0005-0000-0000-0000353B0000}"/>
    <cellStyle name="Normal 3 3 2 5 3 5" xfId="15160" xr:uid="{00000000-0005-0000-0000-0000363B0000}"/>
    <cellStyle name="Normal 3 3 2 5 3 6" xfId="15161" xr:uid="{00000000-0005-0000-0000-0000373B0000}"/>
    <cellStyle name="Normal 3 3 2 5 4" xfId="15162" xr:uid="{00000000-0005-0000-0000-0000383B0000}"/>
    <cellStyle name="Normal 3 3 2 5 4 2" xfId="15163" xr:uid="{00000000-0005-0000-0000-0000393B0000}"/>
    <cellStyle name="Normal 3 3 2 5 4 2 2" xfId="15164" xr:uid="{00000000-0005-0000-0000-00003A3B0000}"/>
    <cellStyle name="Normal 3 3 2 5 4 2 3" xfId="15165" xr:uid="{00000000-0005-0000-0000-00003B3B0000}"/>
    <cellStyle name="Normal 3 3 2 5 4 2 4" xfId="15166" xr:uid="{00000000-0005-0000-0000-00003C3B0000}"/>
    <cellStyle name="Normal 3 3 2 5 4 3" xfId="15167" xr:uid="{00000000-0005-0000-0000-00003D3B0000}"/>
    <cellStyle name="Normal 3 3 2 5 4 4" xfId="15168" xr:uid="{00000000-0005-0000-0000-00003E3B0000}"/>
    <cellStyle name="Normal 3 3 2 5 4 5" xfId="15169" xr:uid="{00000000-0005-0000-0000-00003F3B0000}"/>
    <cellStyle name="Normal 3 3 2 5 5" xfId="15170" xr:uid="{00000000-0005-0000-0000-0000403B0000}"/>
    <cellStyle name="Normal 3 3 2 5 5 2" xfId="15171" xr:uid="{00000000-0005-0000-0000-0000413B0000}"/>
    <cellStyle name="Normal 3 3 2 5 5 3" xfId="15172" xr:uid="{00000000-0005-0000-0000-0000423B0000}"/>
    <cellStyle name="Normal 3 3 2 5 5 4" xfId="15173" xr:uid="{00000000-0005-0000-0000-0000433B0000}"/>
    <cellStyle name="Normal 3 3 2 5 6" xfId="15174" xr:uid="{00000000-0005-0000-0000-0000443B0000}"/>
    <cellStyle name="Normal 3 3 2 5 7" xfId="15175" xr:uid="{00000000-0005-0000-0000-0000453B0000}"/>
    <cellStyle name="Normal 3 3 2 5 8" xfId="15176" xr:uid="{00000000-0005-0000-0000-0000463B0000}"/>
    <cellStyle name="Normal 3 3 2 6" xfId="15177" xr:uid="{00000000-0005-0000-0000-0000473B0000}"/>
    <cellStyle name="Normal 3 3 2 6 2" xfId="15178" xr:uid="{00000000-0005-0000-0000-0000483B0000}"/>
    <cellStyle name="Normal 3 3 2 6 2 2" xfId="15179" xr:uid="{00000000-0005-0000-0000-0000493B0000}"/>
    <cellStyle name="Normal 3 3 2 6 2 2 2" xfId="15180" xr:uid="{00000000-0005-0000-0000-00004A3B0000}"/>
    <cellStyle name="Normal 3 3 2 6 2 2 2 2" xfId="15181" xr:uid="{00000000-0005-0000-0000-00004B3B0000}"/>
    <cellStyle name="Normal 3 3 2 6 2 2 2 3" xfId="15182" xr:uid="{00000000-0005-0000-0000-00004C3B0000}"/>
    <cellStyle name="Normal 3 3 2 6 2 2 2 4" xfId="15183" xr:uid="{00000000-0005-0000-0000-00004D3B0000}"/>
    <cellStyle name="Normal 3 3 2 6 2 2 3" xfId="15184" xr:uid="{00000000-0005-0000-0000-00004E3B0000}"/>
    <cellStyle name="Normal 3 3 2 6 2 2 4" xfId="15185" xr:uid="{00000000-0005-0000-0000-00004F3B0000}"/>
    <cellStyle name="Normal 3 3 2 6 2 2 5" xfId="15186" xr:uid="{00000000-0005-0000-0000-0000503B0000}"/>
    <cellStyle name="Normal 3 3 2 6 2 3" xfId="15187" xr:uid="{00000000-0005-0000-0000-0000513B0000}"/>
    <cellStyle name="Normal 3 3 2 6 2 3 2" xfId="15188" xr:uid="{00000000-0005-0000-0000-0000523B0000}"/>
    <cellStyle name="Normal 3 3 2 6 2 3 3" xfId="15189" xr:uid="{00000000-0005-0000-0000-0000533B0000}"/>
    <cellStyle name="Normal 3 3 2 6 2 3 4" xfId="15190" xr:uid="{00000000-0005-0000-0000-0000543B0000}"/>
    <cellStyle name="Normal 3 3 2 6 2 4" xfId="15191" xr:uid="{00000000-0005-0000-0000-0000553B0000}"/>
    <cellStyle name="Normal 3 3 2 6 2 5" xfId="15192" xr:uid="{00000000-0005-0000-0000-0000563B0000}"/>
    <cellStyle name="Normal 3 3 2 6 2 6" xfId="15193" xr:uid="{00000000-0005-0000-0000-0000573B0000}"/>
    <cellStyle name="Normal 3 3 2 6 3" xfId="15194" xr:uid="{00000000-0005-0000-0000-0000583B0000}"/>
    <cellStyle name="Normal 3 3 2 6 3 2" xfId="15195" xr:uid="{00000000-0005-0000-0000-0000593B0000}"/>
    <cellStyle name="Normal 3 3 2 6 3 2 2" xfId="15196" xr:uid="{00000000-0005-0000-0000-00005A3B0000}"/>
    <cellStyle name="Normal 3 3 2 6 3 2 2 2" xfId="15197" xr:uid="{00000000-0005-0000-0000-00005B3B0000}"/>
    <cellStyle name="Normal 3 3 2 6 3 2 2 3" xfId="15198" xr:uid="{00000000-0005-0000-0000-00005C3B0000}"/>
    <cellStyle name="Normal 3 3 2 6 3 2 2 4" xfId="15199" xr:uid="{00000000-0005-0000-0000-00005D3B0000}"/>
    <cellStyle name="Normal 3 3 2 6 3 2 3" xfId="15200" xr:uid="{00000000-0005-0000-0000-00005E3B0000}"/>
    <cellStyle name="Normal 3 3 2 6 3 2 4" xfId="15201" xr:uid="{00000000-0005-0000-0000-00005F3B0000}"/>
    <cellStyle name="Normal 3 3 2 6 3 2 5" xfId="15202" xr:uid="{00000000-0005-0000-0000-0000603B0000}"/>
    <cellStyle name="Normal 3 3 2 6 3 3" xfId="15203" xr:uid="{00000000-0005-0000-0000-0000613B0000}"/>
    <cellStyle name="Normal 3 3 2 6 3 3 2" xfId="15204" xr:uid="{00000000-0005-0000-0000-0000623B0000}"/>
    <cellStyle name="Normal 3 3 2 6 3 3 3" xfId="15205" xr:uid="{00000000-0005-0000-0000-0000633B0000}"/>
    <cellStyle name="Normal 3 3 2 6 3 3 4" xfId="15206" xr:uid="{00000000-0005-0000-0000-0000643B0000}"/>
    <cellStyle name="Normal 3 3 2 6 3 4" xfId="15207" xr:uid="{00000000-0005-0000-0000-0000653B0000}"/>
    <cellStyle name="Normal 3 3 2 6 3 5" xfId="15208" xr:uid="{00000000-0005-0000-0000-0000663B0000}"/>
    <cellStyle name="Normal 3 3 2 6 3 6" xfId="15209" xr:uid="{00000000-0005-0000-0000-0000673B0000}"/>
    <cellStyle name="Normal 3 3 2 6 4" xfId="15210" xr:uid="{00000000-0005-0000-0000-0000683B0000}"/>
    <cellStyle name="Normal 3 3 2 6 4 2" xfId="15211" xr:uid="{00000000-0005-0000-0000-0000693B0000}"/>
    <cellStyle name="Normal 3 3 2 6 4 2 2" xfId="15212" xr:uid="{00000000-0005-0000-0000-00006A3B0000}"/>
    <cellStyle name="Normal 3 3 2 6 4 2 3" xfId="15213" xr:uid="{00000000-0005-0000-0000-00006B3B0000}"/>
    <cellStyle name="Normal 3 3 2 6 4 2 4" xfId="15214" xr:uid="{00000000-0005-0000-0000-00006C3B0000}"/>
    <cellStyle name="Normal 3 3 2 6 4 3" xfId="15215" xr:uid="{00000000-0005-0000-0000-00006D3B0000}"/>
    <cellStyle name="Normal 3 3 2 6 4 4" xfId="15216" xr:uid="{00000000-0005-0000-0000-00006E3B0000}"/>
    <cellStyle name="Normal 3 3 2 6 4 5" xfId="15217" xr:uid="{00000000-0005-0000-0000-00006F3B0000}"/>
    <cellStyle name="Normal 3 3 2 6 5" xfId="15218" xr:uid="{00000000-0005-0000-0000-0000703B0000}"/>
    <cellStyle name="Normal 3 3 2 6 5 2" xfId="15219" xr:uid="{00000000-0005-0000-0000-0000713B0000}"/>
    <cellStyle name="Normal 3 3 2 6 5 3" xfId="15220" xr:uid="{00000000-0005-0000-0000-0000723B0000}"/>
    <cellStyle name="Normal 3 3 2 6 5 4" xfId="15221" xr:uid="{00000000-0005-0000-0000-0000733B0000}"/>
    <cellStyle name="Normal 3 3 2 6 6" xfId="15222" xr:uid="{00000000-0005-0000-0000-0000743B0000}"/>
    <cellStyle name="Normal 3 3 2 6 7" xfId="15223" xr:uid="{00000000-0005-0000-0000-0000753B0000}"/>
    <cellStyle name="Normal 3 3 2 6 8" xfId="15224" xr:uid="{00000000-0005-0000-0000-0000763B0000}"/>
    <cellStyle name="Normal 3 3 2 7" xfId="15225" xr:uid="{00000000-0005-0000-0000-0000773B0000}"/>
    <cellStyle name="Normal 3 3 2 7 2" xfId="15226" xr:uid="{00000000-0005-0000-0000-0000783B0000}"/>
    <cellStyle name="Normal 3 3 2 7 2 2" xfId="15227" xr:uid="{00000000-0005-0000-0000-0000793B0000}"/>
    <cellStyle name="Normal 3 3 2 7 2 2 2" xfId="15228" xr:uid="{00000000-0005-0000-0000-00007A3B0000}"/>
    <cellStyle name="Normal 3 3 2 7 2 2 3" xfId="15229" xr:uid="{00000000-0005-0000-0000-00007B3B0000}"/>
    <cellStyle name="Normal 3 3 2 7 2 2 4" xfId="15230" xr:uid="{00000000-0005-0000-0000-00007C3B0000}"/>
    <cellStyle name="Normal 3 3 2 7 2 3" xfId="15231" xr:uid="{00000000-0005-0000-0000-00007D3B0000}"/>
    <cellStyle name="Normal 3 3 2 7 2 4" xfId="15232" xr:uid="{00000000-0005-0000-0000-00007E3B0000}"/>
    <cellStyle name="Normal 3 3 2 7 2 5" xfId="15233" xr:uid="{00000000-0005-0000-0000-00007F3B0000}"/>
    <cellStyle name="Normal 3 3 2 7 3" xfId="15234" xr:uid="{00000000-0005-0000-0000-0000803B0000}"/>
    <cellStyle name="Normal 3 3 2 7 3 2" xfId="15235" xr:uid="{00000000-0005-0000-0000-0000813B0000}"/>
    <cellStyle name="Normal 3 3 2 7 3 3" xfId="15236" xr:uid="{00000000-0005-0000-0000-0000823B0000}"/>
    <cellStyle name="Normal 3 3 2 7 3 4" xfId="15237" xr:uid="{00000000-0005-0000-0000-0000833B0000}"/>
    <cellStyle name="Normal 3 3 2 7 4" xfId="15238" xr:uid="{00000000-0005-0000-0000-0000843B0000}"/>
    <cellStyle name="Normal 3 3 2 7 5" xfId="15239" xr:uid="{00000000-0005-0000-0000-0000853B0000}"/>
    <cellStyle name="Normal 3 3 2 7 6" xfId="15240" xr:uid="{00000000-0005-0000-0000-0000863B0000}"/>
    <cellStyle name="Normal 3 3 2 8" xfId="15241" xr:uid="{00000000-0005-0000-0000-0000873B0000}"/>
    <cellStyle name="Normal 3 3 2 8 2" xfId="15242" xr:uid="{00000000-0005-0000-0000-0000883B0000}"/>
    <cellStyle name="Normal 3 3 2 8 2 2" xfId="15243" xr:uid="{00000000-0005-0000-0000-0000893B0000}"/>
    <cellStyle name="Normal 3 3 2 8 2 2 2" xfId="15244" xr:uid="{00000000-0005-0000-0000-00008A3B0000}"/>
    <cellStyle name="Normal 3 3 2 8 2 2 3" xfId="15245" xr:uid="{00000000-0005-0000-0000-00008B3B0000}"/>
    <cellStyle name="Normal 3 3 2 8 2 2 4" xfId="15246" xr:uid="{00000000-0005-0000-0000-00008C3B0000}"/>
    <cellStyle name="Normal 3 3 2 8 2 3" xfId="15247" xr:uid="{00000000-0005-0000-0000-00008D3B0000}"/>
    <cellStyle name="Normal 3 3 2 8 2 4" xfId="15248" xr:uid="{00000000-0005-0000-0000-00008E3B0000}"/>
    <cellStyle name="Normal 3 3 2 8 2 5" xfId="15249" xr:uid="{00000000-0005-0000-0000-00008F3B0000}"/>
    <cellStyle name="Normal 3 3 2 8 3" xfId="15250" xr:uid="{00000000-0005-0000-0000-0000903B0000}"/>
    <cellStyle name="Normal 3 3 2 8 3 2" xfId="15251" xr:uid="{00000000-0005-0000-0000-0000913B0000}"/>
    <cellStyle name="Normal 3 3 2 8 3 3" xfId="15252" xr:uid="{00000000-0005-0000-0000-0000923B0000}"/>
    <cellStyle name="Normal 3 3 2 8 3 4" xfId="15253" xr:uid="{00000000-0005-0000-0000-0000933B0000}"/>
    <cellStyle name="Normal 3 3 2 8 4" xfId="15254" xr:uid="{00000000-0005-0000-0000-0000943B0000}"/>
    <cellStyle name="Normal 3 3 2 8 5" xfId="15255" xr:uid="{00000000-0005-0000-0000-0000953B0000}"/>
    <cellStyle name="Normal 3 3 2 8 6" xfId="15256" xr:uid="{00000000-0005-0000-0000-0000963B0000}"/>
    <cellStyle name="Normal 3 3 2 9" xfId="15257" xr:uid="{00000000-0005-0000-0000-0000973B0000}"/>
    <cellStyle name="Normal 3 3 3" xfId="15258" xr:uid="{00000000-0005-0000-0000-0000983B0000}"/>
    <cellStyle name="Normal 3 3 3 10" xfId="15259" xr:uid="{00000000-0005-0000-0000-0000993B0000}"/>
    <cellStyle name="Normal 3 3 3 2" xfId="15260" xr:uid="{00000000-0005-0000-0000-00009A3B0000}"/>
    <cellStyle name="Normal 3 3 3 2 2" xfId="15261" xr:uid="{00000000-0005-0000-0000-00009B3B0000}"/>
    <cellStyle name="Normal 3 3 3 2 2 2" xfId="15262" xr:uid="{00000000-0005-0000-0000-00009C3B0000}"/>
    <cellStyle name="Normal 3 3 3 2 2 2 2" xfId="15263" xr:uid="{00000000-0005-0000-0000-00009D3B0000}"/>
    <cellStyle name="Normal 3 3 3 2 2 2 2 2" xfId="15264" xr:uid="{00000000-0005-0000-0000-00009E3B0000}"/>
    <cellStyle name="Normal 3 3 3 2 2 2 2 3" xfId="15265" xr:uid="{00000000-0005-0000-0000-00009F3B0000}"/>
    <cellStyle name="Normal 3 3 3 2 2 2 2 4" xfId="15266" xr:uid="{00000000-0005-0000-0000-0000A03B0000}"/>
    <cellStyle name="Normal 3 3 3 2 2 2 3" xfId="15267" xr:uid="{00000000-0005-0000-0000-0000A13B0000}"/>
    <cellStyle name="Normal 3 3 3 2 2 2 4" xfId="15268" xr:uid="{00000000-0005-0000-0000-0000A23B0000}"/>
    <cellStyle name="Normal 3 3 3 2 2 2 5" xfId="15269" xr:uid="{00000000-0005-0000-0000-0000A33B0000}"/>
    <cellStyle name="Normal 3 3 3 2 2 3" xfId="15270" xr:uid="{00000000-0005-0000-0000-0000A43B0000}"/>
    <cellStyle name="Normal 3 3 3 2 2 3 2" xfId="15271" xr:uid="{00000000-0005-0000-0000-0000A53B0000}"/>
    <cellStyle name="Normal 3 3 3 2 2 3 3" xfId="15272" xr:uid="{00000000-0005-0000-0000-0000A63B0000}"/>
    <cellStyle name="Normal 3 3 3 2 2 3 4" xfId="15273" xr:uid="{00000000-0005-0000-0000-0000A73B0000}"/>
    <cellStyle name="Normal 3 3 3 2 2 4" xfId="15274" xr:uid="{00000000-0005-0000-0000-0000A83B0000}"/>
    <cellStyle name="Normal 3 3 3 2 2 5" xfId="15275" xr:uid="{00000000-0005-0000-0000-0000A93B0000}"/>
    <cellStyle name="Normal 3 3 3 2 2 6" xfId="15276" xr:uid="{00000000-0005-0000-0000-0000AA3B0000}"/>
    <cellStyle name="Normal 3 3 3 2 3" xfId="15277" xr:uid="{00000000-0005-0000-0000-0000AB3B0000}"/>
    <cellStyle name="Normal 3 3 3 2 3 2" xfId="15278" xr:uid="{00000000-0005-0000-0000-0000AC3B0000}"/>
    <cellStyle name="Normal 3 3 3 2 3 2 2" xfId="15279" xr:uid="{00000000-0005-0000-0000-0000AD3B0000}"/>
    <cellStyle name="Normal 3 3 3 2 3 2 2 2" xfId="15280" xr:uid="{00000000-0005-0000-0000-0000AE3B0000}"/>
    <cellStyle name="Normal 3 3 3 2 3 2 2 3" xfId="15281" xr:uid="{00000000-0005-0000-0000-0000AF3B0000}"/>
    <cellStyle name="Normal 3 3 3 2 3 2 2 4" xfId="15282" xr:uid="{00000000-0005-0000-0000-0000B03B0000}"/>
    <cellStyle name="Normal 3 3 3 2 3 2 3" xfId="15283" xr:uid="{00000000-0005-0000-0000-0000B13B0000}"/>
    <cellStyle name="Normal 3 3 3 2 3 2 4" xfId="15284" xr:uid="{00000000-0005-0000-0000-0000B23B0000}"/>
    <cellStyle name="Normal 3 3 3 2 3 2 5" xfId="15285" xr:uid="{00000000-0005-0000-0000-0000B33B0000}"/>
    <cellStyle name="Normal 3 3 3 2 3 3" xfId="15286" xr:uid="{00000000-0005-0000-0000-0000B43B0000}"/>
    <cellStyle name="Normal 3 3 3 2 3 3 2" xfId="15287" xr:uid="{00000000-0005-0000-0000-0000B53B0000}"/>
    <cellStyle name="Normal 3 3 3 2 3 3 3" xfId="15288" xr:uid="{00000000-0005-0000-0000-0000B63B0000}"/>
    <cellStyle name="Normal 3 3 3 2 3 3 4" xfId="15289" xr:uid="{00000000-0005-0000-0000-0000B73B0000}"/>
    <cellStyle name="Normal 3 3 3 2 3 4" xfId="15290" xr:uid="{00000000-0005-0000-0000-0000B83B0000}"/>
    <cellStyle name="Normal 3 3 3 2 3 5" xfId="15291" xr:uid="{00000000-0005-0000-0000-0000B93B0000}"/>
    <cellStyle name="Normal 3 3 3 2 3 6" xfId="15292" xr:uid="{00000000-0005-0000-0000-0000BA3B0000}"/>
    <cellStyle name="Normal 3 3 3 2 4" xfId="15293" xr:uid="{00000000-0005-0000-0000-0000BB3B0000}"/>
    <cellStyle name="Normal 3 3 3 2 4 2" xfId="15294" xr:uid="{00000000-0005-0000-0000-0000BC3B0000}"/>
    <cellStyle name="Normal 3 3 3 2 4 2 2" xfId="15295" xr:uid="{00000000-0005-0000-0000-0000BD3B0000}"/>
    <cellStyle name="Normal 3 3 3 2 4 2 3" xfId="15296" xr:uid="{00000000-0005-0000-0000-0000BE3B0000}"/>
    <cellStyle name="Normal 3 3 3 2 4 2 4" xfId="15297" xr:uid="{00000000-0005-0000-0000-0000BF3B0000}"/>
    <cellStyle name="Normal 3 3 3 2 4 3" xfId="15298" xr:uid="{00000000-0005-0000-0000-0000C03B0000}"/>
    <cellStyle name="Normal 3 3 3 2 4 4" xfId="15299" xr:uid="{00000000-0005-0000-0000-0000C13B0000}"/>
    <cellStyle name="Normal 3 3 3 2 4 5" xfId="15300" xr:uid="{00000000-0005-0000-0000-0000C23B0000}"/>
    <cellStyle name="Normal 3 3 3 2 5" xfId="15301" xr:uid="{00000000-0005-0000-0000-0000C33B0000}"/>
    <cellStyle name="Normal 3 3 3 2 5 2" xfId="15302" xr:uid="{00000000-0005-0000-0000-0000C43B0000}"/>
    <cellStyle name="Normal 3 3 3 2 5 3" xfId="15303" xr:uid="{00000000-0005-0000-0000-0000C53B0000}"/>
    <cellStyle name="Normal 3 3 3 2 5 4" xfId="15304" xr:uid="{00000000-0005-0000-0000-0000C63B0000}"/>
    <cellStyle name="Normal 3 3 3 2 6" xfId="15305" xr:uid="{00000000-0005-0000-0000-0000C73B0000}"/>
    <cellStyle name="Normal 3 3 3 2 7" xfId="15306" xr:uid="{00000000-0005-0000-0000-0000C83B0000}"/>
    <cellStyle name="Normal 3 3 3 2 8" xfId="15307" xr:uid="{00000000-0005-0000-0000-0000C93B0000}"/>
    <cellStyle name="Normal 3 3 3 3" xfId="15308" xr:uid="{00000000-0005-0000-0000-0000CA3B0000}"/>
    <cellStyle name="Normal 3 3 3 3 2" xfId="15309" xr:uid="{00000000-0005-0000-0000-0000CB3B0000}"/>
    <cellStyle name="Normal 3 3 3 3 2 2" xfId="15310" xr:uid="{00000000-0005-0000-0000-0000CC3B0000}"/>
    <cellStyle name="Normal 3 3 3 3 2 2 2" xfId="15311" xr:uid="{00000000-0005-0000-0000-0000CD3B0000}"/>
    <cellStyle name="Normal 3 3 3 3 2 2 3" xfId="15312" xr:uid="{00000000-0005-0000-0000-0000CE3B0000}"/>
    <cellStyle name="Normal 3 3 3 3 2 2 4" xfId="15313" xr:uid="{00000000-0005-0000-0000-0000CF3B0000}"/>
    <cellStyle name="Normal 3 3 3 3 2 3" xfId="15314" xr:uid="{00000000-0005-0000-0000-0000D03B0000}"/>
    <cellStyle name="Normal 3 3 3 3 2 4" xfId="15315" xr:uid="{00000000-0005-0000-0000-0000D13B0000}"/>
    <cellStyle name="Normal 3 3 3 3 2 5" xfId="15316" xr:uid="{00000000-0005-0000-0000-0000D23B0000}"/>
    <cellStyle name="Normal 3 3 3 3 3" xfId="15317" xr:uid="{00000000-0005-0000-0000-0000D33B0000}"/>
    <cellStyle name="Normal 3 3 3 3 3 2" xfId="15318" xr:uid="{00000000-0005-0000-0000-0000D43B0000}"/>
    <cellStyle name="Normal 3 3 3 3 3 3" xfId="15319" xr:uid="{00000000-0005-0000-0000-0000D53B0000}"/>
    <cellStyle name="Normal 3 3 3 3 3 4" xfId="15320" xr:uid="{00000000-0005-0000-0000-0000D63B0000}"/>
    <cellStyle name="Normal 3 3 3 3 4" xfId="15321" xr:uid="{00000000-0005-0000-0000-0000D73B0000}"/>
    <cellStyle name="Normal 3 3 3 3 5" xfId="15322" xr:uid="{00000000-0005-0000-0000-0000D83B0000}"/>
    <cellStyle name="Normal 3 3 3 3 6" xfId="15323" xr:uid="{00000000-0005-0000-0000-0000D93B0000}"/>
    <cellStyle name="Normal 3 3 3 4" xfId="15324" xr:uid="{00000000-0005-0000-0000-0000DA3B0000}"/>
    <cellStyle name="Normal 3 3 3 4 2" xfId="15325" xr:uid="{00000000-0005-0000-0000-0000DB3B0000}"/>
    <cellStyle name="Normal 3 3 3 4 2 2" xfId="15326" xr:uid="{00000000-0005-0000-0000-0000DC3B0000}"/>
    <cellStyle name="Normal 3 3 3 4 2 2 2" xfId="15327" xr:uid="{00000000-0005-0000-0000-0000DD3B0000}"/>
    <cellStyle name="Normal 3 3 3 4 2 2 3" xfId="15328" xr:uid="{00000000-0005-0000-0000-0000DE3B0000}"/>
    <cellStyle name="Normal 3 3 3 4 2 2 4" xfId="15329" xr:uid="{00000000-0005-0000-0000-0000DF3B0000}"/>
    <cellStyle name="Normal 3 3 3 4 2 3" xfId="15330" xr:uid="{00000000-0005-0000-0000-0000E03B0000}"/>
    <cellStyle name="Normal 3 3 3 4 2 4" xfId="15331" xr:uid="{00000000-0005-0000-0000-0000E13B0000}"/>
    <cellStyle name="Normal 3 3 3 4 2 5" xfId="15332" xr:uid="{00000000-0005-0000-0000-0000E23B0000}"/>
    <cellStyle name="Normal 3 3 3 4 3" xfId="15333" xr:uid="{00000000-0005-0000-0000-0000E33B0000}"/>
    <cellStyle name="Normal 3 3 3 4 3 2" xfId="15334" xr:uid="{00000000-0005-0000-0000-0000E43B0000}"/>
    <cellStyle name="Normal 3 3 3 4 3 3" xfId="15335" xr:uid="{00000000-0005-0000-0000-0000E53B0000}"/>
    <cellStyle name="Normal 3 3 3 4 3 4" xfId="15336" xr:uid="{00000000-0005-0000-0000-0000E63B0000}"/>
    <cellStyle name="Normal 3 3 3 4 4" xfId="15337" xr:uid="{00000000-0005-0000-0000-0000E73B0000}"/>
    <cellStyle name="Normal 3 3 3 4 5" xfId="15338" xr:uid="{00000000-0005-0000-0000-0000E83B0000}"/>
    <cellStyle name="Normal 3 3 3 4 6" xfId="15339" xr:uid="{00000000-0005-0000-0000-0000E93B0000}"/>
    <cellStyle name="Normal 3 3 3 5" xfId="15340" xr:uid="{00000000-0005-0000-0000-0000EA3B0000}"/>
    <cellStyle name="Normal 3 3 3 6" xfId="15341" xr:uid="{00000000-0005-0000-0000-0000EB3B0000}"/>
    <cellStyle name="Normal 3 3 3 6 2" xfId="15342" xr:uid="{00000000-0005-0000-0000-0000EC3B0000}"/>
    <cellStyle name="Normal 3 3 3 6 2 2" xfId="15343" xr:uid="{00000000-0005-0000-0000-0000ED3B0000}"/>
    <cellStyle name="Normal 3 3 3 6 2 3" xfId="15344" xr:uid="{00000000-0005-0000-0000-0000EE3B0000}"/>
    <cellStyle name="Normal 3 3 3 6 2 4" xfId="15345" xr:uid="{00000000-0005-0000-0000-0000EF3B0000}"/>
    <cellStyle name="Normal 3 3 3 6 3" xfId="15346" xr:uid="{00000000-0005-0000-0000-0000F03B0000}"/>
    <cellStyle name="Normal 3 3 3 6 4" xfId="15347" xr:uid="{00000000-0005-0000-0000-0000F13B0000}"/>
    <cellStyle name="Normal 3 3 3 6 5" xfId="15348" xr:uid="{00000000-0005-0000-0000-0000F23B0000}"/>
    <cellStyle name="Normal 3 3 3 7" xfId="15349" xr:uid="{00000000-0005-0000-0000-0000F33B0000}"/>
    <cellStyle name="Normal 3 3 3 7 2" xfId="15350" xr:uid="{00000000-0005-0000-0000-0000F43B0000}"/>
    <cellStyle name="Normal 3 3 3 7 3" xfId="15351" xr:uid="{00000000-0005-0000-0000-0000F53B0000}"/>
    <cellStyle name="Normal 3 3 3 7 4" xfId="15352" xr:uid="{00000000-0005-0000-0000-0000F63B0000}"/>
    <cellStyle name="Normal 3 3 3 8" xfId="15353" xr:uid="{00000000-0005-0000-0000-0000F73B0000}"/>
    <cellStyle name="Normal 3 3 3 9" xfId="15354" xr:uid="{00000000-0005-0000-0000-0000F83B0000}"/>
    <cellStyle name="Normal 3 3 4" xfId="15355" xr:uid="{00000000-0005-0000-0000-0000F93B0000}"/>
    <cellStyle name="Normal 3 3 4 10" xfId="15356" xr:uid="{00000000-0005-0000-0000-0000FA3B0000}"/>
    <cellStyle name="Normal 3 3 4 2" xfId="15357" xr:uid="{00000000-0005-0000-0000-0000FB3B0000}"/>
    <cellStyle name="Normal 3 3 4 2 2" xfId="15358" xr:uid="{00000000-0005-0000-0000-0000FC3B0000}"/>
    <cellStyle name="Normal 3 3 4 2 2 2" xfId="15359" xr:uid="{00000000-0005-0000-0000-0000FD3B0000}"/>
    <cellStyle name="Normal 3 3 4 2 2 2 2" xfId="15360" xr:uid="{00000000-0005-0000-0000-0000FE3B0000}"/>
    <cellStyle name="Normal 3 3 4 2 2 2 2 2" xfId="15361" xr:uid="{00000000-0005-0000-0000-0000FF3B0000}"/>
    <cellStyle name="Normal 3 3 4 2 2 2 2 3" xfId="15362" xr:uid="{00000000-0005-0000-0000-0000003C0000}"/>
    <cellStyle name="Normal 3 3 4 2 2 2 2 4" xfId="15363" xr:uid="{00000000-0005-0000-0000-0000013C0000}"/>
    <cellStyle name="Normal 3 3 4 2 2 2 3" xfId="15364" xr:uid="{00000000-0005-0000-0000-0000023C0000}"/>
    <cellStyle name="Normal 3 3 4 2 2 2 4" xfId="15365" xr:uid="{00000000-0005-0000-0000-0000033C0000}"/>
    <cellStyle name="Normal 3 3 4 2 2 2 5" xfId="15366" xr:uid="{00000000-0005-0000-0000-0000043C0000}"/>
    <cellStyle name="Normal 3 3 4 2 2 3" xfId="15367" xr:uid="{00000000-0005-0000-0000-0000053C0000}"/>
    <cellStyle name="Normal 3 3 4 2 2 3 2" xfId="15368" xr:uid="{00000000-0005-0000-0000-0000063C0000}"/>
    <cellStyle name="Normal 3 3 4 2 2 3 3" xfId="15369" xr:uid="{00000000-0005-0000-0000-0000073C0000}"/>
    <cellStyle name="Normal 3 3 4 2 2 3 4" xfId="15370" xr:uid="{00000000-0005-0000-0000-0000083C0000}"/>
    <cellStyle name="Normal 3 3 4 2 2 4" xfId="15371" xr:uid="{00000000-0005-0000-0000-0000093C0000}"/>
    <cellStyle name="Normal 3 3 4 2 2 5" xfId="15372" xr:uid="{00000000-0005-0000-0000-00000A3C0000}"/>
    <cellStyle name="Normal 3 3 4 2 2 6" xfId="15373" xr:uid="{00000000-0005-0000-0000-00000B3C0000}"/>
    <cellStyle name="Normal 3 3 4 2 3" xfId="15374" xr:uid="{00000000-0005-0000-0000-00000C3C0000}"/>
    <cellStyle name="Normal 3 3 4 2 3 2" xfId="15375" xr:uid="{00000000-0005-0000-0000-00000D3C0000}"/>
    <cellStyle name="Normal 3 3 4 2 3 2 2" xfId="15376" xr:uid="{00000000-0005-0000-0000-00000E3C0000}"/>
    <cellStyle name="Normal 3 3 4 2 3 2 2 2" xfId="15377" xr:uid="{00000000-0005-0000-0000-00000F3C0000}"/>
    <cellStyle name="Normal 3 3 4 2 3 2 2 3" xfId="15378" xr:uid="{00000000-0005-0000-0000-0000103C0000}"/>
    <cellStyle name="Normal 3 3 4 2 3 2 2 4" xfId="15379" xr:uid="{00000000-0005-0000-0000-0000113C0000}"/>
    <cellStyle name="Normal 3 3 4 2 3 2 3" xfId="15380" xr:uid="{00000000-0005-0000-0000-0000123C0000}"/>
    <cellStyle name="Normal 3 3 4 2 3 2 4" xfId="15381" xr:uid="{00000000-0005-0000-0000-0000133C0000}"/>
    <cellStyle name="Normal 3 3 4 2 3 2 5" xfId="15382" xr:uid="{00000000-0005-0000-0000-0000143C0000}"/>
    <cellStyle name="Normal 3 3 4 2 3 3" xfId="15383" xr:uid="{00000000-0005-0000-0000-0000153C0000}"/>
    <cellStyle name="Normal 3 3 4 2 3 3 2" xfId="15384" xr:uid="{00000000-0005-0000-0000-0000163C0000}"/>
    <cellStyle name="Normal 3 3 4 2 3 3 3" xfId="15385" xr:uid="{00000000-0005-0000-0000-0000173C0000}"/>
    <cellStyle name="Normal 3 3 4 2 3 3 4" xfId="15386" xr:uid="{00000000-0005-0000-0000-0000183C0000}"/>
    <cellStyle name="Normal 3 3 4 2 3 4" xfId="15387" xr:uid="{00000000-0005-0000-0000-0000193C0000}"/>
    <cellStyle name="Normal 3 3 4 2 3 5" xfId="15388" xr:uid="{00000000-0005-0000-0000-00001A3C0000}"/>
    <cellStyle name="Normal 3 3 4 2 3 6" xfId="15389" xr:uid="{00000000-0005-0000-0000-00001B3C0000}"/>
    <cellStyle name="Normal 3 3 4 2 4" xfId="15390" xr:uid="{00000000-0005-0000-0000-00001C3C0000}"/>
    <cellStyle name="Normal 3 3 4 2 4 2" xfId="15391" xr:uid="{00000000-0005-0000-0000-00001D3C0000}"/>
    <cellStyle name="Normal 3 3 4 2 4 2 2" xfId="15392" xr:uid="{00000000-0005-0000-0000-00001E3C0000}"/>
    <cellStyle name="Normal 3 3 4 2 4 2 3" xfId="15393" xr:uid="{00000000-0005-0000-0000-00001F3C0000}"/>
    <cellStyle name="Normal 3 3 4 2 4 2 4" xfId="15394" xr:uid="{00000000-0005-0000-0000-0000203C0000}"/>
    <cellStyle name="Normal 3 3 4 2 4 3" xfId="15395" xr:uid="{00000000-0005-0000-0000-0000213C0000}"/>
    <cellStyle name="Normal 3 3 4 2 4 4" xfId="15396" xr:uid="{00000000-0005-0000-0000-0000223C0000}"/>
    <cellStyle name="Normal 3 3 4 2 4 5" xfId="15397" xr:uid="{00000000-0005-0000-0000-0000233C0000}"/>
    <cellStyle name="Normal 3 3 4 2 5" xfId="15398" xr:uid="{00000000-0005-0000-0000-0000243C0000}"/>
    <cellStyle name="Normal 3 3 4 2 5 2" xfId="15399" xr:uid="{00000000-0005-0000-0000-0000253C0000}"/>
    <cellStyle name="Normal 3 3 4 2 5 3" xfId="15400" xr:uid="{00000000-0005-0000-0000-0000263C0000}"/>
    <cellStyle name="Normal 3 3 4 2 5 4" xfId="15401" xr:uid="{00000000-0005-0000-0000-0000273C0000}"/>
    <cellStyle name="Normal 3 3 4 2 6" xfId="15402" xr:uid="{00000000-0005-0000-0000-0000283C0000}"/>
    <cellStyle name="Normal 3 3 4 2 7" xfId="15403" xr:uid="{00000000-0005-0000-0000-0000293C0000}"/>
    <cellStyle name="Normal 3 3 4 2 8" xfId="15404" xr:uid="{00000000-0005-0000-0000-00002A3C0000}"/>
    <cellStyle name="Normal 3 3 4 3" xfId="15405" xr:uid="{00000000-0005-0000-0000-00002B3C0000}"/>
    <cellStyle name="Normal 3 3 4 3 2" xfId="15406" xr:uid="{00000000-0005-0000-0000-00002C3C0000}"/>
    <cellStyle name="Normal 3 3 4 3 2 2" xfId="15407" xr:uid="{00000000-0005-0000-0000-00002D3C0000}"/>
    <cellStyle name="Normal 3 3 4 3 2 2 2" xfId="15408" xr:uid="{00000000-0005-0000-0000-00002E3C0000}"/>
    <cellStyle name="Normal 3 3 4 3 2 2 3" xfId="15409" xr:uid="{00000000-0005-0000-0000-00002F3C0000}"/>
    <cellStyle name="Normal 3 3 4 3 2 2 4" xfId="15410" xr:uid="{00000000-0005-0000-0000-0000303C0000}"/>
    <cellStyle name="Normal 3 3 4 3 2 3" xfId="15411" xr:uid="{00000000-0005-0000-0000-0000313C0000}"/>
    <cellStyle name="Normal 3 3 4 3 2 4" xfId="15412" xr:uid="{00000000-0005-0000-0000-0000323C0000}"/>
    <cellStyle name="Normal 3 3 4 3 2 5" xfId="15413" xr:uid="{00000000-0005-0000-0000-0000333C0000}"/>
    <cellStyle name="Normal 3 3 4 3 3" xfId="15414" xr:uid="{00000000-0005-0000-0000-0000343C0000}"/>
    <cellStyle name="Normal 3 3 4 3 3 2" xfId="15415" xr:uid="{00000000-0005-0000-0000-0000353C0000}"/>
    <cellStyle name="Normal 3 3 4 3 3 3" xfId="15416" xr:uid="{00000000-0005-0000-0000-0000363C0000}"/>
    <cellStyle name="Normal 3 3 4 3 3 4" xfId="15417" xr:uid="{00000000-0005-0000-0000-0000373C0000}"/>
    <cellStyle name="Normal 3 3 4 3 4" xfId="15418" xr:uid="{00000000-0005-0000-0000-0000383C0000}"/>
    <cellStyle name="Normal 3 3 4 3 5" xfId="15419" xr:uid="{00000000-0005-0000-0000-0000393C0000}"/>
    <cellStyle name="Normal 3 3 4 3 6" xfId="15420" xr:uid="{00000000-0005-0000-0000-00003A3C0000}"/>
    <cellStyle name="Normal 3 3 4 4" xfId="15421" xr:uid="{00000000-0005-0000-0000-00003B3C0000}"/>
    <cellStyle name="Normal 3 3 4 4 2" xfId="15422" xr:uid="{00000000-0005-0000-0000-00003C3C0000}"/>
    <cellStyle name="Normal 3 3 4 4 2 2" xfId="15423" xr:uid="{00000000-0005-0000-0000-00003D3C0000}"/>
    <cellStyle name="Normal 3 3 4 4 2 2 2" xfId="15424" xr:uid="{00000000-0005-0000-0000-00003E3C0000}"/>
    <cellStyle name="Normal 3 3 4 4 2 2 3" xfId="15425" xr:uid="{00000000-0005-0000-0000-00003F3C0000}"/>
    <cellStyle name="Normal 3 3 4 4 2 2 4" xfId="15426" xr:uid="{00000000-0005-0000-0000-0000403C0000}"/>
    <cellStyle name="Normal 3 3 4 4 2 3" xfId="15427" xr:uid="{00000000-0005-0000-0000-0000413C0000}"/>
    <cellStyle name="Normal 3 3 4 4 2 4" xfId="15428" xr:uid="{00000000-0005-0000-0000-0000423C0000}"/>
    <cellStyle name="Normal 3 3 4 4 2 5" xfId="15429" xr:uid="{00000000-0005-0000-0000-0000433C0000}"/>
    <cellStyle name="Normal 3 3 4 4 3" xfId="15430" xr:uid="{00000000-0005-0000-0000-0000443C0000}"/>
    <cellStyle name="Normal 3 3 4 4 3 2" xfId="15431" xr:uid="{00000000-0005-0000-0000-0000453C0000}"/>
    <cellStyle name="Normal 3 3 4 4 3 3" xfId="15432" xr:uid="{00000000-0005-0000-0000-0000463C0000}"/>
    <cellStyle name="Normal 3 3 4 4 3 4" xfId="15433" xr:uid="{00000000-0005-0000-0000-0000473C0000}"/>
    <cellStyle name="Normal 3 3 4 4 4" xfId="15434" xr:uid="{00000000-0005-0000-0000-0000483C0000}"/>
    <cellStyle name="Normal 3 3 4 4 5" xfId="15435" xr:uid="{00000000-0005-0000-0000-0000493C0000}"/>
    <cellStyle name="Normal 3 3 4 4 6" xfId="15436" xr:uid="{00000000-0005-0000-0000-00004A3C0000}"/>
    <cellStyle name="Normal 3 3 4 5" xfId="15437" xr:uid="{00000000-0005-0000-0000-00004B3C0000}"/>
    <cellStyle name="Normal 3 3 4 6" xfId="15438" xr:uid="{00000000-0005-0000-0000-00004C3C0000}"/>
    <cellStyle name="Normal 3 3 4 6 2" xfId="15439" xr:uid="{00000000-0005-0000-0000-00004D3C0000}"/>
    <cellStyle name="Normal 3 3 4 6 2 2" xfId="15440" xr:uid="{00000000-0005-0000-0000-00004E3C0000}"/>
    <cellStyle name="Normal 3 3 4 6 2 3" xfId="15441" xr:uid="{00000000-0005-0000-0000-00004F3C0000}"/>
    <cellStyle name="Normal 3 3 4 6 2 4" xfId="15442" xr:uid="{00000000-0005-0000-0000-0000503C0000}"/>
    <cellStyle name="Normal 3 3 4 6 3" xfId="15443" xr:uid="{00000000-0005-0000-0000-0000513C0000}"/>
    <cellStyle name="Normal 3 3 4 6 4" xfId="15444" xr:uid="{00000000-0005-0000-0000-0000523C0000}"/>
    <cellStyle name="Normal 3 3 4 6 5" xfId="15445" xr:uid="{00000000-0005-0000-0000-0000533C0000}"/>
    <cellStyle name="Normal 3 3 4 7" xfId="15446" xr:uid="{00000000-0005-0000-0000-0000543C0000}"/>
    <cellStyle name="Normal 3 3 4 7 2" xfId="15447" xr:uid="{00000000-0005-0000-0000-0000553C0000}"/>
    <cellStyle name="Normal 3 3 4 7 3" xfId="15448" xr:uid="{00000000-0005-0000-0000-0000563C0000}"/>
    <cellStyle name="Normal 3 3 4 7 4" xfId="15449" xr:uid="{00000000-0005-0000-0000-0000573C0000}"/>
    <cellStyle name="Normal 3 3 4 8" xfId="15450" xr:uid="{00000000-0005-0000-0000-0000583C0000}"/>
    <cellStyle name="Normal 3 3 4 9" xfId="15451" xr:uid="{00000000-0005-0000-0000-0000593C0000}"/>
    <cellStyle name="Normal 3 3 5" xfId="15452" xr:uid="{00000000-0005-0000-0000-00005A3C0000}"/>
    <cellStyle name="Normal 3 3 5 2" xfId="15453" xr:uid="{00000000-0005-0000-0000-00005B3C0000}"/>
    <cellStyle name="Normal 3 3 6" xfId="15454" xr:uid="{00000000-0005-0000-0000-00005C3C0000}"/>
    <cellStyle name="Normal 3 3 6 10" xfId="15455" xr:uid="{00000000-0005-0000-0000-00005D3C0000}"/>
    <cellStyle name="Normal 3 3 6 2" xfId="15456" xr:uid="{00000000-0005-0000-0000-00005E3C0000}"/>
    <cellStyle name="Normal 3 3 6 2 2" xfId="15457" xr:uid="{00000000-0005-0000-0000-00005F3C0000}"/>
    <cellStyle name="Normal 3 3 6 2 2 2" xfId="15458" xr:uid="{00000000-0005-0000-0000-0000603C0000}"/>
    <cellStyle name="Normal 3 3 6 2 2 2 2" xfId="15459" xr:uid="{00000000-0005-0000-0000-0000613C0000}"/>
    <cellStyle name="Normal 3 3 6 2 2 2 2 2" xfId="15460" xr:uid="{00000000-0005-0000-0000-0000623C0000}"/>
    <cellStyle name="Normal 3 3 6 2 2 2 2 3" xfId="15461" xr:uid="{00000000-0005-0000-0000-0000633C0000}"/>
    <cellStyle name="Normal 3 3 6 2 2 2 2 4" xfId="15462" xr:uid="{00000000-0005-0000-0000-0000643C0000}"/>
    <cellStyle name="Normal 3 3 6 2 2 2 3" xfId="15463" xr:uid="{00000000-0005-0000-0000-0000653C0000}"/>
    <cellStyle name="Normal 3 3 6 2 2 2 4" xfId="15464" xr:uid="{00000000-0005-0000-0000-0000663C0000}"/>
    <cellStyle name="Normal 3 3 6 2 2 2 5" xfId="15465" xr:uid="{00000000-0005-0000-0000-0000673C0000}"/>
    <cellStyle name="Normal 3 3 6 2 2 3" xfId="15466" xr:uid="{00000000-0005-0000-0000-0000683C0000}"/>
    <cellStyle name="Normal 3 3 6 2 2 3 2" xfId="15467" xr:uid="{00000000-0005-0000-0000-0000693C0000}"/>
    <cellStyle name="Normal 3 3 6 2 2 3 3" xfId="15468" xr:uid="{00000000-0005-0000-0000-00006A3C0000}"/>
    <cellStyle name="Normal 3 3 6 2 2 3 4" xfId="15469" xr:uid="{00000000-0005-0000-0000-00006B3C0000}"/>
    <cellStyle name="Normal 3 3 6 2 2 4" xfId="15470" xr:uid="{00000000-0005-0000-0000-00006C3C0000}"/>
    <cellStyle name="Normal 3 3 6 2 2 5" xfId="15471" xr:uid="{00000000-0005-0000-0000-00006D3C0000}"/>
    <cellStyle name="Normal 3 3 6 2 2 6" xfId="15472" xr:uid="{00000000-0005-0000-0000-00006E3C0000}"/>
    <cellStyle name="Normal 3 3 6 2 3" xfId="15473" xr:uid="{00000000-0005-0000-0000-00006F3C0000}"/>
    <cellStyle name="Normal 3 3 6 2 3 2" xfId="15474" xr:uid="{00000000-0005-0000-0000-0000703C0000}"/>
    <cellStyle name="Normal 3 3 6 2 3 2 2" xfId="15475" xr:uid="{00000000-0005-0000-0000-0000713C0000}"/>
    <cellStyle name="Normal 3 3 6 2 3 2 2 2" xfId="15476" xr:uid="{00000000-0005-0000-0000-0000723C0000}"/>
    <cellStyle name="Normal 3 3 6 2 3 2 2 3" xfId="15477" xr:uid="{00000000-0005-0000-0000-0000733C0000}"/>
    <cellStyle name="Normal 3 3 6 2 3 2 2 4" xfId="15478" xr:uid="{00000000-0005-0000-0000-0000743C0000}"/>
    <cellStyle name="Normal 3 3 6 2 3 2 3" xfId="15479" xr:uid="{00000000-0005-0000-0000-0000753C0000}"/>
    <cellStyle name="Normal 3 3 6 2 3 2 4" xfId="15480" xr:uid="{00000000-0005-0000-0000-0000763C0000}"/>
    <cellStyle name="Normal 3 3 6 2 3 2 5" xfId="15481" xr:uid="{00000000-0005-0000-0000-0000773C0000}"/>
    <cellStyle name="Normal 3 3 6 2 3 3" xfId="15482" xr:uid="{00000000-0005-0000-0000-0000783C0000}"/>
    <cellStyle name="Normal 3 3 6 2 3 3 2" xfId="15483" xr:uid="{00000000-0005-0000-0000-0000793C0000}"/>
    <cellStyle name="Normal 3 3 6 2 3 3 3" xfId="15484" xr:uid="{00000000-0005-0000-0000-00007A3C0000}"/>
    <cellStyle name="Normal 3 3 6 2 3 3 4" xfId="15485" xr:uid="{00000000-0005-0000-0000-00007B3C0000}"/>
    <cellStyle name="Normal 3 3 6 2 3 4" xfId="15486" xr:uid="{00000000-0005-0000-0000-00007C3C0000}"/>
    <cellStyle name="Normal 3 3 6 2 3 5" xfId="15487" xr:uid="{00000000-0005-0000-0000-00007D3C0000}"/>
    <cellStyle name="Normal 3 3 6 2 3 6" xfId="15488" xr:uid="{00000000-0005-0000-0000-00007E3C0000}"/>
    <cellStyle name="Normal 3 3 6 2 4" xfId="15489" xr:uid="{00000000-0005-0000-0000-00007F3C0000}"/>
    <cellStyle name="Normal 3 3 6 2 4 2" xfId="15490" xr:uid="{00000000-0005-0000-0000-0000803C0000}"/>
    <cellStyle name="Normal 3 3 6 2 4 2 2" xfId="15491" xr:uid="{00000000-0005-0000-0000-0000813C0000}"/>
    <cellStyle name="Normal 3 3 6 2 4 2 3" xfId="15492" xr:uid="{00000000-0005-0000-0000-0000823C0000}"/>
    <cellStyle name="Normal 3 3 6 2 4 2 4" xfId="15493" xr:uid="{00000000-0005-0000-0000-0000833C0000}"/>
    <cellStyle name="Normal 3 3 6 2 4 3" xfId="15494" xr:uid="{00000000-0005-0000-0000-0000843C0000}"/>
    <cellStyle name="Normal 3 3 6 2 4 4" xfId="15495" xr:uid="{00000000-0005-0000-0000-0000853C0000}"/>
    <cellStyle name="Normal 3 3 6 2 4 5" xfId="15496" xr:uid="{00000000-0005-0000-0000-0000863C0000}"/>
    <cellStyle name="Normal 3 3 6 2 5" xfId="15497" xr:uid="{00000000-0005-0000-0000-0000873C0000}"/>
    <cellStyle name="Normal 3 3 6 2 5 2" xfId="15498" xr:uid="{00000000-0005-0000-0000-0000883C0000}"/>
    <cellStyle name="Normal 3 3 6 2 5 3" xfId="15499" xr:uid="{00000000-0005-0000-0000-0000893C0000}"/>
    <cellStyle name="Normal 3 3 6 2 5 4" xfId="15500" xr:uid="{00000000-0005-0000-0000-00008A3C0000}"/>
    <cellStyle name="Normal 3 3 6 2 6" xfId="15501" xr:uid="{00000000-0005-0000-0000-00008B3C0000}"/>
    <cellStyle name="Normal 3 3 6 2 7" xfId="15502" xr:uid="{00000000-0005-0000-0000-00008C3C0000}"/>
    <cellStyle name="Normal 3 3 6 2 8" xfId="15503" xr:uid="{00000000-0005-0000-0000-00008D3C0000}"/>
    <cellStyle name="Normal 3 3 6 3" xfId="15504" xr:uid="{00000000-0005-0000-0000-00008E3C0000}"/>
    <cellStyle name="Normal 3 3 6 3 2" xfId="15505" xr:uid="{00000000-0005-0000-0000-00008F3C0000}"/>
    <cellStyle name="Normal 3 3 6 3 2 2" xfId="15506" xr:uid="{00000000-0005-0000-0000-0000903C0000}"/>
    <cellStyle name="Normal 3 3 6 3 2 2 2" xfId="15507" xr:uid="{00000000-0005-0000-0000-0000913C0000}"/>
    <cellStyle name="Normal 3 3 6 3 2 2 3" xfId="15508" xr:uid="{00000000-0005-0000-0000-0000923C0000}"/>
    <cellStyle name="Normal 3 3 6 3 2 2 4" xfId="15509" xr:uid="{00000000-0005-0000-0000-0000933C0000}"/>
    <cellStyle name="Normal 3 3 6 3 2 3" xfId="15510" xr:uid="{00000000-0005-0000-0000-0000943C0000}"/>
    <cellStyle name="Normal 3 3 6 3 2 4" xfId="15511" xr:uid="{00000000-0005-0000-0000-0000953C0000}"/>
    <cellStyle name="Normal 3 3 6 3 2 5" xfId="15512" xr:uid="{00000000-0005-0000-0000-0000963C0000}"/>
    <cellStyle name="Normal 3 3 6 3 3" xfId="15513" xr:uid="{00000000-0005-0000-0000-0000973C0000}"/>
    <cellStyle name="Normal 3 3 6 3 3 2" xfId="15514" xr:uid="{00000000-0005-0000-0000-0000983C0000}"/>
    <cellStyle name="Normal 3 3 6 3 3 3" xfId="15515" xr:uid="{00000000-0005-0000-0000-0000993C0000}"/>
    <cellStyle name="Normal 3 3 6 3 3 4" xfId="15516" xr:uid="{00000000-0005-0000-0000-00009A3C0000}"/>
    <cellStyle name="Normal 3 3 6 3 4" xfId="15517" xr:uid="{00000000-0005-0000-0000-00009B3C0000}"/>
    <cellStyle name="Normal 3 3 6 3 5" xfId="15518" xr:uid="{00000000-0005-0000-0000-00009C3C0000}"/>
    <cellStyle name="Normal 3 3 6 3 6" xfId="15519" xr:uid="{00000000-0005-0000-0000-00009D3C0000}"/>
    <cellStyle name="Normal 3 3 6 4" xfId="15520" xr:uid="{00000000-0005-0000-0000-00009E3C0000}"/>
    <cellStyle name="Normal 3 3 6 4 2" xfId="15521" xr:uid="{00000000-0005-0000-0000-00009F3C0000}"/>
    <cellStyle name="Normal 3 3 6 4 2 2" xfId="15522" xr:uid="{00000000-0005-0000-0000-0000A03C0000}"/>
    <cellStyle name="Normal 3 3 6 4 2 2 2" xfId="15523" xr:uid="{00000000-0005-0000-0000-0000A13C0000}"/>
    <cellStyle name="Normal 3 3 6 4 2 2 3" xfId="15524" xr:uid="{00000000-0005-0000-0000-0000A23C0000}"/>
    <cellStyle name="Normal 3 3 6 4 2 2 4" xfId="15525" xr:uid="{00000000-0005-0000-0000-0000A33C0000}"/>
    <cellStyle name="Normal 3 3 6 4 2 3" xfId="15526" xr:uid="{00000000-0005-0000-0000-0000A43C0000}"/>
    <cellStyle name="Normal 3 3 6 4 2 4" xfId="15527" xr:uid="{00000000-0005-0000-0000-0000A53C0000}"/>
    <cellStyle name="Normal 3 3 6 4 2 5" xfId="15528" xr:uid="{00000000-0005-0000-0000-0000A63C0000}"/>
    <cellStyle name="Normal 3 3 6 4 3" xfId="15529" xr:uid="{00000000-0005-0000-0000-0000A73C0000}"/>
    <cellStyle name="Normal 3 3 6 4 3 2" xfId="15530" xr:uid="{00000000-0005-0000-0000-0000A83C0000}"/>
    <cellStyle name="Normal 3 3 6 4 3 3" xfId="15531" xr:uid="{00000000-0005-0000-0000-0000A93C0000}"/>
    <cellStyle name="Normal 3 3 6 4 3 4" xfId="15532" xr:uid="{00000000-0005-0000-0000-0000AA3C0000}"/>
    <cellStyle name="Normal 3 3 6 4 4" xfId="15533" xr:uid="{00000000-0005-0000-0000-0000AB3C0000}"/>
    <cellStyle name="Normal 3 3 6 4 5" xfId="15534" xr:uid="{00000000-0005-0000-0000-0000AC3C0000}"/>
    <cellStyle name="Normal 3 3 6 4 6" xfId="15535" xr:uid="{00000000-0005-0000-0000-0000AD3C0000}"/>
    <cellStyle name="Normal 3 3 6 5" xfId="15536" xr:uid="{00000000-0005-0000-0000-0000AE3C0000}"/>
    <cellStyle name="Normal 3 3 6 6" xfId="15537" xr:uid="{00000000-0005-0000-0000-0000AF3C0000}"/>
    <cellStyle name="Normal 3 3 6 6 2" xfId="15538" xr:uid="{00000000-0005-0000-0000-0000B03C0000}"/>
    <cellStyle name="Normal 3 3 6 6 2 2" xfId="15539" xr:uid="{00000000-0005-0000-0000-0000B13C0000}"/>
    <cellStyle name="Normal 3 3 6 6 2 3" xfId="15540" xr:uid="{00000000-0005-0000-0000-0000B23C0000}"/>
    <cellStyle name="Normal 3 3 6 6 2 4" xfId="15541" xr:uid="{00000000-0005-0000-0000-0000B33C0000}"/>
    <cellStyle name="Normal 3 3 6 6 3" xfId="15542" xr:uid="{00000000-0005-0000-0000-0000B43C0000}"/>
    <cellStyle name="Normal 3 3 6 6 4" xfId="15543" xr:uid="{00000000-0005-0000-0000-0000B53C0000}"/>
    <cellStyle name="Normal 3 3 6 6 5" xfId="15544" xr:uid="{00000000-0005-0000-0000-0000B63C0000}"/>
    <cellStyle name="Normal 3 3 6 7" xfId="15545" xr:uid="{00000000-0005-0000-0000-0000B73C0000}"/>
    <cellStyle name="Normal 3 3 6 7 2" xfId="15546" xr:uid="{00000000-0005-0000-0000-0000B83C0000}"/>
    <cellStyle name="Normal 3 3 6 7 3" xfId="15547" xr:uid="{00000000-0005-0000-0000-0000B93C0000}"/>
    <cellStyle name="Normal 3 3 6 7 4" xfId="15548" xr:uid="{00000000-0005-0000-0000-0000BA3C0000}"/>
    <cellStyle name="Normal 3 3 6 8" xfId="15549" xr:uid="{00000000-0005-0000-0000-0000BB3C0000}"/>
    <cellStyle name="Normal 3 3 6 9" xfId="15550" xr:uid="{00000000-0005-0000-0000-0000BC3C0000}"/>
    <cellStyle name="Normal 3 3 7" xfId="15551" xr:uid="{00000000-0005-0000-0000-0000BD3C0000}"/>
    <cellStyle name="Normal 3 3 7 2" xfId="15552" xr:uid="{00000000-0005-0000-0000-0000BE3C0000}"/>
    <cellStyle name="Normal 3 3 7 2 2" xfId="15553" xr:uid="{00000000-0005-0000-0000-0000BF3C0000}"/>
    <cellStyle name="Normal 3 3 7 2 2 2" xfId="15554" xr:uid="{00000000-0005-0000-0000-0000C03C0000}"/>
    <cellStyle name="Normal 3 3 7 2 2 2 2" xfId="15555" xr:uid="{00000000-0005-0000-0000-0000C13C0000}"/>
    <cellStyle name="Normal 3 3 7 2 2 2 3" xfId="15556" xr:uid="{00000000-0005-0000-0000-0000C23C0000}"/>
    <cellStyle name="Normal 3 3 7 2 2 2 4" xfId="15557" xr:uid="{00000000-0005-0000-0000-0000C33C0000}"/>
    <cellStyle name="Normal 3 3 7 2 2 3" xfId="15558" xr:uid="{00000000-0005-0000-0000-0000C43C0000}"/>
    <cellStyle name="Normal 3 3 7 2 2 4" xfId="15559" xr:uid="{00000000-0005-0000-0000-0000C53C0000}"/>
    <cellStyle name="Normal 3 3 7 2 2 5" xfId="15560" xr:uid="{00000000-0005-0000-0000-0000C63C0000}"/>
    <cellStyle name="Normal 3 3 7 2 3" xfId="15561" xr:uid="{00000000-0005-0000-0000-0000C73C0000}"/>
    <cellStyle name="Normal 3 3 7 2 3 2" xfId="15562" xr:uid="{00000000-0005-0000-0000-0000C83C0000}"/>
    <cellStyle name="Normal 3 3 7 2 3 3" xfId="15563" xr:uid="{00000000-0005-0000-0000-0000C93C0000}"/>
    <cellStyle name="Normal 3 3 7 2 3 4" xfId="15564" xr:uid="{00000000-0005-0000-0000-0000CA3C0000}"/>
    <cellStyle name="Normal 3 3 7 2 4" xfId="15565" xr:uid="{00000000-0005-0000-0000-0000CB3C0000}"/>
    <cellStyle name="Normal 3 3 7 2 5" xfId="15566" xr:uid="{00000000-0005-0000-0000-0000CC3C0000}"/>
    <cellStyle name="Normal 3 3 7 2 6" xfId="15567" xr:uid="{00000000-0005-0000-0000-0000CD3C0000}"/>
    <cellStyle name="Normal 3 3 7 3" xfId="15568" xr:uid="{00000000-0005-0000-0000-0000CE3C0000}"/>
    <cellStyle name="Normal 3 3 7 3 2" xfId="15569" xr:uid="{00000000-0005-0000-0000-0000CF3C0000}"/>
    <cellStyle name="Normal 3 3 7 3 2 2" xfId="15570" xr:uid="{00000000-0005-0000-0000-0000D03C0000}"/>
    <cellStyle name="Normal 3 3 7 3 2 2 2" xfId="15571" xr:uid="{00000000-0005-0000-0000-0000D13C0000}"/>
    <cellStyle name="Normal 3 3 7 3 2 2 3" xfId="15572" xr:uid="{00000000-0005-0000-0000-0000D23C0000}"/>
    <cellStyle name="Normal 3 3 7 3 2 2 4" xfId="15573" xr:uid="{00000000-0005-0000-0000-0000D33C0000}"/>
    <cellStyle name="Normal 3 3 7 3 2 3" xfId="15574" xr:uid="{00000000-0005-0000-0000-0000D43C0000}"/>
    <cellStyle name="Normal 3 3 7 3 2 4" xfId="15575" xr:uid="{00000000-0005-0000-0000-0000D53C0000}"/>
    <cellStyle name="Normal 3 3 7 3 2 5" xfId="15576" xr:uid="{00000000-0005-0000-0000-0000D63C0000}"/>
    <cellStyle name="Normal 3 3 7 3 3" xfId="15577" xr:uid="{00000000-0005-0000-0000-0000D73C0000}"/>
    <cellStyle name="Normal 3 3 7 3 3 2" xfId="15578" xr:uid="{00000000-0005-0000-0000-0000D83C0000}"/>
    <cellStyle name="Normal 3 3 7 3 3 3" xfId="15579" xr:uid="{00000000-0005-0000-0000-0000D93C0000}"/>
    <cellStyle name="Normal 3 3 7 3 3 4" xfId="15580" xr:uid="{00000000-0005-0000-0000-0000DA3C0000}"/>
    <cellStyle name="Normal 3 3 7 3 4" xfId="15581" xr:uid="{00000000-0005-0000-0000-0000DB3C0000}"/>
    <cellStyle name="Normal 3 3 7 3 5" xfId="15582" xr:uid="{00000000-0005-0000-0000-0000DC3C0000}"/>
    <cellStyle name="Normal 3 3 7 3 6" xfId="15583" xr:uid="{00000000-0005-0000-0000-0000DD3C0000}"/>
    <cellStyle name="Normal 3 3 7 4" xfId="15584" xr:uid="{00000000-0005-0000-0000-0000DE3C0000}"/>
    <cellStyle name="Normal 3 3 7 5" xfId="15585" xr:uid="{00000000-0005-0000-0000-0000DF3C0000}"/>
    <cellStyle name="Normal 3 3 7 5 2" xfId="15586" xr:uid="{00000000-0005-0000-0000-0000E03C0000}"/>
    <cellStyle name="Normal 3 3 7 5 2 2" xfId="15587" xr:uid="{00000000-0005-0000-0000-0000E13C0000}"/>
    <cellStyle name="Normal 3 3 7 5 2 3" xfId="15588" xr:uid="{00000000-0005-0000-0000-0000E23C0000}"/>
    <cellStyle name="Normal 3 3 7 5 2 4" xfId="15589" xr:uid="{00000000-0005-0000-0000-0000E33C0000}"/>
    <cellStyle name="Normal 3 3 7 5 3" xfId="15590" xr:uid="{00000000-0005-0000-0000-0000E43C0000}"/>
    <cellStyle name="Normal 3 3 7 5 4" xfId="15591" xr:uid="{00000000-0005-0000-0000-0000E53C0000}"/>
    <cellStyle name="Normal 3 3 7 5 5" xfId="15592" xr:uid="{00000000-0005-0000-0000-0000E63C0000}"/>
    <cellStyle name="Normal 3 3 7 6" xfId="15593" xr:uid="{00000000-0005-0000-0000-0000E73C0000}"/>
    <cellStyle name="Normal 3 3 7 6 2" xfId="15594" xr:uid="{00000000-0005-0000-0000-0000E83C0000}"/>
    <cellStyle name="Normal 3 3 7 6 3" xfId="15595" xr:uid="{00000000-0005-0000-0000-0000E93C0000}"/>
    <cellStyle name="Normal 3 3 7 6 4" xfId="15596" xr:uid="{00000000-0005-0000-0000-0000EA3C0000}"/>
    <cellStyle name="Normal 3 3 7 7" xfId="15597" xr:uid="{00000000-0005-0000-0000-0000EB3C0000}"/>
    <cellStyle name="Normal 3 3 7 8" xfId="15598" xr:uid="{00000000-0005-0000-0000-0000EC3C0000}"/>
    <cellStyle name="Normal 3 3 7 9" xfId="15599" xr:uid="{00000000-0005-0000-0000-0000ED3C0000}"/>
    <cellStyle name="Normal 3 3 8" xfId="15600" xr:uid="{00000000-0005-0000-0000-0000EE3C0000}"/>
    <cellStyle name="Normal 3 3 8 2" xfId="15601" xr:uid="{00000000-0005-0000-0000-0000EF3C0000}"/>
    <cellStyle name="Normal 3 3 8 2 2" xfId="15602" xr:uid="{00000000-0005-0000-0000-0000F03C0000}"/>
    <cellStyle name="Normal 3 3 8 2 2 2" xfId="15603" xr:uid="{00000000-0005-0000-0000-0000F13C0000}"/>
    <cellStyle name="Normal 3 3 8 2 2 2 2" xfId="15604" xr:uid="{00000000-0005-0000-0000-0000F23C0000}"/>
    <cellStyle name="Normal 3 3 8 2 2 2 3" xfId="15605" xr:uid="{00000000-0005-0000-0000-0000F33C0000}"/>
    <cellStyle name="Normal 3 3 8 2 2 2 4" xfId="15606" xr:uid="{00000000-0005-0000-0000-0000F43C0000}"/>
    <cellStyle name="Normal 3 3 8 2 2 3" xfId="15607" xr:uid="{00000000-0005-0000-0000-0000F53C0000}"/>
    <cellStyle name="Normal 3 3 8 2 2 4" xfId="15608" xr:uid="{00000000-0005-0000-0000-0000F63C0000}"/>
    <cellStyle name="Normal 3 3 8 2 2 5" xfId="15609" xr:uid="{00000000-0005-0000-0000-0000F73C0000}"/>
    <cellStyle name="Normal 3 3 8 2 3" xfId="15610" xr:uid="{00000000-0005-0000-0000-0000F83C0000}"/>
    <cellStyle name="Normal 3 3 8 2 3 2" xfId="15611" xr:uid="{00000000-0005-0000-0000-0000F93C0000}"/>
    <cellStyle name="Normal 3 3 8 2 3 3" xfId="15612" xr:uid="{00000000-0005-0000-0000-0000FA3C0000}"/>
    <cellStyle name="Normal 3 3 8 2 3 4" xfId="15613" xr:uid="{00000000-0005-0000-0000-0000FB3C0000}"/>
    <cellStyle name="Normal 3 3 8 2 4" xfId="15614" xr:uid="{00000000-0005-0000-0000-0000FC3C0000}"/>
    <cellStyle name="Normal 3 3 8 2 5" xfId="15615" xr:uid="{00000000-0005-0000-0000-0000FD3C0000}"/>
    <cellStyle name="Normal 3 3 8 2 6" xfId="15616" xr:uid="{00000000-0005-0000-0000-0000FE3C0000}"/>
    <cellStyle name="Normal 3 3 8 3" xfId="15617" xr:uid="{00000000-0005-0000-0000-0000FF3C0000}"/>
    <cellStyle name="Normal 3 3 8 3 2" xfId="15618" xr:uid="{00000000-0005-0000-0000-0000003D0000}"/>
    <cellStyle name="Normal 3 3 8 3 2 2" xfId="15619" xr:uid="{00000000-0005-0000-0000-0000013D0000}"/>
    <cellStyle name="Normal 3 3 8 3 2 2 2" xfId="15620" xr:uid="{00000000-0005-0000-0000-0000023D0000}"/>
    <cellStyle name="Normal 3 3 8 3 2 2 3" xfId="15621" xr:uid="{00000000-0005-0000-0000-0000033D0000}"/>
    <cellStyle name="Normal 3 3 8 3 2 2 4" xfId="15622" xr:uid="{00000000-0005-0000-0000-0000043D0000}"/>
    <cellStyle name="Normal 3 3 8 3 2 3" xfId="15623" xr:uid="{00000000-0005-0000-0000-0000053D0000}"/>
    <cellStyle name="Normal 3 3 8 3 2 4" xfId="15624" xr:uid="{00000000-0005-0000-0000-0000063D0000}"/>
    <cellStyle name="Normal 3 3 8 3 2 5" xfId="15625" xr:uid="{00000000-0005-0000-0000-0000073D0000}"/>
    <cellStyle name="Normal 3 3 8 3 3" xfId="15626" xr:uid="{00000000-0005-0000-0000-0000083D0000}"/>
    <cellStyle name="Normal 3 3 8 3 3 2" xfId="15627" xr:uid="{00000000-0005-0000-0000-0000093D0000}"/>
    <cellStyle name="Normal 3 3 8 3 3 3" xfId="15628" xr:uid="{00000000-0005-0000-0000-00000A3D0000}"/>
    <cellStyle name="Normal 3 3 8 3 3 4" xfId="15629" xr:uid="{00000000-0005-0000-0000-00000B3D0000}"/>
    <cellStyle name="Normal 3 3 8 3 4" xfId="15630" xr:uid="{00000000-0005-0000-0000-00000C3D0000}"/>
    <cellStyle name="Normal 3 3 8 3 5" xfId="15631" xr:uid="{00000000-0005-0000-0000-00000D3D0000}"/>
    <cellStyle name="Normal 3 3 8 3 6" xfId="15632" xr:uid="{00000000-0005-0000-0000-00000E3D0000}"/>
    <cellStyle name="Normal 3 3 8 4" xfId="15633" xr:uid="{00000000-0005-0000-0000-00000F3D0000}"/>
    <cellStyle name="Normal 3 3 8 5" xfId="15634" xr:uid="{00000000-0005-0000-0000-0000103D0000}"/>
    <cellStyle name="Normal 3 3 8 5 2" xfId="15635" xr:uid="{00000000-0005-0000-0000-0000113D0000}"/>
    <cellStyle name="Normal 3 3 8 5 2 2" xfId="15636" xr:uid="{00000000-0005-0000-0000-0000123D0000}"/>
    <cellStyle name="Normal 3 3 8 5 2 3" xfId="15637" xr:uid="{00000000-0005-0000-0000-0000133D0000}"/>
    <cellStyle name="Normal 3 3 8 5 2 4" xfId="15638" xr:uid="{00000000-0005-0000-0000-0000143D0000}"/>
    <cellStyle name="Normal 3 3 8 5 3" xfId="15639" xr:uid="{00000000-0005-0000-0000-0000153D0000}"/>
    <cellStyle name="Normal 3 3 8 5 4" xfId="15640" xr:uid="{00000000-0005-0000-0000-0000163D0000}"/>
    <cellStyle name="Normal 3 3 8 5 5" xfId="15641" xr:uid="{00000000-0005-0000-0000-0000173D0000}"/>
    <cellStyle name="Normal 3 3 8 6" xfId="15642" xr:uid="{00000000-0005-0000-0000-0000183D0000}"/>
    <cellStyle name="Normal 3 3 8 6 2" xfId="15643" xr:uid="{00000000-0005-0000-0000-0000193D0000}"/>
    <cellStyle name="Normal 3 3 8 6 3" xfId="15644" xr:uid="{00000000-0005-0000-0000-00001A3D0000}"/>
    <cellStyle name="Normal 3 3 8 6 4" xfId="15645" xr:uid="{00000000-0005-0000-0000-00001B3D0000}"/>
    <cellStyle name="Normal 3 3 8 7" xfId="15646" xr:uid="{00000000-0005-0000-0000-00001C3D0000}"/>
    <cellStyle name="Normal 3 3 8 8" xfId="15647" xr:uid="{00000000-0005-0000-0000-00001D3D0000}"/>
    <cellStyle name="Normal 3 3 8 9" xfId="15648" xr:uid="{00000000-0005-0000-0000-00001E3D0000}"/>
    <cellStyle name="Normal 3 3 9" xfId="15649" xr:uid="{00000000-0005-0000-0000-00001F3D0000}"/>
    <cellStyle name="Normal 3 3 9 2" xfId="15650" xr:uid="{00000000-0005-0000-0000-0000203D0000}"/>
    <cellStyle name="Normal 3 3 9 3" xfId="15651" xr:uid="{00000000-0005-0000-0000-0000213D0000}"/>
    <cellStyle name="Normal 3 3 9 3 2" xfId="15652" xr:uid="{00000000-0005-0000-0000-0000223D0000}"/>
    <cellStyle name="Normal 3 3 9 3 2 2" xfId="15653" xr:uid="{00000000-0005-0000-0000-0000233D0000}"/>
    <cellStyle name="Normal 3 3 9 3 2 3" xfId="15654" xr:uid="{00000000-0005-0000-0000-0000243D0000}"/>
    <cellStyle name="Normal 3 3 9 3 2 4" xfId="15655" xr:uid="{00000000-0005-0000-0000-0000253D0000}"/>
    <cellStyle name="Normal 3 3 9 3 3" xfId="15656" xr:uid="{00000000-0005-0000-0000-0000263D0000}"/>
    <cellStyle name="Normal 3 3 9 3 4" xfId="15657" xr:uid="{00000000-0005-0000-0000-0000273D0000}"/>
    <cellStyle name="Normal 3 3 9 3 5" xfId="15658" xr:uid="{00000000-0005-0000-0000-0000283D0000}"/>
    <cellStyle name="Normal 3 3 9 4" xfId="15659" xr:uid="{00000000-0005-0000-0000-0000293D0000}"/>
    <cellStyle name="Normal 3 3 9 5" xfId="15660" xr:uid="{00000000-0005-0000-0000-00002A3D0000}"/>
    <cellStyle name="Normal 3 3 9 5 2" xfId="15661" xr:uid="{00000000-0005-0000-0000-00002B3D0000}"/>
    <cellStyle name="Normal 3 3 9 5 3" xfId="15662" xr:uid="{00000000-0005-0000-0000-00002C3D0000}"/>
    <cellStyle name="Normal 3 3 9 5 4" xfId="15663" xr:uid="{00000000-0005-0000-0000-00002D3D0000}"/>
    <cellStyle name="Normal 3 3 9 6" xfId="15664" xr:uid="{00000000-0005-0000-0000-00002E3D0000}"/>
    <cellStyle name="Normal 3 3 9 7" xfId="15665" xr:uid="{00000000-0005-0000-0000-00002F3D0000}"/>
    <cellStyle name="Normal 3 3 9 8" xfId="15666" xr:uid="{00000000-0005-0000-0000-0000303D0000}"/>
    <cellStyle name="Normal 3 30" xfId="15667" xr:uid="{00000000-0005-0000-0000-0000313D0000}"/>
    <cellStyle name="Normal 3 30 2" xfId="15668" xr:uid="{00000000-0005-0000-0000-0000323D0000}"/>
    <cellStyle name="Normal 3 30 2 2" xfId="15669" xr:uid="{00000000-0005-0000-0000-0000333D0000}"/>
    <cellStyle name="Normal 3 30 2 2 2" xfId="15670" xr:uid="{00000000-0005-0000-0000-0000343D0000}"/>
    <cellStyle name="Normal 3 30 2 2 3" xfId="15671" xr:uid="{00000000-0005-0000-0000-0000353D0000}"/>
    <cellStyle name="Normal 3 30 2 2 4" xfId="15672" xr:uid="{00000000-0005-0000-0000-0000363D0000}"/>
    <cellStyle name="Normal 3 30 2 3" xfId="15673" xr:uid="{00000000-0005-0000-0000-0000373D0000}"/>
    <cellStyle name="Normal 3 30 2 4" xfId="15674" xr:uid="{00000000-0005-0000-0000-0000383D0000}"/>
    <cellStyle name="Normal 3 30 2 5" xfId="15675" xr:uid="{00000000-0005-0000-0000-0000393D0000}"/>
    <cellStyle name="Normal 3 30 3" xfId="15676" xr:uid="{00000000-0005-0000-0000-00003A3D0000}"/>
    <cellStyle name="Normal 3 30 3 2" xfId="15677" xr:uid="{00000000-0005-0000-0000-00003B3D0000}"/>
    <cellStyle name="Normal 3 30 3 3" xfId="15678" xr:uid="{00000000-0005-0000-0000-00003C3D0000}"/>
    <cellStyle name="Normal 3 30 3 4" xfId="15679" xr:uid="{00000000-0005-0000-0000-00003D3D0000}"/>
    <cellStyle name="Normal 3 30 4" xfId="15680" xr:uid="{00000000-0005-0000-0000-00003E3D0000}"/>
    <cellStyle name="Normal 3 30 5" xfId="15681" xr:uid="{00000000-0005-0000-0000-00003F3D0000}"/>
    <cellStyle name="Normal 3 30 6" xfId="15682" xr:uid="{00000000-0005-0000-0000-0000403D0000}"/>
    <cellStyle name="Normal 3 31" xfId="15683" xr:uid="{00000000-0005-0000-0000-0000413D0000}"/>
    <cellStyle name="Normal 3 31 2" xfId="15684" xr:uid="{00000000-0005-0000-0000-0000423D0000}"/>
    <cellStyle name="Normal 3 31 2 2" xfId="15685" xr:uid="{00000000-0005-0000-0000-0000433D0000}"/>
    <cellStyle name="Normal 3 31 2 2 2" xfId="15686" xr:uid="{00000000-0005-0000-0000-0000443D0000}"/>
    <cellStyle name="Normal 3 31 2 2 3" xfId="15687" xr:uid="{00000000-0005-0000-0000-0000453D0000}"/>
    <cellStyle name="Normal 3 31 2 2 4" xfId="15688" xr:uid="{00000000-0005-0000-0000-0000463D0000}"/>
    <cellStyle name="Normal 3 31 2 3" xfId="15689" xr:uid="{00000000-0005-0000-0000-0000473D0000}"/>
    <cellStyle name="Normal 3 31 2 4" xfId="15690" xr:uid="{00000000-0005-0000-0000-0000483D0000}"/>
    <cellStyle name="Normal 3 31 2 5" xfId="15691" xr:uid="{00000000-0005-0000-0000-0000493D0000}"/>
    <cellStyle name="Normal 3 31 3" xfId="15692" xr:uid="{00000000-0005-0000-0000-00004A3D0000}"/>
    <cellStyle name="Normal 3 31 3 2" xfId="15693" xr:uid="{00000000-0005-0000-0000-00004B3D0000}"/>
    <cellStyle name="Normal 3 31 3 3" xfId="15694" xr:uid="{00000000-0005-0000-0000-00004C3D0000}"/>
    <cellStyle name="Normal 3 31 3 4" xfId="15695" xr:uid="{00000000-0005-0000-0000-00004D3D0000}"/>
    <cellStyle name="Normal 3 31 4" xfId="15696" xr:uid="{00000000-0005-0000-0000-00004E3D0000}"/>
    <cellStyle name="Normal 3 31 5" xfId="15697" xr:uid="{00000000-0005-0000-0000-00004F3D0000}"/>
    <cellStyle name="Normal 3 31 6" xfId="15698" xr:uid="{00000000-0005-0000-0000-0000503D0000}"/>
    <cellStyle name="Normal 3 32" xfId="15699" xr:uid="{00000000-0005-0000-0000-0000513D0000}"/>
    <cellStyle name="Normal 3 32 2" xfId="15700" xr:uid="{00000000-0005-0000-0000-0000523D0000}"/>
    <cellStyle name="Normal 3 33" xfId="15701" xr:uid="{00000000-0005-0000-0000-0000533D0000}"/>
    <cellStyle name="Normal 3 33 2" xfId="15702" xr:uid="{00000000-0005-0000-0000-0000543D0000}"/>
    <cellStyle name="Normal 3 34" xfId="15703" xr:uid="{00000000-0005-0000-0000-0000553D0000}"/>
    <cellStyle name="Normal 3 34 2" xfId="15704" xr:uid="{00000000-0005-0000-0000-0000563D0000}"/>
    <cellStyle name="Normal 3 34 2 2" xfId="15705" xr:uid="{00000000-0005-0000-0000-0000573D0000}"/>
    <cellStyle name="Normal 3 34 2 3" xfId="15706" xr:uid="{00000000-0005-0000-0000-0000583D0000}"/>
    <cellStyle name="Normal 3 34 2 4" xfId="15707" xr:uid="{00000000-0005-0000-0000-0000593D0000}"/>
    <cellStyle name="Normal 3 34 3" xfId="15708" xr:uid="{00000000-0005-0000-0000-00005A3D0000}"/>
    <cellStyle name="Normal 3 34 4" xfId="15709" xr:uid="{00000000-0005-0000-0000-00005B3D0000}"/>
    <cellStyle name="Normal 3 34 5" xfId="15710" xr:uid="{00000000-0005-0000-0000-00005C3D0000}"/>
    <cellStyle name="Normal 3 35" xfId="15711" xr:uid="{00000000-0005-0000-0000-00005D3D0000}"/>
    <cellStyle name="Normal 3 35 2" xfId="15712" xr:uid="{00000000-0005-0000-0000-00005E3D0000}"/>
    <cellStyle name="Normal 3 36" xfId="15713" xr:uid="{00000000-0005-0000-0000-00005F3D0000}"/>
    <cellStyle name="Normal 3 36 2" xfId="15714" xr:uid="{00000000-0005-0000-0000-0000603D0000}"/>
    <cellStyle name="Normal 3 37" xfId="15715" xr:uid="{00000000-0005-0000-0000-0000613D0000}"/>
    <cellStyle name="Normal 3 37 2" xfId="15716" xr:uid="{00000000-0005-0000-0000-0000623D0000}"/>
    <cellStyle name="Normal 3 38" xfId="15717" xr:uid="{00000000-0005-0000-0000-0000633D0000}"/>
    <cellStyle name="Normal 3 38 2" xfId="15718" xr:uid="{00000000-0005-0000-0000-0000643D0000}"/>
    <cellStyle name="Normal 3 39" xfId="15719" xr:uid="{00000000-0005-0000-0000-0000653D0000}"/>
    <cellStyle name="Normal 3 39 2" xfId="15720" xr:uid="{00000000-0005-0000-0000-0000663D0000}"/>
    <cellStyle name="Normal 3 4" xfId="15721" xr:uid="{00000000-0005-0000-0000-0000673D0000}"/>
    <cellStyle name="Normal 3 4 10" xfId="15722" xr:uid="{00000000-0005-0000-0000-0000683D0000}"/>
    <cellStyle name="Normal 3 4 10 2" xfId="15723" xr:uid="{00000000-0005-0000-0000-0000693D0000}"/>
    <cellStyle name="Normal 3 4 11" xfId="15724" xr:uid="{00000000-0005-0000-0000-00006A3D0000}"/>
    <cellStyle name="Normal 3 4 12" xfId="15725" xr:uid="{00000000-0005-0000-0000-00006B3D0000}"/>
    <cellStyle name="Normal 3 4 12 2" xfId="15726" xr:uid="{00000000-0005-0000-0000-00006C3D0000}"/>
    <cellStyle name="Normal 3 4 13" xfId="15727" xr:uid="{00000000-0005-0000-0000-00006D3D0000}"/>
    <cellStyle name="Normal 3 4 13 2" xfId="15728" xr:uid="{00000000-0005-0000-0000-00006E3D0000}"/>
    <cellStyle name="Normal 3 4 13 2 2" xfId="15729" xr:uid="{00000000-0005-0000-0000-00006F3D0000}"/>
    <cellStyle name="Normal 3 4 13 2 3" xfId="15730" xr:uid="{00000000-0005-0000-0000-0000703D0000}"/>
    <cellStyle name="Normal 3 4 13 2 4" xfId="15731" xr:uid="{00000000-0005-0000-0000-0000713D0000}"/>
    <cellStyle name="Normal 3 4 14" xfId="15732" xr:uid="{00000000-0005-0000-0000-0000723D0000}"/>
    <cellStyle name="Normal 3 4 14 2" xfId="15733" xr:uid="{00000000-0005-0000-0000-0000733D0000}"/>
    <cellStyle name="Normal 3 4 14 2 2" xfId="15734" xr:uid="{00000000-0005-0000-0000-0000743D0000}"/>
    <cellStyle name="Normal 3 4 14 2 3" xfId="15735" xr:uid="{00000000-0005-0000-0000-0000753D0000}"/>
    <cellStyle name="Normal 3 4 14 2 4" xfId="15736" xr:uid="{00000000-0005-0000-0000-0000763D0000}"/>
    <cellStyle name="Normal 3 4 14 3" xfId="15737" xr:uid="{00000000-0005-0000-0000-0000773D0000}"/>
    <cellStyle name="Normal 3 4 14 4" xfId="15738" xr:uid="{00000000-0005-0000-0000-0000783D0000}"/>
    <cellStyle name="Normal 3 4 14 5" xfId="15739" xr:uid="{00000000-0005-0000-0000-0000793D0000}"/>
    <cellStyle name="Normal 3 4 15" xfId="15740" xr:uid="{00000000-0005-0000-0000-00007A3D0000}"/>
    <cellStyle name="Normal 3 4 16" xfId="15741" xr:uid="{00000000-0005-0000-0000-00007B3D0000}"/>
    <cellStyle name="Normal 3 4 17" xfId="15742" xr:uid="{00000000-0005-0000-0000-00007C3D0000}"/>
    <cellStyle name="Normal 3 4 2" xfId="15743" xr:uid="{00000000-0005-0000-0000-00007D3D0000}"/>
    <cellStyle name="Normal 3 4 2 10" xfId="15744" xr:uid="{00000000-0005-0000-0000-00007E3D0000}"/>
    <cellStyle name="Normal 3 4 2 11" xfId="15745" xr:uid="{00000000-0005-0000-0000-00007F3D0000}"/>
    <cellStyle name="Normal 3 4 2 2" xfId="15746" xr:uid="{00000000-0005-0000-0000-0000803D0000}"/>
    <cellStyle name="Normal 3 4 2 2 2" xfId="15747" xr:uid="{00000000-0005-0000-0000-0000813D0000}"/>
    <cellStyle name="Normal 3 4 2 2 2 2" xfId="15748" xr:uid="{00000000-0005-0000-0000-0000823D0000}"/>
    <cellStyle name="Normal 3 4 2 2 2 2 2" xfId="15749" xr:uid="{00000000-0005-0000-0000-0000833D0000}"/>
    <cellStyle name="Normal 3 4 2 2 2 2 2 2" xfId="15750" xr:uid="{00000000-0005-0000-0000-0000843D0000}"/>
    <cellStyle name="Normal 3 4 2 2 2 2 2 2 2" xfId="15751" xr:uid="{00000000-0005-0000-0000-0000853D0000}"/>
    <cellStyle name="Normal 3 4 2 2 2 2 2 2 3" xfId="15752" xr:uid="{00000000-0005-0000-0000-0000863D0000}"/>
    <cellStyle name="Normal 3 4 2 2 2 2 2 2 4" xfId="15753" xr:uid="{00000000-0005-0000-0000-0000873D0000}"/>
    <cellStyle name="Normal 3 4 2 2 2 2 2 3" xfId="15754" xr:uid="{00000000-0005-0000-0000-0000883D0000}"/>
    <cellStyle name="Normal 3 4 2 2 2 2 2 4" xfId="15755" xr:uid="{00000000-0005-0000-0000-0000893D0000}"/>
    <cellStyle name="Normal 3 4 2 2 2 2 2 5" xfId="15756" xr:uid="{00000000-0005-0000-0000-00008A3D0000}"/>
    <cellStyle name="Normal 3 4 2 2 2 2 3" xfId="15757" xr:uid="{00000000-0005-0000-0000-00008B3D0000}"/>
    <cellStyle name="Normal 3 4 2 2 2 2 3 2" xfId="15758" xr:uid="{00000000-0005-0000-0000-00008C3D0000}"/>
    <cellStyle name="Normal 3 4 2 2 2 2 3 3" xfId="15759" xr:uid="{00000000-0005-0000-0000-00008D3D0000}"/>
    <cellStyle name="Normal 3 4 2 2 2 2 3 4" xfId="15760" xr:uid="{00000000-0005-0000-0000-00008E3D0000}"/>
    <cellStyle name="Normal 3 4 2 2 2 2 4" xfId="15761" xr:uid="{00000000-0005-0000-0000-00008F3D0000}"/>
    <cellStyle name="Normal 3 4 2 2 2 2 5" xfId="15762" xr:uid="{00000000-0005-0000-0000-0000903D0000}"/>
    <cellStyle name="Normal 3 4 2 2 2 2 6" xfId="15763" xr:uid="{00000000-0005-0000-0000-0000913D0000}"/>
    <cellStyle name="Normal 3 4 2 2 2 3" xfId="15764" xr:uid="{00000000-0005-0000-0000-0000923D0000}"/>
    <cellStyle name="Normal 3 4 2 2 2 3 2" xfId="15765" xr:uid="{00000000-0005-0000-0000-0000933D0000}"/>
    <cellStyle name="Normal 3 4 2 2 2 3 2 2" xfId="15766" xr:uid="{00000000-0005-0000-0000-0000943D0000}"/>
    <cellStyle name="Normal 3 4 2 2 2 3 2 2 2" xfId="15767" xr:uid="{00000000-0005-0000-0000-0000953D0000}"/>
    <cellStyle name="Normal 3 4 2 2 2 3 2 2 3" xfId="15768" xr:uid="{00000000-0005-0000-0000-0000963D0000}"/>
    <cellStyle name="Normal 3 4 2 2 2 3 2 2 4" xfId="15769" xr:uid="{00000000-0005-0000-0000-0000973D0000}"/>
    <cellStyle name="Normal 3 4 2 2 2 3 2 3" xfId="15770" xr:uid="{00000000-0005-0000-0000-0000983D0000}"/>
    <cellStyle name="Normal 3 4 2 2 2 3 2 4" xfId="15771" xr:uid="{00000000-0005-0000-0000-0000993D0000}"/>
    <cellStyle name="Normal 3 4 2 2 2 3 2 5" xfId="15772" xr:uid="{00000000-0005-0000-0000-00009A3D0000}"/>
    <cellStyle name="Normal 3 4 2 2 2 3 3" xfId="15773" xr:uid="{00000000-0005-0000-0000-00009B3D0000}"/>
    <cellStyle name="Normal 3 4 2 2 2 3 3 2" xfId="15774" xr:uid="{00000000-0005-0000-0000-00009C3D0000}"/>
    <cellStyle name="Normal 3 4 2 2 2 3 3 3" xfId="15775" xr:uid="{00000000-0005-0000-0000-00009D3D0000}"/>
    <cellStyle name="Normal 3 4 2 2 2 3 3 4" xfId="15776" xr:uid="{00000000-0005-0000-0000-00009E3D0000}"/>
    <cellStyle name="Normal 3 4 2 2 2 3 4" xfId="15777" xr:uid="{00000000-0005-0000-0000-00009F3D0000}"/>
    <cellStyle name="Normal 3 4 2 2 2 3 5" xfId="15778" xr:uid="{00000000-0005-0000-0000-0000A03D0000}"/>
    <cellStyle name="Normal 3 4 2 2 2 3 6" xfId="15779" xr:uid="{00000000-0005-0000-0000-0000A13D0000}"/>
    <cellStyle name="Normal 3 4 2 2 2 4" xfId="15780" xr:uid="{00000000-0005-0000-0000-0000A23D0000}"/>
    <cellStyle name="Normal 3 4 2 2 2 4 2" xfId="15781" xr:uid="{00000000-0005-0000-0000-0000A33D0000}"/>
    <cellStyle name="Normal 3 4 2 2 2 4 2 2" xfId="15782" xr:uid="{00000000-0005-0000-0000-0000A43D0000}"/>
    <cellStyle name="Normal 3 4 2 2 2 4 2 3" xfId="15783" xr:uid="{00000000-0005-0000-0000-0000A53D0000}"/>
    <cellStyle name="Normal 3 4 2 2 2 4 2 4" xfId="15784" xr:uid="{00000000-0005-0000-0000-0000A63D0000}"/>
    <cellStyle name="Normal 3 4 2 2 2 4 3" xfId="15785" xr:uid="{00000000-0005-0000-0000-0000A73D0000}"/>
    <cellStyle name="Normal 3 4 2 2 2 4 4" xfId="15786" xr:uid="{00000000-0005-0000-0000-0000A83D0000}"/>
    <cellStyle name="Normal 3 4 2 2 2 4 5" xfId="15787" xr:uid="{00000000-0005-0000-0000-0000A93D0000}"/>
    <cellStyle name="Normal 3 4 2 2 2 5" xfId="15788" xr:uid="{00000000-0005-0000-0000-0000AA3D0000}"/>
    <cellStyle name="Normal 3 4 2 2 2 5 2" xfId="15789" xr:uid="{00000000-0005-0000-0000-0000AB3D0000}"/>
    <cellStyle name="Normal 3 4 2 2 2 5 3" xfId="15790" xr:uid="{00000000-0005-0000-0000-0000AC3D0000}"/>
    <cellStyle name="Normal 3 4 2 2 2 5 4" xfId="15791" xr:uid="{00000000-0005-0000-0000-0000AD3D0000}"/>
    <cellStyle name="Normal 3 4 2 2 2 6" xfId="15792" xr:uid="{00000000-0005-0000-0000-0000AE3D0000}"/>
    <cellStyle name="Normal 3 4 2 2 2 7" xfId="15793" xr:uid="{00000000-0005-0000-0000-0000AF3D0000}"/>
    <cellStyle name="Normal 3 4 2 2 2 8" xfId="15794" xr:uid="{00000000-0005-0000-0000-0000B03D0000}"/>
    <cellStyle name="Normal 3 4 2 2 3" xfId="15795" xr:uid="{00000000-0005-0000-0000-0000B13D0000}"/>
    <cellStyle name="Normal 3 4 2 2 3 2" xfId="15796" xr:uid="{00000000-0005-0000-0000-0000B23D0000}"/>
    <cellStyle name="Normal 3 4 2 2 3 2 2" xfId="15797" xr:uid="{00000000-0005-0000-0000-0000B33D0000}"/>
    <cellStyle name="Normal 3 4 2 2 3 2 2 2" xfId="15798" xr:uid="{00000000-0005-0000-0000-0000B43D0000}"/>
    <cellStyle name="Normal 3 4 2 2 3 2 2 3" xfId="15799" xr:uid="{00000000-0005-0000-0000-0000B53D0000}"/>
    <cellStyle name="Normal 3 4 2 2 3 2 2 4" xfId="15800" xr:uid="{00000000-0005-0000-0000-0000B63D0000}"/>
    <cellStyle name="Normal 3 4 2 2 3 2 3" xfId="15801" xr:uid="{00000000-0005-0000-0000-0000B73D0000}"/>
    <cellStyle name="Normal 3 4 2 2 3 2 3 2" xfId="15802" xr:uid="{00000000-0005-0000-0000-0000B83D0000}"/>
    <cellStyle name="Normal 3 4 2 2 3 2 3 3" xfId="15803" xr:uid="{00000000-0005-0000-0000-0000B93D0000}"/>
    <cellStyle name="Normal 3 4 2 2 3 2 3 4" xfId="15804" xr:uid="{00000000-0005-0000-0000-0000BA3D0000}"/>
    <cellStyle name="Normal 3 4 2 2 3 2 4" xfId="15805" xr:uid="{00000000-0005-0000-0000-0000BB3D0000}"/>
    <cellStyle name="Normal 3 4 2 2 3 2 5" xfId="15806" xr:uid="{00000000-0005-0000-0000-0000BC3D0000}"/>
    <cellStyle name="Normal 3 4 2 2 3 2 6" xfId="15807" xr:uid="{00000000-0005-0000-0000-0000BD3D0000}"/>
    <cellStyle name="Normal 3 4 2 2 3 3" xfId="15808" xr:uid="{00000000-0005-0000-0000-0000BE3D0000}"/>
    <cellStyle name="Normal 3 4 2 2 3 3 2" xfId="15809" xr:uid="{00000000-0005-0000-0000-0000BF3D0000}"/>
    <cellStyle name="Normal 3 4 2 2 3 3 3" xfId="15810" xr:uid="{00000000-0005-0000-0000-0000C03D0000}"/>
    <cellStyle name="Normal 3 4 2 2 3 3 4" xfId="15811" xr:uid="{00000000-0005-0000-0000-0000C13D0000}"/>
    <cellStyle name="Normal 3 4 2 2 3 4" xfId="15812" xr:uid="{00000000-0005-0000-0000-0000C23D0000}"/>
    <cellStyle name="Normal 3 4 2 2 3 4 2" xfId="15813" xr:uid="{00000000-0005-0000-0000-0000C33D0000}"/>
    <cellStyle name="Normal 3 4 2 2 3 4 3" xfId="15814" xr:uid="{00000000-0005-0000-0000-0000C43D0000}"/>
    <cellStyle name="Normal 3 4 2 2 3 4 4" xfId="15815" xr:uid="{00000000-0005-0000-0000-0000C53D0000}"/>
    <cellStyle name="Normal 3 4 2 2 3 5" xfId="15816" xr:uid="{00000000-0005-0000-0000-0000C63D0000}"/>
    <cellStyle name="Normal 3 4 2 2 3 6" xfId="15817" xr:uid="{00000000-0005-0000-0000-0000C73D0000}"/>
    <cellStyle name="Normal 3 4 2 2 3 7" xfId="15818" xr:uid="{00000000-0005-0000-0000-0000C83D0000}"/>
    <cellStyle name="Normal 3 4 2 2 4" xfId="15819" xr:uid="{00000000-0005-0000-0000-0000C93D0000}"/>
    <cellStyle name="Normal 3 4 2 2 4 2" xfId="15820" xr:uid="{00000000-0005-0000-0000-0000CA3D0000}"/>
    <cellStyle name="Normal 3 4 2 2 4 2 2" xfId="15821" xr:uid="{00000000-0005-0000-0000-0000CB3D0000}"/>
    <cellStyle name="Normal 3 4 2 2 4 2 2 2" xfId="15822" xr:uid="{00000000-0005-0000-0000-0000CC3D0000}"/>
    <cellStyle name="Normal 3 4 2 2 4 2 2 3" xfId="15823" xr:uid="{00000000-0005-0000-0000-0000CD3D0000}"/>
    <cellStyle name="Normal 3 4 2 2 4 2 2 4" xfId="15824" xr:uid="{00000000-0005-0000-0000-0000CE3D0000}"/>
    <cellStyle name="Normal 3 4 2 2 4 2 3" xfId="15825" xr:uid="{00000000-0005-0000-0000-0000CF3D0000}"/>
    <cellStyle name="Normal 3 4 2 2 4 2 4" xfId="15826" xr:uid="{00000000-0005-0000-0000-0000D03D0000}"/>
    <cellStyle name="Normal 3 4 2 2 4 2 5" xfId="15827" xr:uid="{00000000-0005-0000-0000-0000D13D0000}"/>
    <cellStyle name="Normal 3 4 2 2 4 3" xfId="15828" xr:uid="{00000000-0005-0000-0000-0000D23D0000}"/>
    <cellStyle name="Normal 3 4 2 2 4 3 2" xfId="15829" xr:uid="{00000000-0005-0000-0000-0000D33D0000}"/>
    <cellStyle name="Normal 3 4 2 2 4 3 3" xfId="15830" xr:uid="{00000000-0005-0000-0000-0000D43D0000}"/>
    <cellStyle name="Normal 3 4 2 2 4 3 4" xfId="15831" xr:uid="{00000000-0005-0000-0000-0000D53D0000}"/>
    <cellStyle name="Normal 3 4 2 2 4 4" xfId="15832" xr:uid="{00000000-0005-0000-0000-0000D63D0000}"/>
    <cellStyle name="Normal 3 4 2 2 4 5" xfId="15833" xr:uid="{00000000-0005-0000-0000-0000D73D0000}"/>
    <cellStyle name="Normal 3 4 2 2 4 6" xfId="15834" xr:uid="{00000000-0005-0000-0000-0000D83D0000}"/>
    <cellStyle name="Normal 3 4 2 2 5" xfId="15835" xr:uid="{00000000-0005-0000-0000-0000D93D0000}"/>
    <cellStyle name="Normal 3 4 2 2 5 2" xfId="15836" xr:uid="{00000000-0005-0000-0000-0000DA3D0000}"/>
    <cellStyle name="Normal 3 4 2 2 5 2 2" xfId="15837" xr:uid="{00000000-0005-0000-0000-0000DB3D0000}"/>
    <cellStyle name="Normal 3 4 2 2 5 2 3" xfId="15838" xr:uid="{00000000-0005-0000-0000-0000DC3D0000}"/>
    <cellStyle name="Normal 3 4 2 2 5 2 4" xfId="15839" xr:uid="{00000000-0005-0000-0000-0000DD3D0000}"/>
    <cellStyle name="Normal 3 4 2 2 5 3" xfId="15840" xr:uid="{00000000-0005-0000-0000-0000DE3D0000}"/>
    <cellStyle name="Normal 3 4 2 2 5 4" xfId="15841" xr:uid="{00000000-0005-0000-0000-0000DF3D0000}"/>
    <cellStyle name="Normal 3 4 2 2 5 5" xfId="15842" xr:uid="{00000000-0005-0000-0000-0000E03D0000}"/>
    <cellStyle name="Normal 3 4 2 2 6" xfId="15843" xr:uid="{00000000-0005-0000-0000-0000E13D0000}"/>
    <cellStyle name="Normal 3 4 2 2 6 2" xfId="15844" xr:uid="{00000000-0005-0000-0000-0000E23D0000}"/>
    <cellStyle name="Normal 3 4 2 2 6 3" xfId="15845" xr:uid="{00000000-0005-0000-0000-0000E33D0000}"/>
    <cellStyle name="Normal 3 4 2 2 6 4" xfId="15846" xr:uid="{00000000-0005-0000-0000-0000E43D0000}"/>
    <cellStyle name="Normal 3 4 2 2 7" xfId="15847" xr:uid="{00000000-0005-0000-0000-0000E53D0000}"/>
    <cellStyle name="Normal 3 4 2 2 8" xfId="15848" xr:uid="{00000000-0005-0000-0000-0000E63D0000}"/>
    <cellStyle name="Normal 3 4 2 2 9" xfId="15849" xr:uid="{00000000-0005-0000-0000-0000E73D0000}"/>
    <cellStyle name="Normal 3 4 2 3" xfId="15850" xr:uid="{00000000-0005-0000-0000-0000E83D0000}"/>
    <cellStyle name="Normal 3 4 2 3 2" xfId="15851" xr:uid="{00000000-0005-0000-0000-0000E93D0000}"/>
    <cellStyle name="Normal 3 4 2 3 2 2" xfId="15852" xr:uid="{00000000-0005-0000-0000-0000EA3D0000}"/>
    <cellStyle name="Normal 3 4 2 3 2 2 2" xfId="15853" xr:uid="{00000000-0005-0000-0000-0000EB3D0000}"/>
    <cellStyle name="Normal 3 4 2 3 2 2 2 2" xfId="15854" xr:uid="{00000000-0005-0000-0000-0000EC3D0000}"/>
    <cellStyle name="Normal 3 4 2 3 2 2 2 3" xfId="15855" xr:uid="{00000000-0005-0000-0000-0000ED3D0000}"/>
    <cellStyle name="Normal 3 4 2 3 2 2 2 4" xfId="15856" xr:uid="{00000000-0005-0000-0000-0000EE3D0000}"/>
    <cellStyle name="Normal 3 4 2 3 2 2 3" xfId="15857" xr:uid="{00000000-0005-0000-0000-0000EF3D0000}"/>
    <cellStyle name="Normal 3 4 2 3 2 2 3 2" xfId="15858" xr:uid="{00000000-0005-0000-0000-0000F03D0000}"/>
    <cellStyle name="Normal 3 4 2 3 2 2 3 3" xfId="15859" xr:uid="{00000000-0005-0000-0000-0000F13D0000}"/>
    <cellStyle name="Normal 3 4 2 3 2 2 3 4" xfId="15860" xr:uid="{00000000-0005-0000-0000-0000F23D0000}"/>
    <cellStyle name="Normal 3 4 2 3 2 2 4" xfId="15861" xr:uid="{00000000-0005-0000-0000-0000F33D0000}"/>
    <cellStyle name="Normal 3 4 2 3 2 2 5" xfId="15862" xr:uid="{00000000-0005-0000-0000-0000F43D0000}"/>
    <cellStyle name="Normal 3 4 2 3 2 2 6" xfId="15863" xr:uid="{00000000-0005-0000-0000-0000F53D0000}"/>
    <cellStyle name="Normal 3 4 2 3 2 3" xfId="15864" xr:uid="{00000000-0005-0000-0000-0000F63D0000}"/>
    <cellStyle name="Normal 3 4 2 3 2 3 2" xfId="15865" xr:uid="{00000000-0005-0000-0000-0000F73D0000}"/>
    <cellStyle name="Normal 3 4 2 3 2 3 3" xfId="15866" xr:uid="{00000000-0005-0000-0000-0000F83D0000}"/>
    <cellStyle name="Normal 3 4 2 3 2 3 4" xfId="15867" xr:uid="{00000000-0005-0000-0000-0000F93D0000}"/>
    <cellStyle name="Normal 3 4 2 3 2 4" xfId="15868" xr:uid="{00000000-0005-0000-0000-0000FA3D0000}"/>
    <cellStyle name="Normal 3 4 2 3 2 4 2" xfId="15869" xr:uid="{00000000-0005-0000-0000-0000FB3D0000}"/>
    <cellStyle name="Normal 3 4 2 3 2 4 3" xfId="15870" xr:uid="{00000000-0005-0000-0000-0000FC3D0000}"/>
    <cellStyle name="Normal 3 4 2 3 2 4 4" xfId="15871" xr:uid="{00000000-0005-0000-0000-0000FD3D0000}"/>
    <cellStyle name="Normal 3 4 2 3 2 5" xfId="15872" xr:uid="{00000000-0005-0000-0000-0000FE3D0000}"/>
    <cellStyle name="Normal 3 4 2 3 2 6" xfId="15873" xr:uid="{00000000-0005-0000-0000-0000FF3D0000}"/>
    <cellStyle name="Normal 3 4 2 3 2 7" xfId="15874" xr:uid="{00000000-0005-0000-0000-0000003E0000}"/>
    <cellStyle name="Normal 3 4 2 3 3" xfId="15875" xr:uid="{00000000-0005-0000-0000-0000013E0000}"/>
    <cellStyle name="Normal 3 4 2 3 3 2" xfId="15876" xr:uid="{00000000-0005-0000-0000-0000023E0000}"/>
    <cellStyle name="Normal 3 4 2 3 3 2 2" xfId="15877" xr:uid="{00000000-0005-0000-0000-0000033E0000}"/>
    <cellStyle name="Normal 3 4 2 3 3 2 2 2" xfId="15878" xr:uid="{00000000-0005-0000-0000-0000043E0000}"/>
    <cellStyle name="Normal 3 4 2 3 3 2 2 3" xfId="15879" xr:uid="{00000000-0005-0000-0000-0000053E0000}"/>
    <cellStyle name="Normal 3 4 2 3 3 2 2 4" xfId="15880" xr:uid="{00000000-0005-0000-0000-0000063E0000}"/>
    <cellStyle name="Normal 3 4 2 3 3 2 3" xfId="15881" xr:uid="{00000000-0005-0000-0000-0000073E0000}"/>
    <cellStyle name="Normal 3 4 2 3 3 2 3 2" xfId="15882" xr:uid="{00000000-0005-0000-0000-0000083E0000}"/>
    <cellStyle name="Normal 3 4 2 3 3 2 3 3" xfId="15883" xr:uid="{00000000-0005-0000-0000-0000093E0000}"/>
    <cellStyle name="Normal 3 4 2 3 3 2 3 4" xfId="15884" xr:uid="{00000000-0005-0000-0000-00000A3E0000}"/>
    <cellStyle name="Normal 3 4 2 3 3 2 4" xfId="15885" xr:uid="{00000000-0005-0000-0000-00000B3E0000}"/>
    <cellStyle name="Normal 3 4 2 3 3 2 5" xfId="15886" xr:uid="{00000000-0005-0000-0000-00000C3E0000}"/>
    <cellStyle name="Normal 3 4 2 3 3 2 6" xfId="15887" xr:uid="{00000000-0005-0000-0000-00000D3E0000}"/>
    <cellStyle name="Normal 3 4 2 3 3 3" xfId="15888" xr:uid="{00000000-0005-0000-0000-00000E3E0000}"/>
    <cellStyle name="Normal 3 4 2 3 3 3 2" xfId="15889" xr:uid="{00000000-0005-0000-0000-00000F3E0000}"/>
    <cellStyle name="Normal 3 4 2 3 3 3 3" xfId="15890" xr:uid="{00000000-0005-0000-0000-0000103E0000}"/>
    <cellStyle name="Normal 3 4 2 3 3 3 4" xfId="15891" xr:uid="{00000000-0005-0000-0000-0000113E0000}"/>
    <cellStyle name="Normal 3 4 2 3 3 4" xfId="15892" xr:uid="{00000000-0005-0000-0000-0000123E0000}"/>
    <cellStyle name="Normal 3 4 2 3 3 4 2" xfId="15893" xr:uid="{00000000-0005-0000-0000-0000133E0000}"/>
    <cellStyle name="Normal 3 4 2 3 3 4 3" xfId="15894" xr:uid="{00000000-0005-0000-0000-0000143E0000}"/>
    <cellStyle name="Normal 3 4 2 3 3 4 4" xfId="15895" xr:uid="{00000000-0005-0000-0000-0000153E0000}"/>
    <cellStyle name="Normal 3 4 2 3 3 5" xfId="15896" xr:uid="{00000000-0005-0000-0000-0000163E0000}"/>
    <cellStyle name="Normal 3 4 2 3 3 6" xfId="15897" xr:uid="{00000000-0005-0000-0000-0000173E0000}"/>
    <cellStyle name="Normal 3 4 2 3 3 7" xfId="15898" xr:uid="{00000000-0005-0000-0000-0000183E0000}"/>
    <cellStyle name="Normal 3 4 2 3 4" xfId="15899" xr:uid="{00000000-0005-0000-0000-0000193E0000}"/>
    <cellStyle name="Normal 3 4 2 3 4 2" xfId="15900" xr:uid="{00000000-0005-0000-0000-00001A3E0000}"/>
    <cellStyle name="Normal 3 4 2 3 4 2 2" xfId="15901" xr:uid="{00000000-0005-0000-0000-00001B3E0000}"/>
    <cellStyle name="Normal 3 4 2 3 4 2 3" xfId="15902" xr:uid="{00000000-0005-0000-0000-00001C3E0000}"/>
    <cellStyle name="Normal 3 4 2 3 4 2 4" xfId="15903" xr:uid="{00000000-0005-0000-0000-00001D3E0000}"/>
    <cellStyle name="Normal 3 4 2 3 4 3" xfId="15904" xr:uid="{00000000-0005-0000-0000-00001E3E0000}"/>
    <cellStyle name="Normal 3 4 2 3 4 3 2" xfId="15905" xr:uid="{00000000-0005-0000-0000-00001F3E0000}"/>
    <cellStyle name="Normal 3 4 2 3 4 3 3" xfId="15906" xr:uid="{00000000-0005-0000-0000-0000203E0000}"/>
    <cellStyle name="Normal 3 4 2 3 4 3 4" xfId="15907" xr:uid="{00000000-0005-0000-0000-0000213E0000}"/>
    <cellStyle name="Normal 3 4 2 3 4 4" xfId="15908" xr:uid="{00000000-0005-0000-0000-0000223E0000}"/>
    <cellStyle name="Normal 3 4 2 3 4 5" xfId="15909" xr:uid="{00000000-0005-0000-0000-0000233E0000}"/>
    <cellStyle name="Normal 3 4 2 3 4 6" xfId="15910" xr:uid="{00000000-0005-0000-0000-0000243E0000}"/>
    <cellStyle name="Normal 3 4 2 3 5" xfId="15911" xr:uid="{00000000-0005-0000-0000-0000253E0000}"/>
    <cellStyle name="Normal 3 4 2 3 5 2" xfId="15912" xr:uid="{00000000-0005-0000-0000-0000263E0000}"/>
    <cellStyle name="Normal 3 4 2 3 5 3" xfId="15913" xr:uid="{00000000-0005-0000-0000-0000273E0000}"/>
    <cellStyle name="Normal 3 4 2 3 5 4" xfId="15914" xr:uid="{00000000-0005-0000-0000-0000283E0000}"/>
    <cellStyle name="Normal 3 4 2 3 6" xfId="15915" xr:uid="{00000000-0005-0000-0000-0000293E0000}"/>
    <cellStyle name="Normal 3 4 2 3 6 2" xfId="15916" xr:uid="{00000000-0005-0000-0000-00002A3E0000}"/>
    <cellStyle name="Normal 3 4 2 3 6 3" xfId="15917" xr:uid="{00000000-0005-0000-0000-00002B3E0000}"/>
    <cellStyle name="Normal 3 4 2 3 6 4" xfId="15918" xr:uid="{00000000-0005-0000-0000-00002C3E0000}"/>
    <cellStyle name="Normal 3 4 2 3 7" xfId="15919" xr:uid="{00000000-0005-0000-0000-00002D3E0000}"/>
    <cellStyle name="Normal 3 4 2 3 8" xfId="15920" xr:uid="{00000000-0005-0000-0000-00002E3E0000}"/>
    <cellStyle name="Normal 3 4 2 3 9" xfId="15921" xr:uid="{00000000-0005-0000-0000-00002F3E0000}"/>
    <cellStyle name="Normal 3 4 2 4" xfId="15922" xr:uid="{00000000-0005-0000-0000-0000303E0000}"/>
    <cellStyle name="Normal 3 4 2 4 2" xfId="15923" xr:uid="{00000000-0005-0000-0000-0000313E0000}"/>
    <cellStyle name="Normal 3 4 2 4 2 2" xfId="15924" xr:uid="{00000000-0005-0000-0000-0000323E0000}"/>
    <cellStyle name="Normal 3 4 2 4 2 2 2" xfId="15925" xr:uid="{00000000-0005-0000-0000-0000333E0000}"/>
    <cellStyle name="Normal 3 4 2 4 2 2 3" xfId="15926" xr:uid="{00000000-0005-0000-0000-0000343E0000}"/>
    <cellStyle name="Normal 3 4 2 4 2 2 4" xfId="15927" xr:uid="{00000000-0005-0000-0000-0000353E0000}"/>
    <cellStyle name="Normal 3 4 2 4 2 3" xfId="15928" xr:uid="{00000000-0005-0000-0000-0000363E0000}"/>
    <cellStyle name="Normal 3 4 2 4 2 3 2" xfId="15929" xr:uid="{00000000-0005-0000-0000-0000373E0000}"/>
    <cellStyle name="Normal 3 4 2 4 2 3 3" xfId="15930" xr:uid="{00000000-0005-0000-0000-0000383E0000}"/>
    <cellStyle name="Normal 3 4 2 4 2 3 4" xfId="15931" xr:uid="{00000000-0005-0000-0000-0000393E0000}"/>
    <cellStyle name="Normal 3 4 2 4 2 4" xfId="15932" xr:uid="{00000000-0005-0000-0000-00003A3E0000}"/>
    <cellStyle name="Normal 3 4 2 4 2 5" xfId="15933" xr:uid="{00000000-0005-0000-0000-00003B3E0000}"/>
    <cellStyle name="Normal 3 4 2 4 2 6" xfId="15934" xr:uid="{00000000-0005-0000-0000-00003C3E0000}"/>
    <cellStyle name="Normal 3 4 2 4 3" xfId="15935" xr:uid="{00000000-0005-0000-0000-00003D3E0000}"/>
    <cellStyle name="Normal 3 4 2 4 3 2" xfId="15936" xr:uid="{00000000-0005-0000-0000-00003E3E0000}"/>
    <cellStyle name="Normal 3 4 2 4 3 3" xfId="15937" xr:uid="{00000000-0005-0000-0000-00003F3E0000}"/>
    <cellStyle name="Normal 3 4 2 4 3 4" xfId="15938" xr:uid="{00000000-0005-0000-0000-0000403E0000}"/>
    <cellStyle name="Normal 3 4 2 4 4" xfId="15939" xr:uid="{00000000-0005-0000-0000-0000413E0000}"/>
    <cellStyle name="Normal 3 4 2 4 4 2" xfId="15940" xr:uid="{00000000-0005-0000-0000-0000423E0000}"/>
    <cellStyle name="Normal 3 4 2 4 4 3" xfId="15941" xr:uid="{00000000-0005-0000-0000-0000433E0000}"/>
    <cellStyle name="Normal 3 4 2 4 4 4" xfId="15942" xr:uid="{00000000-0005-0000-0000-0000443E0000}"/>
    <cellStyle name="Normal 3 4 2 4 5" xfId="15943" xr:uid="{00000000-0005-0000-0000-0000453E0000}"/>
    <cellStyle name="Normal 3 4 2 4 6" xfId="15944" xr:uid="{00000000-0005-0000-0000-0000463E0000}"/>
    <cellStyle name="Normal 3 4 2 4 7" xfId="15945" xr:uid="{00000000-0005-0000-0000-0000473E0000}"/>
    <cellStyle name="Normal 3 4 2 5" xfId="15946" xr:uid="{00000000-0005-0000-0000-0000483E0000}"/>
    <cellStyle name="Normal 3 4 2 5 2" xfId="15947" xr:uid="{00000000-0005-0000-0000-0000493E0000}"/>
    <cellStyle name="Normal 3 4 2 5 2 2" xfId="15948" xr:uid="{00000000-0005-0000-0000-00004A3E0000}"/>
    <cellStyle name="Normal 3 4 2 5 2 2 2" xfId="15949" xr:uid="{00000000-0005-0000-0000-00004B3E0000}"/>
    <cellStyle name="Normal 3 4 2 5 2 2 3" xfId="15950" xr:uid="{00000000-0005-0000-0000-00004C3E0000}"/>
    <cellStyle name="Normal 3 4 2 5 2 2 4" xfId="15951" xr:uid="{00000000-0005-0000-0000-00004D3E0000}"/>
    <cellStyle name="Normal 3 4 2 5 2 3" xfId="15952" xr:uid="{00000000-0005-0000-0000-00004E3E0000}"/>
    <cellStyle name="Normal 3 4 2 5 2 3 2" xfId="15953" xr:uid="{00000000-0005-0000-0000-00004F3E0000}"/>
    <cellStyle name="Normal 3 4 2 5 2 3 3" xfId="15954" xr:uid="{00000000-0005-0000-0000-0000503E0000}"/>
    <cellStyle name="Normal 3 4 2 5 2 3 4" xfId="15955" xr:uid="{00000000-0005-0000-0000-0000513E0000}"/>
    <cellStyle name="Normal 3 4 2 5 2 4" xfId="15956" xr:uid="{00000000-0005-0000-0000-0000523E0000}"/>
    <cellStyle name="Normal 3 4 2 5 2 5" xfId="15957" xr:uid="{00000000-0005-0000-0000-0000533E0000}"/>
    <cellStyle name="Normal 3 4 2 5 2 6" xfId="15958" xr:uid="{00000000-0005-0000-0000-0000543E0000}"/>
    <cellStyle name="Normal 3 4 2 5 3" xfId="15959" xr:uid="{00000000-0005-0000-0000-0000553E0000}"/>
    <cellStyle name="Normal 3 4 2 5 3 2" xfId="15960" xr:uid="{00000000-0005-0000-0000-0000563E0000}"/>
    <cellStyle name="Normal 3 4 2 5 3 3" xfId="15961" xr:uid="{00000000-0005-0000-0000-0000573E0000}"/>
    <cellStyle name="Normal 3 4 2 5 3 4" xfId="15962" xr:uid="{00000000-0005-0000-0000-0000583E0000}"/>
    <cellStyle name="Normal 3 4 2 5 4" xfId="15963" xr:uid="{00000000-0005-0000-0000-0000593E0000}"/>
    <cellStyle name="Normal 3 4 2 5 4 2" xfId="15964" xr:uid="{00000000-0005-0000-0000-00005A3E0000}"/>
    <cellStyle name="Normal 3 4 2 5 4 3" xfId="15965" xr:uid="{00000000-0005-0000-0000-00005B3E0000}"/>
    <cellStyle name="Normal 3 4 2 5 4 4" xfId="15966" xr:uid="{00000000-0005-0000-0000-00005C3E0000}"/>
    <cellStyle name="Normal 3 4 2 5 5" xfId="15967" xr:uid="{00000000-0005-0000-0000-00005D3E0000}"/>
    <cellStyle name="Normal 3 4 2 5 6" xfId="15968" xr:uid="{00000000-0005-0000-0000-00005E3E0000}"/>
    <cellStyle name="Normal 3 4 2 5 7" xfId="15969" xr:uid="{00000000-0005-0000-0000-00005F3E0000}"/>
    <cellStyle name="Normal 3 4 2 6" xfId="15970" xr:uid="{00000000-0005-0000-0000-0000603E0000}"/>
    <cellStyle name="Normal 3 4 2 6 2" xfId="15971" xr:uid="{00000000-0005-0000-0000-0000613E0000}"/>
    <cellStyle name="Normal 3 4 2 6 2 2" xfId="15972" xr:uid="{00000000-0005-0000-0000-0000623E0000}"/>
    <cellStyle name="Normal 3 4 2 6 2 3" xfId="15973" xr:uid="{00000000-0005-0000-0000-0000633E0000}"/>
    <cellStyle name="Normal 3 4 2 6 2 4" xfId="15974" xr:uid="{00000000-0005-0000-0000-0000643E0000}"/>
    <cellStyle name="Normal 3 4 2 6 3" xfId="15975" xr:uid="{00000000-0005-0000-0000-0000653E0000}"/>
    <cellStyle name="Normal 3 4 2 6 3 2" xfId="15976" xr:uid="{00000000-0005-0000-0000-0000663E0000}"/>
    <cellStyle name="Normal 3 4 2 6 3 3" xfId="15977" xr:uid="{00000000-0005-0000-0000-0000673E0000}"/>
    <cellStyle name="Normal 3 4 2 6 3 4" xfId="15978" xr:uid="{00000000-0005-0000-0000-0000683E0000}"/>
    <cellStyle name="Normal 3 4 2 7" xfId="15979" xr:uid="{00000000-0005-0000-0000-0000693E0000}"/>
    <cellStyle name="Normal 3 4 2 7 2" xfId="15980" xr:uid="{00000000-0005-0000-0000-00006A3E0000}"/>
    <cellStyle name="Normal 3 4 2 7 2 2" xfId="15981" xr:uid="{00000000-0005-0000-0000-00006B3E0000}"/>
    <cellStyle name="Normal 3 4 2 7 2 3" xfId="15982" xr:uid="{00000000-0005-0000-0000-00006C3E0000}"/>
    <cellStyle name="Normal 3 4 2 7 2 4" xfId="15983" xr:uid="{00000000-0005-0000-0000-00006D3E0000}"/>
    <cellStyle name="Normal 3 4 2 7 3" xfId="15984" xr:uid="{00000000-0005-0000-0000-00006E3E0000}"/>
    <cellStyle name="Normal 3 4 2 7 4" xfId="15985" xr:uid="{00000000-0005-0000-0000-00006F3E0000}"/>
    <cellStyle name="Normal 3 4 2 7 5" xfId="15986" xr:uid="{00000000-0005-0000-0000-0000703E0000}"/>
    <cellStyle name="Normal 3 4 2 8" xfId="15987" xr:uid="{00000000-0005-0000-0000-0000713E0000}"/>
    <cellStyle name="Normal 3 4 2 8 2" xfId="15988" xr:uid="{00000000-0005-0000-0000-0000723E0000}"/>
    <cellStyle name="Normal 3 4 2 8 3" xfId="15989" xr:uid="{00000000-0005-0000-0000-0000733E0000}"/>
    <cellStyle name="Normal 3 4 2 8 4" xfId="15990" xr:uid="{00000000-0005-0000-0000-0000743E0000}"/>
    <cellStyle name="Normal 3 4 2 9" xfId="15991" xr:uid="{00000000-0005-0000-0000-0000753E0000}"/>
    <cellStyle name="Normal 3 4 3" xfId="15992" xr:uid="{00000000-0005-0000-0000-0000763E0000}"/>
    <cellStyle name="Normal 3 4 3 10" xfId="15993" xr:uid="{00000000-0005-0000-0000-0000773E0000}"/>
    <cellStyle name="Normal 3 4 3 11" xfId="15994" xr:uid="{00000000-0005-0000-0000-0000783E0000}"/>
    <cellStyle name="Normal 3 4 3 2" xfId="15995" xr:uid="{00000000-0005-0000-0000-0000793E0000}"/>
    <cellStyle name="Normal 3 4 3 2 2" xfId="15996" xr:uid="{00000000-0005-0000-0000-00007A3E0000}"/>
    <cellStyle name="Normal 3 4 3 2 2 2" xfId="15997" xr:uid="{00000000-0005-0000-0000-00007B3E0000}"/>
    <cellStyle name="Normal 3 4 3 2 2 2 2" xfId="15998" xr:uid="{00000000-0005-0000-0000-00007C3E0000}"/>
    <cellStyle name="Normal 3 4 3 2 2 2 2 2" xfId="15999" xr:uid="{00000000-0005-0000-0000-00007D3E0000}"/>
    <cellStyle name="Normal 3 4 3 2 2 2 2 3" xfId="16000" xr:uid="{00000000-0005-0000-0000-00007E3E0000}"/>
    <cellStyle name="Normal 3 4 3 2 2 2 2 4" xfId="16001" xr:uid="{00000000-0005-0000-0000-00007F3E0000}"/>
    <cellStyle name="Normal 3 4 3 2 2 2 3" xfId="16002" xr:uid="{00000000-0005-0000-0000-0000803E0000}"/>
    <cellStyle name="Normal 3 4 3 2 2 2 3 2" xfId="16003" xr:uid="{00000000-0005-0000-0000-0000813E0000}"/>
    <cellStyle name="Normal 3 4 3 2 2 2 3 3" xfId="16004" xr:uid="{00000000-0005-0000-0000-0000823E0000}"/>
    <cellStyle name="Normal 3 4 3 2 2 2 3 4" xfId="16005" xr:uid="{00000000-0005-0000-0000-0000833E0000}"/>
    <cellStyle name="Normal 3 4 3 2 2 2 4" xfId="16006" xr:uid="{00000000-0005-0000-0000-0000843E0000}"/>
    <cellStyle name="Normal 3 4 3 2 2 2 5" xfId="16007" xr:uid="{00000000-0005-0000-0000-0000853E0000}"/>
    <cellStyle name="Normal 3 4 3 2 2 2 6" xfId="16008" xr:uid="{00000000-0005-0000-0000-0000863E0000}"/>
    <cellStyle name="Normal 3 4 3 2 2 3" xfId="16009" xr:uid="{00000000-0005-0000-0000-0000873E0000}"/>
    <cellStyle name="Normal 3 4 3 2 2 3 2" xfId="16010" xr:uid="{00000000-0005-0000-0000-0000883E0000}"/>
    <cellStyle name="Normal 3 4 3 2 2 3 3" xfId="16011" xr:uid="{00000000-0005-0000-0000-0000893E0000}"/>
    <cellStyle name="Normal 3 4 3 2 2 3 4" xfId="16012" xr:uid="{00000000-0005-0000-0000-00008A3E0000}"/>
    <cellStyle name="Normal 3 4 3 2 2 4" xfId="16013" xr:uid="{00000000-0005-0000-0000-00008B3E0000}"/>
    <cellStyle name="Normal 3 4 3 2 2 4 2" xfId="16014" xr:uid="{00000000-0005-0000-0000-00008C3E0000}"/>
    <cellStyle name="Normal 3 4 3 2 2 4 3" xfId="16015" xr:uid="{00000000-0005-0000-0000-00008D3E0000}"/>
    <cellStyle name="Normal 3 4 3 2 2 4 4" xfId="16016" xr:uid="{00000000-0005-0000-0000-00008E3E0000}"/>
    <cellStyle name="Normal 3 4 3 2 2 5" xfId="16017" xr:uid="{00000000-0005-0000-0000-00008F3E0000}"/>
    <cellStyle name="Normal 3 4 3 2 2 6" xfId="16018" xr:uid="{00000000-0005-0000-0000-0000903E0000}"/>
    <cellStyle name="Normal 3 4 3 2 2 7" xfId="16019" xr:uid="{00000000-0005-0000-0000-0000913E0000}"/>
    <cellStyle name="Normal 3 4 3 2 3" xfId="16020" xr:uid="{00000000-0005-0000-0000-0000923E0000}"/>
    <cellStyle name="Normal 3 4 3 2 3 2" xfId="16021" xr:uid="{00000000-0005-0000-0000-0000933E0000}"/>
    <cellStyle name="Normal 3 4 3 2 3 2 2" xfId="16022" xr:uid="{00000000-0005-0000-0000-0000943E0000}"/>
    <cellStyle name="Normal 3 4 3 2 3 2 2 2" xfId="16023" xr:uid="{00000000-0005-0000-0000-0000953E0000}"/>
    <cellStyle name="Normal 3 4 3 2 3 2 2 3" xfId="16024" xr:uid="{00000000-0005-0000-0000-0000963E0000}"/>
    <cellStyle name="Normal 3 4 3 2 3 2 2 4" xfId="16025" xr:uid="{00000000-0005-0000-0000-0000973E0000}"/>
    <cellStyle name="Normal 3 4 3 2 3 2 3" xfId="16026" xr:uid="{00000000-0005-0000-0000-0000983E0000}"/>
    <cellStyle name="Normal 3 4 3 2 3 2 3 2" xfId="16027" xr:uid="{00000000-0005-0000-0000-0000993E0000}"/>
    <cellStyle name="Normal 3 4 3 2 3 2 3 3" xfId="16028" xr:uid="{00000000-0005-0000-0000-00009A3E0000}"/>
    <cellStyle name="Normal 3 4 3 2 3 2 3 4" xfId="16029" xr:uid="{00000000-0005-0000-0000-00009B3E0000}"/>
    <cellStyle name="Normal 3 4 3 2 3 2 4" xfId="16030" xr:uid="{00000000-0005-0000-0000-00009C3E0000}"/>
    <cellStyle name="Normal 3 4 3 2 3 2 5" xfId="16031" xr:uid="{00000000-0005-0000-0000-00009D3E0000}"/>
    <cellStyle name="Normal 3 4 3 2 3 2 6" xfId="16032" xr:uid="{00000000-0005-0000-0000-00009E3E0000}"/>
    <cellStyle name="Normal 3 4 3 2 3 3" xfId="16033" xr:uid="{00000000-0005-0000-0000-00009F3E0000}"/>
    <cellStyle name="Normal 3 4 3 2 3 3 2" xfId="16034" xr:uid="{00000000-0005-0000-0000-0000A03E0000}"/>
    <cellStyle name="Normal 3 4 3 2 3 3 3" xfId="16035" xr:uid="{00000000-0005-0000-0000-0000A13E0000}"/>
    <cellStyle name="Normal 3 4 3 2 3 3 4" xfId="16036" xr:uid="{00000000-0005-0000-0000-0000A23E0000}"/>
    <cellStyle name="Normal 3 4 3 2 3 4" xfId="16037" xr:uid="{00000000-0005-0000-0000-0000A33E0000}"/>
    <cellStyle name="Normal 3 4 3 2 3 4 2" xfId="16038" xr:uid="{00000000-0005-0000-0000-0000A43E0000}"/>
    <cellStyle name="Normal 3 4 3 2 3 4 3" xfId="16039" xr:uid="{00000000-0005-0000-0000-0000A53E0000}"/>
    <cellStyle name="Normal 3 4 3 2 3 4 4" xfId="16040" xr:uid="{00000000-0005-0000-0000-0000A63E0000}"/>
    <cellStyle name="Normal 3 4 3 2 3 5" xfId="16041" xr:uid="{00000000-0005-0000-0000-0000A73E0000}"/>
    <cellStyle name="Normal 3 4 3 2 3 6" xfId="16042" xr:uid="{00000000-0005-0000-0000-0000A83E0000}"/>
    <cellStyle name="Normal 3 4 3 2 3 7" xfId="16043" xr:uid="{00000000-0005-0000-0000-0000A93E0000}"/>
    <cellStyle name="Normal 3 4 3 2 4" xfId="16044" xr:uid="{00000000-0005-0000-0000-0000AA3E0000}"/>
    <cellStyle name="Normal 3 4 3 2 4 2" xfId="16045" xr:uid="{00000000-0005-0000-0000-0000AB3E0000}"/>
    <cellStyle name="Normal 3 4 3 2 4 2 2" xfId="16046" xr:uid="{00000000-0005-0000-0000-0000AC3E0000}"/>
    <cellStyle name="Normal 3 4 3 2 4 2 3" xfId="16047" xr:uid="{00000000-0005-0000-0000-0000AD3E0000}"/>
    <cellStyle name="Normal 3 4 3 2 4 2 4" xfId="16048" xr:uid="{00000000-0005-0000-0000-0000AE3E0000}"/>
    <cellStyle name="Normal 3 4 3 2 4 3" xfId="16049" xr:uid="{00000000-0005-0000-0000-0000AF3E0000}"/>
    <cellStyle name="Normal 3 4 3 2 4 3 2" xfId="16050" xr:uid="{00000000-0005-0000-0000-0000B03E0000}"/>
    <cellStyle name="Normal 3 4 3 2 4 3 3" xfId="16051" xr:uid="{00000000-0005-0000-0000-0000B13E0000}"/>
    <cellStyle name="Normal 3 4 3 2 4 3 4" xfId="16052" xr:uid="{00000000-0005-0000-0000-0000B23E0000}"/>
    <cellStyle name="Normal 3 4 3 2 4 4" xfId="16053" xr:uid="{00000000-0005-0000-0000-0000B33E0000}"/>
    <cellStyle name="Normal 3 4 3 2 4 5" xfId="16054" xr:uid="{00000000-0005-0000-0000-0000B43E0000}"/>
    <cellStyle name="Normal 3 4 3 2 4 6" xfId="16055" xr:uid="{00000000-0005-0000-0000-0000B53E0000}"/>
    <cellStyle name="Normal 3 4 3 2 5" xfId="16056" xr:uid="{00000000-0005-0000-0000-0000B63E0000}"/>
    <cellStyle name="Normal 3 4 3 2 5 2" xfId="16057" xr:uid="{00000000-0005-0000-0000-0000B73E0000}"/>
    <cellStyle name="Normal 3 4 3 2 5 3" xfId="16058" xr:uid="{00000000-0005-0000-0000-0000B83E0000}"/>
    <cellStyle name="Normal 3 4 3 2 5 4" xfId="16059" xr:uid="{00000000-0005-0000-0000-0000B93E0000}"/>
    <cellStyle name="Normal 3 4 3 2 6" xfId="16060" xr:uid="{00000000-0005-0000-0000-0000BA3E0000}"/>
    <cellStyle name="Normal 3 4 3 2 6 2" xfId="16061" xr:uid="{00000000-0005-0000-0000-0000BB3E0000}"/>
    <cellStyle name="Normal 3 4 3 2 6 3" xfId="16062" xr:uid="{00000000-0005-0000-0000-0000BC3E0000}"/>
    <cellStyle name="Normal 3 4 3 2 6 4" xfId="16063" xr:uid="{00000000-0005-0000-0000-0000BD3E0000}"/>
    <cellStyle name="Normal 3 4 3 2 7" xfId="16064" xr:uid="{00000000-0005-0000-0000-0000BE3E0000}"/>
    <cellStyle name="Normal 3 4 3 2 8" xfId="16065" xr:uid="{00000000-0005-0000-0000-0000BF3E0000}"/>
    <cellStyle name="Normal 3 4 3 2 9" xfId="16066" xr:uid="{00000000-0005-0000-0000-0000C03E0000}"/>
    <cellStyle name="Normal 3 4 3 3" xfId="16067" xr:uid="{00000000-0005-0000-0000-0000C13E0000}"/>
    <cellStyle name="Normal 3 4 3 3 2" xfId="16068" xr:uid="{00000000-0005-0000-0000-0000C23E0000}"/>
    <cellStyle name="Normal 3 4 3 3 2 2" xfId="16069" xr:uid="{00000000-0005-0000-0000-0000C33E0000}"/>
    <cellStyle name="Normal 3 4 3 3 2 2 2" xfId="16070" xr:uid="{00000000-0005-0000-0000-0000C43E0000}"/>
    <cellStyle name="Normal 3 4 3 3 2 2 2 2" xfId="16071" xr:uid="{00000000-0005-0000-0000-0000C53E0000}"/>
    <cellStyle name="Normal 3 4 3 3 2 2 2 3" xfId="16072" xr:uid="{00000000-0005-0000-0000-0000C63E0000}"/>
    <cellStyle name="Normal 3 4 3 3 2 2 2 4" xfId="16073" xr:uid="{00000000-0005-0000-0000-0000C73E0000}"/>
    <cellStyle name="Normal 3 4 3 3 2 2 3" xfId="16074" xr:uid="{00000000-0005-0000-0000-0000C83E0000}"/>
    <cellStyle name="Normal 3 4 3 3 2 2 4" xfId="16075" xr:uid="{00000000-0005-0000-0000-0000C93E0000}"/>
    <cellStyle name="Normal 3 4 3 3 2 2 5" xfId="16076" xr:uid="{00000000-0005-0000-0000-0000CA3E0000}"/>
    <cellStyle name="Normal 3 4 3 3 2 3" xfId="16077" xr:uid="{00000000-0005-0000-0000-0000CB3E0000}"/>
    <cellStyle name="Normal 3 4 3 3 2 3 2" xfId="16078" xr:uid="{00000000-0005-0000-0000-0000CC3E0000}"/>
    <cellStyle name="Normal 3 4 3 3 2 3 3" xfId="16079" xr:uid="{00000000-0005-0000-0000-0000CD3E0000}"/>
    <cellStyle name="Normal 3 4 3 3 2 3 4" xfId="16080" xr:uid="{00000000-0005-0000-0000-0000CE3E0000}"/>
    <cellStyle name="Normal 3 4 3 3 2 4" xfId="16081" xr:uid="{00000000-0005-0000-0000-0000CF3E0000}"/>
    <cellStyle name="Normal 3 4 3 3 2 4 2" xfId="16082" xr:uid="{00000000-0005-0000-0000-0000D03E0000}"/>
    <cellStyle name="Normal 3 4 3 3 2 4 3" xfId="16083" xr:uid="{00000000-0005-0000-0000-0000D13E0000}"/>
    <cellStyle name="Normal 3 4 3 3 2 4 4" xfId="16084" xr:uid="{00000000-0005-0000-0000-0000D23E0000}"/>
    <cellStyle name="Normal 3 4 3 3 2 5" xfId="16085" xr:uid="{00000000-0005-0000-0000-0000D33E0000}"/>
    <cellStyle name="Normal 3 4 3 3 2 6" xfId="16086" xr:uid="{00000000-0005-0000-0000-0000D43E0000}"/>
    <cellStyle name="Normal 3 4 3 3 2 7" xfId="16087" xr:uid="{00000000-0005-0000-0000-0000D53E0000}"/>
    <cellStyle name="Normal 3 4 3 3 3" xfId="16088" xr:uid="{00000000-0005-0000-0000-0000D63E0000}"/>
    <cellStyle name="Normal 3 4 3 3 3 2" xfId="16089" xr:uid="{00000000-0005-0000-0000-0000D73E0000}"/>
    <cellStyle name="Normal 3 4 3 3 3 2 2" xfId="16090" xr:uid="{00000000-0005-0000-0000-0000D83E0000}"/>
    <cellStyle name="Normal 3 4 3 3 3 2 2 2" xfId="16091" xr:uid="{00000000-0005-0000-0000-0000D93E0000}"/>
    <cellStyle name="Normal 3 4 3 3 3 2 2 3" xfId="16092" xr:uid="{00000000-0005-0000-0000-0000DA3E0000}"/>
    <cellStyle name="Normal 3 4 3 3 3 2 2 4" xfId="16093" xr:uid="{00000000-0005-0000-0000-0000DB3E0000}"/>
    <cellStyle name="Normal 3 4 3 3 3 2 3" xfId="16094" xr:uid="{00000000-0005-0000-0000-0000DC3E0000}"/>
    <cellStyle name="Normal 3 4 3 3 3 2 4" xfId="16095" xr:uid="{00000000-0005-0000-0000-0000DD3E0000}"/>
    <cellStyle name="Normal 3 4 3 3 3 2 5" xfId="16096" xr:uid="{00000000-0005-0000-0000-0000DE3E0000}"/>
    <cellStyle name="Normal 3 4 3 3 3 3" xfId="16097" xr:uid="{00000000-0005-0000-0000-0000DF3E0000}"/>
    <cellStyle name="Normal 3 4 3 3 3 3 2" xfId="16098" xr:uid="{00000000-0005-0000-0000-0000E03E0000}"/>
    <cellStyle name="Normal 3 4 3 3 3 3 3" xfId="16099" xr:uid="{00000000-0005-0000-0000-0000E13E0000}"/>
    <cellStyle name="Normal 3 4 3 3 3 3 4" xfId="16100" xr:uid="{00000000-0005-0000-0000-0000E23E0000}"/>
    <cellStyle name="Normal 3 4 3 3 3 4" xfId="16101" xr:uid="{00000000-0005-0000-0000-0000E33E0000}"/>
    <cellStyle name="Normal 3 4 3 3 3 5" xfId="16102" xr:uid="{00000000-0005-0000-0000-0000E43E0000}"/>
    <cellStyle name="Normal 3 4 3 3 3 6" xfId="16103" xr:uid="{00000000-0005-0000-0000-0000E53E0000}"/>
    <cellStyle name="Normal 3 4 3 3 4" xfId="16104" xr:uid="{00000000-0005-0000-0000-0000E63E0000}"/>
    <cellStyle name="Normal 3 4 3 3 4 2" xfId="16105" xr:uid="{00000000-0005-0000-0000-0000E73E0000}"/>
    <cellStyle name="Normal 3 4 3 3 4 2 2" xfId="16106" xr:uid="{00000000-0005-0000-0000-0000E83E0000}"/>
    <cellStyle name="Normal 3 4 3 3 4 2 3" xfId="16107" xr:uid="{00000000-0005-0000-0000-0000E93E0000}"/>
    <cellStyle name="Normal 3 4 3 3 4 2 4" xfId="16108" xr:uid="{00000000-0005-0000-0000-0000EA3E0000}"/>
    <cellStyle name="Normal 3 4 3 3 4 3" xfId="16109" xr:uid="{00000000-0005-0000-0000-0000EB3E0000}"/>
    <cellStyle name="Normal 3 4 3 3 4 4" xfId="16110" xr:uid="{00000000-0005-0000-0000-0000EC3E0000}"/>
    <cellStyle name="Normal 3 4 3 3 4 5" xfId="16111" xr:uid="{00000000-0005-0000-0000-0000ED3E0000}"/>
    <cellStyle name="Normal 3 4 3 3 5" xfId="16112" xr:uid="{00000000-0005-0000-0000-0000EE3E0000}"/>
    <cellStyle name="Normal 3 4 3 3 5 2" xfId="16113" xr:uid="{00000000-0005-0000-0000-0000EF3E0000}"/>
    <cellStyle name="Normal 3 4 3 3 5 3" xfId="16114" xr:uid="{00000000-0005-0000-0000-0000F03E0000}"/>
    <cellStyle name="Normal 3 4 3 3 5 4" xfId="16115" xr:uid="{00000000-0005-0000-0000-0000F13E0000}"/>
    <cellStyle name="Normal 3 4 3 3 6" xfId="16116" xr:uid="{00000000-0005-0000-0000-0000F23E0000}"/>
    <cellStyle name="Normal 3 4 3 3 6 2" xfId="16117" xr:uid="{00000000-0005-0000-0000-0000F33E0000}"/>
    <cellStyle name="Normal 3 4 3 3 6 3" xfId="16118" xr:uid="{00000000-0005-0000-0000-0000F43E0000}"/>
    <cellStyle name="Normal 3 4 3 3 6 4" xfId="16119" xr:uid="{00000000-0005-0000-0000-0000F53E0000}"/>
    <cellStyle name="Normal 3 4 3 3 7" xfId="16120" xr:uid="{00000000-0005-0000-0000-0000F63E0000}"/>
    <cellStyle name="Normal 3 4 3 3 8" xfId="16121" xr:uid="{00000000-0005-0000-0000-0000F73E0000}"/>
    <cellStyle name="Normal 3 4 3 3 9" xfId="16122" xr:uid="{00000000-0005-0000-0000-0000F83E0000}"/>
    <cellStyle name="Normal 3 4 3 4" xfId="16123" xr:uid="{00000000-0005-0000-0000-0000F93E0000}"/>
    <cellStyle name="Normal 3 4 3 4 2" xfId="16124" xr:uid="{00000000-0005-0000-0000-0000FA3E0000}"/>
    <cellStyle name="Normal 3 4 3 4 2 2" xfId="16125" xr:uid="{00000000-0005-0000-0000-0000FB3E0000}"/>
    <cellStyle name="Normal 3 4 3 4 2 2 2" xfId="16126" xr:uid="{00000000-0005-0000-0000-0000FC3E0000}"/>
    <cellStyle name="Normal 3 4 3 4 2 2 3" xfId="16127" xr:uid="{00000000-0005-0000-0000-0000FD3E0000}"/>
    <cellStyle name="Normal 3 4 3 4 2 2 4" xfId="16128" xr:uid="{00000000-0005-0000-0000-0000FE3E0000}"/>
    <cellStyle name="Normal 3 4 3 4 2 3" xfId="16129" xr:uid="{00000000-0005-0000-0000-0000FF3E0000}"/>
    <cellStyle name="Normal 3 4 3 4 2 3 2" xfId="16130" xr:uid="{00000000-0005-0000-0000-0000003F0000}"/>
    <cellStyle name="Normal 3 4 3 4 2 3 3" xfId="16131" xr:uid="{00000000-0005-0000-0000-0000013F0000}"/>
    <cellStyle name="Normal 3 4 3 4 2 3 4" xfId="16132" xr:uid="{00000000-0005-0000-0000-0000023F0000}"/>
    <cellStyle name="Normal 3 4 3 4 2 4" xfId="16133" xr:uid="{00000000-0005-0000-0000-0000033F0000}"/>
    <cellStyle name="Normal 3 4 3 4 2 5" xfId="16134" xr:uid="{00000000-0005-0000-0000-0000043F0000}"/>
    <cellStyle name="Normal 3 4 3 4 2 6" xfId="16135" xr:uid="{00000000-0005-0000-0000-0000053F0000}"/>
    <cellStyle name="Normal 3 4 3 4 3" xfId="16136" xr:uid="{00000000-0005-0000-0000-0000063F0000}"/>
    <cellStyle name="Normal 3 4 3 4 3 2" xfId="16137" xr:uid="{00000000-0005-0000-0000-0000073F0000}"/>
    <cellStyle name="Normal 3 4 3 4 3 3" xfId="16138" xr:uid="{00000000-0005-0000-0000-0000083F0000}"/>
    <cellStyle name="Normal 3 4 3 4 3 4" xfId="16139" xr:uid="{00000000-0005-0000-0000-0000093F0000}"/>
    <cellStyle name="Normal 3 4 3 4 4" xfId="16140" xr:uid="{00000000-0005-0000-0000-00000A3F0000}"/>
    <cellStyle name="Normal 3 4 3 4 4 2" xfId="16141" xr:uid="{00000000-0005-0000-0000-00000B3F0000}"/>
    <cellStyle name="Normal 3 4 3 4 4 3" xfId="16142" xr:uid="{00000000-0005-0000-0000-00000C3F0000}"/>
    <cellStyle name="Normal 3 4 3 4 4 4" xfId="16143" xr:uid="{00000000-0005-0000-0000-00000D3F0000}"/>
    <cellStyle name="Normal 3 4 3 4 5" xfId="16144" xr:uid="{00000000-0005-0000-0000-00000E3F0000}"/>
    <cellStyle name="Normal 3 4 3 4 6" xfId="16145" xr:uid="{00000000-0005-0000-0000-00000F3F0000}"/>
    <cellStyle name="Normal 3 4 3 4 7" xfId="16146" xr:uid="{00000000-0005-0000-0000-0000103F0000}"/>
    <cellStyle name="Normal 3 4 3 5" xfId="16147" xr:uid="{00000000-0005-0000-0000-0000113F0000}"/>
    <cellStyle name="Normal 3 4 3 5 2" xfId="16148" xr:uid="{00000000-0005-0000-0000-0000123F0000}"/>
    <cellStyle name="Normal 3 4 3 5 2 2" xfId="16149" xr:uid="{00000000-0005-0000-0000-0000133F0000}"/>
    <cellStyle name="Normal 3 4 3 5 2 2 2" xfId="16150" xr:uid="{00000000-0005-0000-0000-0000143F0000}"/>
    <cellStyle name="Normal 3 4 3 5 2 2 3" xfId="16151" xr:uid="{00000000-0005-0000-0000-0000153F0000}"/>
    <cellStyle name="Normal 3 4 3 5 2 2 4" xfId="16152" xr:uid="{00000000-0005-0000-0000-0000163F0000}"/>
    <cellStyle name="Normal 3 4 3 5 2 3" xfId="16153" xr:uid="{00000000-0005-0000-0000-0000173F0000}"/>
    <cellStyle name="Normal 3 4 3 5 2 4" xfId="16154" xr:uid="{00000000-0005-0000-0000-0000183F0000}"/>
    <cellStyle name="Normal 3 4 3 5 2 5" xfId="16155" xr:uid="{00000000-0005-0000-0000-0000193F0000}"/>
    <cellStyle name="Normal 3 4 3 5 3" xfId="16156" xr:uid="{00000000-0005-0000-0000-00001A3F0000}"/>
    <cellStyle name="Normal 3 4 3 5 3 2" xfId="16157" xr:uid="{00000000-0005-0000-0000-00001B3F0000}"/>
    <cellStyle name="Normal 3 4 3 5 3 3" xfId="16158" xr:uid="{00000000-0005-0000-0000-00001C3F0000}"/>
    <cellStyle name="Normal 3 4 3 5 3 4" xfId="16159" xr:uid="{00000000-0005-0000-0000-00001D3F0000}"/>
    <cellStyle name="Normal 3 4 3 5 4" xfId="16160" xr:uid="{00000000-0005-0000-0000-00001E3F0000}"/>
    <cellStyle name="Normal 3 4 3 5 4 2" xfId="16161" xr:uid="{00000000-0005-0000-0000-00001F3F0000}"/>
    <cellStyle name="Normal 3 4 3 5 4 3" xfId="16162" xr:uid="{00000000-0005-0000-0000-0000203F0000}"/>
    <cellStyle name="Normal 3 4 3 5 4 4" xfId="16163" xr:uid="{00000000-0005-0000-0000-0000213F0000}"/>
    <cellStyle name="Normal 3 4 3 6" xfId="16164" xr:uid="{00000000-0005-0000-0000-0000223F0000}"/>
    <cellStyle name="Normal 3 4 3 6 2" xfId="16165" xr:uid="{00000000-0005-0000-0000-0000233F0000}"/>
    <cellStyle name="Normal 3 4 3 6 2 2" xfId="16166" xr:uid="{00000000-0005-0000-0000-0000243F0000}"/>
    <cellStyle name="Normal 3 4 3 6 2 3" xfId="16167" xr:uid="{00000000-0005-0000-0000-0000253F0000}"/>
    <cellStyle name="Normal 3 4 3 6 2 4" xfId="16168" xr:uid="{00000000-0005-0000-0000-0000263F0000}"/>
    <cellStyle name="Normal 3 4 3 6 3" xfId="16169" xr:uid="{00000000-0005-0000-0000-0000273F0000}"/>
    <cellStyle name="Normal 3 4 3 6 3 2" xfId="16170" xr:uid="{00000000-0005-0000-0000-0000283F0000}"/>
    <cellStyle name="Normal 3 4 3 6 3 3" xfId="16171" xr:uid="{00000000-0005-0000-0000-0000293F0000}"/>
    <cellStyle name="Normal 3 4 3 6 3 4" xfId="16172" xr:uid="{00000000-0005-0000-0000-00002A3F0000}"/>
    <cellStyle name="Normal 3 4 3 6 4" xfId="16173" xr:uid="{00000000-0005-0000-0000-00002B3F0000}"/>
    <cellStyle name="Normal 3 4 3 6 5" xfId="16174" xr:uid="{00000000-0005-0000-0000-00002C3F0000}"/>
    <cellStyle name="Normal 3 4 3 6 6" xfId="16175" xr:uid="{00000000-0005-0000-0000-00002D3F0000}"/>
    <cellStyle name="Normal 3 4 3 7" xfId="16176" xr:uid="{00000000-0005-0000-0000-00002E3F0000}"/>
    <cellStyle name="Normal 3 4 3 7 2" xfId="16177" xr:uid="{00000000-0005-0000-0000-00002F3F0000}"/>
    <cellStyle name="Normal 3 4 3 7 3" xfId="16178" xr:uid="{00000000-0005-0000-0000-0000303F0000}"/>
    <cellStyle name="Normal 3 4 3 7 4" xfId="16179" xr:uid="{00000000-0005-0000-0000-0000313F0000}"/>
    <cellStyle name="Normal 3 4 3 8" xfId="16180" xr:uid="{00000000-0005-0000-0000-0000323F0000}"/>
    <cellStyle name="Normal 3 4 3 8 2" xfId="16181" xr:uid="{00000000-0005-0000-0000-0000333F0000}"/>
    <cellStyle name="Normal 3 4 3 8 3" xfId="16182" xr:uid="{00000000-0005-0000-0000-0000343F0000}"/>
    <cellStyle name="Normal 3 4 3 8 4" xfId="16183" xr:uid="{00000000-0005-0000-0000-0000353F0000}"/>
    <cellStyle name="Normal 3 4 3 9" xfId="16184" xr:uid="{00000000-0005-0000-0000-0000363F0000}"/>
    <cellStyle name="Normal 3 4 4" xfId="16185" xr:uid="{00000000-0005-0000-0000-0000373F0000}"/>
    <cellStyle name="Normal 3 4 4 2" xfId="16186" xr:uid="{00000000-0005-0000-0000-0000383F0000}"/>
    <cellStyle name="Normal 3 4 4 2 2" xfId="16187" xr:uid="{00000000-0005-0000-0000-0000393F0000}"/>
    <cellStyle name="Normal 3 4 4 2 2 2" xfId="16188" xr:uid="{00000000-0005-0000-0000-00003A3F0000}"/>
    <cellStyle name="Normal 3 4 4 2 2 2 2" xfId="16189" xr:uid="{00000000-0005-0000-0000-00003B3F0000}"/>
    <cellStyle name="Normal 3 4 4 2 2 2 3" xfId="16190" xr:uid="{00000000-0005-0000-0000-00003C3F0000}"/>
    <cellStyle name="Normal 3 4 4 2 2 2 4" xfId="16191" xr:uid="{00000000-0005-0000-0000-00003D3F0000}"/>
    <cellStyle name="Normal 3 4 4 2 2 3" xfId="16192" xr:uid="{00000000-0005-0000-0000-00003E3F0000}"/>
    <cellStyle name="Normal 3 4 4 2 2 4" xfId="16193" xr:uid="{00000000-0005-0000-0000-00003F3F0000}"/>
    <cellStyle name="Normal 3 4 4 2 2 5" xfId="16194" xr:uid="{00000000-0005-0000-0000-0000403F0000}"/>
    <cellStyle name="Normal 3 4 4 2 3" xfId="16195" xr:uid="{00000000-0005-0000-0000-0000413F0000}"/>
    <cellStyle name="Normal 3 4 4 2 3 2" xfId="16196" xr:uid="{00000000-0005-0000-0000-0000423F0000}"/>
    <cellStyle name="Normal 3 4 4 2 3 3" xfId="16197" xr:uid="{00000000-0005-0000-0000-0000433F0000}"/>
    <cellStyle name="Normal 3 4 4 2 3 4" xfId="16198" xr:uid="{00000000-0005-0000-0000-0000443F0000}"/>
    <cellStyle name="Normal 3 4 4 2 4" xfId="16199" xr:uid="{00000000-0005-0000-0000-0000453F0000}"/>
    <cellStyle name="Normal 3 4 4 2 4 2" xfId="16200" xr:uid="{00000000-0005-0000-0000-0000463F0000}"/>
    <cellStyle name="Normal 3 4 4 2 4 3" xfId="16201" xr:uid="{00000000-0005-0000-0000-0000473F0000}"/>
    <cellStyle name="Normal 3 4 4 2 4 4" xfId="16202" xr:uid="{00000000-0005-0000-0000-0000483F0000}"/>
    <cellStyle name="Normal 3 4 4 3" xfId="16203" xr:uid="{00000000-0005-0000-0000-0000493F0000}"/>
    <cellStyle name="Normal 3 4 4 3 2" xfId="16204" xr:uid="{00000000-0005-0000-0000-00004A3F0000}"/>
    <cellStyle name="Normal 3 4 4 3 2 2" xfId="16205" xr:uid="{00000000-0005-0000-0000-00004B3F0000}"/>
    <cellStyle name="Normal 3 4 4 3 2 2 2" xfId="16206" xr:uid="{00000000-0005-0000-0000-00004C3F0000}"/>
    <cellStyle name="Normal 3 4 4 3 2 2 3" xfId="16207" xr:uid="{00000000-0005-0000-0000-00004D3F0000}"/>
    <cellStyle name="Normal 3 4 4 3 2 2 4" xfId="16208" xr:uid="{00000000-0005-0000-0000-00004E3F0000}"/>
    <cellStyle name="Normal 3 4 4 3 2 3" xfId="16209" xr:uid="{00000000-0005-0000-0000-00004F3F0000}"/>
    <cellStyle name="Normal 3 4 4 3 2 4" xfId="16210" xr:uid="{00000000-0005-0000-0000-0000503F0000}"/>
    <cellStyle name="Normal 3 4 4 3 2 5" xfId="16211" xr:uid="{00000000-0005-0000-0000-0000513F0000}"/>
    <cellStyle name="Normal 3 4 4 3 3" xfId="16212" xr:uid="{00000000-0005-0000-0000-0000523F0000}"/>
    <cellStyle name="Normal 3 4 4 3 3 2" xfId="16213" xr:uid="{00000000-0005-0000-0000-0000533F0000}"/>
    <cellStyle name="Normal 3 4 4 3 3 3" xfId="16214" xr:uid="{00000000-0005-0000-0000-0000543F0000}"/>
    <cellStyle name="Normal 3 4 4 3 3 4" xfId="16215" xr:uid="{00000000-0005-0000-0000-0000553F0000}"/>
    <cellStyle name="Normal 3 4 4 3 4" xfId="16216" xr:uid="{00000000-0005-0000-0000-0000563F0000}"/>
    <cellStyle name="Normal 3 4 4 3 5" xfId="16217" xr:uid="{00000000-0005-0000-0000-0000573F0000}"/>
    <cellStyle name="Normal 3 4 4 3 6" xfId="16218" xr:uid="{00000000-0005-0000-0000-0000583F0000}"/>
    <cellStyle name="Normal 3 4 4 4" xfId="16219" xr:uid="{00000000-0005-0000-0000-0000593F0000}"/>
    <cellStyle name="Normal 3 4 4 4 2" xfId="16220" xr:uid="{00000000-0005-0000-0000-00005A3F0000}"/>
    <cellStyle name="Normal 3 4 4 4 2 2" xfId="16221" xr:uid="{00000000-0005-0000-0000-00005B3F0000}"/>
    <cellStyle name="Normal 3 4 4 4 2 3" xfId="16222" xr:uid="{00000000-0005-0000-0000-00005C3F0000}"/>
    <cellStyle name="Normal 3 4 4 4 2 4" xfId="16223" xr:uid="{00000000-0005-0000-0000-00005D3F0000}"/>
    <cellStyle name="Normal 3 4 4 4 3" xfId="16224" xr:uid="{00000000-0005-0000-0000-00005E3F0000}"/>
    <cellStyle name="Normal 3 4 4 4 4" xfId="16225" xr:uid="{00000000-0005-0000-0000-00005F3F0000}"/>
    <cellStyle name="Normal 3 4 4 4 5" xfId="16226" xr:uid="{00000000-0005-0000-0000-0000603F0000}"/>
    <cellStyle name="Normal 3 4 4 5" xfId="16227" xr:uid="{00000000-0005-0000-0000-0000613F0000}"/>
    <cellStyle name="Normal 3 4 4 5 2" xfId="16228" xr:uid="{00000000-0005-0000-0000-0000623F0000}"/>
    <cellStyle name="Normal 3 4 4 5 3" xfId="16229" xr:uid="{00000000-0005-0000-0000-0000633F0000}"/>
    <cellStyle name="Normal 3 4 4 5 4" xfId="16230" xr:uid="{00000000-0005-0000-0000-0000643F0000}"/>
    <cellStyle name="Normal 3 4 4 6" xfId="16231" xr:uid="{00000000-0005-0000-0000-0000653F0000}"/>
    <cellStyle name="Normal 3 4 4 6 2" xfId="16232" xr:uid="{00000000-0005-0000-0000-0000663F0000}"/>
    <cellStyle name="Normal 3 4 4 6 3" xfId="16233" xr:uid="{00000000-0005-0000-0000-0000673F0000}"/>
    <cellStyle name="Normal 3 4 4 6 4" xfId="16234" xr:uid="{00000000-0005-0000-0000-0000683F0000}"/>
    <cellStyle name="Normal 3 4 5" xfId="16235" xr:uid="{00000000-0005-0000-0000-0000693F0000}"/>
    <cellStyle name="Normal 3 4 5 2" xfId="16236" xr:uid="{00000000-0005-0000-0000-00006A3F0000}"/>
    <cellStyle name="Normal 3 4 5 2 2" xfId="16237" xr:uid="{00000000-0005-0000-0000-00006B3F0000}"/>
    <cellStyle name="Normal 3 4 5 2 2 2" xfId="16238" xr:uid="{00000000-0005-0000-0000-00006C3F0000}"/>
    <cellStyle name="Normal 3 4 5 2 2 2 2" xfId="16239" xr:uid="{00000000-0005-0000-0000-00006D3F0000}"/>
    <cellStyle name="Normal 3 4 5 2 2 2 2 2" xfId="16240" xr:uid="{00000000-0005-0000-0000-00006E3F0000}"/>
    <cellStyle name="Normal 3 4 5 2 2 2 2 3" xfId="16241" xr:uid="{00000000-0005-0000-0000-00006F3F0000}"/>
    <cellStyle name="Normal 3 4 5 2 2 2 2 4" xfId="16242" xr:uid="{00000000-0005-0000-0000-0000703F0000}"/>
    <cellStyle name="Normal 3 4 5 2 2 2 3" xfId="16243" xr:uid="{00000000-0005-0000-0000-0000713F0000}"/>
    <cellStyle name="Normal 3 4 5 2 2 2 4" xfId="16244" xr:uid="{00000000-0005-0000-0000-0000723F0000}"/>
    <cellStyle name="Normal 3 4 5 2 2 2 5" xfId="16245" xr:uid="{00000000-0005-0000-0000-0000733F0000}"/>
    <cellStyle name="Normal 3 4 5 2 2 3" xfId="16246" xr:uid="{00000000-0005-0000-0000-0000743F0000}"/>
    <cellStyle name="Normal 3 4 5 2 2 3 2" xfId="16247" xr:uid="{00000000-0005-0000-0000-0000753F0000}"/>
    <cellStyle name="Normal 3 4 5 2 2 3 3" xfId="16248" xr:uid="{00000000-0005-0000-0000-0000763F0000}"/>
    <cellStyle name="Normal 3 4 5 2 2 3 4" xfId="16249" xr:uid="{00000000-0005-0000-0000-0000773F0000}"/>
    <cellStyle name="Normal 3 4 5 2 2 4" xfId="16250" xr:uid="{00000000-0005-0000-0000-0000783F0000}"/>
    <cellStyle name="Normal 3 4 5 2 2 5" xfId="16251" xr:uid="{00000000-0005-0000-0000-0000793F0000}"/>
    <cellStyle name="Normal 3 4 5 2 2 6" xfId="16252" xr:uid="{00000000-0005-0000-0000-00007A3F0000}"/>
    <cellStyle name="Normal 3 4 5 2 3" xfId="16253" xr:uid="{00000000-0005-0000-0000-00007B3F0000}"/>
    <cellStyle name="Normal 3 4 5 2 3 2" xfId="16254" xr:uid="{00000000-0005-0000-0000-00007C3F0000}"/>
    <cellStyle name="Normal 3 4 5 2 3 2 2" xfId="16255" xr:uid="{00000000-0005-0000-0000-00007D3F0000}"/>
    <cellStyle name="Normal 3 4 5 2 3 2 2 2" xfId="16256" xr:uid="{00000000-0005-0000-0000-00007E3F0000}"/>
    <cellStyle name="Normal 3 4 5 2 3 2 2 3" xfId="16257" xr:uid="{00000000-0005-0000-0000-00007F3F0000}"/>
    <cellStyle name="Normal 3 4 5 2 3 2 2 4" xfId="16258" xr:uid="{00000000-0005-0000-0000-0000803F0000}"/>
    <cellStyle name="Normal 3 4 5 2 3 2 3" xfId="16259" xr:uid="{00000000-0005-0000-0000-0000813F0000}"/>
    <cellStyle name="Normal 3 4 5 2 3 2 4" xfId="16260" xr:uid="{00000000-0005-0000-0000-0000823F0000}"/>
    <cellStyle name="Normal 3 4 5 2 3 2 5" xfId="16261" xr:uid="{00000000-0005-0000-0000-0000833F0000}"/>
    <cellStyle name="Normal 3 4 5 2 3 3" xfId="16262" xr:uid="{00000000-0005-0000-0000-0000843F0000}"/>
    <cellStyle name="Normal 3 4 5 2 3 3 2" xfId="16263" xr:uid="{00000000-0005-0000-0000-0000853F0000}"/>
    <cellStyle name="Normal 3 4 5 2 3 3 3" xfId="16264" xr:uid="{00000000-0005-0000-0000-0000863F0000}"/>
    <cellStyle name="Normal 3 4 5 2 3 3 4" xfId="16265" xr:uid="{00000000-0005-0000-0000-0000873F0000}"/>
    <cellStyle name="Normal 3 4 5 2 3 4" xfId="16266" xr:uid="{00000000-0005-0000-0000-0000883F0000}"/>
    <cellStyle name="Normal 3 4 5 2 3 5" xfId="16267" xr:uid="{00000000-0005-0000-0000-0000893F0000}"/>
    <cellStyle name="Normal 3 4 5 2 3 6" xfId="16268" xr:uid="{00000000-0005-0000-0000-00008A3F0000}"/>
    <cellStyle name="Normal 3 4 5 2 4" xfId="16269" xr:uid="{00000000-0005-0000-0000-00008B3F0000}"/>
    <cellStyle name="Normal 3 4 5 2 4 2" xfId="16270" xr:uid="{00000000-0005-0000-0000-00008C3F0000}"/>
    <cellStyle name="Normal 3 4 5 2 4 2 2" xfId="16271" xr:uid="{00000000-0005-0000-0000-00008D3F0000}"/>
    <cellStyle name="Normal 3 4 5 2 4 2 3" xfId="16272" xr:uid="{00000000-0005-0000-0000-00008E3F0000}"/>
    <cellStyle name="Normal 3 4 5 2 4 2 4" xfId="16273" xr:uid="{00000000-0005-0000-0000-00008F3F0000}"/>
    <cellStyle name="Normal 3 4 5 2 4 3" xfId="16274" xr:uid="{00000000-0005-0000-0000-0000903F0000}"/>
    <cellStyle name="Normal 3 4 5 2 4 4" xfId="16275" xr:uid="{00000000-0005-0000-0000-0000913F0000}"/>
    <cellStyle name="Normal 3 4 5 2 4 5" xfId="16276" xr:uid="{00000000-0005-0000-0000-0000923F0000}"/>
    <cellStyle name="Normal 3 4 5 2 5" xfId="16277" xr:uid="{00000000-0005-0000-0000-0000933F0000}"/>
    <cellStyle name="Normal 3 4 5 2 5 2" xfId="16278" xr:uid="{00000000-0005-0000-0000-0000943F0000}"/>
    <cellStyle name="Normal 3 4 5 2 5 3" xfId="16279" xr:uid="{00000000-0005-0000-0000-0000953F0000}"/>
    <cellStyle name="Normal 3 4 5 2 5 4" xfId="16280" xr:uid="{00000000-0005-0000-0000-0000963F0000}"/>
    <cellStyle name="Normal 3 4 5 2 6" xfId="16281" xr:uid="{00000000-0005-0000-0000-0000973F0000}"/>
    <cellStyle name="Normal 3 4 5 2 7" xfId="16282" xr:uid="{00000000-0005-0000-0000-0000983F0000}"/>
    <cellStyle name="Normal 3 4 5 2 8" xfId="16283" xr:uid="{00000000-0005-0000-0000-0000993F0000}"/>
    <cellStyle name="Normal 3 4 5 3" xfId="16284" xr:uid="{00000000-0005-0000-0000-00009A3F0000}"/>
    <cellStyle name="Normal 3 4 5 3 2" xfId="16285" xr:uid="{00000000-0005-0000-0000-00009B3F0000}"/>
    <cellStyle name="Normal 3 4 5 3 2 2" xfId="16286" xr:uid="{00000000-0005-0000-0000-00009C3F0000}"/>
    <cellStyle name="Normal 3 4 5 3 2 2 2" xfId="16287" xr:uid="{00000000-0005-0000-0000-00009D3F0000}"/>
    <cellStyle name="Normal 3 4 5 3 2 2 3" xfId="16288" xr:uid="{00000000-0005-0000-0000-00009E3F0000}"/>
    <cellStyle name="Normal 3 4 5 3 2 2 4" xfId="16289" xr:uid="{00000000-0005-0000-0000-00009F3F0000}"/>
    <cellStyle name="Normal 3 4 5 3 2 3" xfId="16290" xr:uid="{00000000-0005-0000-0000-0000A03F0000}"/>
    <cellStyle name="Normal 3 4 5 3 2 3 2" xfId="16291" xr:uid="{00000000-0005-0000-0000-0000A13F0000}"/>
    <cellStyle name="Normal 3 4 5 3 2 3 3" xfId="16292" xr:uid="{00000000-0005-0000-0000-0000A23F0000}"/>
    <cellStyle name="Normal 3 4 5 3 2 3 4" xfId="16293" xr:uid="{00000000-0005-0000-0000-0000A33F0000}"/>
    <cellStyle name="Normal 3 4 5 3 2 4" xfId="16294" xr:uid="{00000000-0005-0000-0000-0000A43F0000}"/>
    <cellStyle name="Normal 3 4 5 3 2 5" xfId="16295" xr:uid="{00000000-0005-0000-0000-0000A53F0000}"/>
    <cellStyle name="Normal 3 4 5 3 2 6" xfId="16296" xr:uid="{00000000-0005-0000-0000-0000A63F0000}"/>
    <cellStyle name="Normal 3 4 5 3 3" xfId="16297" xr:uid="{00000000-0005-0000-0000-0000A73F0000}"/>
    <cellStyle name="Normal 3 4 5 3 3 2" xfId="16298" xr:uid="{00000000-0005-0000-0000-0000A83F0000}"/>
    <cellStyle name="Normal 3 4 5 3 3 3" xfId="16299" xr:uid="{00000000-0005-0000-0000-0000A93F0000}"/>
    <cellStyle name="Normal 3 4 5 3 3 4" xfId="16300" xr:uid="{00000000-0005-0000-0000-0000AA3F0000}"/>
    <cellStyle name="Normal 3 4 5 3 4" xfId="16301" xr:uid="{00000000-0005-0000-0000-0000AB3F0000}"/>
    <cellStyle name="Normal 3 4 5 3 4 2" xfId="16302" xr:uid="{00000000-0005-0000-0000-0000AC3F0000}"/>
    <cellStyle name="Normal 3 4 5 3 4 3" xfId="16303" xr:uid="{00000000-0005-0000-0000-0000AD3F0000}"/>
    <cellStyle name="Normal 3 4 5 3 4 4" xfId="16304" xr:uid="{00000000-0005-0000-0000-0000AE3F0000}"/>
    <cellStyle name="Normal 3 4 5 3 5" xfId="16305" xr:uid="{00000000-0005-0000-0000-0000AF3F0000}"/>
    <cellStyle name="Normal 3 4 5 3 6" xfId="16306" xr:uid="{00000000-0005-0000-0000-0000B03F0000}"/>
    <cellStyle name="Normal 3 4 5 3 7" xfId="16307" xr:uid="{00000000-0005-0000-0000-0000B13F0000}"/>
    <cellStyle name="Normal 3 4 5 4" xfId="16308" xr:uid="{00000000-0005-0000-0000-0000B23F0000}"/>
    <cellStyle name="Normal 3 4 5 4 2" xfId="16309" xr:uid="{00000000-0005-0000-0000-0000B33F0000}"/>
    <cellStyle name="Normal 3 4 5 4 2 2" xfId="16310" xr:uid="{00000000-0005-0000-0000-0000B43F0000}"/>
    <cellStyle name="Normal 3 4 5 4 2 2 2" xfId="16311" xr:uid="{00000000-0005-0000-0000-0000B53F0000}"/>
    <cellStyle name="Normal 3 4 5 4 2 2 3" xfId="16312" xr:uid="{00000000-0005-0000-0000-0000B63F0000}"/>
    <cellStyle name="Normal 3 4 5 4 2 2 4" xfId="16313" xr:uid="{00000000-0005-0000-0000-0000B73F0000}"/>
    <cellStyle name="Normal 3 4 5 4 2 3" xfId="16314" xr:uid="{00000000-0005-0000-0000-0000B83F0000}"/>
    <cellStyle name="Normal 3 4 5 4 2 4" xfId="16315" xr:uid="{00000000-0005-0000-0000-0000B93F0000}"/>
    <cellStyle name="Normal 3 4 5 4 2 5" xfId="16316" xr:uid="{00000000-0005-0000-0000-0000BA3F0000}"/>
    <cellStyle name="Normal 3 4 5 4 3" xfId="16317" xr:uid="{00000000-0005-0000-0000-0000BB3F0000}"/>
    <cellStyle name="Normal 3 4 5 4 3 2" xfId="16318" xr:uid="{00000000-0005-0000-0000-0000BC3F0000}"/>
    <cellStyle name="Normal 3 4 5 4 3 3" xfId="16319" xr:uid="{00000000-0005-0000-0000-0000BD3F0000}"/>
    <cellStyle name="Normal 3 4 5 4 3 4" xfId="16320" xr:uid="{00000000-0005-0000-0000-0000BE3F0000}"/>
    <cellStyle name="Normal 3 4 5 4 4" xfId="16321" xr:uid="{00000000-0005-0000-0000-0000BF3F0000}"/>
    <cellStyle name="Normal 3 4 5 4 5" xfId="16322" xr:uid="{00000000-0005-0000-0000-0000C03F0000}"/>
    <cellStyle name="Normal 3 4 5 4 6" xfId="16323" xr:uid="{00000000-0005-0000-0000-0000C13F0000}"/>
    <cellStyle name="Normal 3 4 5 5" xfId="16324" xr:uid="{00000000-0005-0000-0000-0000C23F0000}"/>
    <cellStyle name="Normal 3 4 5 5 2" xfId="16325" xr:uid="{00000000-0005-0000-0000-0000C33F0000}"/>
    <cellStyle name="Normal 3 4 5 5 2 2" xfId="16326" xr:uid="{00000000-0005-0000-0000-0000C43F0000}"/>
    <cellStyle name="Normal 3 4 5 5 2 3" xfId="16327" xr:uid="{00000000-0005-0000-0000-0000C53F0000}"/>
    <cellStyle name="Normal 3 4 5 5 2 4" xfId="16328" xr:uid="{00000000-0005-0000-0000-0000C63F0000}"/>
    <cellStyle name="Normal 3 4 5 6" xfId="16329" xr:uid="{00000000-0005-0000-0000-0000C73F0000}"/>
    <cellStyle name="Normal 3 4 5 6 2" xfId="16330" xr:uid="{00000000-0005-0000-0000-0000C83F0000}"/>
    <cellStyle name="Normal 3 4 5 6 2 2" xfId="16331" xr:uid="{00000000-0005-0000-0000-0000C93F0000}"/>
    <cellStyle name="Normal 3 4 5 6 2 3" xfId="16332" xr:uid="{00000000-0005-0000-0000-0000CA3F0000}"/>
    <cellStyle name="Normal 3 4 5 6 2 4" xfId="16333" xr:uid="{00000000-0005-0000-0000-0000CB3F0000}"/>
    <cellStyle name="Normal 3 4 5 6 3" xfId="16334" xr:uid="{00000000-0005-0000-0000-0000CC3F0000}"/>
    <cellStyle name="Normal 3 4 5 6 4" xfId="16335" xr:uid="{00000000-0005-0000-0000-0000CD3F0000}"/>
    <cellStyle name="Normal 3 4 5 6 5" xfId="16336" xr:uid="{00000000-0005-0000-0000-0000CE3F0000}"/>
    <cellStyle name="Normal 3 4 5 7" xfId="16337" xr:uid="{00000000-0005-0000-0000-0000CF3F0000}"/>
    <cellStyle name="Normal 3 4 5 8" xfId="16338" xr:uid="{00000000-0005-0000-0000-0000D03F0000}"/>
    <cellStyle name="Normal 3 4 5 9" xfId="16339" xr:uid="{00000000-0005-0000-0000-0000D13F0000}"/>
    <cellStyle name="Normal 3 4 6" xfId="16340" xr:uid="{00000000-0005-0000-0000-0000D23F0000}"/>
    <cellStyle name="Normal 3 4 6 2" xfId="16341" xr:uid="{00000000-0005-0000-0000-0000D33F0000}"/>
    <cellStyle name="Normal 3 4 6 2 2" xfId="16342" xr:uid="{00000000-0005-0000-0000-0000D43F0000}"/>
    <cellStyle name="Normal 3 4 6 2 2 2" xfId="16343" xr:uid="{00000000-0005-0000-0000-0000D53F0000}"/>
    <cellStyle name="Normal 3 4 6 2 2 2 2" xfId="16344" xr:uid="{00000000-0005-0000-0000-0000D63F0000}"/>
    <cellStyle name="Normal 3 4 6 2 2 2 3" xfId="16345" xr:uid="{00000000-0005-0000-0000-0000D73F0000}"/>
    <cellStyle name="Normal 3 4 6 2 2 2 4" xfId="16346" xr:uid="{00000000-0005-0000-0000-0000D83F0000}"/>
    <cellStyle name="Normal 3 4 6 2 2 3" xfId="16347" xr:uid="{00000000-0005-0000-0000-0000D93F0000}"/>
    <cellStyle name="Normal 3 4 6 2 2 4" xfId="16348" xr:uid="{00000000-0005-0000-0000-0000DA3F0000}"/>
    <cellStyle name="Normal 3 4 6 2 2 5" xfId="16349" xr:uid="{00000000-0005-0000-0000-0000DB3F0000}"/>
    <cellStyle name="Normal 3 4 6 2 3" xfId="16350" xr:uid="{00000000-0005-0000-0000-0000DC3F0000}"/>
    <cellStyle name="Normal 3 4 6 2 3 2" xfId="16351" xr:uid="{00000000-0005-0000-0000-0000DD3F0000}"/>
    <cellStyle name="Normal 3 4 6 2 3 3" xfId="16352" xr:uid="{00000000-0005-0000-0000-0000DE3F0000}"/>
    <cellStyle name="Normal 3 4 6 2 3 4" xfId="16353" xr:uid="{00000000-0005-0000-0000-0000DF3F0000}"/>
    <cellStyle name="Normal 3 4 6 2 4" xfId="16354" xr:uid="{00000000-0005-0000-0000-0000E03F0000}"/>
    <cellStyle name="Normal 3 4 6 2 5" xfId="16355" xr:uid="{00000000-0005-0000-0000-0000E13F0000}"/>
    <cellStyle name="Normal 3 4 6 2 6" xfId="16356" xr:uid="{00000000-0005-0000-0000-0000E23F0000}"/>
    <cellStyle name="Normal 3 4 6 3" xfId="16357" xr:uid="{00000000-0005-0000-0000-0000E33F0000}"/>
    <cellStyle name="Normal 3 4 6 3 2" xfId="16358" xr:uid="{00000000-0005-0000-0000-0000E43F0000}"/>
    <cellStyle name="Normal 3 4 6 3 2 2" xfId="16359" xr:uid="{00000000-0005-0000-0000-0000E53F0000}"/>
    <cellStyle name="Normal 3 4 6 3 2 2 2" xfId="16360" xr:uid="{00000000-0005-0000-0000-0000E63F0000}"/>
    <cellStyle name="Normal 3 4 6 3 2 2 3" xfId="16361" xr:uid="{00000000-0005-0000-0000-0000E73F0000}"/>
    <cellStyle name="Normal 3 4 6 3 2 2 4" xfId="16362" xr:uid="{00000000-0005-0000-0000-0000E83F0000}"/>
    <cellStyle name="Normal 3 4 6 3 2 3" xfId="16363" xr:uid="{00000000-0005-0000-0000-0000E93F0000}"/>
    <cellStyle name="Normal 3 4 6 3 2 4" xfId="16364" xr:uid="{00000000-0005-0000-0000-0000EA3F0000}"/>
    <cellStyle name="Normal 3 4 6 3 2 5" xfId="16365" xr:uid="{00000000-0005-0000-0000-0000EB3F0000}"/>
    <cellStyle name="Normal 3 4 6 3 3" xfId="16366" xr:uid="{00000000-0005-0000-0000-0000EC3F0000}"/>
    <cellStyle name="Normal 3 4 6 3 3 2" xfId="16367" xr:uid="{00000000-0005-0000-0000-0000ED3F0000}"/>
    <cellStyle name="Normal 3 4 6 3 3 3" xfId="16368" xr:uid="{00000000-0005-0000-0000-0000EE3F0000}"/>
    <cellStyle name="Normal 3 4 6 3 3 4" xfId="16369" xr:uid="{00000000-0005-0000-0000-0000EF3F0000}"/>
    <cellStyle name="Normal 3 4 6 3 4" xfId="16370" xr:uid="{00000000-0005-0000-0000-0000F03F0000}"/>
    <cellStyle name="Normal 3 4 6 3 5" xfId="16371" xr:uid="{00000000-0005-0000-0000-0000F13F0000}"/>
    <cellStyle name="Normal 3 4 6 3 6" xfId="16372" xr:uid="{00000000-0005-0000-0000-0000F23F0000}"/>
    <cellStyle name="Normal 3 4 6 4" xfId="16373" xr:uid="{00000000-0005-0000-0000-0000F33F0000}"/>
    <cellStyle name="Normal 3 4 6 4 2" xfId="16374" xr:uid="{00000000-0005-0000-0000-0000F43F0000}"/>
    <cellStyle name="Normal 3 4 6 4 2 2" xfId="16375" xr:uid="{00000000-0005-0000-0000-0000F53F0000}"/>
    <cellStyle name="Normal 3 4 6 4 2 3" xfId="16376" xr:uid="{00000000-0005-0000-0000-0000F63F0000}"/>
    <cellStyle name="Normal 3 4 6 4 2 4" xfId="16377" xr:uid="{00000000-0005-0000-0000-0000F73F0000}"/>
    <cellStyle name="Normal 3 4 6 5" xfId="16378" xr:uid="{00000000-0005-0000-0000-0000F83F0000}"/>
    <cellStyle name="Normal 3 4 6 5 2" xfId="16379" xr:uid="{00000000-0005-0000-0000-0000F93F0000}"/>
    <cellStyle name="Normal 3 4 6 5 2 2" xfId="16380" xr:uid="{00000000-0005-0000-0000-0000FA3F0000}"/>
    <cellStyle name="Normal 3 4 6 5 2 3" xfId="16381" xr:uid="{00000000-0005-0000-0000-0000FB3F0000}"/>
    <cellStyle name="Normal 3 4 6 5 2 4" xfId="16382" xr:uid="{00000000-0005-0000-0000-0000FC3F0000}"/>
    <cellStyle name="Normal 3 4 6 5 3" xfId="16383" xr:uid="{00000000-0005-0000-0000-0000FD3F0000}"/>
    <cellStyle name="Normal 3 4 6 5 4" xfId="16384" xr:uid="{00000000-0005-0000-0000-0000FE3F0000}"/>
    <cellStyle name="Normal 3 4 6 5 5" xfId="16385" xr:uid="{00000000-0005-0000-0000-0000FF3F0000}"/>
    <cellStyle name="Normal 3 4 6 6" xfId="16386" xr:uid="{00000000-0005-0000-0000-000000400000}"/>
    <cellStyle name="Normal 3 4 6 7" xfId="16387" xr:uid="{00000000-0005-0000-0000-000001400000}"/>
    <cellStyle name="Normal 3 4 6 8" xfId="16388" xr:uid="{00000000-0005-0000-0000-000002400000}"/>
    <cellStyle name="Normal 3 4 7" xfId="16389" xr:uid="{00000000-0005-0000-0000-000003400000}"/>
    <cellStyle name="Normal 3 4 7 2" xfId="16390" xr:uid="{00000000-0005-0000-0000-000004400000}"/>
    <cellStyle name="Normal 3 4 7 2 2" xfId="16391" xr:uid="{00000000-0005-0000-0000-000005400000}"/>
    <cellStyle name="Normal 3 4 7 2 2 2" xfId="16392" xr:uid="{00000000-0005-0000-0000-000006400000}"/>
    <cellStyle name="Normal 3 4 7 2 2 2 2" xfId="16393" xr:uid="{00000000-0005-0000-0000-000007400000}"/>
    <cellStyle name="Normal 3 4 7 2 2 2 3" xfId="16394" xr:uid="{00000000-0005-0000-0000-000008400000}"/>
    <cellStyle name="Normal 3 4 7 2 2 2 4" xfId="16395" xr:uid="{00000000-0005-0000-0000-000009400000}"/>
    <cellStyle name="Normal 3 4 7 2 2 3" xfId="16396" xr:uid="{00000000-0005-0000-0000-00000A400000}"/>
    <cellStyle name="Normal 3 4 7 2 2 4" xfId="16397" xr:uid="{00000000-0005-0000-0000-00000B400000}"/>
    <cellStyle name="Normal 3 4 7 2 2 5" xfId="16398" xr:uid="{00000000-0005-0000-0000-00000C400000}"/>
    <cellStyle name="Normal 3 4 7 2 3" xfId="16399" xr:uid="{00000000-0005-0000-0000-00000D400000}"/>
    <cellStyle name="Normal 3 4 7 2 3 2" xfId="16400" xr:uid="{00000000-0005-0000-0000-00000E400000}"/>
    <cellStyle name="Normal 3 4 7 2 3 3" xfId="16401" xr:uid="{00000000-0005-0000-0000-00000F400000}"/>
    <cellStyle name="Normal 3 4 7 2 3 4" xfId="16402" xr:uid="{00000000-0005-0000-0000-000010400000}"/>
    <cellStyle name="Normal 3 4 7 2 4" xfId="16403" xr:uid="{00000000-0005-0000-0000-000011400000}"/>
    <cellStyle name="Normal 3 4 7 2 5" xfId="16404" xr:uid="{00000000-0005-0000-0000-000012400000}"/>
    <cellStyle name="Normal 3 4 7 2 6" xfId="16405" xr:uid="{00000000-0005-0000-0000-000013400000}"/>
    <cellStyle name="Normal 3 4 7 3" xfId="16406" xr:uid="{00000000-0005-0000-0000-000014400000}"/>
    <cellStyle name="Normal 3 4 7 3 2" xfId="16407" xr:uid="{00000000-0005-0000-0000-000015400000}"/>
    <cellStyle name="Normal 3 4 7 3 2 2" xfId="16408" xr:uid="{00000000-0005-0000-0000-000016400000}"/>
    <cellStyle name="Normal 3 4 7 3 2 2 2" xfId="16409" xr:uid="{00000000-0005-0000-0000-000017400000}"/>
    <cellStyle name="Normal 3 4 7 3 2 2 3" xfId="16410" xr:uid="{00000000-0005-0000-0000-000018400000}"/>
    <cellStyle name="Normal 3 4 7 3 2 2 4" xfId="16411" xr:uid="{00000000-0005-0000-0000-000019400000}"/>
    <cellStyle name="Normal 3 4 7 3 2 3" xfId="16412" xr:uid="{00000000-0005-0000-0000-00001A400000}"/>
    <cellStyle name="Normal 3 4 7 3 2 4" xfId="16413" xr:uid="{00000000-0005-0000-0000-00001B400000}"/>
    <cellStyle name="Normal 3 4 7 3 2 5" xfId="16414" xr:uid="{00000000-0005-0000-0000-00001C400000}"/>
    <cellStyle name="Normal 3 4 7 3 3" xfId="16415" xr:uid="{00000000-0005-0000-0000-00001D400000}"/>
    <cellStyle name="Normal 3 4 7 3 3 2" xfId="16416" xr:uid="{00000000-0005-0000-0000-00001E400000}"/>
    <cellStyle name="Normal 3 4 7 3 3 3" xfId="16417" xr:uid="{00000000-0005-0000-0000-00001F400000}"/>
    <cellStyle name="Normal 3 4 7 3 3 4" xfId="16418" xr:uid="{00000000-0005-0000-0000-000020400000}"/>
    <cellStyle name="Normal 3 4 7 3 4" xfId="16419" xr:uid="{00000000-0005-0000-0000-000021400000}"/>
    <cellStyle name="Normal 3 4 7 3 5" xfId="16420" xr:uid="{00000000-0005-0000-0000-000022400000}"/>
    <cellStyle name="Normal 3 4 7 3 6" xfId="16421" xr:uid="{00000000-0005-0000-0000-000023400000}"/>
    <cellStyle name="Normal 3 4 7 4" xfId="16422" xr:uid="{00000000-0005-0000-0000-000024400000}"/>
    <cellStyle name="Normal 3 4 7 4 2" xfId="16423" xr:uid="{00000000-0005-0000-0000-000025400000}"/>
    <cellStyle name="Normal 3 4 7 4 2 2" xfId="16424" xr:uid="{00000000-0005-0000-0000-000026400000}"/>
    <cellStyle name="Normal 3 4 7 4 2 3" xfId="16425" xr:uid="{00000000-0005-0000-0000-000027400000}"/>
    <cellStyle name="Normal 3 4 7 4 2 4" xfId="16426" xr:uid="{00000000-0005-0000-0000-000028400000}"/>
    <cellStyle name="Normal 3 4 7 5" xfId="16427" xr:uid="{00000000-0005-0000-0000-000029400000}"/>
    <cellStyle name="Normal 3 4 7 5 2" xfId="16428" xr:uid="{00000000-0005-0000-0000-00002A400000}"/>
    <cellStyle name="Normal 3 4 7 5 2 2" xfId="16429" xr:uid="{00000000-0005-0000-0000-00002B400000}"/>
    <cellStyle name="Normal 3 4 7 5 2 3" xfId="16430" xr:uid="{00000000-0005-0000-0000-00002C400000}"/>
    <cellStyle name="Normal 3 4 7 5 2 4" xfId="16431" xr:uid="{00000000-0005-0000-0000-00002D400000}"/>
    <cellStyle name="Normal 3 4 7 5 3" xfId="16432" xr:uid="{00000000-0005-0000-0000-00002E400000}"/>
    <cellStyle name="Normal 3 4 7 5 4" xfId="16433" xr:uid="{00000000-0005-0000-0000-00002F400000}"/>
    <cellStyle name="Normal 3 4 7 5 5" xfId="16434" xr:uid="{00000000-0005-0000-0000-000030400000}"/>
    <cellStyle name="Normal 3 4 7 6" xfId="16435" xr:uid="{00000000-0005-0000-0000-000031400000}"/>
    <cellStyle name="Normal 3 4 7 7" xfId="16436" xr:uid="{00000000-0005-0000-0000-000032400000}"/>
    <cellStyle name="Normal 3 4 7 8" xfId="16437" xr:uid="{00000000-0005-0000-0000-000033400000}"/>
    <cellStyle name="Normal 3 4 8" xfId="16438" xr:uid="{00000000-0005-0000-0000-000034400000}"/>
    <cellStyle name="Normal 3 4 8 2" xfId="16439" xr:uid="{00000000-0005-0000-0000-000035400000}"/>
    <cellStyle name="Normal 3 4 8 2 2" xfId="16440" xr:uid="{00000000-0005-0000-0000-000036400000}"/>
    <cellStyle name="Normal 3 4 8 2 2 2" xfId="16441" xr:uid="{00000000-0005-0000-0000-000037400000}"/>
    <cellStyle name="Normal 3 4 8 2 2 3" xfId="16442" xr:uid="{00000000-0005-0000-0000-000038400000}"/>
    <cellStyle name="Normal 3 4 8 2 2 4" xfId="16443" xr:uid="{00000000-0005-0000-0000-000039400000}"/>
    <cellStyle name="Normal 3 4 8 3" xfId="16444" xr:uid="{00000000-0005-0000-0000-00003A400000}"/>
    <cellStyle name="Normal 3 4 8 3 2" xfId="16445" xr:uid="{00000000-0005-0000-0000-00003B400000}"/>
    <cellStyle name="Normal 3 4 8 3 2 2" xfId="16446" xr:uid="{00000000-0005-0000-0000-00003C400000}"/>
    <cellStyle name="Normal 3 4 8 3 2 3" xfId="16447" xr:uid="{00000000-0005-0000-0000-00003D400000}"/>
    <cellStyle name="Normal 3 4 8 3 2 4" xfId="16448" xr:uid="{00000000-0005-0000-0000-00003E400000}"/>
    <cellStyle name="Normal 3 4 8 3 3" xfId="16449" xr:uid="{00000000-0005-0000-0000-00003F400000}"/>
    <cellStyle name="Normal 3 4 8 3 4" xfId="16450" xr:uid="{00000000-0005-0000-0000-000040400000}"/>
    <cellStyle name="Normal 3 4 8 3 5" xfId="16451" xr:uid="{00000000-0005-0000-0000-000041400000}"/>
    <cellStyle name="Normal 3 4 8 4" xfId="16452" xr:uid="{00000000-0005-0000-0000-000042400000}"/>
    <cellStyle name="Normal 3 4 8 5" xfId="16453" xr:uid="{00000000-0005-0000-0000-000043400000}"/>
    <cellStyle name="Normal 3 4 8 6" xfId="16454" xr:uid="{00000000-0005-0000-0000-000044400000}"/>
    <cellStyle name="Normal 3 4 9" xfId="16455" xr:uid="{00000000-0005-0000-0000-000045400000}"/>
    <cellStyle name="Normal 3 4 9 2" xfId="16456" xr:uid="{00000000-0005-0000-0000-000046400000}"/>
    <cellStyle name="Normal 3 4 9 2 2" xfId="16457" xr:uid="{00000000-0005-0000-0000-000047400000}"/>
    <cellStyle name="Normal 3 4 9 2 2 2" xfId="16458" xr:uid="{00000000-0005-0000-0000-000048400000}"/>
    <cellStyle name="Normal 3 4 9 2 2 3" xfId="16459" xr:uid="{00000000-0005-0000-0000-000049400000}"/>
    <cellStyle name="Normal 3 4 9 2 2 4" xfId="16460" xr:uid="{00000000-0005-0000-0000-00004A400000}"/>
    <cellStyle name="Normal 3 4 9 3" xfId="16461" xr:uid="{00000000-0005-0000-0000-00004B400000}"/>
    <cellStyle name="Normal 3 4 9 3 2" xfId="16462" xr:uid="{00000000-0005-0000-0000-00004C400000}"/>
    <cellStyle name="Normal 3 4 9 3 2 2" xfId="16463" xr:uid="{00000000-0005-0000-0000-00004D400000}"/>
    <cellStyle name="Normal 3 4 9 3 2 3" xfId="16464" xr:uid="{00000000-0005-0000-0000-00004E400000}"/>
    <cellStyle name="Normal 3 4 9 3 2 4" xfId="16465" xr:uid="{00000000-0005-0000-0000-00004F400000}"/>
    <cellStyle name="Normal 3 4 9 3 3" xfId="16466" xr:uid="{00000000-0005-0000-0000-000050400000}"/>
    <cellStyle name="Normal 3 4 9 3 4" xfId="16467" xr:uid="{00000000-0005-0000-0000-000051400000}"/>
    <cellStyle name="Normal 3 4 9 3 5" xfId="16468" xr:uid="{00000000-0005-0000-0000-000052400000}"/>
    <cellStyle name="Normal 3 4 9 4" xfId="16469" xr:uid="{00000000-0005-0000-0000-000053400000}"/>
    <cellStyle name="Normal 3 4 9 5" xfId="16470" xr:uid="{00000000-0005-0000-0000-000054400000}"/>
    <cellStyle name="Normal 3 4 9 6" xfId="16471" xr:uid="{00000000-0005-0000-0000-000055400000}"/>
    <cellStyle name="Normal 3 4 9 7" xfId="16472" xr:uid="{00000000-0005-0000-0000-000056400000}"/>
    <cellStyle name="Normal 3 40" xfId="16473" xr:uid="{00000000-0005-0000-0000-000057400000}"/>
    <cellStyle name="Normal 3 40 2" xfId="16474" xr:uid="{00000000-0005-0000-0000-000058400000}"/>
    <cellStyle name="Normal 3 41" xfId="16475" xr:uid="{00000000-0005-0000-0000-000059400000}"/>
    <cellStyle name="Normal 3 41 2" xfId="16476" xr:uid="{00000000-0005-0000-0000-00005A400000}"/>
    <cellStyle name="Normal 3 42" xfId="16477" xr:uid="{00000000-0005-0000-0000-00005B400000}"/>
    <cellStyle name="Normal 3 42 2" xfId="16478" xr:uid="{00000000-0005-0000-0000-00005C400000}"/>
    <cellStyle name="Normal 3 43" xfId="16479" xr:uid="{00000000-0005-0000-0000-00005D400000}"/>
    <cellStyle name="Normal 3 43 2" xfId="16480" xr:uid="{00000000-0005-0000-0000-00005E400000}"/>
    <cellStyle name="Normal 3 44" xfId="16481" xr:uid="{00000000-0005-0000-0000-00005F400000}"/>
    <cellStyle name="Normal 3 44 2" xfId="16482" xr:uid="{00000000-0005-0000-0000-000060400000}"/>
    <cellStyle name="Normal 3 45" xfId="16483" xr:uid="{00000000-0005-0000-0000-000061400000}"/>
    <cellStyle name="Normal 3 45 2" xfId="16484" xr:uid="{00000000-0005-0000-0000-000062400000}"/>
    <cellStyle name="Normal 3 46" xfId="16485" xr:uid="{00000000-0005-0000-0000-000063400000}"/>
    <cellStyle name="Normal 3 46 2" xfId="16486" xr:uid="{00000000-0005-0000-0000-000064400000}"/>
    <cellStyle name="Normal 3 47" xfId="16487" xr:uid="{00000000-0005-0000-0000-000065400000}"/>
    <cellStyle name="Normal 3 47 2" xfId="16488" xr:uid="{00000000-0005-0000-0000-000066400000}"/>
    <cellStyle name="Normal 3 5" xfId="16489" xr:uid="{00000000-0005-0000-0000-000067400000}"/>
    <cellStyle name="Normal 3 5 10" xfId="16490" xr:uid="{00000000-0005-0000-0000-000068400000}"/>
    <cellStyle name="Normal 3 5 10 2" xfId="16491" xr:uid="{00000000-0005-0000-0000-000069400000}"/>
    <cellStyle name="Normal 3 5 11" xfId="16492" xr:uid="{00000000-0005-0000-0000-00006A400000}"/>
    <cellStyle name="Normal 3 5 11 2" xfId="16493" xr:uid="{00000000-0005-0000-0000-00006B400000}"/>
    <cellStyle name="Normal 3 5 12" xfId="16494" xr:uid="{00000000-0005-0000-0000-00006C400000}"/>
    <cellStyle name="Normal 3 5 12 2" xfId="16495" xr:uid="{00000000-0005-0000-0000-00006D400000}"/>
    <cellStyle name="Normal 3 5 13" xfId="16496" xr:uid="{00000000-0005-0000-0000-00006E400000}"/>
    <cellStyle name="Normal 3 5 13 2" xfId="16497" xr:uid="{00000000-0005-0000-0000-00006F400000}"/>
    <cellStyle name="Normal 3 5 14" xfId="16498" xr:uid="{00000000-0005-0000-0000-000070400000}"/>
    <cellStyle name="Normal 3 5 14 2" xfId="16499" xr:uid="{00000000-0005-0000-0000-000071400000}"/>
    <cellStyle name="Normal 3 5 14 3" xfId="16500" xr:uid="{00000000-0005-0000-0000-000072400000}"/>
    <cellStyle name="Normal 3 5 14 3 2" xfId="16501" xr:uid="{00000000-0005-0000-0000-000073400000}"/>
    <cellStyle name="Normal 3 5 14 3 3" xfId="16502" xr:uid="{00000000-0005-0000-0000-000074400000}"/>
    <cellStyle name="Normal 3 5 14 3 4" xfId="16503" xr:uid="{00000000-0005-0000-0000-000075400000}"/>
    <cellStyle name="Normal 3 5 14 4" xfId="16504" xr:uid="{00000000-0005-0000-0000-000076400000}"/>
    <cellStyle name="Normal 3 5 14 5" xfId="16505" xr:uid="{00000000-0005-0000-0000-000077400000}"/>
    <cellStyle name="Normal 3 5 14 6" xfId="16506" xr:uid="{00000000-0005-0000-0000-000078400000}"/>
    <cellStyle name="Normal 3 5 15" xfId="16507" xr:uid="{00000000-0005-0000-0000-000079400000}"/>
    <cellStyle name="Normal 3 5 16" xfId="16508" xr:uid="{00000000-0005-0000-0000-00007A400000}"/>
    <cellStyle name="Normal 3 5 17" xfId="16509" xr:uid="{00000000-0005-0000-0000-00007B400000}"/>
    <cellStyle name="Normal 3 5 18" xfId="16510" xr:uid="{00000000-0005-0000-0000-00007C400000}"/>
    <cellStyle name="Normal 3 5 19" xfId="16511" xr:uid="{00000000-0005-0000-0000-00007D400000}"/>
    <cellStyle name="Normal 3 5 2" xfId="16512" xr:uid="{00000000-0005-0000-0000-00007E400000}"/>
    <cellStyle name="Normal 3 5 2 2" xfId="16513" xr:uid="{00000000-0005-0000-0000-00007F400000}"/>
    <cellStyle name="Normal 3 5 2 2 2" xfId="16514" xr:uid="{00000000-0005-0000-0000-000080400000}"/>
    <cellStyle name="Normal 3 5 2 2 2 2" xfId="16515" xr:uid="{00000000-0005-0000-0000-000081400000}"/>
    <cellStyle name="Normal 3 5 2 2 2 2 2" xfId="16516" xr:uid="{00000000-0005-0000-0000-000082400000}"/>
    <cellStyle name="Normal 3 5 2 2 2 2 3" xfId="16517" xr:uid="{00000000-0005-0000-0000-000083400000}"/>
    <cellStyle name="Normal 3 5 2 2 2 2 4" xfId="16518" xr:uid="{00000000-0005-0000-0000-000084400000}"/>
    <cellStyle name="Normal 3 5 2 2 2 3" xfId="16519" xr:uid="{00000000-0005-0000-0000-000085400000}"/>
    <cellStyle name="Normal 3 5 2 2 2 4" xfId="16520" xr:uid="{00000000-0005-0000-0000-000086400000}"/>
    <cellStyle name="Normal 3 5 2 2 2 5" xfId="16521" xr:uid="{00000000-0005-0000-0000-000087400000}"/>
    <cellStyle name="Normal 3 5 2 2 3" xfId="16522" xr:uid="{00000000-0005-0000-0000-000088400000}"/>
    <cellStyle name="Normal 3 5 2 2 4" xfId="16523" xr:uid="{00000000-0005-0000-0000-000089400000}"/>
    <cellStyle name="Normal 3 5 2 2 4 2" xfId="16524" xr:uid="{00000000-0005-0000-0000-00008A400000}"/>
    <cellStyle name="Normal 3 5 2 2 4 3" xfId="16525" xr:uid="{00000000-0005-0000-0000-00008B400000}"/>
    <cellStyle name="Normal 3 5 2 2 4 4" xfId="16526" xr:uid="{00000000-0005-0000-0000-00008C400000}"/>
    <cellStyle name="Normal 3 5 2 2 5" xfId="16527" xr:uid="{00000000-0005-0000-0000-00008D400000}"/>
    <cellStyle name="Normal 3 5 2 2 6" xfId="16528" xr:uid="{00000000-0005-0000-0000-00008E400000}"/>
    <cellStyle name="Normal 3 5 2 2 7" xfId="16529" xr:uid="{00000000-0005-0000-0000-00008F400000}"/>
    <cellStyle name="Normal 3 5 2 3" xfId="16530" xr:uid="{00000000-0005-0000-0000-000090400000}"/>
    <cellStyle name="Normal 3 5 2 3 2" xfId="16531" xr:uid="{00000000-0005-0000-0000-000091400000}"/>
    <cellStyle name="Normal 3 5 2 3 2 2" xfId="16532" xr:uid="{00000000-0005-0000-0000-000092400000}"/>
    <cellStyle name="Normal 3 5 2 3 2 2 2" xfId="16533" xr:uid="{00000000-0005-0000-0000-000093400000}"/>
    <cellStyle name="Normal 3 5 2 3 2 2 3" xfId="16534" xr:uid="{00000000-0005-0000-0000-000094400000}"/>
    <cellStyle name="Normal 3 5 2 3 2 2 4" xfId="16535" xr:uid="{00000000-0005-0000-0000-000095400000}"/>
    <cellStyle name="Normal 3 5 2 3 2 3" xfId="16536" xr:uid="{00000000-0005-0000-0000-000096400000}"/>
    <cellStyle name="Normal 3 5 2 3 2 4" xfId="16537" xr:uid="{00000000-0005-0000-0000-000097400000}"/>
    <cellStyle name="Normal 3 5 2 3 2 5" xfId="16538" xr:uid="{00000000-0005-0000-0000-000098400000}"/>
    <cellStyle name="Normal 3 5 2 3 3" xfId="16539" xr:uid="{00000000-0005-0000-0000-000099400000}"/>
    <cellStyle name="Normal 3 5 2 3 3 2" xfId="16540" xr:uid="{00000000-0005-0000-0000-00009A400000}"/>
    <cellStyle name="Normal 3 5 2 3 3 3" xfId="16541" xr:uid="{00000000-0005-0000-0000-00009B400000}"/>
    <cellStyle name="Normal 3 5 2 3 3 4" xfId="16542" xr:uid="{00000000-0005-0000-0000-00009C400000}"/>
    <cellStyle name="Normal 3 5 2 3 4" xfId="16543" xr:uid="{00000000-0005-0000-0000-00009D400000}"/>
    <cellStyle name="Normal 3 5 2 3 5" xfId="16544" xr:uid="{00000000-0005-0000-0000-00009E400000}"/>
    <cellStyle name="Normal 3 5 2 3 6" xfId="16545" xr:uid="{00000000-0005-0000-0000-00009F400000}"/>
    <cellStyle name="Normal 3 5 2 4" xfId="16546" xr:uid="{00000000-0005-0000-0000-0000A0400000}"/>
    <cellStyle name="Normal 3 5 2 5" xfId="16547" xr:uid="{00000000-0005-0000-0000-0000A1400000}"/>
    <cellStyle name="Normal 3 5 2 5 2" xfId="16548" xr:uid="{00000000-0005-0000-0000-0000A2400000}"/>
    <cellStyle name="Normal 3 5 2 5 2 2" xfId="16549" xr:uid="{00000000-0005-0000-0000-0000A3400000}"/>
    <cellStyle name="Normal 3 5 2 5 2 3" xfId="16550" xr:uid="{00000000-0005-0000-0000-0000A4400000}"/>
    <cellStyle name="Normal 3 5 2 5 2 4" xfId="16551" xr:uid="{00000000-0005-0000-0000-0000A5400000}"/>
    <cellStyle name="Normal 3 5 2 5 3" xfId="16552" xr:uid="{00000000-0005-0000-0000-0000A6400000}"/>
    <cellStyle name="Normal 3 5 2 5 4" xfId="16553" xr:uid="{00000000-0005-0000-0000-0000A7400000}"/>
    <cellStyle name="Normal 3 5 2 5 5" xfId="16554" xr:uid="{00000000-0005-0000-0000-0000A8400000}"/>
    <cellStyle name="Normal 3 5 2 6" xfId="16555" xr:uid="{00000000-0005-0000-0000-0000A9400000}"/>
    <cellStyle name="Normal 3 5 2 6 2" xfId="16556" xr:uid="{00000000-0005-0000-0000-0000AA400000}"/>
    <cellStyle name="Normal 3 5 2 6 3" xfId="16557" xr:uid="{00000000-0005-0000-0000-0000AB400000}"/>
    <cellStyle name="Normal 3 5 2 6 4" xfId="16558" xr:uid="{00000000-0005-0000-0000-0000AC400000}"/>
    <cellStyle name="Normal 3 5 2 7" xfId="16559" xr:uid="{00000000-0005-0000-0000-0000AD400000}"/>
    <cellStyle name="Normal 3 5 2 8" xfId="16560" xr:uid="{00000000-0005-0000-0000-0000AE400000}"/>
    <cellStyle name="Normal 3 5 2 9" xfId="16561" xr:uid="{00000000-0005-0000-0000-0000AF400000}"/>
    <cellStyle name="Normal 3 5 20" xfId="16562" xr:uid="{00000000-0005-0000-0000-0000B0400000}"/>
    <cellStyle name="Normal 3 5 21" xfId="16563" xr:uid="{00000000-0005-0000-0000-0000B1400000}"/>
    <cellStyle name="Normal 3 5 22" xfId="16564" xr:uid="{00000000-0005-0000-0000-0000B2400000}"/>
    <cellStyle name="Normal 3 5 23" xfId="16565" xr:uid="{00000000-0005-0000-0000-0000B3400000}"/>
    <cellStyle name="Normal 3 5 24" xfId="16566" xr:uid="{00000000-0005-0000-0000-0000B4400000}"/>
    <cellStyle name="Normal 3 5 25" xfId="16567" xr:uid="{00000000-0005-0000-0000-0000B5400000}"/>
    <cellStyle name="Normal 3 5 26" xfId="16568" xr:uid="{00000000-0005-0000-0000-0000B6400000}"/>
    <cellStyle name="Normal 3 5 27" xfId="16569" xr:uid="{00000000-0005-0000-0000-0000B7400000}"/>
    <cellStyle name="Normal 3 5 28" xfId="16570" xr:uid="{00000000-0005-0000-0000-0000B8400000}"/>
    <cellStyle name="Normal 3 5 29" xfId="16571" xr:uid="{00000000-0005-0000-0000-0000B9400000}"/>
    <cellStyle name="Normal 3 5 3" xfId="16572" xr:uid="{00000000-0005-0000-0000-0000BA400000}"/>
    <cellStyle name="Normal 3 5 3 2" xfId="16573" xr:uid="{00000000-0005-0000-0000-0000BB400000}"/>
    <cellStyle name="Normal 3 5 3 2 2" xfId="16574" xr:uid="{00000000-0005-0000-0000-0000BC400000}"/>
    <cellStyle name="Normal 3 5 3 3" xfId="16575" xr:uid="{00000000-0005-0000-0000-0000BD400000}"/>
    <cellStyle name="Normal 3 5 3 3 2" xfId="16576" xr:uid="{00000000-0005-0000-0000-0000BE400000}"/>
    <cellStyle name="Normal 3 5 3 3 2 2" xfId="16577" xr:uid="{00000000-0005-0000-0000-0000BF400000}"/>
    <cellStyle name="Normal 3 5 3 3 2 3" xfId="16578" xr:uid="{00000000-0005-0000-0000-0000C0400000}"/>
    <cellStyle name="Normal 3 5 3 3 2 4" xfId="16579" xr:uid="{00000000-0005-0000-0000-0000C1400000}"/>
    <cellStyle name="Normal 3 5 3 3 3" xfId="16580" xr:uid="{00000000-0005-0000-0000-0000C2400000}"/>
    <cellStyle name="Normal 3 5 3 3 4" xfId="16581" xr:uid="{00000000-0005-0000-0000-0000C3400000}"/>
    <cellStyle name="Normal 3 5 3 3 5" xfId="16582" xr:uid="{00000000-0005-0000-0000-0000C4400000}"/>
    <cellStyle name="Normal 3 5 3 4" xfId="16583" xr:uid="{00000000-0005-0000-0000-0000C5400000}"/>
    <cellStyle name="Normal 3 5 3 5" xfId="16584" xr:uid="{00000000-0005-0000-0000-0000C6400000}"/>
    <cellStyle name="Normal 3 5 3 5 2" xfId="16585" xr:uid="{00000000-0005-0000-0000-0000C7400000}"/>
    <cellStyle name="Normal 3 5 3 5 3" xfId="16586" xr:uid="{00000000-0005-0000-0000-0000C8400000}"/>
    <cellStyle name="Normal 3 5 3 5 4" xfId="16587" xr:uid="{00000000-0005-0000-0000-0000C9400000}"/>
    <cellStyle name="Normal 3 5 3 6" xfId="16588" xr:uid="{00000000-0005-0000-0000-0000CA400000}"/>
    <cellStyle name="Normal 3 5 3 7" xfId="16589" xr:uid="{00000000-0005-0000-0000-0000CB400000}"/>
    <cellStyle name="Normal 3 5 3 8" xfId="16590" xr:uid="{00000000-0005-0000-0000-0000CC400000}"/>
    <cellStyle name="Normal 3 5 30" xfId="16591" xr:uid="{00000000-0005-0000-0000-0000CD400000}"/>
    <cellStyle name="Normal 3 5 31" xfId="16592" xr:uid="{00000000-0005-0000-0000-0000CE400000}"/>
    <cellStyle name="Normal 3 5 32" xfId="16593" xr:uid="{00000000-0005-0000-0000-0000CF400000}"/>
    <cellStyle name="Normal 3 5 33" xfId="16594" xr:uid="{00000000-0005-0000-0000-0000D0400000}"/>
    <cellStyle name="Normal 3 5 34" xfId="16595" xr:uid="{00000000-0005-0000-0000-0000D1400000}"/>
    <cellStyle name="Normal 3 5 35" xfId="16596" xr:uid="{00000000-0005-0000-0000-0000D2400000}"/>
    <cellStyle name="Normal 3 5 36" xfId="16597" xr:uid="{00000000-0005-0000-0000-0000D3400000}"/>
    <cellStyle name="Normal 3 5 37" xfId="16598" xr:uid="{00000000-0005-0000-0000-0000D4400000}"/>
    <cellStyle name="Normal 3 5 38" xfId="16599" xr:uid="{00000000-0005-0000-0000-0000D5400000}"/>
    <cellStyle name="Normal 3 5 39" xfId="16600" xr:uid="{00000000-0005-0000-0000-0000D6400000}"/>
    <cellStyle name="Normal 3 5 4" xfId="16601" xr:uid="{00000000-0005-0000-0000-0000D7400000}"/>
    <cellStyle name="Normal 3 5 4 2" xfId="16602" xr:uid="{00000000-0005-0000-0000-0000D8400000}"/>
    <cellStyle name="Normal 3 5 4 2 2" xfId="16603" xr:uid="{00000000-0005-0000-0000-0000D9400000}"/>
    <cellStyle name="Normal 3 5 4 3" xfId="16604" xr:uid="{00000000-0005-0000-0000-0000DA400000}"/>
    <cellStyle name="Normal 3 5 4 3 2" xfId="16605" xr:uid="{00000000-0005-0000-0000-0000DB400000}"/>
    <cellStyle name="Normal 3 5 4 3 2 2" xfId="16606" xr:uid="{00000000-0005-0000-0000-0000DC400000}"/>
    <cellStyle name="Normal 3 5 4 3 2 3" xfId="16607" xr:uid="{00000000-0005-0000-0000-0000DD400000}"/>
    <cellStyle name="Normal 3 5 4 3 2 4" xfId="16608" xr:uid="{00000000-0005-0000-0000-0000DE400000}"/>
    <cellStyle name="Normal 3 5 4 3 3" xfId="16609" xr:uid="{00000000-0005-0000-0000-0000DF400000}"/>
    <cellStyle name="Normal 3 5 4 3 4" xfId="16610" xr:uid="{00000000-0005-0000-0000-0000E0400000}"/>
    <cellStyle name="Normal 3 5 4 3 5" xfId="16611" xr:uid="{00000000-0005-0000-0000-0000E1400000}"/>
    <cellStyle name="Normal 3 5 4 4" xfId="16612" xr:uid="{00000000-0005-0000-0000-0000E2400000}"/>
    <cellStyle name="Normal 3 5 4 5" xfId="16613" xr:uid="{00000000-0005-0000-0000-0000E3400000}"/>
    <cellStyle name="Normal 3 5 4 5 2" xfId="16614" xr:uid="{00000000-0005-0000-0000-0000E4400000}"/>
    <cellStyle name="Normal 3 5 4 5 3" xfId="16615" xr:uid="{00000000-0005-0000-0000-0000E5400000}"/>
    <cellStyle name="Normal 3 5 4 5 4" xfId="16616" xr:uid="{00000000-0005-0000-0000-0000E6400000}"/>
    <cellStyle name="Normal 3 5 4 6" xfId="16617" xr:uid="{00000000-0005-0000-0000-0000E7400000}"/>
    <cellStyle name="Normal 3 5 4 7" xfId="16618" xr:uid="{00000000-0005-0000-0000-0000E8400000}"/>
    <cellStyle name="Normal 3 5 4 8" xfId="16619" xr:uid="{00000000-0005-0000-0000-0000E9400000}"/>
    <cellStyle name="Normal 3 5 40" xfId="16620" xr:uid="{00000000-0005-0000-0000-0000EA400000}"/>
    <cellStyle name="Normal 3 5 41" xfId="16621" xr:uid="{00000000-0005-0000-0000-0000EB400000}"/>
    <cellStyle name="Normal 3 5 42" xfId="16622" xr:uid="{00000000-0005-0000-0000-0000EC400000}"/>
    <cellStyle name="Normal 3 5 43" xfId="16623" xr:uid="{00000000-0005-0000-0000-0000ED400000}"/>
    <cellStyle name="Normal 3 5 44" xfId="16624" xr:uid="{00000000-0005-0000-0000-0000EE400000}"/>
    <cellStyle name="Normal 3 5 45" xfId="16625" xr:uid="{00000000-0005-0000-0000-0000EF400000}"/>
    <cellStyle name="Normal 3 5 46" xfId="16626" xr:uid="{00000000-0005-0000-0000-0000F0400000}"/>
    <cellStyle name="Normal 3 5 47" xfId="16627" xr:uid="{00000000-0005-0000-0000-0000F1400000}"/>
    <cellStyle name="Normal 3 5 48" xfId="16628" xr:uid="{00000000-0005-0000-0000-0000F2400000}"/>
    <cellStyle name="Normal 3 5 49" xfId="16629" xr:uid="{00000000-0005-0000-0000-0000F3400000}"/>
    <cellStyle name="Normal 3 5 5" xfId="16630" xr:uid="{00000000-0005-0000-0000-0000F4400000}"/>
    <cellStyle name="Normal 3 5 5 2" xfId="16631" xr:uid="{00000000-0005-0000-0000-0000F5400000}"/>
    <cellStyle name="Normal 3 5 5 3" xfId="16632" xr:uid="{00000000-0005-0000-0000-0000F6400000}"/>
    <cellStyle name="Normal 3 5 50" xfId="16633" xr:uid="{00000000-0005-0000-0000-0000F7400000}"/>
    <cellStyle name="Normal 3 5 51" xfId="16634" xr:uid="{00000000-0005-0000-0000-0000F8400000}"/>
    <cellStyle name="Normal 3 5 52" xfId="16635" xr:uid="{00000000-0005-0000-0000-0000F9400000}"/>
    <cellStyle name="Normal 3 5 53" xfId="16636" xr:uid="{00000000-0005-0000-0000-0000FA400000}"/>
    <cellStyle name="Normal 3 5 54" xfId="16637" xr:uid="{00000000-0005-0000-0000-0000FB400000}"/>
    <cellStyle name="Normal 3 5 55" xfId="16638" xr:uid="{00000000-0005-0000-0000-0000FC400000}"/>
    <cellStyle name="Normal 3 5 56" xfId="16639" xr:uid="{00000000-0005-0000-0000-0000FD400000}"/>
    <cellStyle name="Normal 3 5 57" xfId="16640" xr:uid="{00000000-0005-0000-0000-0000FE400000}"/>
    <cellStyle name="Normal 3 5 58" xfId="16641" xr:uid="{00000000-0005-0000-0000-0000FF400000}"/>
    <cellStyle name="Normal 3 5 59" xfId="16642" xr:uid="{00000000-0005-0000-0000-000000410000}"/>
    <cellStyle name="Normal 3 5 6" xfId="16643" xr:uid="{00000000-0005-0000-0000-000001410000}"/>
    <cellStyle name="Normal 3 5 6 2" xfId="16644" xr:uid="{00000000-0005-0000-0000-000002410000}"/>
    <cellStyle name="Normal 3 5 60" xfId="16645" xr:uid="{00000000-0005-0000-0000-000003410000}"/>
    <cellStyle name="Normal 3 5 61" xfId="16646" xr:uid="{00000000-0005-0000-0000-000004410000}"/>
    <cellStyle name="Normal 3 5 62" xfId="16647" xr:uid="{00000000-0005-0000-0000-000005410000}"/>
    <cellStyle name="Normal 3 5 63" xfId="16648" xr:uid="{00000000-0005-0000-0000-000006410000}"/>
    <cellStyle name="Normal 3 5 64" xfId="16649" xr:uid="{00000000-0005-0000-0000-000007410000}"/>
    <cellStyle name="Normal 3 5 65" xfId="16650" xr:uid="{00000000-0005-0000-0000-000008410000}"/>
    <cellStyle name="Normal 3 5 66" xfId="16651" xr:uid="{00000000-0005-0000-0000-000009410000}"/>
    <cellStyle name="Normal 3 5 67" xfId="16652" xr:uid="{00000000-0005-0000-0000-00000A410000}"/>
    <cellStyle name="Normal 3 5 68" xfId="16653" xr:uid="{00000000-0005-0000-0000-00000B410000}"/>
    <cellStyle name="Normal 3 5 69" xfId="16654" xr:uid="{00000000-0005-0000-0000-00000C410000}"/>
    <cellStyle name="Normal 3 5 7" xfId="16655" xr:uid="{00000000-0005-0000-0000-00000D410000}"/>
    <cellStyle name="Normal 3 5 7 2" xfId="16656" xr:uid="{00000000-0005-0000-0000-00000E410000}"/>
    <cellStyle name="Normal 3 5 70" xfId="16657" xr:uid="{00000000-0005-0000-0000-00000F410000}"/>
    <cellStyle name="Normal 3 5 71" xfId="16658" xr:uid="{00000000-0005-0000-0000-000010410000}"/>
    <cellStyle name="Normal 3 5 72" xfId="16659" xr:uid="{00000000-0005-0000-0000-000011410000}"/>
    <cellStyle name="Normal 3 5 73" xfId="16660" xr:uid="{00000000-0005-0000-0000-000012410000}"/>
    <cellStyle name="Normal 3 5 74" xfId="16661" xr:uid="{00000000-0005-0000-0000-000013410000}"/>
    <cellStyle name="Normal 3 5 75" xfId="16662" xr:uid="{00000000-0005-0000-0000-000014410000}"/>
    <cellStyle name="Normal 3 5 76" xfId="16663" xr:uid="{00000000-0005-0000-0000-000015410000}"/>
    <cellStyle name="Normal 3 5 77" xfId="16664" xr:uid="{00000000-0005-0000-0000-000016410000}"/>
    <cellStyle name="Normal 3 5 78" xfId="16665" xr:uid="{00000000-0005-0000-0000-000017410000}"/>
    <cellStyle name="Normal 3 5 79" xfId="16666" xr:uid="{00000000-0005-0000-0000-000018410000}"/>
    <cellStyle name="Normal 3 5 8" xfId="16667" xr:uid="{00000000-0005-0000-0000-000019410000}"/>
    <cellStyle name="Normal 3 5 8 2" xfId="16668" xr:uid="{00000000-0005-0000-0000-00001A410000}"/>
    <cellStyle name="Normal 3 5 80" xfId="16669" xr:uid="{00000000-0005-0000-0000-00001B410000}"/>
    <cellStyle name="Normal 3 5 81" xfId="16670" xr:uid="{00000000-0005-0000-0000-00001C410000}"/>
    <cellStyle name="Normal 3 5 82" xfId="16671" xr:uid="{00000000-0005-0000-0000-00001D410000}"/>
    <cellStyle name="Normal 3 5 83" xfId="16672" xr:uid="{00000000-0005-0000-0000-00001E410000}"/>
    <cellStyle name="Normal 3 5 84" xfId="16673" xr:uid="{00000000-0005-0000-0000-00001F410000}"/>
    <cellStyle name="Normal 3 5 85" xfId="16674" xr:uid="{00000000-0005-0000-0000-000020410000}"/>
    <cellStyle name="Normal 3 5 86" xfId="16675" xr:uid="{00000000-0005-0000-0000-000021410000}"/>
    <cellStyle name="Normal 3 5 87" xfId="16676" xr:uid="{00000000-0005-0000-0000-000022410000}"/>
    <cellStyle name="Normal 3 5 88" xfId="16677" xr:uid="{00000000-0005-0000-0000-000023410000}"/>
    <cellStyle name="Normal 3 5 89" xfId="16678" xr:uid="{00000000-0005-0000-0000-000024410000}"/>
    <cellStyle name="Normal 3 5 9" xfId="16679" xr:uid="{00000000-0005-0000-0000-000025410000}"/>
    <cellStyle name="Normal 3 5 9 2" xfId="16680" xr:uid="{00000000-0005-0000-0000-000026410000}"/>
    <cellStyle name="Normal 3 5 90" xfId="16681" xr:uid="{00000000-0005-0000-0000-000027410000}"/>
    <cellStyle name="Normal 3 5 91" xfId="16682" xr:uid="{00000000-0005-0000-0000-000028410000}"/>
    <cellStyle name="Normal 3 5 92" xfId="16683" xr:uid="{00000000-0005-0000-0000-000029410000}"/>
    <cellStyle name="Normal 3 5 93" xfId="16684" xr:uid="{00000000-0005-0000-0000-00002A410000}"/>
    <cellStyle name="Normal 3 5 94" xfId="16685" xr:uid="{00000000-0005-0000-0000-00002B410000}"/>
    <cellStyle name="Normal 3 5 95" xfId="16686" xr:uid="{00000000-0005-0000-0000-00002C410000}"/>
    <cellStyle name="Normal 3 5 95 2" xfId="16687" xr:uid="{00000000-0005-0000-0000-00002D410000}"/>
    <cellStyle name="Normal 3 5 95 3" xfId="16688" xr:uid="{00000000-0005-0000-0000-00002E410000}"/>
    <cellStyle name="Normal 3 5 95 4" xfId="16689" xr:uid="{00000000-0005-0000-0000-00002F410000}"/>
    <cellStyle name="Normal 3 5 96" xfId="16690" xr:uid="{00000000-0005-0000-0000-000030410000}"/>
    <cellStyle name="Normal 3 5 97" xfId="16691" xr:uid="{00000000-0005-0000-0000-000031410000}"/>
    <cellStyle name="Normal 3 5 98" xfId="16692" xr:uid="{00000000-0005-0000-0000-000032410000}"/>
    <cellStyle name="Normal 3 6" xfId="16693" xr:uid="{00000000-0005-0000-0000-000033410000}"/>
    <cellStyle name="Normal 3 6 10" xfId="16694" xr:uid="{00000000-0005-0000-0000-000034410000}"/>
    <cellStyle name="Normal 3 6 2" xfId="16695" xr:uid="{00000000-0005-0000-0000-000035410000}"/>
    <cellStyle name="Normal 3 6 2 2" xfId="16696" xr:uid="{00000000-0005-0000-0000-000036410000}"/>
    <cellStyle name="Normal 3 6 2 2 2" xfId="16697" xr:uid="{00000000-0005-0000-0000-000037410000}"/>
    <cellStyle name="Normal 3 6 2 2 3" xfId="16698" xr:uid="{00000000-0005-0000-0000-000038410000}"/>
    <cellStyle name="Normal 3 6 2 2 3 2" xfId="16699" xr:uid="{00000000-0005-0000-0000-000039410000}"/>
    <cellStyle name="Normal 3 6 2 2 3 2 2" xfId="16700" xr:uid="{00000000-0005-0000-0000-00003A410000}"/>
    <cellStyle name="Normal 3 6 2 2 3 2 3" xfId="16701" xr:uid="{00000000-0005-0000-0000-00003B410000}"/>
    <cellStyle name="Normal 3 6 2 2 3 2 4" xfId="16702" xr:uid="{00000000-0005-0000-0000-00003C410000}"/>
    <cellStyle name="Normal 3 6 2 2 3 3" xfId="16703" xr:uid="{00000000-0005-0000-0000-00003D410000}"/>
    <cellStyle name="Normal 3 6 2 2 3 4" xfId="16704" xr:uid="{00000000-0005-0000-0000-00003E410000}"/>
    <cellStyle name="Normal 3 6 2 2 3 5" xfId="16705" xr:uid="{00000000-0005-0000-0000-00003F410000}"/>
    <cellStyle name="Normal 3 6 2 2 4" xfId="16706" xr:uid="{00000000-0005-0000-0000-000040410000}"/>
    <cellStyle name="Normal 3 6 2 2 4 2" xfId="16707" xr:uid="{00000000-0005-0000-0000-000041410000}"/>
    <cellStyle name="Normal 3 6 2 2 4 3" xfId="16708" xr:uid="{00000000-0005-0000-0000-000042410000}"/>
    <cellStyle name="Normal 3 6 2 2 4 4" xfId="16709" xr:uid="{00000000-0005-0000-0000-000043410000}"/>
    <cellStyle name="Normal 3 6 2 2 5" xfId="16710" xr:uid="{00000000-0005-0000-0000-000044410000}"/>
    <cellStyle name="Normal 3 6 2 2 6" xfId="16711" xr:uid="{00000000-0005-0000-0000-000045410000}"/>
    <cellStyle name="Normal 3 6 2 2 7" xfId="16712" xr:uid="{00000000-0005-0000-0000-000046410000}"/>
    <cellStyle name="Normal 3 6 2 3" xfId="16713" xr:uid="{00000000-0005-0000-0000-000047410000}"/>
    <cellStyle name="Normal 3 6 2 3 2" xfId="16714" xr:uid="{00000000-0005-0000-0000-000048410000}"/>
    <cellStyle name="Normal 3 6 2 3 2 2" xfId="16715" xr:uid="{00000000-0005-0000-0000-000049410000}"/>
    <cellStyle name="Normal 3 6 2 3 2 2 2" xfId="16716" xr:uid="{00000000-0005-0000-0000-00004A410000}"/>
    <cellStyle name="Normal 3 6 2 3 2 2 3" xfId="16717" xr:uid="{00000000-0005-0000-0000-00004B410000}"/>
    <cellStyle name="Normal 3 6 2 3 2 2 4" xfId="16718" xr:uid="{00000000-0005-0000-0000-00004C410000}"/>
    <cellStyle name="Normal 3 6 2 3 2 3" xfId="16719" xr:uid="{00000000-0005-0000-0000-00004D410000}"/>
    <cellStyle name="Normal 3 6 2 3 2 4" xfId="16720" xr:uid="{00000000-0005-0000-0000-00004E410000}"/>
    <cellStyle name="Normal 3 6 2 3 2 5" xfId="16721" xr:uid="{00000000-0005-0000-0000-00004F410000}"/>
    <cellStyle name="Normal 3 6 2 3 3" xfId="16722" xr:uid="{00000000-0005-0000-0000-000050410000}"/>
    <cellStyle name="Normal 3 6 2 3 3 2" xfId="16723" xr:uid="{00000000-0005-0000-0000-000051410000}"/>
    <cellStyle name="Normal 3 6 2 3 3 3" xfId="16724" xr:uid="{00000000-0005-0000-0000-000052410000}"/>
    <cellStyle name="Normal 3 6 2 3 3 4" xfId="16725" xr:uid="{00000000-0005-0000-0000-000053410000}"/>
    <cellStyle name="Normal 3 6 2 3 4" xfId="16726" xr:uid="{00000000-0005-0000-0000-000054410000}"/>
    <cellStyle name="Normal 3 6 2 3 5" xfId="16727" xr:uid="{00000000-0005-0000-0000-000055410000}"/>
    <cellStyle name="Normal 3 6 2 3 6" xfId="16728" xr:uid="{00000000-0005-0000-0000-000056410000}"/>
    <cellStyle name="Normal 3 6 2 4" xfId="16729" xr:uid="{00000000-0005-0000-0000-000057410000}"/>
    <cellStyle name="Normal 3 6 2 5" xfId="16730" xr:uid="{00000000-0005-0000-0000-000058410000}"/>
    <cellStyle name="Normal 3 6 2 5 2" xfId="16731" xr:uid="{00000000-0005-0000-0000-000059410000}"/>
    <cellStyle name="Normal 3 6 2 5 2 2" xfId="16732" xr:uid="{00000000-0005-0000-0000-00005A410000}"/>
    <cellStyle name="Normal 3 6 2 5 2 3" xfId="16733" xr:uid="{00000000-0005-0000-0000-00005B410000}"/>
    <cellStyle name="Normal 3 6 2 5 2 4" xfId="16734" xr:uid="{00000000-0005-0000-0000-00005C410000}"/>
    <cellStyle name="Normal 3 6 2 5 3" xfId="16735" xr:uid="{00000000-0005-0000-0000-00005D410000}"/>
    <cellStyle name="Normal 3 6 2 5 4" xfId="16736" xr:uid="{00000000-0005-0000-0000-00005E410000}"/>
    <cellStyle name="Normal 3 6 2 5 5" xfId="16737" xr:uid="{00000000-0005-0000-0000-00005F410000}"/>
    <cellStyle name="Normal 3 6 2 6" xfId="16738" xr:uid="{00000000-0005-0000-0000-000060410000}"/>
    <cellStyle name="Normal 3 6 2 6 2" xfId="16739" xr:uid="{00000000-0005-0000-0000-000061410000}"/>
    <cellStyle name="Normal 3 6 2 6 3" xfId="16740" xr:uid="{00000000-0005-0000-0000-000062410000}"/>
    <cellStyle name="Normal 3 6 2 6 4" xfId="16741" xr:uid="{00000000-0005-0000-0000-000063410000}"/>
    <cellStyle name="Normal 3 6 2 7" xfId="16742" xr:uid="{00000000-0005-0000-0000-000064410000}"/>
    <cellStyle name="Normal 3 6 2 8" xfId="16743" xr:uid="{00000000-0005-0000-0000-000065410000}"/>
    <cellStyle name="Normal 3 6 2 9" xfId="16744" xr:uid="{00000000-0005-0000-0000-000066410000}"/>
    <cellStyle name="Normal 3 6 3" xfId="16745" xr:uid="{00000000-0005-0000-0000-000067410000}"/>
    <cellStyle name="Normal 3 6 3 2" xfId="16746" xr:uid="{00000000-0005-0000-0000-000068410000}"/>
    <cellStyle name="Normal 3 6 3 3" xfId="16747" xr:uid="{00000000-0005-0000-0000-000069410000}"/>
    <cellStyle name="Normal 3 6 3 3 2" xfId="16748" xr:uid="{00000000-0005-0000-0000-00006A410000}"/>
    <cellStyle name="Normal 3 6 3 3 2 2" xfId="16749" xr:uid="{00000000-0005-0000-0000-00006B410000}"/>
    <cellStyle name="Normal 3 6 3 3 2 3" xfId="16750" xr:uid="{00000000-0005-0000-0000-00006C410000}"/>
    <cellStyle name="Normal 3 6 3 3 2 4" xfId="16751" xr:uid="{00000000-0005-0000-0000-00006D410000}"/>
    <cellStyle name="Normal 3 6 3 3 3" xfId="16752" xr:uid="{00000000-0005-0000-0000-00006E410000}"/>
    <cellStyle name="Normal 3 6 3 3 4" xfId="16753" xr:uid="{00000000-0005-0000-0000-00006F410000}"/>
    <cellStyle name="Normal 3 6 3 3 5" xfId="16754" xr:uid="{00000000-0005-0000-0000-000070410000}"/>
    <cellStyle name="Normal 3 6 3 4" xfId="16755" xr:uid="{00000000-0005-0000-0000-000071410000}"/>
    <cellStyle name="Normal 3 6 3 5" xfId="16756" xr:uid="{00000000-0005-0000-0000-000072410000}"/>
    <cellStyle name="Normal 3 6 3 5 2" xfId="16757" xr:uid="{00000000-0005-0000-0000-000073410000}"/>
    <cellStyle name="Normal 3 6 3 5 3" xfId="16758" xr:uid="{00000000-0005-0000-0000-000074410000}"/>
    <cellStyle name="Normal 3 6 3 5 4" xfId="16759" xr:uid="{00000000-0005-0000-0000-000075410000}"/>
    <cellStyle name="Normal 3 6 3 6" xfId="16760" xr:uid="{00000000-0005-0000-0000-000076410000}"/>
    <cellStyle name="Normal 3 6 3 7" xfId="16761" xr:uid="{00000000-0005-0000-0000-000077410000}"/>
    <cellStyle name="Normal 3 6 3 8" xfId="16762" xr:uid="{00000000-0005-0000-0000-000078410000}"/>
    <cellStyle name="Normal 3 6 4" xfId="16763" xr:uid="{00000000-0005-0000-0000-000079410000}"/>
    <cellStyle name="Normal 3 6 4 2" xfId="16764" xr:uid="{00000000-0005-0000-0000-00007A410000}"/>
    <cellStyle name="Normal 3 6 4 2 2" xfId="16765" xr:uid="{00000000-0005-0000-0000-00007B410000}"/>
    <cellStyle name="Normal 3 6 4 2 2 2" xfId="16766" xr:uid="{00000000-0005-0000-0000-00007C410000}"/>
    <cellStyle name="Normal 3 6 4 2 2 3" xfId="16767" xr:uid="{00000000-0005-0000-0000-00007D410000}"/>
    <cellStyle name="Normal 3 6 4 2 2 4" xfId="16768" xr:uid="{00000000-0005-0000-0000-00007E410000}"/>
    <cellStyle name="Normal 3 6 4 2 3" xfId="16769" xr:uid="{00000000-0005-0000-0000-00007F410000}"/>
    <cellStyle name="Normal 3 6 4 2 4" xfId="16770" xr:uid="{00000000-0005-0000-0000-000080410000}"/>
    <cellStyle name="Normal 3 6 4 2 5" xfId="16771" xr:uid="{00000000-0005-0000-0000-000081410000}"/>
    <cellStyle name="Normal 3 6 4 3" xfId="16772" xr:uid="{00000000-0005-0000-0000-000082410000}"/>
    <cellStyle name="Normal 3 6 4 3 2" xfId="16773" xr:uid="{00000000-0005-0000-0000-000083410000}"/>
    <cellStyle name="Normal 3 6 4 3 3" xfId="16774" xr:uid="{00000000-0005-0000-0000-000084410000}"/>
    <cellStyle name="Normal 3 6 4 3 4" xfId="16775" xr:uid="{00000000-0005-0000-0000-000085410000}"/>
    <cellStyle name="Normal 3 6 4 4" xfId="16776" xr:uid="{00000000-0005-0000-0000-000086410000}"/>
    <cellStyle name="Normal 3 6 4 5" xfId="16777" xr:uid="{00000000-0005-0000-0000-000087410000}"/>
    <cellStyle name="Normal 3 6 4 6" xfId="16778" xr:uid="{00000000-0005-0000-0000-000088410000}"/>
    <cellStyle name="Normal 3 6 5" xfId="16779" xr:uid="{00000000-0005-0000-0000-000089410000}"/>
    <cellStyle name="Normal 3 6 6" xfId="16780" xr:uid="{00000000-0005-0000-0000-00008A410000}"/>
    <cellStyle name="Normal 3 6 6 2" xfId="16781" xr:uid="{00000000-0005-0000-0000-00008B410000}"/>
    <cellStyle name="Normal 3 6 6 2 2" xfId="16782" xr:uid="{00000000-0005-0000-0000-00008C410000}"/>
    <cellStyle name="Normal 3 6 6 2 3" xfId="16783" xr:uid="{00000000-0005-0000-0000-00008D410000}"/>
    <cellStyle name="Normal 3 6 6 2 4" xfId="16784" xr:uid="{00000000-0005-0000-0000-00008E410000}"/>
    <cellStyle name="Normal 3 6 6 3" xfId="16785" xr:uid="{00000000-0005-0000-0000-00008F410000}"/>
    <cellStyle name="Normal 3 6 6 4" xfId="16786" xr:uid="{00000000-0005-0000-0000-000090410000}"/>
    <cellStyle name="Normal 3 6 6 5" xfId="16787" xr:uid="{00000000-0005-0000-0000-000091410000}"/>
    <cellStyle name="Normal 3 6 7" xfId="16788" xr:uid="{00000000-0005-0000-0000-000092410000}"/>
    <cellStyle name="Normal 3 6 7 2" xfId="16789" xr:uid="{00000000-0005-0000-0000-000093410000}"/>
    <cellStyle name="Normal 3 6 7 3" xfId="16790" xr:uid="{00000000-0005-0000-0000-000094410000}"/>
    <cellStyle name="Normal 3 6 7 4" xfId="16791" xr:uid="{00000000-0005-0000-0000-000095410000}"/>
    <cellStyle name="Normal 3 6 8" xfId="16792" xr:uid="{00000000-0005-0000-0000-000096410000}"/>
    <cellStyle name="Normal 3 6 9" xfId="16793" xr:uid="{00000000-0005-0000-0000-000097410000}"/>
    <cellStyle name="Normal 3 7" xfId="16794" xr:uid="{00000000-0005-0000-0000-000098410000}"/>
    <cellStyle name="Normal 3 7 10" xfId="16795" xr:uid="{00000000-0005-0000-0000-000099410000}"/>
    <cellStyle name="Normal 3 7 2" xfId="16796" xr:uid="{00000000-0005-0000-0000-00009A410000}"/>
    <cellStyle name="Normal 3 7 2 2" xfId="16797" xr:uid="{00000000-0005-0000-0000-00009B410000}"/>
    <cellStyle name="Normal 3 7 2 2 2" xfId="16798" xr:uid="{00000000-0005-0000-0000-00009C410000}"/>
    <cellStyle name="Normal 3 7 2 2 2 2" xfId="16799" xr:uid="{00000000-0005-0000-0000-00009D410000}"/>
    <cellStyle name="Normal 3 7 2 2 2 2 2" xfId="16800" xr:uid="{00000000-0005-0000-0000-00009E410000}"/>
    <cellStyle name="Normal 3 7 2 2 2 2 3" xfId="16801" xr:uid="{00000000-0005-0000-0000-00009F410000}"/>
    <cellStyle name="Normal 3 7 2 2 2 2 4" xfId="16802" xr:uid="{00000000-0005-0000-0000-0000A0410000}"/>
    <cellStyle name="Normal 3 7 2 2 2 3" xfId="16803" xr:uid="{00000000-0005-0000-0000-0000A1410000}"/>
    <cellStyle name="Normal 3 7 2 2 2 4" xfId="16804" xr:uid="{00000000-0005-0000-0000-0000A2410000}"/>
    <cellStyle name="Normal 3 7 2 2 2 5" xfId="16805" xr:uid="{00000000-0005-0000-0000-0000A3410000}"/>
    <cellStyle name="Normal 3 7 2 2 3" xfId="16806" xr:uid="{00000000-0005-0000-0000-0000A4410000}"/>
    <cellStyle name="Normal 3 7 2 2 3 2" xfId="16807" xr:uid="{00000000-0005-0000-0000-0000A5410000}"/>
    <cellStyle name="Normal 3 7 2 2 3 3" xfId="16808" xr:uid="{00000000-0005-0000-0000-0000A6410000}"/>
    <cellStyle name="Normal 3 7 2 2 3 4" xfId="16809" xr:uid="{00000000-0005-0000-0000-0000A7410000}"/>
    <cellStyle name="Normal 3 7 2 2 4" xfId="16810" xr:uid="{00000000-0005-0000-0000-0000A8410000}"/>
    <cellStyle name="Normal 3 7 2 2 5" xfId="16811" xr:uid="{00000000-0005-0000-0000-0000A9410000}"/>
    <cellStyle name="Normal 3 7 2 2 6" xfId="16812" xr:uid="{00000000-0005-0000-0000-0000AA410000}"/>
    <cellStyle name="Normal 3 7 2 3" xfId="16813" xr:uid="{00000000-0005-0000-0000-0000AB410000}"/>
    <cellStyle name="Normal 3 7 2 3 2" xfId="16814" xr:uid="{00000000-0005-0000-0000-0000AC410000}"/>
    <cellStyle name="Normal 3 7 2 3 2 2" xfId="16815" xr:uid="{00000000-0005-0000-0000-0000AD410000}"/>
    <cellStyle name="Normal 3 7 2 3 2 2 2" xfId="16816" xr:uid="{00000000-0005-0000-0000-0000AE410000}"/>
    <cellStyle name="Normal 3 7 2 3 2 2 3" xfId="16817" xr:uid="{00000000-0005-0000-0000-0000AF410000}"/>
    <cellStyle name="Normal 3 7 2 3 2 2 4" xfId="16818" xr:uid="{00000000-0005-0000-0000-0000B0410000}"/>
    <cellStyle name="Normal 3 7 2 3 2 3" xfId="16819" xr:uid="{00000000-0005-0000-0000-0000B1410000}"/>
    <cellStyle name="Normal 3 7 2 3 2 4" xfId="16820" xr:uid="{00000000-0005-0000-0000-0000B2410000}"/>
    <cellStyle name="Normal 3 7 2 3 2 5" xfId="16821" xr:uid="{00000000-0005-0000-0000-0000B3410000}"/>
    <cellStyle name="Normal 3 7 2 3 3" xfId="16822" xr:uid="{00000000-0005-0000-0000-0000B4410000}"/>
    <cellStyle name="Normal 3 7 2 3 3 2" xfId="16823" xr:uid="{00000000-0005-0000-0000-0000B5410000}"/>
    <cellStyle name="Normal 3 7 2 3 3 3" xfId="16824" xr:uid="{00000000-0005-0000-0000-0000B6410000}"/>
    <cellStyle name="Normal 3 7 2 3 3 4" xfId="16825" xr:uid="{00000000-0005-0000-0000-0000B7410000}"/>
    <cellStyle name="Normal 3 7 2 3 4" xfId="16826" xr:uid="{00000000-0005-0000-0000-0000B8410000}"/>
    <cellStyle name="Normal 3 7 2 3 5" xfId="16827" xr:uid="{00000000-0005-0000-0000-0000B9410000}"/>
    <cellStyle name="Normal 3 7 2 3 6" xfId="16828" xr:uid="{00000000-0005-0000-0000-0000BA410000}"/>
    <cellStyle name="Normal 3 7 2 4" xfId="16829" xr:uid="{00000000-0005-0000-0000-0000BB410000}"/>
    <cellStyle name="Normal 3 7 2 5" xfId="16830" xr:uid="{00000000-0005-0000-0000-0000BC410000}"/>
    <cellStyle name="Normal 3 7 2 5 2" xfId="16831" xr:uid="{00000000-0005-0000-0000-0000BD410000}"/>
    <cellStyle name="Normal 3 7 2 5 2 2" xfId="16832" xr:uid="{00000000-0005-0000-0000-0000BE410000}"/>
    <cellStyle name="Normal 3 7 2 5 2 3" xfId="16833" xr:uid="{00000000-0005-0000-0000-0000BF410000}"/>
    <cellStyle name="Normal 3 7 2 5 2 4" xfId="16834" xr:uid="{00000000-0005-0000-0000-0000C0410000}"/>
    <cellStyle name="Normal 3 7 2 5 3" xfId="16835" xr:uid="{00000000-0005-0000-0000-0000C1410000}"/>
    <cellStyle name="Normal 3 7 2 5 4" xfId="16836" xr:uid="{00000000-0005-0000-0000-0000C2410000}"/>
    <cellStyle name="Normal 3 7 2 5 5" xfId="16837" xr:uid="{00000000-0005-0000-0000-0000C3410000}"/>
    <cellStyle name="Normal 3 7 2 6" xfId="16838" xr:uid="{00000000-0005-0000-0000-0000C4410000}"/>
    <cellStyle name="Normal 3 7 2 6 2" xfId="16839" xr:uid="{00000000-0005-0000-0000-0000C5410000}"/>
    <cellStyle name="Normal 3 7 2 6 3" xfId="16840" xr:uid="{00000000-0005-0000-0000-0000C6410000}"/>
    <cellStyle name="Normal 3 7 2 6 4" xfId="16841" xr:uid="{00000000-0005-0000-0000-0000C7410000}"/>
    <cellStyle name="Normal 3 7 2 7" xfId="16842" xr:uid="{00000000-0005-0000-0000-0000C8410000}"/>
    <cellStyle name="Normal 3 7 2 8" xfId="16843" xr:uid="{00000000-0005-0000-0000-0000C9410000}"/>
    <cellStyle name="Normal 3 7 2 9" xfId="16844" xr:uid="{00000000-0005-0000-0000-0000CA410000}"/>
    <cellStyle name="Normal 3 7 3" xfId="16845" xr:uid="{00000000-0005-0000-0000-0000CB410000}"/>
    <cellStyle name="Normal 3 7 3 2" xfId="16846" xr:uid="{00000000-0005-0000-0000-0000CC410000}"/>
    <cellStyle name="Normal 3 7 3 2 2" xfId="16847" xr:uid="{00000000-0005-0000-0000-0000CD410000}"/>
    <cellStyle name="Normal 3 7 3 2 2 2" xfId="16848" xr:uid="{00000000-0005-0000-0000-0000CE410000}"/>
    <cellStyle name="Normal 3 7 3 2 2 2 2" xfId="16849" xr:uid="{00000000-0005-0000-0000-0000CF410000}"/>
    <cellStyle name="Normal 3 7 3 2 2 2 3" xfId="16850" xr:uid="{00000000-0005-0000-0000-0000D0410000}"/>
    <cellStyle name="Normal 3 7 3 2 2 2 4" xfId="16851" xr:uid="{00000000-0005-0000-0000-0000D1410000}"/>
    <cellStyle name="Normal 3 7 3 2 2 3" xfId="16852" xr:uid="{00000000-0005-0000-0000-0000D2410000}"/>
    <cellStyle name="Normal 3 7 3 2 2 4" xfId="16853" xr:uid="{00000000-0005-0000-0000-0000D3410000}"/>
    <cellStyle name="Normal 3 7 3 2 2 5" xfId="16854" xr:uid="{00000000-0005-0000-0000-0000D4410000}"/>
    <cellStyle name="Normal 3 7 3 2 3" xfId="16855" xr:uid="{00000000-0005-0000-0000-0000D5410000}"/>
    <cellStyle name="Normal 3 7 3 2 3 2" xfId="16856" xr:uid="{00000000-0005-0000-0000-0000D6410000}"/>
    <cellStyle name="Normal 3 7 3 2 3 3" xfId="16857" xr:uid="{00000000-0005-0000-0000-0000D7410000}"/>
    <cellStyle name="Normal 3 7 3 2 3 4" xfId="16858" xr:uid="{00000000-0005-0000-0000-0000D8410000}"/>
    <cellStyle name="Normal 3 7 3 2 4" xfId="16859" xr:uid="{00000000-0005-0000-0000-0000D9410000}"/>
    <cellStyle name="Normal 3 7 3 2 5" xfId="16860" xr:uid="{00000000-0005-0000-0000-0000DA410000}"/>
    <cellStyle name="Normal 3 7 3 2 6" xfId="16861" xr:uid="{00000000-0005-0000-0000-0000DB410000}"/>
    <cellStyle name="Normal 3 7 3 3" xfId="16862" xr:uid="{00000000-0005-0000-0000-0000DC410000}"/>
    <cellStyle name="Normal 3 7 3 3 2" xfId="16863" xr:uid="{00000000-0005-0000-0000-0000DD410000}"/>
    <cellStyle name="Normal 3 7 3 3 2 2" xfId="16864" xr:uid="{00000000-0005-0000-0000-0000DE410000}"/>
    <cellStyle name="Normal 3 7 3 3 2 3" xfId="16865" xr:uid="{00000000-0005-0000-0000-0000DF410000}"/>
    <cellStyle name="Normal 3 7 3 3 2 4" xfId="16866" xr:uid="{00000000-0005-0000-0000-0000E0410000}"/>
    <cellStyle name="Normal 3 7 3 3 3" xfId="16867" xr:uid="{00000000-0005-0000-0000-0000E1410000}"/>
    <cellStyle name="Normal 3 7 3 3 4" xfId="16868" xr:uid="{00000000-0005-0000-0000-0000E2410000}"/>
    <cellStyle name="Normal 3 7 3 3 5" xfId="16869" xr:uid="{00000000-0005-0000-0000-0000E3410000}"/>
    <cellStyle name="Normal 3 7 3 4" xfId="16870" xr:uid="{00000000-0005-0000-0000-0000E4410000}"/>
    <cellStyle name="Normal 3 7 3 5" xfId="16871" xr:uid="{00000000-0005-0000-0000-0000E5410000}"/>
    <cellStyle name="Normal 3 7 3 5 2" xfId="16872" xr:uid="{00000000-0005-0000-0000-0000E6410000}"/>
    <cellStyle name="Normal 3 7 3 5 3" xfId="16873" xr:uid="{00000000-0005-0000-0000-0000E7410000}"/>
    <cellStyle name="Normal 3 7 3 5 4" xfId="16874" xr:uid="{00000000-0005-0000-0000-0000E8410000}"/>
    <cellStyle name="Normal 3 7 3 6" xfId="16875" xr:uid="{00000000-0005-0000-0000-0000E9410000}"/>
    <cellStyle name="Normal 3 7 3 7" xfId="16876" xr:uid="{00000000-0005-0000-0000-0000EA410000}"/>
    <cellStyle name="Normal 3 7 3 8" xfId="16877" xr:uid="{00000000-0005-0000-0000-0000EB410000}"/>
    <cellStyle name="Normal 3 7 4" xfId="16878" xr:uid="{00000000-0005-0000-0000-0000EC410000}"/>
    <cellStyle name="Normal 3 7 4 2" xfId="16879" xr:uid="{00000000-0005-0000-0000-0000ED410000}"/>
    <cellStyle name="Normal 3 7 4 2 2" xfId="16880" xr:uid="{00000000-0005-0000-0000-0000EE410000}"/>
    <cellStyle name="Normal 3 7 4 2 2 2" xfId="16881" xr:uid="{00000000-0005-0000-0000-0000EF410000}"/>
    <cellStyle name="Normal 3 7 4 2 2 3" xfId="16882" xr:uid="{00000000-0005-0000-0000-0000F0410000}"/>
    <cellStyle name="Normal 3 7 4 2 2 4" xfId="16883" xr:uid="{00000000-0005-0000-0000-0000F1410000}"/>
    <cellStyle name="Normal 3 7 4 2 3" xfId="16884" xr:uid="{00000000-0005-0000-0000-0000F2410000}"/>
    <cellStyle name="Normal 3 7 4 2 4" xfId="16885" xr:uid="{00000000-0005-0000-0000-0000F3410000}"/>
    <cellStyle name="Normal 3 7 4 2 5" xfId="16886" xr:uid="{00000000-0005-0000-0000-0000F4410000}"/>
    <cellStyle name="Normal 3 7 4 3" xfId="16887" xr:uid="{00000000-0005-0000-0000-0000F5410000}"/>
    <cellStyle name="Normal 3 7 4 3 2" xfId="16888" xr:uid="{00000000-0005-0000-0000-0000F6410000}"/>
    <cellStyle name="Normal 3 7 4 3 3" xfId="16889" xr:uid="{00000000-0005-0000-0000-0000F7410000}"/>
    <cellStyle name="Normal 3 7 4 3 4" xfId="16890" xr:uid="{00000000-0005-0000-0000-0000F8410000}"/>
    <cellStyle name="Normal 3 7 4 4" xfId="16891" xr:uid="{00000000-0005-0000-0000-0000F9410000}"/>
    <cellStyle name="Normal 3 7 4 5" xfId="16892" xr:uid="{00000000-0005-0000-0000-0000FA410000}"/>
    <cellStyle name="Normal 3 7 4 6" xfId="16893" xr:uid="{00000000-0005-0000-0000-0000FB410000}"/>
    <cellStyle name="Normal 3 7 5" xfId="16894" xr:uid="{00000000-0005-0000-0000-0000FC410000}"/>
    <cellStyle name="Normal 3 7 6" xfId="16895" xr:uid="{00000000-0005-0000-0000-0000FD410000}"/>
    <cellStyle name="Normal 3 7 6 2" xfId="16896" xr:uid="{00000000-0005-0000-0000-0000FE410000}"/>
    <cellStyle name="Normal 3 7 6 2 2" xfId="16897" xr:uid="{00000000-0005-0000-0000-0000FF410000}"/>
    <cellStyle name="Normal 3 7 6 2 3" xfId="16898" xr:uid="{00000000-0005-0000-0000-000000420000}"/>
    <cellStyle name="Normal 3 7 6 2 4" xfId="16899" xr:uid="{00000000-0005-0000-0000-000001420000}"/>
    <cellStyle name="Normal 3 7 6 3" xfId="16900" xr:uid="{00000000-0005-0000-0000-000002420000}"/>
    <cellStyle name="Normal 3 7 6 4" xfId="16901" xr:uid="{00000000-0005-0000-0000-000003420000}"/>
    <cellStyle name="Normal 3 7 6 5" xfId="16902" xr:uid="{00000000-0005-0000-0000-000004420000}"/>
    <cellStyle name="Normal 3 7 7" xfId="16903" xr:uid="{00000000-0005-0000-0000-000005420000}"/>
    <cellStyle name="Normal 3 7 7 2" xfId="16904" xr:uid="{00000000-0005-0000-0000-000006420000}"/>
    <cellStyle name="Normal 3 7 7 3" xfId="16905" xr:uid="{00000000-0005-0000-0000-000007420000}"/>
    <cellStyle name="Normal 3 7 7 4" xfId="16906" xr:uid="{00000000-0005-0000-0000-000008420000}"/>
    <cellStyle name="Normal 3 7 8" xfId="16907" xr:uid="{00000000-0005-0000-0000-000009420000}"/>
    <cellStyle name="Normal 3 7 9" xfId="16908" xr:uid="{00000000-0005-0000-0000-00000A420000}"/>
    <cellStyle name="Normal 3 8" xfId="16909" xr:uid="{00000000-0005-0000-0000-00000B420000}"/>
    <cellStyle name="Normal 3 8 10" xfId="16910" xr:uid="{00000000-0005-0000-0000-00000C420000}"/>
    <cellStyle name="Normal 3 8 11" xfId="16911" xr:uid="{00000000-0005-0000-0000-00000D420000}"/>
    <cellStyle name="Normal 3 8 11 2" xfId="16912" xr:uid="{00000000-0005-0000-0000-00000E420000}"/>
    <cellStyle name="Normal 3 8 11 2 2" xfId="16913" xr:uid="{00000000-0005-0000-0000-00000F420000}"/>
    <cellStyle name="Normal 3 8 11 2 3" xfId="16914" xr:uid="{00000000-0005-0000-0000-000010420000}"/>
    <cellStyle name="Normal 3 8 11 2 4" xfId="16915" xr:uid="{00000000-0005-0000-0000-000011420000}"/>
    <cellStyle name="Normal 3 8 11 3" xfId="16916" xr:uid="{00000000-0005-0000-0000-000012420000}"/>
    <cellStyle name="Normal 3 8 11 4" xfId="16917" xr:uid="{00000000-0005-0000-0000-000013420000}"/>
    <cellStyle name="Normal 3 8 11 5" xfId="16918" xr:uid="{00000000-0005-0000-0000-000014420000}"/>
    <cellStyle name="Normal 3 8 12" xfId="16919" xr:uid="{00000000-0005-0000-0000-000015420000}"/>
    <cellStyle name="Normal 3 8 12 2" xfId="16920" xr:uid="{00000000-0005-0000-0000-000016420000}"/>
    <cellStyle name="Normal 3 8 12 3" xfId="16921" xr:uid="{00000000-0005-0000-0000-000017420000}"/>
    <cellStyle name="Normal 3 8 12 4" xfId="16922" xr:uid="{00000000-0005-0000-0000-000018420000}"/>
    <cellStyle name="Normal 3 8 13" xfId="16923" xr:uid="{00000000-0005-0000-0000-000019420000}"/>
    <cellStyle name="Normal 3 8 14" xfId="16924" xr:uid="{00000000-0005-0000-0000-00001A420000}"/>
    <cellStyle name="Normal 3 8 15" xfId="16925" xr:uid="{00000000-0005-0000-0000-00001B420000}"/>
    <cellStyle name="Normal 3 8 2" xfId="16926" xr:uid="{00000000-0005-0000-0000-00001C420000}"/>
    <cellStyle name="Normal 3 8 2 10" xfId="16927" xr:uid="{00000000-0005-0000-0000-00001D420000}"/>
    <cellStyle name="Normal 3 8 2 10 2" xfId="16928" xr:uid="{00000000-0005-0000-0000-00001E420000}"/>
    <cellStyle name="Normal 3 8 2 10 2 2" xfId="16929" xr:uid="{00000000-0005-0000-0000-00001F420000}"/>
    <cellStyle name="Normal 3 8 2 10 2 3" xfId="16930" xr:uid="{00000000-0005-0000-0000-000020420000}"/>
    <cellStyle name="Normal 3 8 2 10 2 4" xfId="16931" xr:uid="{00000000-0005-0000-0000-000021420000}"/>
    <cellStyle name="Normal 3 8 2 10 3" xfId="16932" xr:uid="{00000000-0005-0000-0000-000022420000}"/>
    <cellStyle name="Normal 3 8 2 10 4" xfId="16933" xr:uid="{00000000-0005-0000-0000-000023420000}"/>
    <cellStyle name="Normal 3 8 2 10 5" xfId="16934" xr:uid="{00000000-0005-0000-0000-000024420000}"/>
    <cellStyle name="Normal 3 8 2 11" xfId="16935" xr:uid="{00000000-0005-0000-0000-000025420000}"/>
    <cellStyle name="Normal 3 8 2 11 2" xfId="16936" xr:uid="{00000000-0005-0000-0000-000026420000}"/>
    <cellStyle name="Normal 3 8 2 11 3" xfId="16937" xr:uid="{00000000-0005-0000-0000-000027420000}"/>
    <cellStyle name="Normal 3 8 2 11 4" xfId="16938" xr:uid="{00000000-0005-0000-0000-000028420000}"/>
    <cellStyle name="Normal 3 8 2 12" xfId="16939" xr:uid="{00000000-0005-0000-0000-000029420000}"/>
    <cellStyle name="Normal 3 8 2 13" xfId="16940" xr:uid="{00000000-0005-0000-0000-00002A420000}"/>
    <cellStyle name="Normal 3 8 2 14" xfId="16941" xr:uid="{00000000-0005-0000-0000-00002B420000}"/>
    <cellStyle name="Normal 3 8 2 2" xfId="16942" xr:uid="{00000000-0005-0000-0000-00002C420000}"/>
    <cellStyle name="Normal 3 8 2 2 2" xfId="16943" xr:uid="{00000000-0005-0000-0000-00002D420000}"/>
    <cellStyle name="Normal 3 8 2 2 3" xfId="16944" xr:uid="{00000000-0005-0000-0000-00002E420000}"/>
    <cellStyle name="Normal 3 8 2 2 4" xfId="16945" xr:uid="{00000000-0005-0000-0000-00002F420000}"/>
    <cellStyle name="Normal 3 8 2 2 4 2" xfId="16946" xr:uid="{00000000-0005-0000-0000-000030420000}"/>
    <cellStyle name="Normal 3 8 2 2 4 2 2" xfId="16947" xr:uid="{00000000-0005-0000-0000-000031420000}"/>
    <cellStyle name="Normal 3 8 2 2 4 2 3" xfId="16948" xr:uid="{00000000-0005-0000-0000-000032420000}"/>
    <cellStyle name="Normal 3 8 2 2 4 2 4" xfId="16949" xr:uid="{00000000-0005-0000-0000-000033420000}"/>
    <cellStyle name="Normal 3 8 2 2 4 3" xfId="16950" xr:uid="{00000000-0005-0000-0000-000034420000}"/>
    <cellStyle name="Normal 3 8 2 2 4 4" xfId="16951" xr:uid="{00000000-0005-0000-0000-000035420000}"/>
    <cellStyle name="Normal 3 8 2 2 4 5" xfId="16952" xr:uid="{00000000-0005-0000-0000-000036420000}"/>
    <cellStyle name="Normal 3 8 2 2 5" xfId="16953" xr:uid="{00000000-0005-0000-0000-000037420000}"/>
    <cellStyle name="Normal 3 8 2 2 5 2" xfId="16954" xr:uid="{00000000-0005-0000-0000-000038420000}"/>
    <cellStyle name="Normal 3 8 2 2 5 3" xfId="16955" xr:uid="{00000000-0005-0000-0000-000039420000}"/>
    <cellStyle name="Normal 3 8 2 2 5 4" xfId="16956" xr:uid="{00000000-0005-0000-0000-00003A420000}"/>
    <cellStyle name="Normal 3 8 2 2 6" xfId="16957" xr:uid="{00000000-0005-0000-0000-00003B420000}"/>
    <cellStyle name="Normal 3 8 2 2 7" xfId="16958" xr:uid="{00000000-0005-0000-0000-00003C420000}"/>
    <cellStyle name="Normal 3 8 2 2 8" xfId="16959" xr:uid="{00000000-0005-0000-0000-00003D420000}"/>
    <cellStyle name="Normal 3 8 2 3" xfId="16960" xr:uid="{00000000-0005-0000-0000-00003E420000}"/>
    <cellStyle name="Normal 3 8 2 3 2" xfId="16961" xr:uid="{00000000-0005-0000-0000-00003F420000}"/>
    <cellStyle name="Normal 3 8 2 3 3" xfId="16962" xr:uid="{00000000-0005-0000-0000-000040420000}"/>
    <cellStyle name="Normal 3 8 2 3 3 2" xfId="16963" xr:uid="{00000000-0005-0000-0000-000041420000}"/>
    <cellStyle name="Normal 3 8 2 3 3 2 2" xfId="16964" xr:uid="{00000000-0005-0000-0000-000042420000}"/>
    <cellStyle name="Normal 3 8 2 3 3 2 3" xfId="16965" xr:uid="{00000000-0005-0000-0000-000043420000}"/>
    <cellStyle name="Normal 3 8 2 3 3 2 4" xfId="16966" xr:uid="{00000000-0005-0000-0000-000044420000}"/>
    <cellStyle name="Normal 3 8 2 3 3 3" xfId="16967" xr:uid="{00000000-0005-0000-0000-000045420000}"/>
    <cellStyle name="Normal 3 8 2 3 3 4" xfId="16968" xr:uid="{00000000-0005-0000-0000-000046420000}"/>
    <cellStyle name="Normal 3 8 2 3 3 5" xfId="16969" xr:uid="{00000000-0005-0000-0000-000047420000}"/>
    <cellStyle name="Normal 3 8 2 3 4" xfId="16970" xr:uid="{00000000-0005-0000-0000-000048420000}"/>
    <cellStyle name="Normal 3 8 2 3 4 2" xfId="16971" xr:uid="{00000000-0005-0000-0000-000049420000}"/>
    <cellStyle name="Normal 3 8 2 3 4 3" xfId="16972" xr:uid="{00000000-0005-0000-0000-00004A420000}"/>
    <cellStyle name="Normal 3 8 2 3 4 4" xfId="16973" xr:uid="{00000000-0005-0000-0000-00004B420000}"/>
    <cellStyle name="Normal 3 8 2 3 5" xfId="16974" xr:uid="{00000000-0005-0000-0000-00004C420000}"/>
    <cellStyle name="Normal 3 8 2 3 6" xfId="16975" xr:uid="{00000000-0005-0000-0000-00004D420000}"/>
    <cellStyle name="Normal 3 8 2 3 7" xfId="16976" xr:uid="{00000000-0005-0000-0000-00004E420000}"/>
    <cellStyle name="Normal 3 8 2 4" xfId="16977" xr:uid="{00000000-0005-0000-0000-00004F420000}"/>
    <cellStyle name="Normal 3 8 2 5" xfId="16978" xr:uid="{00000000-0005-0000-0000-000050420000}"/>
    <cellStyle name="Normal 3 8 2 6" xfId="16979" xr:uid="{00000000-0005-0000-0000-000051420000}"/>
    <cellStyle name="Normal 3 8 2 7" xfId="16980" xr:uid="{00000000-0005-0000-0000-000052420000}"/>
    <cellStyle name="Normal 3 8 2 8" xfId="16981" xr:uid="{00000000-0005-0000-0000-000053420000}"/>
    <cellStyle name="Normal 3 8 2 9" xfId="16982" xr:uid="{00000000-0005-0000-0000-000054420000}"/>
    <cellStyle name="Normal 3 8 3" xfId="16983" xr:uid="{00000000-0005-0000-0000-000055420000}"/>
    <cellStyle name="Normal 3 8 3 2" xfId="16984" xr:uid="{00000000-0005-0000-0000-000056420000}"/>
    <cellStyle name="Normal 3 8 3 3" xfId="16985" xr:uid="{00000000-0005-0000-0000-000057420000}"/>
    <cellStyle name="Normal 3 8 3 4" xfId="16986" xr:uid="{00000000-0005-0000-0000-000058420000}"/>
    <cellStyle name="Normal 3 8 3 4 2" xfId="16987" xr:uid="{00000000-0005-0000-0000-000059420000}"/>
    <cellStyle name="Normal 3 8 3 4 2 2" xfId="16988" xr:uid="{00000000-0005-0000-0000-00005A420000}"/>
    <cellStyle name="Normal 3 8 3 4 2 3" xfId="16989" xr:uid="{00000000-0005-0000-0000-00005B420000}"/>
    <cellStyle name="Normal 3 8 3 4 2 4" xfId="16990" xr:uid="{00000000-0005-0000-0000-00005C420000}"/>
    <cellStyle name="Normal 3 8 3 4 3" xfId="16991" xr:uid="{00000000-0005-0000-0000-00005D420000}"/>
    <cellStyle name="Normal 3 8 3 4 4" xfId="16992" xr:uid="{00000000-0005-0000-0000-00005E420000}"/>
    <cellStyle name="Normal 3 8 3 4 5" xfId="16993" xr:uid="{00000000-0005-0000-0000-00005F420000}"/>
    <cellStyle name="Normal 3 8 3 5" xfId="16994" xr:uid="{00000000-0005-0000-0000-000060420000}"/>
    <cellStyle name="Normal 3 8 3 5 2" xfId="16995" xr:uid="{00000000-0005-0000-0000-000061420000}"/>
    <cellStyle name="Normal 3 8 3 5 3" xfId="16996" xr:uid="{00000000-0005-0000-0000-000062420000}"/>
    <cellStyle name="Normal 3 8 3 5 4" xfId="16997" xr:uid="{00000000-0005-0000-0000-000063420000}"/>
    <cellStyle name="Normal 3 8 3 6" xfId="16998" xr:uid="{00000000-0005-0000-0000-000064420000}"/>
    <cellStyle name="Normal 3 8 3 7" xfId="16999" xr:uid="{00000000-0005-0000-0000-000065420000}"/>
    <cellStyle name="Normal 3 8 3 8" xfId="17000" xr:uid="{00000000-0005-0000-0000-000066420000}"/>
    <cellStyle name="Normal 3 8 4" xfId="17001" xr:uid="{00000000-0005-0000-0000-000067420000}"/>
    <cellStyle name="Normal 3 8 4 2" xfId="17002" xr:uid="{00000000-0005-0000-0000-000068420000}"/>
    <cellStyle name="Normal 3 8 4 3" xfId="17003" xr:uid="{00000000-0005-0000-0000-000069420000}"/>
    <cellStyle name="Normal 3 8 4 3 2" xfId="17004" xr:uid="{00000000-0005-0000-0000-00006A420000}"/>
    <cellStyle name="Normal 3 8 4 3 2 2" xfId="17005" xr:uid="{00000000-0005-0000-0000-00006B420000}"/>
    <cellStyle name="Normal 3 8 4 3 2 3" xfId="17006" xr:uid="{00000000-0005-0000-0000-00006C420000}"/>
    <cellStyle name="Normal 3 8 4 3 2 4" xfId="17007" xr:uid="{00000000-0005-0000-0000-00006D420000}"/>
    <cellStyle name="Normal 3 8 4 3 3" xfId="17008" xr:uid="{00000000-0005-0000-0000-00006E420000}"/>
    <cellStyle name="Normal 3 8 4 3 4" xfId="17009" xr:uid="{00000000-0005-0000-0000-00006F420000}"/>
    <cellStyle name="Normal 3 8 4 3 5" xfId="17010" xr:uid="{00000000-0005-0000-0000-000070420000}"/>
    <cellStyle name="Normal 3 8 4 4" xfId="17011" xr:uid="{00000000-0005-0000-0000-000071420000}"/>
    <cellStyle name="Normal 3 8 4 4 2" xfId="17012" xr:uid="{00000000-0005-0000-0000-000072420000}"/>
    <cellStyle name="Normal 3 8 4 4 3" xfId="17013" xr:uid="{00000000-0005-0000-0000-000073420000}"/>
    <cellStyle name="Normal 3 8 4 4 4" xfId="17014" xr:uid="{00000000-0005-0000-0000-000074420000}"/>
    <cellStyle name="Normal 3 8 4 5" xfId="17015" xr:uid="{00000000-0005-0000-0000-000075420000}"/>
    <cellStyle name="Normal 3 8 4 6" xfId="17016" xr:uid="{00000000-0005-0000-0000-000076420000}"/>
    <cellStyle name="Normal 3 8 4 7" xfId="17017" xr:uid="{00000000-0005-0000-0000-000077420000}"/>
    <cellStyle name="Normal 3 8 5" xfId="17018" xr:uid="{00000000-0005-0000-0000-000078420000}"/>
    <cellStyle name="Normal 3 8 6" xfId="17019" xr:uid="{00000000-0005-0000-0000-000079420000}"/>
    <cellStyle name="Normal 3 8 7" xfId="17020" xr:uid="{00000000-0005-0000-0000-00007A420000}"/>
    <cellStyle name="Normal 3 8 8" xfId="17021" xr:uid="{00000000-0005-0000-0000-00007B420000}"/>
    <cellStyle name="Normal 3 8 9" xfId="17022" xr:uid="{00000000-0005-0000-0000-00007C420000}"/>
    <cellStyle name="Normal 3 8 9 2" xfId="17023" xr:uid="{00000000-0005-0000-0000-00007D420000}"/>
    <cellStyle name="Normal 3 8 9 2 2" xfId="17024" xr:uid="{00000000-0005-0000-0000-00007E420000}"/>
    <cellStyle name="Normal 3 8 9 2 2 2" xfId="17025" xr:uid="{00000000-0005-0000-0000-00007F420000}"/>
    <cellStyle name="Normal 3 8 9 2 2 3" xfId="17026" xr:uid="{00000000-0005-0000-0000-000080420000}"/>
    <cellStyle name="Normal 3 8 9 2 2 4" xfId="17027" xr:uid="{00000000-0005-0000-0000-000081420000}"/>
    <cellStyle name="Normal 3 8 9 2 3" xfId="17028" xr:uid="{00000000-0005-0000-0000-000082420000}"/>
    <cellStyle name="Normal 3 8 9 2 4" xfId="17029" xr:uid="{00000000-0005-0000-0000-000083420000}"/>
    <cellStyle name="Normal 3 8 9 2 5" xfId="17030" xr:uid="{00000000-0005-0000-0000-000084420000}"/>
    <cellStyle name="Normal 3 8 9 3" xfId="17031" xr:uid="{00000000-0005-0000-0000-000085420000}"/>
    <cellStyle name="Normal 3 8 9 4" xfId="17032" xr:uid="{00000000-0005-0000-0000-000086420000}"/>
    <cellStyle name="Normal 3 8 9 4 2" xfId="17033" xr:uid="{00000000-0005-0000-0000-000087420000}"/>
    <cellStyle name="Normal 3 8 9 4 3" xfId="17034" xr:uid="{00000000-0005-0000-0000-000088420000}"/>
    <cellStyle name="Normal 3 8 9 4 4" xfId="17035" xr:uid="{00000000-0005-0000-0000-000089420000}"/>
    <cellStyle name="Normal 3 8 9 5" xfId="17036" xr:uid="{00000000-0005-0000-0000-00008A420000}"/>
    <cellStyle name="Normal 3 8 9 6" xfId="17037" xr:uid="{00000000-0005-0000-0000-00008B420000}"/>
    <cellStyle name="Normal 3 8 9 7" xfId="17038" xr:uid="{00000000-0005-0000-0000-00008C420000}"/>
    <cellStyle name="Normal 3 9" xfId="17039" xr:uid="{00000000-0005-0000-0000-00008D420000}"/>
    <cellStyle name="Normal 3 9 2" xfId="17040" xr:uid="{00000000-0005-0000-0000-00008E420000}"/>
    <cellStyle name="Normal 3 9 2 2" xfId="17041" xr:uid="{00000000-0005-0000-0000-00008F420000}"/>
    <cellStyle name="Normal 3 9 2 3" xfId="17042" xr:uid="{00000000-0005-0000-0000-000090420000}"/>
    <cellStyle name="Normal 3 9 2 3 2" xfId="17043" xr:uid="{00000000-0005-0000-0000-000091420000}"/>
    <cellStyle name="Normal 3 9 2 3 2 2" xfId="17044" xr:uid="{00000000-0005-0000-0000-000092420000}"/>
    <cellStyle name="Normal 3 9 2 3 2 3" xfId="17045" xr:uid="{00000000-0005-0000-0000-000093420000}"/>
    <cellStyle name="Normal 3 9 2 3 2 4" xfId="17046" xr:uid="{00000000-0005-0000-0000-000094420000}"/>
    <cellStyle name="Normal 3 9 2 3 3" xfId="17047" xr:uid="{00000000-0005-0000-0000-000095420000}"/>
    <cellStyle name="Normal 3 9 2 3 4" xfId="17048" xr:uid="{00000000-0005-0000-0000-000096420000}"/>
    <cellStyle name="Normal 3 9 2 3 5" xfId="17049" xr:uid="{00000000-0005-0000-0000-000097420000}"/>
    <cellStyle name="Normal 3 9 2 4" xfId="17050" xr:uid="{00000000-0005-0000-0000-000098420000}"/>
    <cellStyle name="Normal 3 9 2 4 2" xfId="17051" xr:uid="{00000000-0005-0000-0000-000099420000}"/>
    <cellStyle name="Normal 3 9 2 4 3" xfId="17052" xr:uid="{00000000-0005-0000-0000-00009A420000}"/>
    <cellStyle name="Normal 3 9 2 4 4" xfId="17053" xr:uid="{00000000-0005-0000-0000-00009B420000}"/>
    <cellStyle name="Normal 3 9 2 5" xfId="17054" xr:uid="{00000000-0005-0000-0000-00009C420000}"/>
    <cellStyle name="Normal 3 9 2 6" xfId="17055" xr:uid="{00000000-0005-0000-0000-00009D420000}"/>
    <cellStyle name="Normal 3 9 2 7" xfId="17056" xr:uid="{00000000-0005-0000-0000-00009E420000}"/>
    <cellStyle name="Normal 3 9 3" xfId="17057" xr:uid="{00000000-0005-0000-0000-00009F420000}"/>
    <cellStyle name="Normal 3 9 3 2" xfId="17058" xr:uid="{00000000-0005-0000-0000-0000A0420000}"/>
    <cellStyle name="Normal 3 9 3 2 2" xfId="17059" xr:uid="{00000000-0005-0000-0000-0000A1420000}"/>
    <cellStyle name="Normal 3 9 3 2 2 2" xfId="17060" xr:uid="{00000000-0005-0000-0000-0000A2420000}"/>
    <cellStyle name="Normal 3 9 3 2 2 3" xfId="17061" xr:uid="{00000000-0005-0000-0000-0000A3420000}"/>
    <cellStyle name="Normal 3 9 3 2 2 4" xfId="17062" xr:uid="{00000000-0005-0000-0000-0000A4420000}"/>
    <cellStyle name="Normal 3 9 3 2 3" xfId="17063" xr:uid="{00000000-0005-0000-0000-0000A5420000}"/>
    <cellStyle name="Normal 3 9 3 2 4" xfId="17064" xr:uid="{00000000-0005-0000-0000-0000A6420000}"/>
    <cellStyle name="Normal 3 9 3 2 5" xfId="17065" xr:uid="{00000000-0005-0000-0000-0000A7420000}"/>
    <cellStyle name="Normal 3 9 3 3" xfId="17066" xr:uid="{00000000-0005-0000-0000-0000A8420000}"/>
    <cellStyle name="Normal 3 9 3 3 2" xfId="17067" xr:uid="{00000000-0005-0000-0000-0000A9420000}"/>
    <cellStyle name="Normal 3 9 3 3 3" xfId="17068" xr:uid="{00000000-0005-0000-0000-0000AA420000}"/>
    <cellStyle name="Normal 3 9 3 3 4" xfId="17069" xr:uid="{00000000-0005-0000-0000-0000AB420000}"/>
    <cellStyle name="Normal 3 9 3 4" xfId="17070" xr:uid="{00000000-0005-0000-0000-0000AC420000}"/>
    <cellStyle name="Normal 3 9 3 5" xfId="17071" xr:uid="{00000000-0005-0000-0000-0000AD420000}"/>
    <cellStyle name="Normal 3 9 3 6" xfId="17072" xr:uid="{00000000-0005-0000-0000-0000AE420000}"/>
    <cellStyle name="Normal 3 9 4" xfId="17073" xr:uid="{00000000-0005-0000-0000-0000AF420000}"/>
    <cellStyle name="Normal 3 9 5" xfId="17074" xr:uid="{00000000-0005-0000-0000-0000B0420000}"/>
    <cellStyle name="Normal 3 9 5 2" xfId="17075" xr:uid="{00000000-0005-0000-0000-0000B1420000}"/>
    <cellStyle name="Normal 3 9 5 2 2" xfId="17076" xr:uid="{00000000-0005-0000-0000-0000B2420000}"/>
    <cellStyle name="Normal 3 9 5 2 3" xfId="17077" xr:uid="{00000000-0005-0000-0000-0000B3420000}"/>
    <cellStyle name="Normal 3 9 5 2 4" xfId="17078" xr:uid="{00000000-0005-0000-0000-0000B4420000}"/>
    <cellStyle name="Normal 3 9 5 3" xfId="17079" xr:uid="{00000000-0005-0000-0000-0000B5420000}"/>
    <cellStyle name="Normal 3 9 5 4" xfId="17080" xr:uid="{00000000-0005-0000-0000-0000B6420000}"/>
    <cellStyle name="Normal 3 9 5 5" xfId="17081" xr:uid="{00000000-0005-0000-0000-0000B7420000}"/>
    <cellStyle name="Normal 3 9 6" xfId="17082" xr:uid="{00000000-0005-0000-0000-0000B8420000}"/>
    <cellStyle name="Normal 3 9 7" xfId="17083" xr:uid="{00000000-0005-0000-0000-0000B9420000}"/>
    <cellStyle name="Normal 3 9 8" xfId="17084" xr:uid="{00000000-0005-0000-0000-0000BA420000}"/>
    <cellStyle name="Normal 30" xfId="17085" xr:uid="{00000000-0005-0000-0000-0000BB420000}"/>
    <cellStyle name="Normal 30 10" xfId="17086" xr:uid="{00000000-0005-0000-0000-0000BC420000}"/>
    <cellStyle name="Normal 30 10 2" xfId="17087" xr:uid="{00000000-0005-0000-0000-0000BD420000}"/>
    <cellStyle name="Normal 30 11" xfId="17088" xr:uid="{00000000-0005-0000-0000-0000BE420000}"/>
    <cellStyle name="Normal 30 11 2" xfId="17089" xr:uid="{00000000-0005-0000-0000-0000BF420000}"/>
    <cellStyle name="Normal 30 12" xfId="17090" xr:uid="{00000000-0005-0000-0000-0000C0420000}"/>
    <cellStyle name="Normal 30 12 2" xfId="17091" xr:uid="{00000000-0005-0000-0000-0000C1420000}"/>
    <cellStyle name="Normal 30 13" xfId="17092" xr:uid="{00000000-0005-0000-0000-0000C2420000}"/>
    <cellStyle name="Normal 30 13 2" xfId="17093" xr:uid="{00000000-0005-0000-0000-0000C3420000}"/>
    <cellStyle name="Normal 30 13 2 2" xfId="17094" xr:uid="{00000000-0005-0000-0000-0000C4420000}"/>
    <cellStyle name="Normal 30 13 2 3" xfId="17095" xr:uid="{00000000-0005-0000-0000-0000C5420000}"/>
    <cellStyle name="Normal 30 13 2 4" xfId="17096" xr:uid="{00000000-0005-0000-0000-0000C6420000}"/>
    <cellStyle name="Normal 30 13 3" xfId="17097" xr:uid="{00000000-0005-0000-0000-0000C7420000}"/>
    <cellStyle name="Normal 30 13 4" xfId="17098" xr:uid="{00000000-0005-0000-0000-0000C8420000}"/>
    <cellStyle name="Normal 30 13 5" xfId="17099" xr:uid="{00000000-0005-0000-0000-0000C9420000}"/>
    <cellStyle name="Normal 30 14" xfId="17100" xr:uid="{00000000-0005-0000-0000-0000CA420000}"/>
    <cellStyle name="Normal 30 14 2" xfId="17101" xr:uid="{00000000-0005-0000-0000-0000CB420000}"/>
    <cellStyle name="Normal 30 14 3" xfId="17102" xr:uid="{00000000-0005-0000-0000-0000CC420000}"/>
    <cellStyle name="Normal 30 14 4" xfId="17103" xr:uid="{00000000-0005-0000-0000-0000CD420000}"/>
    <cellStyle name="Normal 30 15" xfId="17104" xr:uid="{00000000-0005-0000-0000-0000CE420000}"/>
    <cellStyle name="Normal 30 16" xfId="17105" xr:uid="{00000000-0005-0000-0000-0000CF420000}"/>
    <cellStyle name="Normal 30 17" xfId="17106" xr:uid="{00000000-0005-0000-0000-0000D0420000}"/>
    <cellStyle name="Normal 30 2" xfId="17107" xr:uid="{00000000-0005-0000-0000-0000D1420000}"/>
    <cellStyle name="Normal 30 2 2" xfId="17108" xr:uid="{00000000-0005-0000-0000-0000D2420000}"/>
    <cellStyle name="Normal 30 3" xfId="17109" xr:uid="{00000000-0005-0000-0000-0000D3420000}"/>
    <cellStyle name="Normal 30 3 2" xfId="17110" xr:uid="{00000000-0005-0000-0000-0000D4420000}"/>
    <cellStyle name="Normal 30 4" xfId="17111" xr:uid="{00000000-0005-0000-0000-0000D5420000}"/>
    <cellStyle name="Normal 30 4 2" xfId="17112" xr:uid="{00000000-0005-0000-0000-0000D6420000}"/>
    <cellStyle name="Normal 30 5" xfId="17113" xr:uid="{00000000-0005-0000-0000-0000D7420000}"/>
    <cellStyle name="Normal 30 5 2" xfId="17114" xr:uid="{00000000-0005-0000-0000-0000D8420000}"/>
    <cellStyle name="Normal 30 6" xfId="17115" xr:uid="{00000000-0005-0000-0000-0000D9420000}"/>
    <cellStyle name="Normal 30 6 2" xfId="17116" xr:uid="{00000000-0005-0000-0000-0000DA420000}"/>
    <cellStyle name="Normal 30 7" xfId="17117" xr:uid="{00000000-0005-0000-0000-0000DB420000}"/>
    <cellStyle name="Normal 30 7 2" xfId="17118" xr:uid="{00000000-0005-0000-0000-0000DC420000}"/>
    <cellStyle name="Normal 30 8" xfId="17119" xr:uid="{00000000-0005-0000-0000-0000DD420000}"/>
    <cellStyle name="Normal 30 8 2" xfId="17120" xr:uid="{00000000-0005-0000-0000-0000DE420000}"/>
    <cellStyle name="Normal 30 9" xfId="17121" xr:uid="{00000000-0005-0000-0000-0000DF420000}"/>
    <cellStyle name="Normal 30 9 2" xfId="17122" xr:uid="{00000000-0005-0000-0000-0000E0420000}"/>
    <cellStyle name="Normal 31" xfId="17123" xr:uid="{00000000-0005-0000-0000-0000E1420000}"/>
    <cellStyle name="Normal 31 2" xfId="17124" xr:uid="{00000000-0005-0000-0000-0000E2420000}"/>
    <cellStyle name="Normal 31 3" xfId="17125" xr:uid="{00000000-0005-0000-0000-0000E3420000}"/>
    <cellStyle name="Normal 31 3 2" xfId="17126" xr:uid="{00000000-0005-0000-0000-0000E4420000}"/>
    <cellStyle name="Normal 31 3 2 2" xfId="17127" xr:uid="{00000000-0005-0000-0000-0000E5420000}"/>
    <cellStyle name="Normal 31 3 2 2 2" xfId="17128" xr:uid="{00000000-0005-0000-0000-0000E6420000}"/>
    <cellStyle name="Normal 31 3 2 2 3" xfId="17129" xr:uid="{00000000-0005-0000-0000-0000E7420000}"/>
    <cellStyle name="Normal 31 3 2 2 4" xfId="17130" xr:uid="{00000000-0005-0000-0000-0000E8420000}"/>
    <cellStyle name="Normal 31 3 2 3" xfId="17131" xr:uid="{00000000-0005-0000-0000-0000E9420000}"/>
    <cellStyle name="Normal 31 3 2 4" xfId="17132" xr:uid="{00000000-0005-0000-0000-0000EA420000}"/>
    <cellStyle name="Normal 31 3 2 5" xfId="17133" xr:uid="{00000000-0005-0000-0000-0000EB420000}"/>
    <cellStyle name="Normal 31 3 3" xfId="17134" xr:uid="{00000000-0005-0000-0000-0000EC420000}"/>
    <cellStyle name="Normal 31 3 3 2" xfId="17135" xr:uid="{00000000-0005-0000-0000-0000ED420000}"/>
    <cellStyle name="Normal 31 3 3 3" xfId="17136" xr:uid="{00000000-0005-0000-0000-0000EE420000}"/>
    <cellStyle name="Normal 31 3 3 4" xfId="17137" xr:uid="{00000000-0005-0000-0000-0000EF420000}"/>
    <cellStyle name="Normal 31 3 4" xfId="17138" xr:uid="{00000000-0005-0000-0000-0000F0420000}"/>
    <cellStyle name="Normal 31 3 5" xfId="17139" xr:uid="{00000000-0005-0000-0000-0000F1420000}"/>
    <cellStyle name="Normal 31 3 6" xfId="17140" xr:uid="{00000000-0005-0000-0000-0000F2420000}"/>
    <cellStyle name="Normal 32" xfId="17141" xr:uid="{00000000-0005-0000-0000-0000F3420000}"/>
    <cellStyle name="Normal 32 2" xfId="17142" xr:uid="{00000000-0005-0000-0000-0000F4420000}"/>
    <cellStyle name="Normal 32 3" xfId="17143" xr:uid="{00000000-0005-0000-0000-0000F5420000}"/>
    <cellStyle name="Normal 32 3 2" xfId="17144" xr:uid="{00000000-0005-0000-0000-0000F6420000}"/>
    <cellStyle name="Normal 32 3 2 2" xfId="17145" xr:uid="{00000000-0005-0000-0000-0000F7420000}"/>
    <cellStyle name="Normal 32 3 2 2 2" xfId="17146" xr:uid="{00000000-0005-0000-0000-0000F8420000}"/>
    <cellStyle name="Normal 32 3 2 2 3" xfId="17147" xr:uid="{00000000-0005-0000-0000-0000F9420000}"/>
    <cellStyle name="Normal 32 3 2 2 4" xfId="17148" xr:uid="{00000000-0005-0000-0000-0000FA420000}"/>
    <cellStyle name="Normal 32 3 2 3" xfId="17149" xr:uid="{00000000-0005-0000-0000-0000FB420000}"/>
    <cellStyle name="Normal 32 3 2 4" xfId="17150" xr:uid="{00000000-0005-0000-0000-0000FC420000}"/>
    <cellStyle name="Normal 32 3 2 5" xfId="17151" xr:uid="{00000000-0005-0000-0000-0000FD420000}"/>
    <cellStyle name="Normal 32 3 3" xfId="17152" xr:uid="{00000000-0005-0000-0000-0000FE420000}"/>
    <cellStyle name="Normal 32 3 3 2" xfId="17153" xr:uid="{00000000-0005-0000-0000-0000FF420000}"/>
    <cellStyle name="Normal 32 3 3 3" xfId="17154" xr:uid="{00000000-0005-0000-0000-000000430000}"/>
    <cellStyle name="Normal 32 3 3 4" xfId="17155" xr:uid="{00000000-0005-0000-0000-000001430000}"/>
    <cellStyle name="Normal 32 3 4" xfId="17156" xr:uid="{00000000-0005-0000-0000-000002430000}"/>
    <cellStyle name="Normal 32 3 5" xfId="17157" xr:uid="{00000000-0005-0000-0000-000003430000}"/>
    <cellStyle name="Normal 32 3 6" xfId="17158" xr:uid="{00000000-0005-0000-0000-000004430000}"/>
    <cellStyle name="Normal 33" xfId="17159" xr:uid="{00000000-0005-0000-0000-000005430000}"/>
    <cellStyle name="Normal 33 2" xfId="17160" xr:uid="{00000000-0005-0000-0000-000006430000}"/>
    <cellStyle name="Normal 33 3" xfId="17161" xr:uid="{00000000-0005-0000-0000-000007430000}"/>
    <cellStyle name="Normal 33 3 2" xfId="17162" xr:uid="{00000000-0005-0000-0000-000008430000}"/>
    <cellStyle name="Normal 33 3 2 2" xfId="17163" xr:uid="{00000000-0005-0000-0000-000009430000}"/>
    <cellStyle name="Normal 33 3 2 2 2" xfId="17164" xr:uid="{00000000-0005-0000-0000-00000A430000}"/>
    <cellStyle name="Normal 33 3 2 2 3" xfId="17165" xr:uid="{00000000-0005-0000-0000-00000B430000}"/>
    <cellStyle name="Normal 33 3 2 2 4" xfId="17166" xr:uid="{00000000-0005-0000-0000-00000C430000}"/>
    <cellStyle name="Normal 33 3 2 3" xfId="17167" xr:uid="{00000000-0005-0000-0000-00000D430000}"/>
    <cellStyle name="Normal 33 3 2 4" xfId="17168" xr:uid="{00000000-0005-0000-0000-00000E430000}"/>
    <cellStyle name="Normal 33 3 2 5" xfId="17169" xr:uid="{00000000-0005-0000-0000-00000F430000}"/>
    <cellStyle name="Normal 33 3 3" xfId="17170" xr:uid="{00000000-0005-0000-0000-000010430000}"/>
    <cellStyle name="Normal 33 3 3 2" xfId="17171" xr:uid="{00000000-0005-0000-0000-000011430000}"/>
    <cellStyle name="Normal 33 3 3 3" xfId="17172" xr:uid="{00000000-0005-0000-0000-000012430000}"/>
    <cellStyle name="Normal 33 3 3 4" xfId="17173" xr:uid="{00000000-0005-0000-0000-000013430000}"/>
    <cellStyle name="Normal 33 3 4" xfId="17174" xr:uid="{00000000-0005-0000-0000-000014430000}"/>
    <cellStyle name="Normal 33 3 5" xfId="17175" xr:uid="{00000000-0005-0000-0000-000015430000}"/>
    <cellStyle name="Normal 33 3 6" xfId="17176" xr:uid="{00000000-0005-0000-0000-000016430000}"/>
    <cellStyle name="Normal 34" xfId="17177" xr:uid="{00000000-0005-0000-0000-000017430000}"/>
    <cellStyle name="Normal 34 2" xfId="17178" xr:uid="{00000000-0005-0000-0000-000018430000}"/>
    <cellStyle name="Normal 34 2 2" xfId="17179" xr:uid="{00000000-0005-0000-0000-000019430000}"/>
    <cellStyle name="Normal 34 2 2 2" xfId="17180" xr:uid="{00000000-0005-0000-0000-00001A430000}"/>
    <cellStyle name="Normal 34 2 2 3" xfId="17181" xr:uid="{00000000-0005-0000-0000-00001B430000}"/>
    <cellStyle name="Normal 34 2 2 4" xfId="17182" xr:uid="{00000000-0005-0000-0000-00001C430000}"/>
    <cellStyle name="Normal 34 2 3" xfId="17183" xr:uid="{00000000-0005-0000-0000-00001D430000}"/>
    <cellStyle name="Normal 34 2 4" xfId="17184" xr:uid="{00000000-0005-0000-0000-00001E430000}"/>
    <cellStyle name="Normal 34 2 5" xfId="17185" xr:uid="{00000000-0005-0000-0000-00001F430000}"/>
    <cellStyle name="Normal 34 3" xfId="17186" xr:uid="{00000000-0005-0000-0000-000020430000}"/>
    <cellStyle name="Normal 34 4" xfId="17187" xr:uid="{00000000-0005-0000-0000-000021430000}"/>
    <cellStyle name="Normal 34 4 2" xfId="17188" xr:uid="{00000000-0005-0000-0000-000022430000}"/>
    <cellStyle name="Normal 34 4 3" xfId="17189" xr:uid="{00000000-0005-0000-0000-000023430000}"/>
    <cellStyle name="Normal 34 4 4" xfId="17190" xr:uid="{00000000-0005-0000-0000-000024430000}"/>
    <cellStyle name="Normal 34 5" xfId="17191" xr:uid="{00000000-0005-0000-0000-000025430000}"/>
    <cellStyle name="Normal 34 6" xfId="17192" xr:uid="{00000000-0005-0000-0000-000026430000}"/>
    <cellStyle name="Normal 34 7" xfId="17193" xr:uid="{00000000-0005-0000-0000-000027430000}"/>
    <cellStyle name="Normal 35" xfId="17194" xr:uid="{00000000-0005-0000-0000-000028430000}"/>
    <cellStyle name="Normal 35 2" xfId="17195" xr:uid="{00000000-0005-0000-0000-000029430000}"/>
    <cellStyle name="Normal 35 2 2" xfId="17196" xr:uid="{00000000-0005-0000-0000-00002A430000}"/>
    <cellStyle name="Normal 35 2 2 2" xfId="17197" xr:uid="{00000000-0005-0000-0000-00002B430000}"/>
    <cellStyle name="Normal 35 2 2 2 2" xfId="17198" xr:uid="{00000000-0005-0000-0000-00002C430000}"/>
    <cellStyle name="Normal 35 2 2 2 3" xfId="17199" xr:uid="{00000000-0005-0000-0000-00002D430000}"/>
    <cellStyle name="Normal 35 2 2 2 4" xfId="17200" xr:uid="{00000000-0005-0000-0000-00002E430000}"/>
    <cellStyle name="Normal 35 2 2 3" xfId="17201" xr:uid="{00000000-0005-0000-0000-00002F430000}"/>
    <cellStyle name="Normal 35 2 2 4" xfId="17202" xr:uid="{00000000-0005-0000-0000-000030430000}"/>
    <cellStyle name="Normal 35 2 2 5" xfId="17203" xr:uid="{00000000-0005-0000-0000-000031430000}"/>
    <cellStyle name="Normal 35 2 3" xfId="17204" xr:uid="{00000000-0005-0000-0000-000032430000}"/>
    <cellStyle name="Normal 35 2 3 2" xfId="17205" xr:uid="{00000000-0005-0000-0000-000033430000}"/>
    <cellStyle name="Normal 35 2 3 3" xfId="17206" xr:uid="{00000000-0005-0000-0000-000034430000}"/>
    <cellStyle name="Normal 35 2 3 4" xfId="17207" xr:uid="{00000000-0005-0000-0000-000035430000}"/>
    <cellStyle name="Normal 35 2 4" xfId="17208" xr:uid="{00000000-0005-0000-0000-000036430000}"/>
    <cellStyle name="Normal 35 2 5" xfId="17209" xr:uid="{00000000-0005-0000-0000-000037430000}"/>
    <cellStyle name="Normal 35 2 6" xfId="17210" xr:uid="{00000000-0005-0000-0000-000038430000}"/>
    <cellStyle name="Normal 36" xfId="17211" xr:uid="{00000000-0005-0000-0000-000039430000}"/>
    <cellStyle name="Normal 36 2" xfId="17212" xr:uid="{00000000-0005-0000-0000-00003A430000}"/>
    <cellStyle name="Normal 36 2 2" xfId="17213" xr:uid="{00000000-0005-0000-0000-00003B430000}"/>
    <cellStyle name="Normal 36 2 2 2" xfId="17214" xr:uid="{00000000-0005-0000-0000-00003C430000}"/>
    <cellStyle name="Normal 36 2 2 3" xfId="17215" xr:uid="{00000000-0005-0000-0000-00003D430000}"/>
    <cellStyle name="Normal 36 2 2 4" xfId="17216" xr:uid="{00000000-0005-0000-0000-00003E430000}"/>
    <cellStyle name="Normal 36 2 3" xfId="17217" xr:uid="{00000000-0005-0000-0000-00003F430000}"/>
    <cellStyle name="Normal 36 2 4" xfId="17218" xr:uid="{00000000-0005-0000-0000-000040430000}"/>
    <cellStyle name="Normal 36 2 5" xfId="17219" xr:uid="{00000000-0005-0000-0000-000041430000}"/>
    <cellStyle name="Normal 36 3" xfId="17220" xr:uid="{00000000-0005-0000-0000-000042430000}"/>
    <cellStyle name="Normal 36 4" xfId="17221" xr:uid="{00000000-0005-0000-0000-000043430000}"/>
    <cellStyle name="Normal 36 4 2" xfId="17222" xr:uid="{00000000-0005-0000-0000-000044430000}"/>
    <cellStyle name="Normal 36 4 3" xfId="17223" xr:uid="{00000000-0005-0000-0000-000045430000}"/>
    <cellStyle name="Normal 36 4 4" xfId="17224" xr:uid="{00000000-0005-0000-0000-000046430000}"/>
    <cellStyle name="Normal 36 5" xfId="17225" xr:uid="{00000000-0005-0000-0000-000047430000}"/>
    <cellStyle name="Normal 36 6" xfId="17226" xr:uid="{00000000-0005-0000-0000-000048430000}"/>
    <cellStyle name="Normal 36 7" xfId="17227" xr:uid="{00000000-0005-0000-0000-000049430000}"/>
    <cellStyle name="Normal 37" xfId="17228" xr:uid="{00000000-0005-0000-0000-00004A430000}"/>
    <cellStyle name="Normal 37 2" xfId="17229" xr:uid="{00000000-0005-0000-0000-00004B430000}"/>
    <cellStyle name="Normal 37 3" xfId="17230" xr:uid="{00000000-0005-0000-0000-00004C430000}"/>
    <cellStyle name="Normal 37 3 2" xfId="17231" xr:uid="{00000000-0005-0000-0000-00004D430000}"/>
    <cellStyle name="Normal 37 3 2 2" xfId="17232" xr:uid="{00000000-0005-0000-0000-00004E430000}"/>
    <cellStyle name="Normal 37 3 2 2 2" xfId="17233" xr:uid="{00000000-0005-0000-0000-00004F430000}"/>
    <cellStyle name="Normal 37 3 2 2 3" xfId="17234" xr:uid="{00000000-0005-0000-0000-000050430000}"/>
    <cellStyle name="Normal 37 3 2 2 4" xfId="17235" xr:uid="{00000000-0005-0000-0000-000051430000}"/>
    <cellStyle name="Normal 37 3 2 3" xfId="17236" xr:uid="{00000000-0005-0000-0000-000052430000}"/>
    <cellStyle name="Normal 37 3 2 4" xfId="17237" xr:uid="{00000000-0005-0000-0000-000053430000}"/>
    <cellStyle name="Normal 37 3 2 5" xfId="17238" xr:uid="{00000000-0005-0000-0000-000054430000}"/>
    <cellStyle name="Normal 37 3 3" xfId="17239" xr:uid="{00000000-0005-0000-0000-000055430000}"/>
    <cellStyle name="Normal 37 3 3 2" xfId="17240" xr:uid="{00000000-0005-0000-0000-000056430000}"/>
    <cellStyle name="Normal 37 3 3 3" xfId="17241" xr:uid="{00000000-0005-0000-0000-000057430000}"/>
    <cellStyle name="Normal 37 3 3 4" xfId="17242" xr:uid="{00000000-0005-0000-0000-000058430000}"/>
    <cellStyle name="Normal 37 3 4" xfId="17243" xr:uid="{00000000-0005-0000-0000-000059430000}"/>
    <cellStyle name="Normal 37 3 5" xfId="17244" xr:uid="{00000000-0005-0000-0000-00005A430000}"/>
    <cellStyle name="Normal 37 3 6" xfId="17245" xr:uid="{00000000-0005-0000-0000-00005B430000}"/>
    <cellStyle name="Normal 38" xfId="17246" xr:uid="{00000000-0005-0000-0000-00005C430000}"/>
    <cellStyle name="Normal 38 2" xfId="17247" xr:uid="{00000000-0005-0000-0000-00005D430000}"/>
    <cellStyle name="Normal 38 3" xfId="17248" xr:uid="{00000000-0005-0000-0000-00005E430000}"/>
    <cellStyle name="Normal 38 3 2" xfId="17249" xr:uid="{00000000-0005-0000-0000-00005F430000}"/>
    <cellStyle name="Normal 38 3 2 2" xfId="17250" xr:uid="{00000000-0005-0000-0000-000060430000}"/>
    <cellStyle name="Normal 38 3 2 2 2" xfId="17251" xr:uid="{00000000-0005-0000-0000-000061430000}"/>
    <cellStyle name="Normal 38 3 2 2 3" xfId="17252" xr:uid="{00000000-0005-0000-0000-000062430000}"/>
    <cellStyle name="Normal 38 3 2 2 4" xfId="17253" xr:uid="{00000000-0005-0000-0000-000063430000}"/>
    <cellStyle name="Normal 38 3 2 3" xfId="17254" xr:uid="{00000000-0005-0000-0000-000064430000}"/>
    <cellStyle name="Normal 38 3 2 4" xfId="17255" xr:uid="{00000000-0005-0000-0000-000065430000}"/>
    <cellStyle name="Normal 38 3 2 5" xfId="17256" xr:uid="{00000000-0005-0000-0000-000066430000}"/>
    <cellStyle name="Normal 38 3 3" xfId="17257" xr:uid="{00000000-0005-0000-0000-000067430000}"/>
    <cellStyle name="Normal 38 3 3 2" xfId="17258" xr:uid="{00000000-0005-0000-0000-000068430000}"/>
    <cellStyle name="Normal 38 3 3 3" xfId="17259" xr:uid="{00000000-0005-0000-0000-000069430000}"/>
    <cellStyle name="Normal 38 3 3 4" xfId="17260" xr:uid="{00000000-0005-0000-0000-00006A430000}"/>
    <cellStyle name="Normal 38 3 4" xfId="17261" xr:uid="{00000000-0005-0000-0000-00006B430000}"/>
    <cellStyle name="Normal 38 3 5" xfId="17262" xr:uid="{00000000-0005-0000-0000-00006C430000}"/>
    <cellStyle name="Normal 38 3 6" xfId="17263" xr:uid="{00000000-0005-0000-0000-00006D430000}"/>
    <cellStyle name="Normal 39" xfId="17264" xr:uid="{00000000-0005-0000-0000-00006E430000}"/>
    <cellStyle name="Normal 39 2" xfId="17265" xr:uid="{00000000-0005-0000-0000-00006F430000}"/>
    <cellStyle name="Normal 39 3" xfId="17266" xr:uid="{00000000-0005-0000-0000-000070430000}"/>
    <cellStyle name="Normal 39 3 2" xfId="17267" xr:uid="{00000000-0005-0000-0000-000071430000}"/>
    <cellStyle name="Normal 39 3 2 2" xfId="17268" xr:uid="{00000000-0005-0000-0000-000072430000}"/>
    <cellStyle name="Normal 39 3 2 2 2" xfId="17269" xr:uid="{00000000-0005-0000-0000-000073430000}"/>
    <cellStyle name="Normal 39 3 2 2 3" xfId="17270" xr:uid="{00000000-0005-0000-0000-000074430000}"/>
    <cellStyle name="Normal 39 3 2 2 4" xfId="17271" xr:uid="{00000000-0005-0000-0000-000075430000}"/>
    <cellStyle name="Normal 39 3 2 3" xfId="17272" xr:uid="{00000000-0005-0000-0000-000076430000}"/>
    <cellStyle name="Normal 39 3 2 4" xfId="17273" xr:uid="{00000000-0005-0000-0000-000077430000}"/>
    <cellStyle name="Normal 39 3 2 5" xfId="17274" xr:uid="{00000000-0005-0000-0000-000078430000}"/>
    <cellStyle name="Normal 39 3 3" xfId="17275" xr:uid="{00000000-0005-0000-0000-000079430000}"/>
    <cellStyle name="Normal 39 3 3 2" xfId="17276" xr:uid="{00000000-0005-0000-0000-00007A430000}"/>
    <cellStyle name="Normal 39 3 3 3" xfId="17277" xr:uid="{00000000-0005-0000-0000-00007B430000}"/>
    <cellStyle name="Normal 39 3 3 4" xfId="17278" xr:uid="{00000000-0005-0000-0000-00007C430000}"/>
    <cellStyle name="Normal 39 3 4" xfId="17279" xr:uid="{00000000-0005-0000-0000-00007D430000}"/>
    <cellStyle name="Normal 39 3 5" xfId="17280" xr:uid="{00000000-0005-0000-0000-00007E430000}"/>
    <cellStyle name="Normal 39 3 6" xfId="17281" xr:uid="{00000000-0005-0000-0000-00007F430000}"/>
    <cellStyle name="Normal 4" xfId="13" xr:uid="{00000000-0005-0000-0000-000080430000}"/>
    <cellStyle name="Normal 4 10" xfId="17282" xr:uid="{00000000-0005-0000-0000-000081430000}"/>
    <cellStyle name="Normal 4 11" xfId="17283" xr:uid="{00000000-0005-0000-0000-000082430000}"/>
    <cellStyle name="Normal 4 12" xfId="17284" xr:uid="{00000000-0005-0000-0000-000083430000}"/>
    <cellStyle name="Normal 4 13" xfId="17285" xr:uid="{00000000-0005-0000-0000-000084430000}"/>
    <cellStyle name="Normal 4 13 2" xfId="17286" xr:uid="{00000000-0005-0000-0000-000085430000}"/>
    <cellStyle name="Normal 4 13 3" xfId="17287" xr:uid="{00000000-0005-0000-0000-000086430000}"/>
    <cellStyle name="Normal 4 13 4" xfId="17288" xr:uid="{00000000-0005-0000-0000-000087430000}"/>
    <cellStyle name="Normal 4 14" xfId="17289" xr:uid="{00000000-0005-0000-0000-000088430000}"/>
    <cellStyle name="Normal 4 14 2" xfId="17290" xr:uid="{00000000-0005-0000-0000-000089430000}"/>
    <cellStyle name="Normal 4 14 3" xfId="17291" xr:uid="{00000000-0005-0000-0000-00008A430000}"/>
    <cellStyle name="Normal 4 15" xfId="20966" xr:uid="{290A205A-CB71-40B0-B1D9-C66773402672}"/>
    <cellStyle name="Normal 4 16" xfId="20967" xr:uid="{F823C4EB-47B4-4136-9CAF-33C9E2BA4A09}"/>
    <cellStyle name="Normal 4 2" xfId="17292" xr:uid="{00000000-0005-0000-0000-00008B430000}"/>
    <cellStyle name="Normal 4 2 10" xfId="17293" xr:uid="{00000000-0005-0000-0000-00008C430000}"/>
    <cellStyle name="Normal 4 2 11" xfId="17294" xr:uid="{00000000-0005-0000-0000-00008D430000}"/>
    <cellStyle name="Normal 4 2 11 2" xfId="17295" xr:uid="{00000000-0005-0000-0000-00008E430000}"/>
    <cellStyle name="Normal 4 2 11 2 2" xfId="17296" xr:uid="{00000000-0005-0000-0000-00008F430000}"/>
    <cellStyle name="Normal 4 2 11 2 3" xfId="17297" xr:uid="{00000000-0005-0000-0000-000090430000}"/>
    <cellStyle name="Normal 4 2 11 2 4" xfId="17298" xr:uid="{00000000-0005-0000-0000-000091430000}"/>
    <cellStyle name="Normal 4 2 11 3" xfId="17299" xr:uid="{00000000-0005-0000-0000-000092430000}"/>
    <cellStyle name="Normal 4 2 11 4" xfId="17300" xr:uid="{00000000-0005-0000-0000-000093430000}"/>
    <cellStyle name="Normal 4 2 11 5" xfId="17301" xr:uid="{00000000-0005-0000-0000-000094430000}"/>
    <cellStyle name="Normal 4 2 12" xfId="17302" xr:uid="{00000000-0005-0000-0000-000095430000}"/>
    <cellStyle name="Normal 4 2 13" xfId="17303" xr:uid="{00000000-0005-0000-0000-000096430000}"/>
    <cellStyle name="Normal 4 2 14" xfId="17304" xr:uid="{00000000-0005-0000-0000-000097430000}"/>
    <cellStyle name="Normal 4 2 2" xfId="17305" xr:uid="{00000000-0005-0000-0000-000098430000}"/>
    <cellStyle name="Normal 4 2 2 10" xfId="17306" xr:uid="{00000000-0005-0000-0000-000099430000}"/>
    <cellStyle name="Normal 4 2 2 10 2" xfId="17307" xr:uid="{00000000-0005-0000-0000-00009A430000}"/>
    <cellStyle name="Normal 4 2 2 10 2 2" xfId="17308" xr:uid="{00000000-0005-0000-0000-00009B430000}"/>
    <cellStyle name="Normal 4 2 2 10 2 3" xfId="17309" xr:uid="{00000000-0005-0000-0000-00009C430000}"/>
    <cellStyle name="Normal 4 2 2 10 2 4" xfId="17310" xr:uid="{00000000-0005-0000-0000-00009D430000}"/>
    <cellStyle name="Normal 4 2 2 10 3" xfId="17311" xr:uid="{00000000-0005-0000-0000-00009E430000}"/>
    <cellStyle name="Normal 4 2 2 10 4" xfId="17312" xr:uid="{00000000-0005-0000-0000-00009F430000}"/>
    <cellStyle name="Normal 4 2 2 10 5" xfId="17313" xr:uid="{00000000-0005-0000-0000-0000A0430000}"/>
    <cellStyle name="Normal 4 2 2 11" xfId="17314" xr:uid="{00000000-0005-0000-0000-0000A1430000}"/>
    <cellStyle name="Normal 4 2 2 12" xfId="17315" xr:uid="{00000000-0005-0000-0000-0000A2430000}"/>
    <cellStyle name="Normal 4 2 2 13" xfId="17316" xr:uid="{00000000-0005-0000-0000-0000A3430000}"/>
    <cellStyle name="Normal 4 2 2 14" xfId="17317" xr:uid="{00000000-0005-0000-0000-0000A4430000}"/>
    <cellStyle name="Normal 4 2 2 2" xfId="17318" xr:uid="{00000000-0005-0000-0000-0000A5430000}"/>
    <cellStyle name="Normal 4 2 2 2 2" xfId="17319" xr:uid="{00000000-0005-0000-0000-0000A6430000}"/>
    <cellStyle name="Normal 4 2 2 2 2 2" xfId="17320" xr:uid="{00000000-0005-0000-0000-0000A7430000}"/>
    <cellStyle name="Normal 4 2 2 2 2 2 2" xfId="17321" xr:uid="{00000000-0005-0000-0000-0000A8430000}"/>
    <cellStyle name="Normal 4 2 2 2 2 2 2 2" xfId="17322" xr:uid="{00000000-0005-0000-0000-0000A9430000}"/>
    <cellStyle name="Normal 4 2 2 2 2 2 2 2 2" xfId="17323" xr:uid="{00000000-0005-0000-0000-0000AA430000}"/>
    <cellStyle name="Normal 4 2 2 2 2 2 2 2 3" xfId="17324" xr:uid="{00000000-0005-0000-0000-0000AB430000}"/>
    <cellStyle name="Normal 4 2 2 2 2 2 2 2 4" xfId="17325" xr:uid="{00000000-0005-0000-0000-0000AC430000}"/>
    <cellStyle name="Normal 4 2 2 2 2 2 2 3" xfId="17326" xr:uid="{00000000-0005-0000-0000-0000AD430000}"/>
    <cellStyle name="Normal 4 2 2 2 2 2 2 4" xfId="17327" xr:uid="{00000000-0005-0000-0000-0000AE430000}"/>
    <cellStyle name="Normal 4 2 2 2 2 2 2 5" xfId="17328" xr:uid="{00000000-0005-0000-0000-0000AF430000}"/>
    <cellStyle name="Normal 4 2 2 2 2 2 3" xfId="17329" xr:uid="{00000000-0005-0000-0000-0000B0430000}"/>
    <cellStyle name="Normal 4 2 2 2 2 2 3 2" xfId="17330" xr:uid="{00000000-0005-0000-0000-0000B1430000}"/>
    <cellStyle name="Normal 4 2 2 2 2 2 3 3" xfId="17331" xr:uid="{00000000-0005-0000-0000-0000B2430000}"/>
    <cellStyle name="Normal 4 2 2 2 2 2 3 4" xfId="17332" xr:uid="{00000000-0005-0000-0000-0000B3430000}"/>
    <cellStyle name="Normal 4 2 2 2 2 2 4" xfId="17333" xr:uid="{00000000-0005-0000-0000-0000B4430000}"/>
    <cellStyle name="Normal 4 2 2 2 2 2 5" xfId="17334" xr:uid="{00000000-0005-0000-0000-0000B5430000}"/>
    <cellStyle name="Normal 4 2 2 2 2 2 6" xfId="17335" xr:uid="{00000000-0005-0000-0000-0000B6430000}"/>
    <cellStyle name="Normal 4 2 2 2 2 3" xfId="17336" xr:uid="{00000000-0005-0000-0000-0000B7430000}"/>
    <cellStyle name="Normal 4 2 2 2 2 3 2" xfId="17337" xr:uid="{00000000-0005-0000-0000-0000B8430000}"/>
    <cellStyle name="Normal 4 2 2 2 2 3 2 2" xfId="17338" xr:uid="{00000000-0005-0000-0000-0000B9430000}"/>
    <cellStyle name="Normal 4 2 2 2 2 3 2 2 2" xfId="17339" xr:uid="{00000000-0005-0000-0000-0000BA430000}"/>
    <cellStyle name="Normal 4 2 2 2 2 3 2 2 3" xfId="17340" xr:uid="{00000000-0005-0000-0000-0000BB430000}"/>
    <cellStyle name="Normal 4 2 2 2 2 3 2 2 4" xfId="17341" xr:uid="{00000000-0005-0000-0000-0000BC430000}"/>
    <cellStyle name="Normal 4 2 2 2 2 3 2 3" xfId="17342" xr:uid="{00000000-0005-0000-0000-0000BD430000}"/>
    <cellStyle name="Normal 4 2 2 2 2 3 2 4" xfId="17343" xr:uid="{00000000-0005-0000-0000-0000BE430000}"/>
    <cellStyle name="Normal 4 2 2 2 2 3 2 5" xfId="17344" xr:uid="{00000000-0005-0000-0000-0000BF430000}"/>
    <cellStyle name="Normal 4 2 2 2 2 3 3" xfId="17345" xr:uid="{00000000-0005-0000-0000-0000C0430000}"/>
    <cellStyle name="Normal 4 2 2 2 2 3 3 2" xfId="17346" xr:uid="{00000000-0005-0000-0000-0000C1430000}"/>
    <cellStyle name="Normal 4 2 2 2 2 3 3 3" xfId="17347" xr:uid="{00000000-0005-0000-0000-0000C2430000}"/>
    <cellStyle name="Normal 4 2 2 2 2 3 3 4" xfId="17348" xr:uid="{00000000-0005-0000-0000-0000C3430000}"/>
    <cellStyle name="Normal 4 2 2 2 2 3 4" xfId="17349" xr:uid="{00000000-0005-0000-0000-0000C4430000}"/>
    <cellStyle name="Normal 4 2 2 2 2 3 5" xfId="17350" xr:uid="{00000000-0005-0000-0000-0000C5430000}"/>
    <cellStyle name="Normal 4 2 2 2 2 3 6" xfId="17351" xr:uid="{00000000-0005-0000-0000-0000C6430000}"/>
    <cellStyle name="Normal 4 2 2 2 2 4" xfId="17352" xr:uid="{00000000-0005-0000-0000-0000C7430000}"/>
    <cellStyle name="Normal 4 2 2 2 2 4 2" xfId="17353" xr:uid="{00000000-0005-0000-0000-0000C8430000}"/>
    <cellStyle name="Normal 4 2 2 2 2 4 2 2" xfId="17354" xr:uid="{00000000-0005-0000-0000-0000C9430000}"/>
    <cellStyle name="Normal 4 2 2 2 2 4 2 3" xfId="17355" xr:uid="{00000000-0005-0000-0000-0000CA430000}"/>
    <cellStyle name="Normal 4 2 2 2 2 4 2 4" xfId="17356" xr:uid="{00000000-0005-0000-0000-0000CB430000}"/>
    <cellStyle name="Normal 4 2 2 2 2 4 3" xfId="17357" xr:uid="{00000000-0005-0000-0000-0000CC430000}"/>
    <cellStyle name="Normal 4 2 2 2 2 4 4" xfId="17358" xr:uid="{00000000-0005-0000-0000-0000CD430000}"/>
    <cellStyle name="Normal 4 2 2 2 2 4 5" xfId="17359" xr:uid="{00000000-0005-0000-0000-0000CE430000}"/>
    <cellStyle name="Normal 4 2 2 2 2 5" xfId="17360" xr:uid="{00000000-0005-0000-0000-0000CF430000}"/>
    <cellStyle name="Normal 4 2 2 2 2 5 2" xfId="17361" xr:uid="{00000000-0005-0000-0000-0000D0430000}"/>
    <cellStyle name="Normal 4 2 2 2 2 5 3" xfId="17362" xr:uid="{00000000-0005-0000-0000-0000D1430000}"/>
    <cellStyle name="Normal 4 2 2 2 2 5 4" xfId="17363" xr:uid="{00000000-0005-0000-0000-0000D2430000}"/>
    <cellStyle name="Normal 4 2 2 2 2 6" xfId="17364" xr:uid="{00000000-0005-0000-0000-0000D3430000}"/>
    <cellStyle name="Normal 4 2 2 2 2 7" xfId="17365" xr:uid="{00000000-0005-0000-0000-0000D4430000}"/>
    <cellStyle name="Normal 4 2 2 2 2 8" xfId="17366" xr:uid="{00000000-0005-0000-0000-0000D5430000}"/>
    <cellStyle name="Normal 4 2 2 2 3" xfId="17367" xr:uid="{00000000-0005-0000-0000-0000D6430000}"/>
    <cellStyle name="Normal 4 2 2 2 3 2" xfId="17368" xr:uid="{00000000-0005-0000-0000-0000D7430000}"/>
    <cellStyle name="Normal 4 2 2 2 3 2 2" xfId="17369" xr:uid="{00000000-0005-0000-0000-0000D8430000}"/>
    <cellStyle name="Normal 4 2 2 2 3 2 2 2" xfId="17370" xr:uid="{00000000-0005-0000-0000-0000D9430000}"/>
    <cellStyle name="Normal 4 2 2 2 3 2 2 3" xfId="17371" xr:uid="{00000000-0005-0000-0000-0000DA430000}"/>
    <cellStyle name="Normal 4 2 2 2 3 2 2 4" xfId="17372" xr:uid="{00000000-0005-0000-0000-0000DB430000}"/>
    <cellStyle name="Normal 4 2 2 2 3 2 3" xfId="17373" xr:uid="{00000000-0005-0000-0000-0000DC430000}"/>
    <cellStyle name="Normal 4 2 2 2 3 2 4" xfId="17374" xr:uid="{00000000-0005-0000-0000-0000DD430000}"/>
    <cellStyle name="Normal 4 2 2 2 3 2 5" xfId="17375" xr:uid="{00000000-0005-0000-0000-0000DE430000}"/>
    <cellStyle name="Normal 4 2 2 2 3 3" xfId="17376" xr:uid="{00000000-0005-0000-0000-0000DF430000}"/>
    <cellStyle name="Normal 4 2 2 2 3 3 2" xfId="17377" xr:uid="{00000000-0005-0000-0000-0000E0430000}"/>
    <cellStyle name="Normal 4 2 2 2 3 3 3" xfId="17378" xr:uid="{00000000-0005-0000-0000-0000E1430000}"/>
    <cellStyle name="Normal 4 2 2 2 3 3 4" xfId="17379" xr:uid="{00000000-0005-0000-0000-0000E2430000}"/>
    <cellStyle name="Normal 4 2 2 2 3 4" xfId="17380" xr:uid="{00000000-0005-0000-0000-0000E3430000}"/>
    <cellStyle name="Normal 4 2 2 2 3 5" xfId="17381" xr:uid="{00000000-0005-0000-0000-0000E4430000}"/>
    <cellStyle name="Normal 4 2 2 2 3 6" xfId="17382" xr:uid="{00000000-0005-0000-0000-0000E5430000}"/>
    <cellStyle name="Normal 4 2 2 2 4" xfId="17383" xr:uid="{00000000-0005-0000-0000-0000E6430000}"/>
    <cellStyle name="Normal 4 2 2 2 4 2" xfId="17384" xr:uid="{00000000-0005-0000-0000-0000E7430000}"/>
    <cellStyle name="Normal 4 2 2 2 4 2 2" xfId="17385" xr:uid="{00000000-0005-0000-0000-0000E8430000}"/>
    <cellStyle name="Normal 4 2 2 2 4 2 2 2" xfId="17386" xr:uid="{00000000-0005-0000-0000-0000E9430000}"/>
    <cellStyle name="Normal 4 2 2 2 4 2 2 3" xfId="17387" xr:uid="{00000000-0005-0000-0000-0000EA430000}"/>
    <cellStyle name="Normal 4 2 2 2 4 2 2 4" xfId="17388" xr:uid="{00000000-0005-0000-0000-0000EB430000}"/>
    <cellStyle name="Normal 4 2 2 2 4 2 3" xfId="17389" xr:uid="{00000000-0005-0000-0000-0000EC430000}"/>
    <cellStyle name="Normal 4 2 2 2 4 2 4" xfId="17390" xr:uid="{00000000-0005-0000-0000-0000ED430000}"/>
    <cellStyle name="Normal 4 2 2 2 4 2 5" xfId="17391" xr:uid="{00000000-0005-0000-0000-0000EE430000}"/>
    <cellStyle name="Normal 4 2 2 2 4 3" xfId="17392" xr:uid="{00000000-0005-0000-0000-0000EF430000}"/>
    <cellStyle name="Normal 4 2 2 2 4 3 2" xfId="17393" xr:uid="{00000000-0005-0000-0000-0000F0430000}"/>
    <cellStyle name="Normal 4 2 2 2 4 3 3" xfId="17394" xr:uid="{00000000-0005-0000-0000-0000F1430000}"/>
    <cellStyle name="Normal 4 2 2 2 4 3 4" xfId="17395" xr:uid="{00000000-0005-0000-0000-0000F2430000}"/>
    <cellStyle name="Normal 4 2 2 2 4 4" xfId="17396" xr:uid="{00000000-0005-0000-0000-0000F3430000}"/>
    <cellStyle name="Normal 4 2 2 2 4 5" xfId="17397" xr:uid="{00000000-0005-0000-0000-0000F4430000}"/>
    <cellStyle name="Normal 4 2 2 2 4 6" xfId="17398" xr:uid="{00000000-0005-0000-0000-0000F5430000}"/>
    <cellStyle name="Normal 4 2 2 2 5" xfId="17399" xr:uid="{00000000-0005-0000-0000-0000F6430000}"/>
    <cellStyle name="Normal 4 2 2 2 5 2" xfId="17400" xr:uid="{00000000-0005-0000-0000-0000F7430000}"/>
    <cellStyle name="Normal 4 2 2 2 5 2 2" xfId="17401" xr:uid="{00000000-0005-0000-0000-0000F8430000}"/>
    <cellStyle name="Normal 4 2 2 2 5 2 3" xfId="17402" xr:uid="{00000000-0005-0000-0000-0000F9430000}"/>
    <cellStyle name="Normal 4 2 2 2 5 2 4" xfId="17403" xr:uid="{00000000-0005-0000-0000-0000FA430000}"/>
    <cellStyle name="Normal 4 2 2 2 5 3" xfId="17404" xr:uid="{00000000-0005-0000-0000-0000FB430000}"/>
    <cellStyle name="Normal 4 2 2 2 5 4" xfId="17405" xr:uid="{00000000-0005-0000-0000-0000FC430000}"/>
    <cellStyle name="Normal 4 2 2 2 5 5" xfId="17406" xr:uid="{00000000-0005-0000-0000-0000FD430000}"/>
    <cellStyle name="Normal 4 2 2 2 6" xfId="17407" xr:uid="{00000000-0005-0000-0000-0000FE430000}"/>
    <cellStyle name="Normal 4 2 2 2 6 2" xfId="17408" xr:uid="{00000000-0005-0000-0000-0000FF430000}"/>
    <cellStyle name="Normal 4 2 2 2 6 3" xfId="17409" xr:uid="{00000000-0005-0000-0000-000000440000}"/>
    <cellStyle name="Normal 4 2 2 2 6 4" xfId="17410" xr:uid="{00000000-0005-0000-0000-000001440000}"/>
    <cellStyle name="Normal 4 2 2 2 7" xfId="17411" xr:uid="{00000000-0005-0000-0000-000002440000}"/>
    <cellStyle name="Normal 4 2 2 2 8" xfId="17412" xr:uid="{00000000-0005-0000-0000-000003440000}"/>
    <cellStyle name="Normal 4 2 2 2 9" xfId="17413" xr:uid="{00000000-0005-0000-0000-000004440000}"/>
    <cellStyle name="Normal 4 2 2 3" xfId="17414" xr:uid="{00000000-0005-0000-0000-000005440000}"/>
    <cellStyle name="Normal 4 2 2 3 2" xfId="17415" xr:uid="{00000000-0005-0000-0000-000006440000}"/>
    <cellStyle name="Normal 4 2 2 3 2 2" xfId="17416" xr:uid="{00000000-0005-0000-0000-000007440000}"/>
    <cellStyle name="Normal 4 2 2 3 2 2 2" xfId="17417" xr:uid="{00000000-0005-0000-0000-000008440000}"/>
    <cellStyle name="Normal 4 2 2 3 2 2 2 2" xfId="17418" xr:uid="{00000000-0005-0000-0000-000009440000}"/>
    <cellStyle name="Normal 4 2 2 3 2 2 2 2 2" xfId="17419" xr:uid="{00000000-0005-0000-0000-00000A440000}"/>
    <cellStyle name="Normal 4 2 2 3 2 2 2 2 3" xfId="17420" xr:uid="{00000000-0005-0000-0000-00000B440000}"/>
    <cellStyle name="Normal 4 2 2 3 2 2 2 2 4" xfId="17421" xr:uid="{00000000-0005-0000-0000-00000C440000}"/>
    <cellStyle name="Normal 4 2 2 3 2 2 2 3" xfId="17422" xr:uid="{00000000-0005-0000-0000-00000D440000}"/>
    <cellStyle name="Normal 4 2 2 3 2 2 2 4" xfId="17423" xr:uid="{00000000-0005-0000-0000-00000E440000}"/>
    <cellStyle name="Normal 4 2 2 3 2 2 2 5" xfId="17424" xr:uid="{00000000-0005-0000-0000-00000F440000}"/>
    <cellStyle name="Normal 4 2 2 3 2 2 3" xfId="17425" xr:uid="{00000000-0005-0000-0000-000010440000}"/>
    <cellStyle name="Normal 4 2 2 3 2 2 3 2" xfId="17426" xr:uid="{00000000-0005-0000-0000-000011440000}"/>
    <cellStyle name="Normal 4 2 2 3 2 2 3 3" xfId="17427" xr:uid="{00000000-0005-0000-0000-000012440000}"/>
    <cellStyle name="Normal 4 2 2 3 2 2 3 4" xfId="17428" xr:uid="{00000000-0005-0000-0000-000013440000}"/>
    <cellStyle name="Normal 4 2 2 3 2 2 4" xfId="17429" xr:uid="{00000000-0005-0000-0000-000014440000}"/>
    <cellStyle name="Normal 4 2 2 3 2 2 5" xfId="17430" xr:uid="{00000000-0005-0000-0000-000015440000}"/>
    <cellStyle name="Normal 4 2 2 3 2 2 6" xfId="17431" xr:uid="{00000000-0005-0000-0000-000016440000}"/>
    <cellStyle name="Normal 4 2 2 3 2 3" xfId="17432" xr:uid="{00000000-0005-0000-0000-000017440000}"/>
    <cellStyle name="Normal 4 2 2 3 2 3 2" xfId="17433" xr:uid="{00000000-0005-0000-0000-000018440000}"/>
    <cellStyle name="Normal 4 2 2 3 2 3 2 2" xfId="17434" xr:uid="{00000000-0005-0000-0000-000019440000}"/>
    <cellStyle name="Normal 4 2 2 3 2 3 2 2 2" xfId="17435" xr:uid="{00000000-0005-0000-0000-00001A440000}"/>
    <cellStyle name="Normal 4 2 2 3 2 3 2 2 3" xfId="17436" xr:uid="{00000000-0005-0000-0000-00001B440000}"/>
    <cellStyle name="Normal 4 2 2 3 2 3 2 2 4" xfId="17437" xr:uid="{00000000-0005-0000-0000-00001C440000}"/>
    <cellStyle name="Normal 4 2 2 3 2 3 2 3" xfId="17438" xr:uid="{00000000-0005-0000-0000-00001D440000}"/>
    <cellStyle name="Normal 4 2 2 3 2 3 2 4" xfId="17439" xr:uid="{00000000-0005-0000-0000-00001E440000}"/>
    <cellStyle name="Normal 4 2 2 3 2 3 2 5" xfId="17440" xr:uid="{00000000-0005-0000-0000-00001F440000}"/>
    <cellStyle name="Normal 4 2 2 3 2 3 3" xfId="17441" xr:uid="{00000000-0005-0000-0000-000020440000}"/>
    <cellStyle name="Normal 4 2 2 3 2 3 3 2" xfId="17442" xr:uid="{00000000-0005-0000-0000-000021440000}"/>
    <cellStyle name="Normal 4 2 2 3 2 3 3 3" xfId="17443" xr:uid="{00000000-0005-0000-0000-000022440000}"/>
    <cellStyle name="Normal 4 2 2 3 2 3 3 4" xfId="17444" xr:uid="{00000000-0005-0000-0000-000023440000}"/>
    <cellStyle name="Normal 4 2 2 3 2 3 4" xfId="17445" xr:uid="{00000000-0005-0000-0000-000024440000}"/>
    <cellStyle name="Normal 4 2 2 3 2 3 5" xfId="17446" xr:uid="{00000000-0005-0000-0000-000025440000}"/>
    <cellStyle name="Normal 4 2 2 3 2 3 6" xfId="17447" xr:uid="{00000000-0005-0000-0000-000026440000}"/>
    <cellStyle name="Normal 4 2 2 3 2 4" xfId="17448" xr:uid="{00000000-0005-0000-0000-000027440000}"/>
    <cellStyle name="Normal 4 2 2 3 2 4 2" xfId="17449" xr:uid="{00000000-0005-0000-0000-000028440000}"/>
    <cellStyle name="Normal 4 2 2 3 2 4 2 2" xfId="17450" xr:uid="{00000000-0005-0000-0000-000029440000}"/>
    <cellStyle name="Normal 4 2 2 3 2 4 2 3" xfId="17451" xr:uid="{00000000-0005-0000-0000-00002A440000}"/>
    <cellStyle name="Normal 4 2 2 3 2 4 2 4" xfId="17452" xr:uid="{00000000-0005-0000-0000-00002B440000}"/>
    <cellStyle name="Normal 4 2 2 3 2 4 3" xfId="17453" xr:uid="{00000000-0005-0000-0000-00002C440000}"/>
    <cellStyle name="Normal 4 2 2 3 2 4 4" xfId="17454" xr:uid="{00000000-0005-0000-0000-00002D440000}"/>
    <cellStyle name="Normal 4 2 2 3 2 4 5" xfId="17455" xr:uid="{00000000-0005-0000-0000-00002E440000}"/>
    <cellStyle name="Normal 4 2 2 3 2 5" xfId="17456" xr:uid="{00000000-0005-0000-0000-00002F440000}"/>
    <cellStyle name="Normal 4 2 2 3 2 5 2" xfId="17457" xr:uid="{00000000-0005-0000-0000-000030440000}"/>
    <cellStyle name="Normal 4 2 2 3 2 5 3" xfId="17458" xr:uid="{00000000-0005-0000-0000-000031440000}"/>
    <cellStyle name="Normal 4 2 2 3 2 5 4" xfId="17459" xr:uid="{00000000-0005-0000-0000-000032440000}"/>
    <cellStyle name="Normal 4 2 2 3 2 6" xfId="17460" xr:uid="{00000000-0005-0000-0000-000033440000}"/>
    <cellStyle name="Normal 4 2 2 3 2 7" xfId="17461" xr:uid="{00000000-0005-0000-0000-000034440000}"/>
    <cellStyle name="Normal 4 2 2 3 2 8" xfId="17462" xr:uid="{00000000-0005-0000-0000-000035440000}"/>
    <cellStyle name="Normal 4 2 2 3 3" xfId="17463" xr:uid="{00000000-0005-0000-0000-000036440000}"/>
    <cellStyle name="Normal 4 2 2 3 3 2" xfId="17464" xr:uid="{00000000-0005-0000-0000-000037440000}"/>
    <cellStyle name="Normal 4 2 2 3 3 2 2" xfId="17465" xr:uid="{00000000-0005-0000-0000-000038440000}"/>
    <cellStyle name="Normal 4 2 2 3 3 2 2 2" xfId="17466" xr:uid="{00000000-0005-0000-0000-000039440000}"/>
    <cellStyle name="Normal 4 2 2 3 3 2 2 3" xfId="17467" xr:uid="{00000000-0005-0000-0000-00003A440000}"/>
    <cellStyle name="Normal 4 2 2 3 3 2 2 4" xfId="17468" xr:uid="{00000000-0005-0000-0000-00003B440000}"/>
    <cellStyle name="Normal 4 2 2 3 3 2 3" xfId="17469" xr:uid="{00000000-0005-0000-0000-00003C440000}"/>
    <cellStyle name="Normal 4 2 2 3 3 2 4" xfId="17470" xr:uid="{00000000-0005-0000-0000-00003D440000}"/>
    <cellStyle name="Normal 4 2 2 3 3 2 5" xfId="17471" xr:uid="{00000000-0005-0000-0000-00003E440000}"/>
    <cellStyle name="Normal 4 2 2 3 3 3" xfId="17472" xr:uid="{00000000-0005-0000-0000-00003F440000}"/>
    <cellStyle name="Normal 4 2 2 3 3 3 2" xfId="17473" xr:uid="{00000000-0005-0000-0000-000040440000}"/>
    <cellStyle name="Normal 4 2 2 3 3 3 3" xfId="17474" xr:uid="{00000000-0005-0000-0000-000041440000}"/>
    <cellStyle name="Normal 4 2 2 3 3 3 4" xfId="17475" xr:uid="{00000000-0005-0000-0000-000042440000}"/>
    <cellStyle name="Normal 4 2 2 3 3 4" xfId="17476" xr:uid="{00000000-0005-0000-0000-000043440000}"/>
    <cellStyle name="Normal 4 2 2 3 3 5" xfId="17477" xr:uid="{00000000-0005-0000-0000-000044440000}"/>
    <cellStyle name="Normal 4 2 2 3 3 6" xfId="17478" xr:uid="{00000000-0005-0000-0000-000045440000}"/>
    <cellStyle name="Normal 4 2 2 3 4" xfId="17479" xr:uid="{00000000-0005-0000-0000-000046440000}"/>
    <cellStyle name="Normal 4 2 2 3 4 2" xfId="17480" xr:uid="{00000000-0005-0000-0000-000047440000}"/>
    <cellStyle name="Normal 4 2 2 3 4 2 2" xfId="17481" xr:uid="{00000000-0005-0000-0000-000048440000}"/>
    <cellStyle name="Normal 4 2 2 3 4 2 2 2" xfId="17482" xr:uid="{00000000-0005-0000-0000-000049440000}"/>
    <cellStyle name="Normal 4 2 2 3 4 2 2 3" xfId="17483" xr:uid="{00000000-0005-0000-0000-00004A440000}"/>
    <cellStyle name="Normal 4 2 2 3 4 2 2 4" xfId="17484" xr:uid="{00000000-0005-0000-0000-00004B440000}"/>
    <cellStyle name="Normal 4 2 2 3 4 2 3" xfId="17485" xr:uid="{00000000-0005-0000-0000-00004C440000}"/>
    <cellStyle name="Normal 4 2 2 3 4 2 4" xfId="17486" xr:uid="{00000000-0005-0000-0000-00004D440000}"/>
    <cellStyle name="Normal 4 2 2 3 4 2 5" xfId="17487" xr:uid="{00000000-0005-0000-0000-00004E440000}"/>
    <cellStyle name="Normal 4 2 2 3 4 3" xfId="17488" xr:uid="{00000000-0005-0000-0000-00004F440000}"/>
    <cellStyle name="Normal 4 2 2 3 4 3 2" xfId="17489" xr:uid="{00000000-0005-0000-0000-000050440000}"/>
    <cellStyle name="Normal 4 2 2 3 4 3 3" xfId="17490" xr:uid="{00000000-0005-0000-0000-000051440000}"/>
    <cellStyle name="Normal 4 2 2 3 4 3 4" xfId="17491" xr:uid="{00000000-0005-0000-0000-000052440000}"/>
    <cellStyle name="Normal 4 2 2 3 4 4" xfId="17492" xr:uid="{00000000-0005-0000-0000-000053440000}"/>
    <cellStyle name="Normal 4 2 2 3 4 5" xfId="17493" xr:uid="{00000000-0005-0000-0000-000054440000}"/>
    <cellStyle name="Normal 4 2 2 3 4 6" xfId="17494" xr:uid="{00000000-0005-0000-0000-000055440000}"/>
    <cellStyle name="Normal 4 2 2 3 5" xfId="17495" xr:uid="{00000000-0005-0000-0000-000056440000}"/>
    <cellStyle name="Normal 4 2 2 3 5 2" xfId="17496" xr:uid="{00000000-0005-0000-0000-000057440000}"/>
    <cellStyle name="Normal 4 2 2 3 5 2 2" xfId="17497" xr:uid="{00000000-0005-0000-0000-000058440000}"/>
    <cellStyle name="Normal 4 2 2 3 5 2 3" xfId="17498" xr:uid="{00000000-0005-0000-0000-000059440000}"/>
    <cellStyle name="Normal 4 2 2 3 5 2 4" xfId="17499" xr:uid="{00000000-0005-0000-0000-00005A440000}"/>
    <cellStyle name="Normal 4 2 2 3 5 3" xfId="17500" xr:uid="{00000000-0005-0000-0000-00005B440000}"/>
    <cellStyle name="Normal 4 2 2 3 5 4" xfId="17501" xr:uid="{00000000-0005-0000-0000-00005C440000}"/>
    <cellStyle name="Normal 4 2 2 3 5 5" xfId="17502" xr:uid="{00000000-0005-0000-0000-00005D440000}"/>
    <cellStyle name="Normal 4 2 2 3 6" xfId="17503" xr:uid="{00000000-0005-0000-0000-00005E440000}"/>
    <cellStyle name="Normal 4 2 2 3 6 2" xfId="17504" xr:uid="{00000000-0005-0000-0000-00005F440000}"/>
    <cellStyle name="Normal 4 2 2 3 6 3" xfId="17505" xr:uid="{00000000-0005-0000-0000-000060440000}"/>
    <cellStyle name="Normal 4 2 2 3 6 4" xfId="17506" xr:uid="{00000000-0005-0000-0000-000061440000}"/>
    <cellStyle name="Normal 4 2 2 3 7" xfId="17507" xr:uid="{00000000-0005-0000-0000-000062440000}"/>
    <cellStyle name="Normal 4 2 2 3 8" xfId="17508" xr:uid="{00000000-0005-0000-0000-000063440000}"/>
    <cellStyle name="Normal 4 2 2 3 9" xfId="17509" xr:uid="{00000000-0005-0000-0000-000064440000}"/>
    <cellStyle name="Normal 4 2 2 4" xfId="17510" xr:uid="{00000000-0005-0000-0000-000065440000}"/>
    <cellStyle name="Normal 4 2 2 4 2" xfId="17511" xr:uid="{00000000-0005-0000-0000-000066440000}"/>
    <cellStyle name="Normal 4 2 2 4 2 2" xfId="17512" xr:uid="{00000000-0005-0000-0000-000067440000}"/>
    <cellStyle name="Normal 4 2 2 4 2 2 2" xfId="17513" xr:uid="{00000000-0005-0000-0000-000068440000}"/>
    <cellStyle name="Normal 4 2 2 4 2 2 2 2" xfId="17514" xr:uid="{00000000-0005-0000-0000-000069440000}"/>
    <cellStyle name="Normal 4 2 2 4 2 2 2 2 2" xfId="17515" xr:uid="{00000000-0005-0000-0000-00006A440000}"/>
    <cellStyle name="Normal 4 2 2 4 2 2 2 2 3" xfId="17516" xr:uid="{00000000-0005-0000-0000-00006B440000}"/>
    <cellStyle name="Normal 4 2 2 4 2 2 2 2 4" xfId="17517" xr:uid="{00000000-0005-0000-0000-00006C440000}"/>
    <cellStyle name="Normal 4 2 2 4 2 2 2 3" xfId="17518" xr:uid="{00000000-0005-0000-0000-00006D440000}"/>
    <cellStyle name="Normal 4 2 2 4 2 2 2 4" xfId="17519" xr:uid="{00000000-0005-0000-0000-00006E440000}"/>
    <cellStyle name="Normal 4 2 2 4 2 2 2 5" xfId="17520" xr:uid="{00000000-0005-0000-0000-00006F440000}"/>
    <cellStyle name="Normal 4 2 2 4 2 2 3" xfId="17521" xr:uid="{00000000-0005-0000-0000-000070440000}"/>
    <cellStyle name="Normal 4 2 2 4 2 2 3 2" xfId="17522" xr:uid="{00000000-0005-0000-0000-000071440000}"/>
    <cellStyle name="Normal 4 2 2 4 2 2 3 3" xfId="17523" xr:uid="{00000000-0005-0000-0000-000072440000}"/>
    <cellStyle name="Normal 4 2 2 4 2 2 3 4" xfId="17524" xr:uid="{00000000-0005-0000-0000-000073440000}"/>
    <cellStyle name="Normal 4 2 2 4 2 2 4" xfId="17525" xr:uid="{00000000-0005-0000-0000-000074440000}"/>
    <cellStyle name="Normal 4 2 2 4 2 2 5" xfId="17526" xr:uid="{00000000-0005-0000-0000-000075440000}"/>
    <cellStyle name="Normal 4 2 2 4 2 2 6" xfId="17527" xr:uid="{00000000-0005-0000-0000-000076440000}"/>
    <cellStyle name="Normal 4 2 2 4 2 3" xfId="17528" xr:uid="{00000000-0005-0000-0000-000077440000}"/>
    <cellStyle name="Normal 4 2 2 4 2 3 2" xfId="17529" xr:uid="{00000000-0005-0000-0000-000078440000}"/>
    <cellStyle name="Normal 4 2 2 4 2 3 2 2" xfId="17530" xr:uid="{00000000-0005-0000-0000-000079440000}"/>
    <cellStyle name="Normal 4 2 2 4 2 3 2 2 2" xfId="17531" xr:uid="{00000000-0005-0000-0000-00007A440000}"/>
    <cellStyle name="Normal 4 2 2 4 2 3 2 2 3" xfId="17532" xr:uid="{00000000-0005-0000-0000-00007B440000}"/>
    <cellStyle name="Normal 4 2 2 4 2 3 2 2 4" xfId="17533" xr:uid="{00000000-0005-0000-0000-00007C440000}"/>
    <cellStyle name="Normal 4 2 2 4 2 3 2 3" xfId="17534" xr:uid="{00000000-0005-0000-0000-00007D440000}"/>
    <cellStyle name="Normal 4 2 2 4 2 3 2 4" xfId="17535" xr:uid="{00000000-0005-0000-0000-00007E440000}"/>
    <cellStyle name="Normal 4 2 2 4 2 3 2 5" xfId="17536" xr:uid="{00000000-0005-0000-0000-00007F440000}"/>
    <cellStyle name="Normal 4 2 2 4 2 3 3" xfId="17537" xr:uid="{00000000-0005-0000-0000-000080440000}"/>
    <cellStyle name="Normal 4 2 2 4 2 3 3 2" xfId="17538" xr:uid="{00000000-0005-0000-0000-000081440000}"/>
    <cellStyle name="Normal 4 2 2 4 2 3 3 3" xfId="17539" xr:uid="{00000000-0005-0000-0000-000082440000}"/>
    <cellStyle name="Normal 4 2 2 4 2 3 3 4" xfId="17540" xr:uid="{00000000-0005-0000-0000-000083440000}"/>
    <cellStyle name="Normal 4 2 2 4 2 3 4" xfId="17541" xr:uid="{00000000-0005-0000-0000-000084440000}"/>
    <cellStyle name="Normal 4 2 2 4 2 3 5" xfId="17542" xr:uid="{00000000-0005-0000-0000-000085440000}"/>
    <cellStyle name="Normal 4 2 2 4 2 3 6" xfId="17543" xr:uid="{00000000-0005-0000-0000-000086440000}"/>
    <cellStyle name="Normal 4 2 2 4 2 4" xfId="17544" xr:uid="{00000000-0005-0000-0000-000087440000}"/>
    <cellStyle name="Normal 4 2 2 4 2 4 2" xfId="17545" xr:uid="{00000000-0005-0000-0000-000088440000}"/>
    <cellStyle name="Normal 4 2 2 4 2 4 2 2" xfId="17546" xr:uid="{00000000-0005-0000-0000-000089440000}"/>
    <cellStyle name="Normal 4 2 2 4 2 4 2 3" xfId="17547" xr:uid="{00000000-0005-0000-0000-00008A440000}"/>
    <cellStyle name="Normal 4 2 2 4 2 4 2 4" xfId="17548" xr:uid="{00000000-0005-0000-0000-00008B440000}"/>
    <cellStyle name="Normal 4 2 2 4 2 4 3" xfId="17549" xr:uid="{00000000-0005-0000-0000-00008C440000}"/>
    <cellStyle name="Normal 4 2 2 4 2 4 4" xfId="17550" xr:uid="{00000000-0005-0000-0000-00008D440000}"/>
    <cellStyle name="Normal 4 2 2 4 2 4 5" xfId="17551" xr:uid="{00000000-0005-0000-0000-00008E440000}"/>
    <cellStyle name="Normal 4 2 2 4 2 5" xfId="17552" xr:uid="{00000000-0005-0000-0000-00008F440000}"/>
    <cellStyle name="Normal 4 2 2 4 2 5 2" xfId="17553" xr:uid="{00000000-0005-0000-0000-000090440000}"/>
    <cellStyle name="Normal 4 2 2 4 2 5 3" xfId="17554" xr:uid="{00000000-0005-0000-0000-000091440000}"/>
    <cellStyle name="Normal 4 2 2 4 2 5 4" xfId="17555" xr:uid="{00000000-0005-0000-0000-000092440000}"/>
    <cellStyle name="Normal 4 2 2 4 2 6" xfId="17556" xr:uid="{00000000-0005-0000-0000-000093440000}"/>
    <cellStyle name="Normal 4 2 2 4 2 7" xfId="17557" xr:uid="{00000000-0005-0000-0000-000094440000}"/>
    <cellStyle name="Normal 4 2 2 4 2 8" xfId="17558" xr:uid="{00000000-0005-0000-0000-000095440000}"/>
    <cellStyle name="Normal 4 2 2 4 3" xfId="17559" xr:uid="{00000000-0005-0000-0000-000096440000}"/>
    <cellStyle name="Normal 4 2 2 4 3 2" xfId="17560" xr:uid="{00000000-0005-0000-0000-000097440000}"/>
    <cellStyle name="Normal 4 2 2 4 3 2 2" xfId="17561" xr:uid="{00000000-0005-0000-0000-000098440000}"/>
    <cellStyle name="Normal 4 2 2 4 3 2 2 2" xfId="17562" xr:uid="{00000000-0005-0000-0000-000099440000}"/>
    <cellStyle name="Normal 4 2 2 4 3 2 2 3" xfId="17563" xr:uid="{00000000-0005-0000-0000-00009A440000}"/>
    <cellStyle name="Normal 4 2 2 4 3 2 2 4" xfId="17564" xr:uid="{00000000-0005-0000-0000-00009B440000}"/>
    <cellStyle name="Normal 4 2 2 4 3 2 3" xfId="17565" xr:uid="{00000000-0005-0000-0000-00009C440000}"/>
    <cellStyle name="Normal 4 2 2 4 3 2 4" xfId="17566" xr:uid="{00000000-0005-0000-0000-00009D440000}"/>
    <cellStyle name="Normal 4 2 2 4 3 2 5" xfId="17567" xr:uid="{00000000-0005-0000-0000-00009E440000}"/>
    <cellStyle name="Normal 4 2 2 4 3 3" xfId="17568" xr:uid="{00000000-0005-0000-0000-00009F440000}"/>
    <cellStyle name="Normal 4 2 2 4 3 3 2" xfId="17569" xr:uid="{00000000-0005-0000-0000-0000A0440000}"/>
    <cellStyle name="Normal 4 2 2 4 3 3 3" xfId="17570" xr:uid="{00000000-0005-0000-0000-0000A1440000}"/>
    <cellStyle name="Normal 4 2 2 4 3 3 4" xfId="17571" xr:uid="{00000000-0005-0000-0000-0000A2440000}"/>
    <cellStyle name="Normal 4 2 2 4 3 4" xfId="17572" xr:uid="{00000000-0005-0000-0000-0000A3440000}"/>
    <cellStyle name="Normal 4 2 2 4 3 5" xfId="17573" xr:uid="{00000000-0005-0000-0000-0000A4440000}"/>
    <cellStyle name="Normal 4 2 2 4 3 6" xfId="17574" xr:uid="{00000000-0005-0000-0000-0000A5440000}"/>
    <cellStyle name="Normal 4 2 2 4 4" xfId="17575" xr:uid="{00000000-0005-0000-0000-0000A6440000}"/>
    <cellStyle name="Normal 4 2 2 4 4 2" xfId="17576" xr:uid="{00000000-0005-0000-0000-0000A7440000}"/>
    <cellStyle name="Normal 4 2 2 4 4 2 2" xfId="17577" xr:uid="{00000000-0005-0000-0000-0000A8440000}"/>
    <cellStyle name="Normal 4 2 2 4 4 2 2 2" xfId="17578" xr:uid="{00000000-0005-0000-0000-0000A9440000}"/>
    <cellStyle name="Normal 4 2 2 4 4 2 2 3" xfId="17579" xr:uid="{00000000-0005-0000-0000-0000AA440000}"/>
    <cellStyle name="Normal 4 2 2 4 4 2 2 4" xfId="17580" xr:uid="{00000000-0005-0000-0000-0000AB440000}"/>
    <cellStyle name="Normal 4 2 2 4 4 2 3" xfId="17581" xr:uid="{00000000-0005-0000-0000-0000AC440000}"/>
    <cellStyle name="Normal 4 2 2 4 4 2 4" xfId="17582" xr:uid="{00000000-0005-0000-0000-0000AD440000}"/>
    <cellStyle name="Normal 4 2 2 4 4 2 5" xfId="17583" xr:uid="{00000000-0005-0000-0000-0000AE440000}"/>
    <cellStyle name="Normal 4 2 2 4 4 3" xfId="17584" xr:uid="{00000000-0005-0000-0000-0000AF440000}"/>
    <cellStyle name="Normal 4 2 2 4 4 3 2" xfId="17585" xr:uid="{00000000-0005-0000-0000-0000B0440000}"/>
    <cellStyle name="Normal 4 2 2 4 4 3 3" xfId="17586" xr:uid="{00000000-0005-0000-0000-0000B1440000}"/>
    <cellStyle name="Normal 4 2 2 4 4 3 4" xfId="17587" xr:uid="{00000000-0005-0000-0000-0000B2440000}"/>
    <cellStyle name="Normal 4 2 2 4 4 4" xfId="17588" xr:uid="{00000000-0005-0000-0000-0000B3440000}"/>
    <cellStyle name="Normal 4 2 2 4 4 5" xfId="17589" xr:uid="{00000000-0005-0000-0000-0000B4440000}"/>
    <cellStyle name="Normal 4 2 2 4 4 6" xfId="17590" xr:uid="{00000000-0005-0000-0000-0000B5440000}"/>
    <cellStyle name="Normal 4 2 2 4 5" xfId="17591" xr:uid="{00000000-0005-0000-0000-0000B6440000}"/>
    <cellStyle name="Normal 4 2 2 4 5 2" xfId="17592" xr:uid="{00000000-0005-0000-0000-0000B7440000}"/>
    <cellStyle name="Normal 4 2 2 4 5 2 2" xfId="17593" xr:uid="{00000000-0005-0000-0000-0000B8440000}"/>
    <cellStyle name="Normal 4 2 2 4 5 2 3" xfId="17594" xr:uid="{00000000-0005-0000-0000-0000B9440000}"/>
    <cellStyle name="Normal 4 2 2 4 5 2 4" xfId="17595" xr:uid="{00000000-0005-0000-0000-0000BA440000}"/>
    <cellStyle name="Normal 4 2 2 4 5 3" xfId="17596" xr:uid="{00000000-0005-0000-0000-0000BB440000}"/>
    <cellStyle name="Normal 4 2 2 4 5 4" xfId="17597" xr:uid="{00000000-0005-0000-0000-0000BC440000}"/>
    <cellStyle name="Normal 4 2 2 4 5 5" xfId="17598" xr:uid="{00000000-0005-0000-0000-0000BD440000}"/>
    <cellStyle name="Normal 4 2 2 4 6" xfId="17599" xr:uid="{00000000-0005-0000-0000-0000BE440000}"/>
    <cellStyle name="Normal 4 2 2 4 6 2" xfId="17600" xr:uid="{00000000-0005-0000-0000-0000BF440000}"/>
    <cellStyle name="Normal 4 2 2 4 6 3" xfId="17601" xr:uid="{00000000-0005-0000-0000-0000C0440000}"/>
    <cellStyle name="Normal 4 2 2 4 6 4" xfId="17602" xr:uid="{00000000-0005-0000-0000-0000C1440000}"/>
    <cellStyle name="Normal 4 2 2 4 7" xfId="17603" xr:uid="{00000000-0005-0000-0000-0000C2440000}"/>
    <cellStyle name="Normal 4 2 2 4 8" xfId="17604" xr:uid="{00000000-0005-0000-0000-0000C3440000}"/>
    <cellStyle name="Normal 4 2 2 4 9" xfId="17605" xr:uid="{00000000-0005-0000-0000-0000C4440000}"/>
    <cellStyle name="Normal 4 2 2 5" xfId="17606" xr:uid="{00000000-0005-0000-0000-0000C5440000}"/>
    <cellStyle name="Normal 4 2 2 5 2" xfId="17607" xr:uid="{00000000-0005-0000-0000-0000C6440000}"/>
    <cellStyle name="Normal 4 2 2 5 2 2" xfId="17608" xr:uid="{00000000-0005-0000-0000-0000C7440000}"/>
    <cellStyle name="Normal 4 2 2 5 2 2 2" xfId="17609" xr:uid="{00000000-0005-0000-0000-0000C8440000}"/>
    <cellStyle name="Normal 4 2 2 5 2 2 2 2" xfId="17610" xr:uid="{00000000-0005-0000-0000-0000C9440000}"/>
    <cellStyle name="Normal 4 2 2 5 2 2 2 3" xfId="17611" xr:uid="{00000000-0005-0000-0000-0000CA440000}"/>
    <cellStyle name="Normal 4 2 2 5 2 2 2 4" xfId="17612" xr:uid="{00000000-0005-0000-0000-0000CB440000}"/>
    <cellStyle name="Normal 4 2 2 5 2 2 3" xfId="17613" xr:uid="{00000000-0005-0000-0000-0000CC440000}"/>
    <cellStyle name="Normal 4 2 2 5 2 2 4" xfId="17614" xr:uid="{00000000-0005-0000-0000-0000CD440000}"/>
    <cellStyle name="Normal 4 2 2 5 2 2 5" xfId="17615" xr:uid="{00000000-0005-0000-0000-0000CE440000}"/>
    <cellStyle name="Normal 4 2 2 5 2 3" xfId="17616" xr:uid="{00000000-0005-0000-0000-0000CF440000}"/>
    <cellStyle name="Normal 4 2 2 5 2 3 2" xfId="17617" xr:uid="{00000000-0005-0000-0000-0000D0440000}"/>
    <cellStyle name="Normal 4 2 2 5 2 3 3" xfId="17618" xr:uid="{00000000-0005-0000-0000-0000D1440000}"/>
    <cellStyle name="Normal 4 2 2 5 2 3 4" xfId="17619" xr:uid="{00000000-0005-0000-0000-0000D2440000}"/>
    <cellStyle name="Normal 4 2 2 5 2 4" xfId="17620" xr:uid="{00000000-0005-0000-0000-0000D3440000}"/>
    <cellStyle name="Normal 4 2 2 5 2 5" xfId="17621" xr:uid="{00000000-0005-0000-0000-0000D4440000}"/>
    <cellStyle name="Normal 4 2 2 5 2 6" xfId="17622" xr:uid="{00000000-0005-0000-0000-0000D5440000}"/>
    <cellStyle name="Normal 4 2 2 5 3" xfId="17623" xr:uid="{00000000-0005-0000-0000-0000D6440000}"/>
    <cellStyle name="Normal 4 2 2 5 3 2" xfId="17624" xr:uid="{00000000-0005-0000-0000-0000D7440000}"/>
    <cellStyle name="Normal 4 2 2 5 3 2 2" xfId="17625" xr:uid="{00000000-0005-0000-0000-0000D8440000}"/>
    <cellStyle name="Normal 4 2 2 5 3 2 2 2" xfId="17626" xr:uid="{00000000-0005-0000-0000-0000D9440000}"/>
    <cellStyle name="Normal 4 2 2 5 3 2 2 3" xfId="17627" xr:uid="{00000000-0005-0000-0000-0000DA440000}"/>
    <cellStyle name="Normal 4 2 2 5 3 2 2 4" xfId="17628" xr:uid="{00000000-0005-0000-0000-0000DB440000}"/>
    <cellStyle name="Normal 4 2 2 5 3 2 3" xfId="17629" xr:uid="{00000000-0005-0000-0000-0000DC440000}"/>
    <cellStyle name="Normal 4 2 2 5 3 2 4" xfId="17630" xr:uid="{00000000-0005-0000-0000-0000DD440000}"/>
    <cellStyle name="Normal 4 2 2 5 3 2 5" xfId="17631" xr:uid="{00000000-0005-0000-0000-0000DE440000}"/>
    <cellStyle name="Normal 4 2 2 5 3 3" xfId="17632" xr:uid="{00000000-0005-0000-0000-0000DF440000}"/>
    <cellStyle name="Normal 4 2 2 5 3 3 2" xfId="17633" xr:uid="{00000000-0005-0000-0000-0000E0440000}"/>
    <cellStyle name="Normal 4 2 2 5 3 3 3" xfId="17634" xr:uid="{00000000-0005-0000-0000-0000E1440000}"/>
    <cellStyle name="Normal 4 2 2 5 3 3 4" xfId="17635" xr:uid="{00000000-0005-0000-0000-0000E2440000}"/>
    <cellStyle name="Normal 4 2 2 5 3 4" xfId="17636" xr:uid="{00000000-0005-0000-0000-0000E3440000}"/>
    <cellStyle name="Normal 4 2 2 5 3 5" xfId="17637" xr:uid="{00000000-0005-0000-0000-0000E4440000}"/>
    <cellStyle name="Normal 4 2 2 5 3 6" xfId="17638" xr:uid="{00000000-0005-0000-0000-0000E5440000}"/>
    <cellStyle name="Normal 4 2 2 5 4" xfId="17639" xr:uid="{00000000-0005-0000-0000-0000E6440000}"/>
    <cellStyle name="Normal 4 2 2 5 4 2" xfId="17640" xr:uid="{00000000-0005-0000-0000-0000E7440000}"/>
    <cellStyle name="Normal 4 2 2 5 4 2 2" xfId="17641" xr:uid="{00000000-0005-0000-0000-0000E8440000}"/>
    <cellStyle name="Normal 4 2 2 5 4 2 3" xfId="17642" xr:uid="{00000000-0005-0000-0000-0000E9440000}"/>
    <cellStyle name="Normal 4 2 2 5 4 2 4" xfId="17643" xr:uid="{00000000-0005-0000-0000-0000EA440000}"/>
    <cellStyle name="Normal 4 2 2 5 4 3" xfId="17644" xr:uid="{00000000-0005-0000-0000-0000EB440000}"/>
    <cellStyle name="Normal 4 2 2 5 4 4" xfId="17645" xr:uid="{00000000-0005-0000-0000-0000EC440000}"/>
    <cellStyle name="Normal 4 2 2 5 4 5" xfId="17646" xr:uid="{00000000-0005-0000-0000-0000ED440000}"/>
    <cellStyle name="Normal 4 2 2 5 5" xfId="17647" xr:uid="{00000000-0005-0000-0000-0000EE440000}"/>
    <cellStyle name="Normal 4 2 2 5 5 2" xfId="17648" xr:uid="{00000000-0005-0000-0000-0000EF440000}"/>
    <cellStyle name="Normal 4 2 2 5 5 3" xfId="17649" xr:uid="{00000000-0005-0000-0000-0000F0440000}"/>
    <cellStyle name="Normal 4 2 2 5 5 4" xfId="17650" xr:uid="{00000000-0005-0000-0000-0000F1440000}"/>
    <cellStyle name="Normal 4 2 2 5 6" xfId="17651" xr:uid="{00000000-0005-0000-0000-0000F2440000}"/>
    <cellStyle name="Normal 4 2 2 5 7" xfId="17652" xr:uid="{00000000-0005-0000-0000-0000F3440000}"/>
    <cellStyle name="Normal 4 2 2 5 8" xfId="17653" xr:uid="{00000000-0005-0000-0000-0000F4440000}"/>
    <cellStyle name="Normal 4 2 2 6" xfId="17654" xr:uid="{00000000-0005-0000-0000-0000F5440000}"/>
    <cellStyle name="Normal 4 2 2 6 2" xfId="17655" xr:uid="{00000000-0005-0000-0000-0000F6440000}"/>
    <cellStyle name="Normal 4 2 2 6 2 2" xfId="17656" xr:uid="{00000000-0005-0000-0000-0000F7440000}"/>
    <cellStyle name="Normal 4 2 2 6 2 2 2" xfId="17657" xr:uid="{00000000-0005-0000-0000-0000F8440000}"/>
    <cellStyle name="Normal 4 2 2 6 2 2 2 2" xfId="17658" xr:uid="{00000000-0005-0000-0000-0000F9440000}"/>
    <cellStyle name="Normal 4 2 2 6 2 2 2 3" xfId="17659" xr:uid="{00000000-0005-0000-0000-0000FA440000}"/>
    <cellStyle name="Normal 4 2 2 6 2 2 2 4" xfId="17660" xr:uid="{00000000-0005-0000-0000-0000FB440000}"/>
    <cellStyle name="Normal 4 2 2 6 2 2 3" xfId="17661" xr:uid="{00000000-0005-0000-0000-0000FC440000}"/>
    <cellStyle name="Normal 4 2 2 6 2 2 4" xfId="17662" xr:uid="{00000000-0005-0000-0000-0000FD440000}"/>
    <cellStyle name="Normal 4 2 2 6 2 2 5" xfId="17663" xr:uid="{00000000-0005-0000-0000-0000FE440000}"/>
    <cellStyle name="Normal 4 2 2 6 2 3" xfId="17664" xr:uid="{00000000-0005-0000-0000-0000FF440000}"/>
    <cellStyle name="Normal 4 2 2 6 2 3 2" xfId="17665" xr:uid="{00000000-0005-0000-0000-000000450000}"/>
    <cellStyle name="Normal 4 2 2 6 2 3 3" xfId="17666" xr:uid="{00000000-0005-0000-0000-000001450000}"/>
    <cellStyle name="Normal 4 2 2 6 2 3 4" xfId="17667" xr:uid="{00000000-0005-0000-0000-000002450000}"/>
    <cellStyle name="Normal 4 2 2 6 2 4" xfId="17668" xr:uid="{00000000-0005-0000-0000-000003450000}"/>
    <cellStyle name="Normal 4 2 2 6 2 5" xfId="17669" xr:uid="{00000000-0005-0000-0000-000004450000}"/>
    <cellStyle name="Normal 4 2 2 6 2 6" xfId="17670" xr:uid="{00000000-0005-0000-0000-000005450000}"/>
    <cellStyle name="Normal 4 2 2 6 3" xfId="17671" xr:uid="{00000000-0005-0000-0000-000006450000}"/>
    <cellStyle name="Normal 4 2 2 6 3 2" xfId="17672" xr:uid="{00000000-0005-0000-0000-000007450000}"/>
    <cellStyle name="Normal 4 2 2 6 3 2 2" xfId="17673" xr:uid="{00000000-0005-0000-0000-000008450000}"/>
    <cellStyle name="Normal 4 2 2 6 3 2 2 2" xfId="17674" xr:uid="{00000000-0005-0000-0000-000009450000}"/>
    <cellStyle name="Normal 4 2 2 6 3 2 2 3" xfId="17675" xr:uid="{00000000-0005-0000-0000-00000A450000}"/>
    <cellStyle name="Normal 4 2 2 6 3 2 2 4" xfId="17676" xr:uid="{00000000-0005-0000-0000-00000B450000}"/>
    <cellStyle name="Normal 4 2 2 6 3 2 3" xfId="17677" xr:uid="{00000000-0005-0000-0000-00000C450000}"/>
    <cellStyle name="Normal 4 2 2 6 3 2 4" xfId="17678" xr:uid="{00000000-0005-0000-0000-00000D450000}"/>
    <cellStyle name="Normal 4 2 2 6 3 2 5" xfId="17679" xr:uid="{00000000-0005-0000-0000-00000E450000}"/>
    <cellStyle name="Normal 4 2 2 6 3 3" xfId="17680" xr:uid="{00000000-0005-0000-0000-00000F450000}"/>
    <cellStyle name="Normal 4 2 2 6 3 3 2" xfId="17681" xr:uid="{00000000-0005-0000-0000-000010450000}"/>
    <cellStyle name="Normal 4 2 2 6 3 3 3" xfId="17682" xr:uid="{00000000-0005-0000-0000-000011450000}"/>
    <cellStyle name="Normal 4 2 2 6 3 3 4" xfId="17683" xr:uid="{00000000-0005-0000-0000-000012450000}"/>
    <cellStyle name="Normal 4 2 2 6 3 4" xfId="17684" xr:uid="{00000000-0005-0000-0000-000013450000}"/>
    <cellStyle name="Normal 4 2 2 6 3 5" xfId="17685" xr:uid="{00000000-0005-0000-0000-000014450000}"/>
    <cellStyle name="Normal 4 2 2 6 3 6" xfId="17686" xr:uid="{00000000-0005-0000-0000-000015450000}"/>
    <cellStyle name="Normal 4 2 2 6 4" xfId="17687" xr:uid="{00000000-0005-0000-0000-000016450000}"/>
    <cellStyle name="Normal 4 2 2 6 4 2" xfId="17688" xr:uid="{00000000-0005-0000-0000-000017450000}"/>
    <cellStyle name="Normal 4 2 2 6 4 2 2" xfId="17689" xr:uid="{00000000-0005-0000-0000-000018450000}"/>
    <cellStyle name="Normal 4 2 2 6 4 2 3" xfId="17690" xr:uid="{00000000-0005-0000-0000-000019450000}"/>
    <cellStyle name="Normal 4 2 2 6 4 2 4" xfId="17691" xr:uid="{00000000-0005-0000-0000-00001A450000}"/>
    <cellStyle name="Normal 4 2 2 6 4 3" xfId="17692" xr:uid="{00000000-0005-0000-0000-00001B450000}"/>
    <cellStyle name="Normal 4 2 2 6 4 4" xfId="17693" xr:uid="{00000000-0005-0000-0000-00001C450000}"/>
    <cellStyle name="Normal 4 2 2 6 4 5" xfId="17694" xr:uid="{00000000-0005-0000-0000-00001D450000}"/>
    <cellStyle name="Normal 4 2 2 6 5" xfId="17695" xr:uid="{00000000-0005-0000-0000-00001E450000}"/>
    <cellStyle name="Normal 4 2 2 6 5 2" xfId="17696" xr:uid="{00000000-0005-0000-0000-00001F450000}"/>
    <cellStyle name="Normal 4 2 2 6 5 3" xfId="17697" xr:uid="{00000000-0005-0000-0000-000020450000}"/>
    <cellStyle name="Normal 4 2 2 6 5 4" xfId="17698" xr:uid="{00000000-0005-0000-0000-000021450000}"/>
    <cellStyle name="Normal 4 2 2 6 6" xfId="17699" xr:uid="{00000000-0005-0000-0000-000022450000}"/>
    <cellStyle name="Normal 4 2 2 6 7" xfId="17700" xr:uid="{00000000-0005-0000-0000-000023450000}"/>
    <cellStyle name="Normal 4 2 2 6 8" xfId="17701" xr:uid="{00000000-0005-0000-0000-000024450000}"/>
    <cellStyle name="Normal 4 2 2 7" xfId="17702" xr:uid="{00000000-0005-0000-0000-000025450000}"/>
    <cellStyle name="Normal 4 2 2 7 2" xfId="17703" xr:uid="{00000000-0005-0000-0000-000026450000}"/>
    <cellStyle name="Normal 4 2 2 7 2 2" xfId="17704" xr:uid="{00000000-0005-0000-0000-000027450000}"/>
    <cellStyle name="Normal 4 2 2 7 2 2 2" xfId="17705" xr:uid="{00000000-0005-0000-0000-000028450000}"/>
    <cellStyle name="Normal 4 2 2 7 2 2 3" xfId="17706" xr:uid="{00000000-0005-0000-0000-000029450000}"/>
    <cellStyle name="Normal 4 2 2 7 2 2 4" xfId="17707" xr:uid="{00000000-0005-0000-0000-00002A450000}"/>
    <cellStyle name="Normal 4 2 2 7 2 3" xfId="17708" xr:uid="{00000000-0005-0000-0000-00002B450000}"/>
    <cellStyle name="Normal 4 2 2 7 2 4" xfId="17709" xr:uid="{00000000-0005-0000-0000-00002C450000}"/>
    <cellStyle name="Normal 4 2 2 7 2 5" xfId="17710" xr:uid="{00000000-0005-0000-0000-00002D450000}"/>
    <cellStyle name="Normal 4 2 2 7 3" xfId="17711" xr:uid="{00000000-0005-0000-0000-00002E450000}"/>
    <cellStyle name="Normal 4 2 2 7 3 2" xfId="17712" xr:uid="{00000000-0005-0000-0000-00002F450000}"/>
    <cellStyle name="Normal 4 2 2 7 3 3" xfId="17713" xr:uid="{00000000-0005-0000-0000-000030450000}"/>
    <cellStyle name="Normal 4 2 2 7 3 4" xfId="17714" xr:uid="{00000000-0005-0000-0000-000031450000}"/>
    <cellStyle name="Normal 4 2 2 7 4" xfId="17715" xr:uid="{00000000-0005-0000-0000-000032450000}"/>
    <cellStyle name="Normal 4 2 2 7 5" xfId="17716" xr:uid="{00000000-0005-0000-0000-000033450000}"/>
    <cellStyle name="Normal 4 2 2 7 6" xfId="17717" xr:uid="{00000000-0005-0000-0000-000034450000}"/>
    <cellStyle name="Normal 4 2 2 8" xfId="17718" xr:uid="{00000000-0005-0000-0000-000035450000}"/>
    <cellStyle name="Normal 4 2 2 8 2" xfId="17719" xr:uid="{00000000-0005-0000-0000-000036450000}"/>
    <cellStyle name="Normal 4 2 2 8 2 2" xfId="17720" xr:uid="{00000000-0005-0000-0000-000037450000}"/>
    <cellStyle name="Normal 4 2 2 8 2 2 2" xfId="17721" xr:uid="{00000000-0005-0000-0000-000038450000}"/>
    <cellStyle name="Normal 4 2 2 8 2 2 3" xfId="17722" xr:uid="{00000000-0005-0000-0000-000039450000}"/>
    <cellStyle name="Normal 4 2 2 8 2 2 4" xfId="17723" xr:uid="{00000000-0005-0000-0000-00003A450000}"/>
    <cellStyle name="Normal 4 2 2 8 2 3" xfId="17724" xr:uid="{00000000-0005-0000-0000-00003B450000}"/>
    <cellStyle name="Normal 4 2 2 8 2 4" xfId="17725" xr:uid="{00000000-0005-0000-0000-00003C450000}"/>
    <cellStyle name="Normal 4 2 2 8 2 5" xfId="17726" xr:uid="{00000000-0005-0000-0000-00003D450000}"/>
    <cellStyle name="Normal 4 2 2 8 3" xfId="17727" xr:uid="{00000000-0005-0000-0000-00003E450000}"/>
    <cellStyle name="Normal 4 2 2 8 3 2" xfId="17728" xr:uid="{00000000-0005-0000-0000-00003F450000}"/>
    <cellStyle name="Normal 4 2 2 8 3 3" xfId="17729" xr:uid="{00000000-0005-0000-0000-000040450000}"/>
    <cellStyle name="Normal 4 2 2 8 3 4" xfId="17730" xr:uid="{00000000-0005-0000-0000-000041450000}"/>
    <cellStyle name="Normal 4 2 2 8 4" xfId="17731" xr:uid="{00000000-0005-0000-0000-000042450000}"/>
    <cellStyle name="Normal 4 2 2 8 5" xfId="17732" xr:uid="{00000000-0005-0000-0000-000043450000}"/>
    <cellStyle name="Normal 4 2 2 8 6" xfId="17733" xr:uid="{00000000-0005-0000-0000-000044450000}"/>
    <cellStyle name="Normal 4 2 2 9" xfId="17734" xr:uid="{00000000-0005-0000-0000-000045450000}"/>
    <cellStyle name="Normal 4 2 3" xfId="17735" xr:uid="{00000000-0005-0000-0000-000046450000}"/>
    <cellStyle name="Normal 4 2 3 10" xfId="17736" xr:uid="{00000000-0005-0000-0000-000047450000}"/>
    <cellStyle name="Normal 4 2 3 2" xfId="17737" xr:uid="{00000000-0005-0000-0000-000048450000}"/>
    <cellStyle name="Normal 4 2 3 2 2" xfId="17738" xr:uid="{00000000-0005-0000-0000-000049450000}"/>
    <cellStyle name="Normal 4 2 3 2 2 2" xfId="17739" xr:uid="{00000000-0005-0000-0000-00004A450000}"/>
    <cellStyle name="Normal 4 2 3 2 2 2 2" xfId="17740" xr:uid="{00000000-0005-0000-0000-00004B450000}"/>
    <cellStyle name="Normal 4 2 3 2 2 2 2 2" xfId="17741" xr:uid="{00000000-0005-0000-0000-00004C450000}"/>
    <cellStyle name="Normal 4 2 3 2 2 2 2 3" xfId="17742" xr:uid="{00000000-0005-0000-0000-00004D450000}"/>
    <cellStyle name="Normal 4 2 3 2 2 2 2 4" xfId="17743" xr:uid="{00000000-0005-0000-0000-00004E450000}"/>
    <cellStyle name="Normal 4 2 3 2 2 2 3" xfId="17744" xr:uid="{00000000-0005-0000-0000-00004F450000}"/>
    <cellStyle name="Normal 4 2 3 2 2 2 4" xfId="17745" xr:uid="{00000000-0005-0000-0000-000050450000}"/>
    <cellStyle name="Normal 4 2 3 2 2 2 5" xfId="17746" xr:uid="{00000000-0005-0000-0000-000051450000}"/>
    <cellStyle name="Normal 4 2 3 2 2 3" xfId="17747" xr:uid="{00000000-0005-0000-0000-000052450000}"/>
    <cellStyle name="Normal 4 2 3 2 2 3 2" xfId="17748" xr:uid="{00000000-0005-0000-0000-000053450000}"/>
    <cellStyle name="Normal 4 2 3 2 2 3 3" xfId="17749" xr:uid="{00000000-0005-0000-0000-000054450000}"/>
    <cellStyle name="Normal 4 2 3 2 2 3 4" xfId="17750" xr:uid="{00000000-0005-0000-0000-000055450000}"/>
    <cellStyle name="Normal 4 2 3 2 2 4" xfId="17751" xr:uid="{00000000-0005-0000-0000-000056450000}"/>
    <cellStyle name="Normal 4 2 3 2 2 5" xfId="17752" xr:uid="{00000000-0005-0000-0000-000057450000}"/>
    <cellStyle name="Normal 4 2 3 2 2 6" xfId="17753" xr:uid="{00000000-0005-0000-0000-000058450000}"/>
    <cellStyle name="Normal 4 2 3 2 3" xfId="17754" xr:uid="{00000000-0005-0000-0000-000059450000}"/>
    <cellStyle name="Normal 4 2 3 2 3 2" xfId="17755" xr:uid="{00000000-0005-0000-0000-00005A450000}"/>
    <cellStyle name="Normal 4 2 3 2 3 2 2" xfId="17756" xr:uid="{00000000-0005-0000-0000-00005B450000}"/>
    <cellStyle name="Normal 4 2 3 2 3 2 2 2" xfId="17757" xr:uid="{00000000-0005-0000-0000-00005C450000}"/>
    <cellStyle name="Normal 4 2 3 2 3 2 2 3" xfId="17758" xr:uid="{00000000-0005-0000-0000-00005D450000}"/>
    <cellStyle name="Normal 4 2 3 2 3 2 2 4" xfId="17759" xr:uid="{00000000-0005-0000-0000-00005E450000}"/>
    <cellStyle name="Normal 4 2 3 2 3 2 3" xfId="17760" xr:uid="{00000000-0005-0000-0000-00005F450000}"/>
    <cellStyle name="Normal 4 2 3 2 3 2 4" xfId="17761" xr:uid="{00000000-0005-0000-0000-000060450000}"/>
    <cellStyle name="Normal 4 2 3 2 3 2 5" xfId="17762" xr:uid="{00000000-0005-0000-0000-000061450000}"/>
    <cellStyle name="Normal 4 2 3 2 3 3" xfId="17763" xr:uid="{00000000-0005-0000-0000-000062450000}"/>
    <cellStyle name="Normal 4 2 3 2 3 3 2" xfId="17764" xr:uid="{00000000-0005-0000-0000-000063450000}"/>
    <cellStyle name="Normal 4 2 3 2 3 3 3" xfId="17765" xr:uid="{00000000-0005-0000-0000-000064450000}"/>
    <cellStyle name="Normal 4 2 3 2 3 3 4" xfId="17766" xr:uid="{00000000-0005-0000-0000-000065450000}"/>
    <cellStyle name="Normal 4 2 3 2 3 4" xfId="17767" xr:uid="{00000000-0005-0000-0000-000066450000}"/>
    <cellStyle name="Normal 4 2 3 2 3 5" xfId="17768" xr:uid="{00000000-0005-0000-0000-000067450000}"/>
    <cellStyle name="Normal 4 2 3 2 3 6" xfId="17769" xr:uid="{00000000-0005-0000-0000-000068450000}"/>
    <cellStyle name="Normal 4 2 3 2 4" xfId="17770" xr:uid="{00000000-0005-0000-0000-000069450000}"/>
    <cellStyle name="Normal 4 2 3 2 4 2" xfId="17771" xr:uid="{00000000-0005-0000-0000-00006A450000}"/>
    <cellStyle name="Normal 4 2 3 2 4 2 2" xfId="17772" xr:uid="{00000000-0005-0000-0000-00006B450000}"/>
    <cellStyle name="Normal 4 2 3 2 4 2 3" xfId="17773" xr:uid="{00000000-0005-0000-0000-00006C450000}"/>
    <cellStyle name="Normal 4 2 3 2 4 2 4" xfId="17774" xr:uid="{00000000-0005-0000-0000-00006D450000}"/>
    <cellStyle name="Normal 4 2 3 2 4 3" xfId="17775" xr:uid="{00000000-0005-0000-0000-00006E450000}"/>
    <cellStyle name="Normal 4 2 3 2 4 4" xfId="17776" xr:uid="{00000000-0005-0000-0000-00006F450000}"/>
    <cellStyle name="Normal 4 2 3 2 4 5" xfId="17777" xr:uid="{00000000-0005-0000-0000-000070450000}"/>
    <cellStyle name="Normal 4 2 3 2 5" xfId="17778" xr:uid="{00000000-0005-0000-0000-000071450000}"/>
    <cellStyle name="Normal 4 2 3 2 5 2" xfId="17779" xr:uid="{00000000-0005-0000-0000-000072450000}"/>
    <cellStyle name="Normal 4 2 3 2 5 3" xfId="17780" xr:uid="{00000000-0005-0000-0000-000073450000}"/>
    <cellStyle name="Normal 4 2 3 2 5 4" xfId="17781" xr:uid="{00000000-0005-0000-0000-000074450000}"/>
    <cellStyle name="Normal 4 2 3 2 6" xfId="17782" xr:uid="{00000000-0005-0000-0000-000075450000}"/>
    <cellStyle name="Normal 4 2 3 2 7" xfId="17783" xr:uid="{00000000-0005-0000-0000-000076450000}"/>
    <cellStyle name="Normal 4 2 3 2 8" xfId="17784" xr:uid="{00000000-0005-0000-0000-000077450000}"/>
    <cellStyle name="Normal 4 2 3 3" xfId="17785" xr:uid="{00000000-0005-0000-0000-000078450000}"/>
    <cellStyle name="Normal 4 2 3 3 2" xfId="17786" xr:uid="{00000000-0005-0000-0000-000079450000}"/>
    <cellStyle name="Normal 4 2 3 3 2 2" xfId="17787" xr:uid="{00000000-0005-0000-0000-00007A450000}"/>
    <cellStyle name="Normal 4 2 3 3 2 2 2" xfId="17788" xr:uid="{00000000-0005-0000-0000-00007B450000}"/>
    <cellStyle name="Normal 4 2 3 3 2 2 3" xfId="17789" xr:uid="{00000000-0005-0000-0000-00007C450000}"/>
    <cellStyle name="Normal 4 2 3 3 2 2 4" xfId="17790" xr:uid="{00000000-0005-0000-0000-00007D450000}"/>
    <cellStyle name="Normal 4 2 3 3 2 3" xfId="17791" xr:uid="{00000000-0005-0000-0000-00007E450000}"/>
    <cellStyle name="Normal 4 2 3 3 2 3 2" xfId="17792" xr:uid="{00000000-0005-0000-0000-00007F450000}"/>
    <cellStyle name="Normal 4 2 3 3 2 3 3" xfId="17793" xr:uid="{00000000-0005-0000-0000-000080450000}"/>
    <cellStyle name="Normal 4 2 3 3 2 3 4" xfId="17794" xr:uid="{00000000-0005-0000-0000-000081450000}"/>
    <cellStyle name="Normal 4 2 3 3 2 4" xfId="17795" xr:uid="{00000000-0005-0000-0000-000082450000}"/>
    <cellStyle name="Normal 4 2 3 3 2 5" xfId="17796" xr:uid="{00000000-0005-0000-0000-000083450000}"/>
    <cellStyle name="Normal 4 2 3 3 2 6" xfId="17797" xr:uid="{00000000-0005-0000-0000-000084450000}"/>
    <cellStyle name="Normal 4 2 3 3 3" xfId="17798" xr:uid="{00000000-0005-0000-0000-000085450000}"/>
    <cellStyle name="Normal 4 2 3 3 3 2" xfId="17799" xr:uid="{00000000-0005-0000-0000-000086450000}"/>
    <cellStyle name="Normal 4 2 3 3 3 3" xfId="17800" xr:uid="{00000000-0005-0000-0000-000087450000}"/>
    <cellStyle name="Normal 4 2 3 3 3 4" xfId="17801" xr:uid="{00000000-0005-0000-0000-000088450000}"/>
    <cellStyle name="Normal 4 2 3 3 4" xfId="17802" xr:uid="{00000000-0005-0000-0000-000089450000}"/>
    <cellStyle name="Normal 4 2 3 3 4 2" xfId="17803" xr:uid="{00000000-0005-0000-0000-00008A450000}"/>
    <cellStyle name="Normal 4 2 3 3 4 3" xfId="17804" xr:uid="{00000000-0005-0000-0000-00008B450000}"/>
    <cellStyle name="Normal 4 2 3 3 4 4" xfId="17805" xr:uid="{00000000-0005-0000-0000-00008C450000}"/>
    <cellStyle name="Normal 4 2 3 3 5" xfId="17806" xr:uid="{00000000-0005-0000-0000-00008D450000}"/>
    <cellStyle name="Normal 4 2 3 3 6" xfId="17807" xr:uid="{00000000-0005-0000-0000-00008E450000}"/>
    <cellStyle name="Normal 4 2 3 3 7" xfId="17808" xr:uid="{00000000-0005-0000-0000-00008F450000}"/>
    <cellStyle name="Normal 4 2 3 4" xfId="17809" xr:uid="{00000000-0005-0000-0000-000090450000}"/>
    <cellStyle name="Normal 4 2 3 4 2" xfId="17810" xr:uid="{00000000-0005-0000-0000-000091450000}"/>
    <cellStyle name="Normal 4 2 3 4 2 2" xfId="17811" xr:uid="{00000000-0005-0000-0000-000092450000}"/>
    <cellStyle name="Normal 4 2 3 4 2 2 2" xfId="17812" xr:uid="{00000000-0005-0000-0000-000093450000}"/>
    <cellStyle name="Normal 4 2 3 4 2 2 3" xfId="17813" xr:uid="{00000000-0005-0000-0000-000094450000}"/>
    <cellStyle name="Normal 4 2 3 4 2 2 4" xfId="17814" xr:uid="{00000000-0005-0000-0000-000095450000}"/>
    <cellStyle name="Normal 4 2 3 4 2 3" xfId="17815" xr:uid="{00000000-0005-0000-0000-000096450000}"/>
    <cellStyle name="Normal 4 2 3 4 2 4" xfId="17816" xr:uid="{00000000-0005-0000-0000-000097450000}"/>
    <cellStyle name="Normal 4 2 3 4 2 5" xfId="17817" xr:uid="{00000000-0005-0000-0000-000098450000}"/>
    <cellStyle name="Normal 4 2 3 4 3" xfId="17818" xr:uid="{00000000-0005-0000-0000-000099450000}"/>
    <cellStyle name="Normal 4 2 3 4 3 2" xfId="17819" xr:uid="{00000000-0005-0000-0000-00009A450000}"/>
    <cellStyle name="Normal 4 2 3 4 3 3" xfId="17820" xr:uid="{00000000-0005-0000-0000-00009B450000}"/>
    <cellStyle name="Normal 4 2 3 4 3 4" xfId="17821" xr:uid="{00000000-0005-0000-0000-00009C450000}"/>
    <cellStyle name="Normal 4 2 3 4 4" xfId="17822" xr:uid="{00000000-0005-0000-0000-00009D450000}"/>
    <cellStyle name="Normal 4 2 3 4 5" xfId="17823" xr:uid="{00000000-0005-0000-0000-00009E450000}"/>
    <cellStyle name="Normal 4 2 3 4 6" xfId="17824" xr:uid="{00000000-0005-0000-0000-00009F450000}"/>
    <cellStyle name="Normal 4 2 3 5" xfId="17825" xr:uid="{00000000-0005-0000-0000-0000A0450000}"/>
    <cellStyle name="Normal 4 2 3 5 2" xfId="17826" xr:uid="{00000000-0005-0000-0000-0000A1450000}"/>
    <cellStyle name="Normal 4 2 3 5 2 2" xfId="17827" xr:uid="{00000000-0005-0000-0000-0000A2450000}"/>
    <cellStyle name="Normal 4 2 3 5 2 2 2" xfId="17828" xr:uid="{00000000-0005-0000-0000-0000A3450000}"/>
    <cellStyle name="Normal 4 2 3 5 2 2 3" xfId="17829" xr:uid="{00000000-0005-0000-0000-0000A4450000}"/>
    <cellStyle name="Normal 4 2 3 5 2 2 4" xfId="17830" xr:uid="{00000000-0005-0000-0000-0000A5450000}"/>
    <cellStyle name="Normal 4 2 3 5 2 3" xfId="17831" xr:uid="{00000000-0005-0000-0000-0000A6450000}"/>
    <cellStyle name="Normal 4 2 3 5 2 4" xfId="17832" xr:uid="{00000000-0005-0000-0000-0000A7450000}"/>
    <cellStyle name="Normal 4 2 3 5 2 5" xfId="17833" xr:uid="{00000000-0005-0000-0000-0000A8450000}"/>
    <cellStyle name="Normal 4 2 3 5 3" xfId="17834" xr:uid="{00000000-0005-0000-0000-0000A9450000}"/>
    <cellStyle name="Normal 4 2 3 5 3 2" xfId="17835" xr:uid="{00000000-0005-0000-0000-0000AA450000}"/>
    <cellStyle name="Normal 4 2 3 5 3 3" xfId="17836" xr:uid="{00000000-0005-0000-0000-0000AB450000}"/>
    <cellStyle name="Normal 4 2 3 5 3 4" xfId="17837" xr:uid="{00000000-0005-0000-0000-0000AC450000}"/>
    <cellStyle name="Normal 4 2 3 5 4" xfId="17838" xr:uid="{00000000-0005-0000-0000-0000AD450000}"/>
    <cellStyle name="Normal 4 2 3 5 4 2" xfId="17839" xr:uid="{00000000-0005-0000-0000-0000AE450000}"/>
    <cellStyle name="Normal 4 2 3 5 4 3" xfId="17840" xr:uid="{00000000-0005-0000-0000-0000AF450000}"/>
    <cellStyle name="Normal 4 2 3 5 4 4" xfId="17841" xr:uid="{00000000-0005-0000-0000-0000B0450000}"/>
    <cellStyle name="Normal 4 2 3 5 5" xfId="17842" xr:uid="{00000000-0005-0000-0000-0000B1450000}"/>
    <cellStyle name="Normal 4 2 3 5 6" xfId="17843" xr:uid="{00000000-0005-0000-0000-0000B2450000}"/>
    <cellStyle name="Normal 4 2 3 5 7" xfId="17844" xr:uid="{00000000-0005-0000-0000-0000B3450000}"/>
    <cellStyle name="Normal 4 2 3 6" xfId="17845" xr:uid="{00000000-0005-0000-0000-0000B4450000}"/>
    <cellStyle name="Normal 4 2 3 6 2" xfId="17846" xr:uid="{00000000-0005-0000-0000-0000B5450000}"/>
    <cellStyle name="Normal 4 2 3 6 2 2" xfId="17847" xr:uid="{00000000-0005-0000-0000-0000B6450000}"/>
    <cellStyle name="Normal 4 2 3 6 2 3" xfId="17848" xr:uid="{00000000-0005-0000-0000-0000B7450000}"/>
    <cellStyle name="Normal 4 2 3 6 2 4" xfId="17849" xr:uid="{00000000-0005-0000-0000-0000B8450000}"/>
    <cellStyle name="Normal 4 2 3 6 3" xfId="17850" xr:uid="{00000000-0005-0000-0000-0000B9450000}"/>
    <cellStyle name="Normal 4 2 3 6 4" xfId="17851" xr:uid="{00000000-0005-0000-0000-0000BA450000}"/>
    <cellStyle name="Normal 4 2 3 6 5" xfId="17852" xr:uid="{00000000-0005-0000-0000-0000BB450000}"/>
    <cellStyle name="Normal 4 2 3 7" xfId="17853" xr:uid="{00000000-0005-0000-0000-0000BC450000}"/>
    <cellStyle name="Normal 4 2 3 7 2" xfId="17854" xr:uid="{00000000-0005-0000-0000-0000BD450000}"/>
    <cellStyle name="Normal 4 2 3 7 3" xfId="17855" xr:uid="{00000000-0005-0000-0000-0000BE450000}"/>
    <cellStyle name="Normal 4 2 3 7 4" xfId="17856" xr:uid="{00000000-0005-0000-0000-0000BF450000}"/>
    <cellStyle name="Normal 4 2 3 8" xfId="17857" xr:uid="{00000000-0005-0000-0000-0000C0450000}"/>
    <cellStyle name="Normal 4 2 3 9" xfId="17858" xr:uid="{00000000-0005-0000-0000-0000C1450000}"/>
    <cellStyle name="Normal 4 2 4" xfId="17859" xr:uid="{00000000-0005-0000-0000-0000C2450000}"/>
    <cellStyle name="Normal 4 2 4 10" xfId="17860" xr:uid="{00000000-0005-0000-0000-0000C3450000}"/>
    <cellStyle name="Normal 4 2 4 2" xfId="17861" xr:uid="{00000000-0005-0000-0000-0000C4450000}"/>
    <cellStyle name="Normal 4 2 4 2 2" xfId="17862" xr:uid="{00000000-0005-0000-0000-0000C5450000}"/>
    <cellStyle name="Normal 4 2 4 2 2 2" xfId="17863" xr:uid="{00000000-0005-0000-0000-0000C6450000}"/>
    <cellStyle name="Normal 4 2 4 2 2 2 2" xfId="17864" xr:uid="{00000000-0005-0000-0000-0000C7450000}"/>
    <cellStyle name="Normal 4 2 4 2 2 2 2 2" xfId="17865" xr:uid="{00000000-0005-0000-0000-0000C8450000}"/>
    <cellStyle name="Normal 4 2 4 2 2 2 2 3" xfId="17866" xr:uid="{00000000-0005-0000-0000-0000C9450000}"/>
    <cellStyle name="Normal 4 2 4 2 2 2 2 4" xfId="17867" xr:uid="{00000000-0005-0000-0000-0000CA450000}"/>
    <cellStyle name="Normal 4 2 4 2 2 2 3" xfId="17868" xr:uid="{00000000-0005-0000-0000-0000CB450000}"/>
    <cellStyle name="Normal 4 2 4 2 2 2 4" xfId="17869" xr:uid="{00000000-0005-0000-0000-0000CC450000}"/>
    <cellStyle name="Normal 4 2 4 2 2 2 5" xfId="17870" xr:uid="{00000000-0005-0000-0000-0000CD450000}"/>
    <cellStyle name="Normal 4 2 4 2 2 3" xfId="17871" xr:uid="{00000000-0005-0000-0000-0000CE450000}"/>
    <cellStyle name="Normal 4 2 4 2 2 3 2" xfId="17872" xr:uid="{00000000-0005-0000-0000-0000CF450000}"/>
    <cellStyle name="Normal 4 2 4 2 2 3 3" xfId="17873" xr:uid="{00000000-0005-0000-0000-0000D0450000}"/>
    <cellStyle name="Normal 4 2 4 2 2 3 4" xfId="17874" xr:uid="{00000000-0005-0000-0000-0000D1450000}"/>
    <cellStyle name="Normal 4 2 4 2 2 4" xfId="17875" xr:uid="{00000000-0005-0000-0000-0000D2450000}"/>
    <cellStyle name="Normal 4 2 4 2 2 5" xfId="17876" xr:uid="{00000000-0005-0000-0000-0000D3450000}"/>
    <cellStyle name="Normal 4 2 4 2 2 6" xfId="17877" xr:uid="{00000000-0005-0000-0000-0000D4450000}"/>
    <cellStyle name="Normal 4 2 4 2 3" xfId="17878" xr:uid="{00000000-0005-0000-0000-0000D5450000}"/>
    <cellStyle name="Normal 4 2 4 2 3 2" xfId="17879" xr:uid="{00000000-0005-0000-0000-0000D6450000}"/>
    <cellStyle name="Normal 4 2 4 2 3 2 2" xfId="17880" xr:uid="{00000000-0005-0000-0000-0000D7450000}"/>
    <cellStyle name="Normal 4 2 4 2 3 2 2 2" xfId="17881" xr:uid="{00000000-0005-0000-0000-0000D8450000}"/>
    <cellStyle name="Normal 4 2 4 2 3 2 2 3" xfId="17882" xr:uid="{00000000-0005-0000-0000-0000D9450000}"/>
    <cellStyle name="Normal 4 2 4 2 3 2 2 4" xfId="17883" xr:uid="{00000000-0005-0000-0000-0000DA450000}"/>
    <cellStyle name="Normal 4 2 4 2 3 2 3" xfId="17884" xr:uid="{00000000-0005-0000-0000-0000DB450000}"/>
    <cellStyle name="Normal 4 2 4 2 3 2 4" xfId="17885" xr:uid="{00000000-0005-0000-0000-0000DC450000}"/>
    <cellStyle name="Normal 4 2 4 2 3 2 5" xfId="17886" xr:uid="{00000000-0005-0000-0000-0000DD450000}"/>
    <cellStyle name="Normal 4 2 4 2 3 3" xfId="17887" xr:uid="{00000000-0005-0000-0000-0000DE450000}"/>
    <cellStyle name="Normal 4 2 4 2 3 3 2" xfId="17888" xr:uid="{00000000-0005-0000-0000-0000DF450000}"/>
    <cellStyle name="Normal 4 2 4 2 3 3 3" xfId="17889" xr:uid="{00000000-0005-0000-0000-0000E0450000}"/>
    <cellStyle name="Normal 4 2 4 2 3 3 4" xfId="17890" xr:uid="{00000000-0005-0000-0000-0000E1450000}"/>
    <cellStyle name="Normal 4 2 4 2 3 4" xfId="17891" xr:uid="{00000000-0005-0000-0000-0000E2450000}"/>
    <cellStyle name="Normal 4 2 4 2 3 5" xfId="17892" xr:uid="{00000000-0005-0000-0000-0000E3450000}"/>
    <cellStyle name="Normal 4 2 4 2 3 6" xfId="17893" xr:uid="{00000000-0005-0000-0000-0000E4450000}"/>
    <cellStyle name="Normal 4 2 4 2 4" xfId="17894" xr:uid="{00000000-0005-0000-0000-0000E5450000}"/>
    <cellStyle name="Normal 4 2 4 2 4 2" xfId="17895" xr:uid="{00000000-0005-0000-0000-0000E6450000}"/>
    <cellStyle name="Normal 4 2 4 2 4 2 2" xfId="17896" xr:uid="{00000000-0005-0000-0000-0000E7450000}"/>
    <cellStyle name="Normal 4 2 4 2 4 2 3" xfId="17897" xr:uid="{00000000-0005-0000-0000-0000E8450000}"/>
    <cellStyle name="Normal 4 2 4 2 4 2 4" xfId="17898" xr:uid="{00000000-0005-0000-0000-0000E9450000}"/>
    <cellStyle name="Normal 4 2 4 2 4 3" xfId="17899" xr:uid="{00000000-0005-0000-0000-0000EA450000}"/>
    <cellStyle name="Normal 4 2 4 2 4 4" xfId="17900" xr:uid="{00000000-0005-0000-0000-0000EB450000}"/>
    <cellStyle name="Normal 4 2 4 2 4 5" xfId="17901" xr:uid="{00000000-0005-0000-0000-0000EC450000}"/>
    <cellStyle name="Normal 4 2 4 2 5" xfId="17902" xr:uid="{00000000-0005-0000-0000-0000ED450000}"/>
    <cellStyle name="Normal 4 2 4 2 5 2" xfId="17903" xr:uid="{00000000-0005-0000-0000-0000EE450000}"/>
    <cellStyle name="Normal 4 2 4 2 5 3" xfId="17904" xr:uid="{00000000-0005-0000-0000-0000EF450000}"/>
    <cellStyle name="Normal 4 2 4 2 5 4" xfId="17905" xr:uid="{00000000-0005-0000-0000-0000F0450000}"/>
    <cellStyle name="Normal 4 2 4 2 6" xfId="17906" xr:uid="{00000000-0005-0000-0000-0000F1450000}"/>
    <cellStyle name="Normal 4 2 4 2 7" xfId="17907" xr:uid="{00000000-0005-0000-0000-0000F2450000}"/>
    <cellStyle name="Normal 4 2 4 2 8" xfId="17908" xr:uid="{00000000-0005-0000-0000-0000F3450000}"/>
    <cellStyle name="Normal 4 2 4 3" xfId="17909" xr:uid="{00000000-0005-0000-0000-0000F4450000}"/>
    <cellStyle name="Normal 4 2 4 3 2" xfId="17910" xr:uid="{00000000-0005-0000-0000-0000F5450000}"/>
    <cellStyle name="Normal 4 2 4 3 2 2" xfId="17911" xr:uid="{00000000-0005-0000-0000-0000F6450000}"/>
    <cellStyle name="Normal 4 2 4 3 2 2 2" xfId="17912" xr:uid="{00000000-0005-0000-0000-0000F7450000}"/>
    <cellStyle name="Normal 4 2 4 3 2 2 3" xfId="17913" xr:uid="{00000000-0005-0000-0000-0000F8450000}"/>
    <cellStyle name="Normal 4 2 4 3 2 2 4" xfId="17914" xr:uid="{00000000-0005-0000-0000-0000F9450000}"/>
    <cellStyle name="Normal 4 2 4 3 2 3" xfId="17915" xr:uid="{00000000-0005-0000-0000-0000FA450000}"/>
    <cellStyle name="Normal 4 2 4 3 2 4" xfId="17916" xr:uid="{00000000-0005-0000-0000-0000FB450000}"/>
    <cellStyle name="Normal 4 2 4 3 2 5" xfId="17917" xr:uid="{00000000-0005-0000-0000-0000FC450000}"/>
    <cellStyle name="Normal 4 2 4 3 3" xfId="17918" xr:uid="{00000000-0005-0000-0000-0000FD450000}"/>
    <cellStyle name="Normal 4 2 4 3 3 2" xfId="17919" xr:uid="{00000000-0005-0000-0000-0000FE450000}"/>
    <cellStyle name="Normal 4 2 4 3 3 3" xfId="17920" xr:uid="{00000000-0005-0000-0000-0000FF450000}"/>
    <cellStyle name="Normal 4 2 4 3 3 4" xfId="17921" xr:uid="{00000000-0005-0000-0000-000000460000}"/>
    <cellStyle name="Normal 4 2 4 3 4" xfId="17922" xr:uid="{00000000-0005-0000-0000-000001460000}"/>
    <cellStyle name="Normal 4 2 4 3 5" xfId="17923" xr:uid="{00000000-0005-0000-0000-000002460000}"/>
    <cellStyle name="Normal 4 2 4 3 6" xfId="17924" xr:uid="{00000000-0005-0000-0000-000003460000}"/>
    <cellStyle name="Normal 4 2 4 4" xfId="17925" xr:uid="{00000000-0005-0000-0000-000004460000}"/>
    <cellStyle name="Normal 4 2 4 4 2" xfId="17926" xr:uid="{00000000-0005-0000-0000-000005460000}"/>
    <cellStyle name="Normal 4 2 4 4 2 2" xfId="17927" xr:uid="{00000000-0005-0000-0000-000006460000}"/>
    <cellStyle name="Normal 4 2 4 4 2 2 2" xfId="17928" xr:uid="{00000000-0005-0000-0000-000007460000}"/>
    <cellStyle name="Normal 4 2 4 4 2 2 3" xfId="17929" xr:uid="{00000000-0005-0000-0000-000008460000}"/>
    <cellStyle name="Normal 4 2 4 4 2 2 4" xfId="17930" xr:uid="{00000000-0005-0000-0000-000009460000}"/>
    <cellStyle name="Normal 4 2 4 4 2 3" xfId="17931" xr:uid="{00000000-0005-0000-0000-00000A460000}"/>
    <cellStyle name="Normal 4 2 4 4 2 4" xfId="17932" xr:uid="{00000000-0005-0000-0000-00000B460000}"/>
    <cellStyle name="Normal 4 2 4 4 2 5" xfId="17933" xr:uid="{00000000-0005-0000-0000-00000C460000}"/>
    <cellStyle name="Normal 4 2 4 4 3" xfId="17934" xr:uid="{00000000-0005-0000-0000-00000D460000}"/>
    <cellStyle name="Normal 4 2 4 4 3 2" xfId="17935" xr:uid="{00000000-0005-0000-0000-00000E460000}"/>
    <cellStyle name="Normal 4 2 4 4 3 3" xfId="17936" xr:uid="{00000000-0005-0000-0000-00000F460000}"/>
    <cellStyle name="Normal 4 2 4 4 3 4" xfId="17937" xr:uid="{00000000-0005-0000-0000-000010460000}"/>
    <cellStyle name="Normal 4 2 4 4 4" xfId="17938" xr:uid="{00000000-0005-0000-0000-000011460000}"/>
    <cellStyle name="Normal 4 2 4 4 5" xfId="17939" xr:uid="{00000000-0005-0000-0000-000012460000}"/>
    <cellStyle name="Normal 4 2 4 4 6" xfId="17940" xr:uid="{00000000-0005-0000-0000-000013460000}"/>
    <cellStyle name="Normal 4 2 4 5" xfId="17941" xr:uid="{00000000-0005-0000-0000-000014460000}"/>
    <cellStyle name="Normal 4 2 4 5 2" xfId="17942" xr:uid="{00000000-0005-0000-0000-000015460000}"/>
    <cellStyle name="Normal 4 2 4 5 2 2" xfId="17943" xr:uid="{00000000-0005-0000-0000-000016460000}"/>
    <cellStyle name="Normal 4 2 4 5 2 2 2" xfId="17944" xr:uid="{00000000-0005-0000-0000-000017460000}"/>
    <cellStyle name="Normal 4 2 4 5 2 2 3" xfId="17945" xr:uid="{00000000-0005-0000-0000-000018460000}"/>
    <cellStyle name="Normal 4 2 4 5 2 2 4" xfId="17946" xr:uid="{00000000-0005-0000-0000-000019460000}"/>
    <cellStyle name="Normal 4 2 4 5 2 3" xfId="17947" xr:uid="{00000000-0005-0000-0000-00001A460000}"/>
    <cellStyle name="Normal 4 2 4 5 2 4" xfId="17948" xr:uid="{00000000-0005-0000-0000-00001B460000}"/>
    <cellStyle name="Normal 4 2 4 5 2 5" xfId="17949" xr:uid="{00000000-0005-0000-0000-00001C460000}"/>
    <cellStyle name="Normal 4 2 4 5 3" xfId="17950" xr:uid="{00000000-0005-0000-0000-00001D460000}"/>
    <cellStyle name="Normal 4 2 4 5 3 2" xfId="17951" xr:uid="{00000000-0005-0000-0000-00001E460000}"/>
    <cellStyle name="Normal 4 2 4 5 3 3" xfId="17952" xr:uid="{00000000-0005-0000-0000-00001F460000}"/>
    <cellStyle name="Normal 4 2 4 5 3 4" xfId="17953" xr:uid="{00000000-0005-0000-0000-000020460000}"/>
    <cellStyle name="Normal 4 2 4 5 4" xfId="17954" xr:uid="{00000000-0005-0000-0000-000021460000}"/>
    <cellStyle name="Normal 4 2 4 5 5" xfId="17955" xr:uid="{00000000-0005-0000-0000-000022460000}"/>
    <cellStyle name="Normal 4 2 4 5 6" xfId="17956" xr:uid="{00000000-0005-0000-0000-000023460000}"/>
    <cellStyle name="Normal 4 2 4 6" xfId="17957" xr:uid="{00000000-0005-0000-0000-000024460000}"/>
    <cellStyle name="Normal 4 2 4 6 2" xfId="17958" xr:uid="{00000000-0005-0000-0000-000025460000}"/>
    <cellStyle name="Normal 4 2 4 6 2 2" xfId="17959" xr:uid="{00000000-0005-0000-0000-000026460000}"/>
    <cellStyle name="Normal 4 2 4 6 2 3" xfId="17960" xr:uid="{00000000-0005-0000-0000-000027460000}"/>
    <cellStyle name="Normal 4 2 4 6 2 4" xfId="17961" xr:uid="{00000000-0005-0000-0000-000028460000}"/>
    <cellStyle name="Normal 4 2 4 6 3" xfId="17962" xr:uid="{00000000-0005-0000-0000-000029460000}"/>
    <cellStyle name="Normal 4 2 4 6 4" xfId="17963" xr:uid="{00000000-0005-0000-0000-00002A460000}"/>
    <cellStyle name="Normal 4 2 4 6 5" xfId="17964" xr:uid="{00000000-0005-0000-0000-00002B460000}"/>
    <cellStyle name="Normal 4 2 4 7" xfId="17965" xr:uid="{00000000-0005-0000-0000-00002C460000}"/>
    <cellStyle name="Normal 4 2 4 7 2" xfId="17966" xr:uid="{00000000-0005-0000-0000-00002D460000}"/>
    <cellStyle name="Normal 4 2 4 7 3" xfId="17967" xr:uid="{00000000-0005-0000-0000-00002E460000}"/>
    <cellStyle name="Normal 4 2 4 7 4" xfId="17968" xr:uid="{00000000-0005-0000-0000-00002F460000}"/>
    <cellStyle name="Normal 4 2 4 8" xfId="17969" xr:uid="{00000000-0005-0000-0000-000030460000}"/>
    <cellStyle name="Normal 4 2 4 9" xfId="17970" xr:uid="{00000000-0005-0000-0000-000031460000}"/>
    <cellStyle name="Normal 4 2 5" xfId="17971" xr:uid="{00000000-0005-0000-0000-000032460000}"/>
    <cellStyle name="Normal 4 2 5 2" xfId="17972" xr:uid="{00000000-0005-0000-0000-000033460000}"/>
    <cellStyle name="Normal 4 2 5 2 2" xfId="17973" xr:uid="{00000000-0005-0000-0000-000034460000}"/>
    <cellStyle name="Normal 4 2 5 2 2 2" xfId="17974" xr:uid="{00000000-0005-0000-0000-000035460000}"/>
    <cellStyle name="Normal 4 2 5 2 2 2 2" xfId="17975" xr:uid="{00000000-0005-0000-0000-000036460000}"/>
    <cellStyle name="Normal 4 2 5 2 2 2 2 2" xfId="17976" xr:uid="{00000000-0005-0000-0000-000037460000}"/>
    <cellStyle name="Normal 4 2 5 2 2 2 2 3" xfId="17977" xr:uid="{00000000-0005-0000-0000-000038460000}"/>
    <cellStyle name="Normal 4 2 5 2 2 2 2 4" xfId="17978" xr:uid="{00000000-0005-0000-0000-000039460000}"/>
    <cellStyle name="Normal 4 2 5 2 2 2 3" xfId="17979" xr:uid="{00000000-0005-0000-0000-00003A460000}"/>
    <cellStyle name="Normal 4 2 5 2 2 2 4" xfId="17980" xr:uid="{00000000-0005-0000-0000-00003B460000}"/>
    <cellStyle name="Normal 4 2 5 2 2 2 5" xfId="17981" xr:uid="{00000000-0005-0000-0000-00003C460000}"/>
    <cellStyle name="Normal 4 2 5 2 2 3" xfId="17982" xr:uid="{00000000-0005-0000-0000-00003D460000}"/>
    <cellStyle name="Normal 4 2 5 2 2 3 2" xfId="17983" xr:uid="{00000000-0005-0000-0000-00003E460000}"/>
    <cellStyle name="Normal 4 2 5 2 2 3 3" xfId="17984" xr:uid="{00000000-0005-0000-0000-00003F460000}"/>
    <cellStyle name="Normal 4 2 5 2 2 3 4" xfId="17985" xr:uid="{00000000-0005-0000-0000-000040460000}"/>
    <cellStyle name="Normal 4 2 5 2 2 4" xfId="17986" xr:uid="{00000000-0005-0000-0000-000041460000}"/>
    <cellStyle name="Normal 4 2 5 2 2 5" xfId="17987" xr:uid="{00000000-0005-0000-0000-000042460000}"/>
    <cellStyle name="Normal 4 2 5 2 2 6" xfId="17988" xr:uid="{00000000-0005-0000-0000-000043460000}"/>
    <cellStyle name="Normal 4 2 5 2 3" xfId="17989" xr:uid="{00000000-0005-0000-0000-000044460000}"/>
    <cellStyle name="Normal 4 2 5 2 3 2" xfId="17990" xr:uid="{00000000-0005-0000-0000-000045460000}"/>
    <cellStyle name="Normal 4 2 5 2 3 2 2" xfId="17991" xr:uid="{00000000-0005-0000-0000-000046460000}"/>
    <cellStyle name="Normal 4 2 5 2 3 2 2 2" xfId="17992" xr:uid="{00000000-0005-0000-0000-000047460000}"/>
    <cellStyle name="Normal 4 2 5 2 3 2 2 3" xfId="17993" xr:uid="{00000000-0005-0000-0000-000048460000}"/>
    <cellStyle name="Normal 4 2 5 2 3 2 2 4" xfId="17994" xr:uid="{00000000-0005-0000-0000-000049460000}"/>
    <cellStyle name="Normal 4 2 5 2 3 2 3" xfId="17995" xr:uid="{00000000-0005-0000-0000-00004A460000}"/>
    <cellStyle name="Normal 4 2 5 2 3 2 4" xfId="17996" xr:uid="{00000000-0005-0000-0000-00004B460000}"/>
    <cellStyle name="Normal 4 2 5 2 3 2 5" xfId="17997" xr:uid="{00000000-0005-0000-0000-00004C460000}"/>
    <cellStyle name="Normal 4 2 5 2 3 3" xfId="17998" xr:uid="{00000000-0005-0000-0000-00004D460000}"/>
    <cellStyle name="Normal 4 2 5 2 3 3 2" xfId="17999" xr:uid="{00000000-0005-0000-0000-00004E460000}"/>
    <cellStyle name="Normal 4 2 5 2 3 3 3" xfId="18000" xr:uid="{00000000-0005-0000-0000-00004F460000}"/>
    <cellStyle name="Normal 4 2 5 2 3 3 4" xfId="18001" xr:uid="{00000000-0005-0000-0000-000050460000}"/>
    <cellStyle name="Normal 4 2 5 2 3 4" xfId="18002" xr:uid="{00000000-0005-0000-0000-000051460000}"/>
    <cellStyle name="Normal 4 2 5 2 3 5" xfId="18003" xr:uid="{00000000-0005-0000-0000-000052460000}"/>
    <cellStyle name="Normal 4 2 5 2 3 6" xfId="18004" xr:uid="{00000000-0005-0000-0000-000053460000}"/>
    <cellStyle name="Normal 4 2 5 2 4" xfId="18005" xr:uid="{00000000-0005-0000-0000-000054460000}"/>
    <cellStyle name="Normal 4 2 5 2 4 2" xfId="18006" xr:uid="{00000000-0005-0000-0000-000055460000}"/>
    <cellStyle name="Normal 4 2 5 2 4 2 2" xfId="18007" xr:uid="{00000000-0005-0000-0000-000056460000}"/>
    <cellStyle name="Normal 4 2 5 2 4 2 3" xfId="18008" xr:uid="{00000000-0005-0000-0000-000057460000}"/>
    <cellStyle name="Normal 4 2 5 2 4 2 4" xfId="18009" xr:uid="{00000000-0005-0000-0000-000058460000}"/>
    <cellStyle name="Normal 4 2 5 2 4 3" xfId="18010" xr:uid="{00000000-0005-0000-0000-000059460000}"/>
    <cellStyle name="Normal 4 2 5 2 4 4" xfId="18011" xr:uid="{00000000-0005-0000-0000-00005A460000}"/>
    <cellStyle name="Normal 4 2 5 2 4 5" xfId="18012" xr:uid="{00000000-0005-0000-0000-00005B460000}"/>
    <cellStyle name="Normal 4 2 5 2 5" xfId="18013" xr:uid="{00000000-0005-0000-0000-00005C460000}"/>
    <cellStyle name="Normal 4 2 5 2 5 2" xfId="18014" xr:uid="{00000000-0005-0000-0000-00005D460000}"/>
    <cellStyle name="Normal 4 2 5 2 5 3" xfId="18015" xr:uid="{00000000-0005-0000-0000-00005E460000}"/>
    <cellStyle name="Normal 4 2 5 2 5 4" xfId="18016" xr:uid="{00000000-0005-0000-0000-00005F460000}"/>
    <cellStyle name="Normal 4 2 5 2 6" xfId="18017" xr:uid="{00000000-0005-0000-0000-000060460000}"/>
    <cellStyle name="Normal 4 2 5 2 7" xfId="18018" xr:uid="{00000000-0005-0000-0000-000061460000}"/>
    <cellStyle name="Normal 4 2 5 2 8" xfId="18019" xr:uid="{00000000-0005-0000-0000-000062460000}"/>
    <cellStyle name="Normal 4 2 5 3" xfId="18020" xr:uid="{00000000-0005-0000-0000-000063460000}"/>
    <cellStyle name="Normal 4 2 5 3 2" xfId="18021" xr:uid="{00000000-0005-0000-0000-000064460000}"/>
    <cellStyle name="Normal 4 2 5 3 2 2" xfId="18022" xr:uid="{00000000-0005-0000-0000-000065460000}"/>
    <cellStyle name="Normal 4 2 5 3 2 2 2" xfId="18023" xr:uid="{00000000-0005-0000-0000-000066460000}"/>
    <cellStyle name="Normal 4 2 5 3 2 2 3" xfId="18024" xr:uid="{00000000-0005-0000-0000-000067460000}"/>
    <cellStyle name="Normal 4 2 5 3 2 2 4" xfId="18025" xr:uid="{00000000-0005-0000-0000-000068460000}"/>
    <cellStyle name="Normal 4 2 5 3 2 3" xfId="18026" xr:uid="{00000000-0005-0000-0000-000069460000}"/>
    <cellStyle name="Normal 4 2 5 3 2 4" xfId="18027" xr:uid="{00000000-0005-0000-0000-00006A460000}"/>
    <cellStyle name="Normal 4 2 5 3 2 5" xfId="18028" xr:uid="{00000000-0005-0000-0000-00006B460000}"/>
    <cellStyle name="Normal 4 2 5 3 3" xfId="18029" xr:uid="{00000000-0005-0000-0000-00006C460000}"/>
    <cellStyle name="Normal 4 2 5 3 3 2" xfId="18030" xr:uid="{00000000-0005-0000-0000-00006D460000}"/>
    <cellStyle name="Normal 4 2 5 3 3 3" xfId="18031" xr:uid="{00000000-0005-0000-0000-00006E460000}"/>
    <cellStyle name="Normal 4 2 5 3 3 4" xfId="18032" xr:uid="{00000000-0005-0000-0000-00006F460000}"/>
    <cellStyle name="Normal 4 2 5 3 4" xfId="18033" xr:uid="{00000000-0005-0000-0000-000070460000}"/>
    <cellStyle name="Normal 4 2 5 3 5" xfId="18034" xr:uid="{00000000-0005-0000-0000-000071460000}"/>
    <cellStyle name="Normal 4 2 5 3 6" xfId="18035" xr:uid="{00000000-0005-0000-0000-000072460000}"/>
    <cellStyle name="Normal 4 2 5 4" xfId="18036" xr:uid="{00000000-0005-0000-0000-000073460000}"/>
    <cellStyle name="Normal 4 2 5 4 2" xfId="18037" xr:uid="{00000000-0005-0000-0000-000074460000}"/>
    <cellStyle name="Normal 4 2 5 4 2 2" xfId="18038" xr:uid="{00000000-0005-0000-0000-000075460000}"/>
    <cellStyle name="Normal 4 2 5 4 2 2 2" xfId="18039" xr:uid="{00000000-0005-0000-0000-000076460000}"/>
    <cellStyle name="Normal 4 2 5 4 2 2 3" xfId="18040" xr:uid="{00000000-0005-0000-0000-000077460000}"/>
    <cellStyle name="Normal 4 2 5 4 2 2 4" xfId="18041" xr:uid="{00000000-0005-0000-0000-000078460000}"/>
    <cellStyle name="Normal 4 2 5 4 2 3" xfId="18042" xr:uid="{00000000-0005-0000-0000-000079460000}"/>
    <cellStyle name="Normal 4 2 5 4 2 4" xfId="18043" xr:uid="{00000000-0005-0000-0000-00007A460000}"/>
    <cellStyle name="Normal 4 2 5 4 2 5" xfId="18044" xr:uid="{00000000-0005-0000-0000-00007B460000}"/>
    <cellStyle name="Normal 4 2 5 4 3" xfId="18045" xr:uid="{00000000-0005-0000-0000-00007C460000}"/>
    <cellStyle name="Normal 4 2 5 4 3 2" xfId="18046" xr:uid="{00000000-0005-0000-0000-00007D460000}"/>
    <cellStyle name="Normal 4 2 5 4 3 3" xfId="18047" xr:uid="{00000000-0005-0000-0000-00007E460000}"/>
    <cellStyle name="Normal 4 2 5 4 3 4" xfId="18048" xr:uid="{00000000-0005-0000-0000-00007F460000}"/>
    <cellStyle name="Normal 4 2 5 4 4" xfId="18049" xr:uid="{00000000-0005-0000-0000-000080460000}"/>
    <cellStyle name="Normal 4 2 5 4 5" xfId="18050" xr:uid="{00000000-0005-0000-0000-000081460000}"/>
    <cellStyle name="Normal 4 2 5 4 6" xfId="18051" xr:uid="{00000000-0005-0000-0000-000082460000}"/>
    <cellStyle name="Normal 4 2 5 5" xfId="18052" xr:uid="{00000000-0005-0000-0000-000083460000}"/>
    <cellStyle name="Normal 4 2 5 5 2" xfId="18053" xr:uid="{00000000-0005-0000-0000-000084460000}"/>
    <cellStyle name="Normal 4 2 5 5 2 2" xfId="18054" xr:uid="{00000000-0005-0000-0000-000085460000}"/>
    <cellStyle name="Normal 4 2 5 5 2 3" xfId="18055" xr:uid="{00000000-0005-0000-0000-000086460000}"/>
    <cellStyle name="Normal 4 2 5 5 2 4" xfId="18056" xr:uid="{00000000-0005-0000-0000-000087460000}"/>
    <cellStyle name="Normal 4 2 5 5 3" xfId="18057" xr:uid="{00000000-0005-0000-0000-000088460000}"/>
    <cellStyle name="Normal 4 2 5 5 4" xfId="18058" xr:uid="{00000000-0005-0000-0000-000089460000}"/>
    <cellStyle name="Normal 4 2 5 5 5" xfId="18059" xr:uid="{00000000-0005-0000-0000-00008A460000}"/>
    <cellStyle name="Normal 4 2 5 6" xfId="18060" xr:uid="{00000000-0005-0000-0000-00008B460000}"/>
    <cellStyle name="Normal 4 2 5 6 2" xfId="18061" xr:uid="{00000000-0005-0000-0000-00008C460000}"/>
    <cellStyle name="Normal 4 2 5 6 3" xfId="18062" xr:uid="{00000000-0005-0000-0000-00008D460000}"/>
    <cellStyle name="Normal 4 2 5 6 4" xfId="18063" xr:uid="{00000000-0005-0000-0000-00008E460000}"/>
    <cellStyle name="Normal 4 2 5 7" xfId="18064" xr:uid="{00000000-0005-0000-0000-00008F460000}"/>
    <cellStyle name="Normal 4 2 5 8" xfId="18065" xr:uid="{00000000-0005-0000-0000-000090460000}"/>
    <cellStyle name="Normal 4 2 5 9" xfId="18066" xr:uid="{00000000-0005-0000-0000-000091460000}"/>
    <cellStyle name="Normal 4 2 6" xfId="18067" xr:uid="{00000000-0005-0000-0000-000092460000}"/>
    <cellStyle name="Normal 4 2 6 2" xfId="18068" xr:uid="{00000000-0005-0000-0000-000093460000}"/>
    <cellStyle name="Normal 4 2 6 2 2" xfId="18069" xr:uid="{00000000-0005-0000-0000-000094460000}"/>
    <cellStyle name="Normal 4 2 6 2 2 2" xfId="18070" xr:uid="{00000000-0005-0000-0000-000095460000}"/>
    <cellStyle name="Normal 4 2 6 2 2 2 2" xfId="18071" xr:uid="{00000000-0005-0000-0000-000096460000}"/>
    <cellStyle name="Normal 4 2 6 2 2 2 3" xfId="18072" xr:uid="{00000000-0005-0000-0000-000097460000}"/>
    <cellStyle name="Normal 4 2 6 2 2 2 4" xfId="18073" xr:uid="{00000000-0005-0000-0000-000098460000}"/>
    <cellStyle name="Normal 4 2 6 2 2 3" xfId="18074" xr:uid="{00000000-0005-0000-0000-000099460000}"/>
    <cellStyle name="Normal 4 2 6 2 2 4" xfId="18075" xr:uid="{00000000-0005-0000-0000-00009A460000}"/>
    <cellStyle name="Normal 4 2 6 2 2 5" xfId="18076" xr:uid="{00000000-0005-0000-0000-00009B460000}"/>
    <cellStyle name="Normal 4 2 6 2 3" xfId="18077" xr:uid="{00000000-0005-0000-0000-00009C460000}"/>
    <cellStyle name="Normal 4 2 6 2 3 2" xfId="18078" xr:uid="{00000000-0005-0000-0000-00009D460000}"/>
    <cellStyle name="Normal 4 2 6 2 3 3" xfId="18079" xr:uid="{00000000-0005-0000-0000-00009E460000}"/>
    <cellStyle name="Normal 4 2 6 2 3 4" xfId="18080" xr:uid="{00000000-0005-0000-0000-00009F460000}"/>
    <cellStyle name="Normal 4 2 6 2 4" xfId="18081" xr:uid="{00000000-0005-0000-0000-0000A0460000}"/>
    <cellStyle name="Normal 4 2 6 2 5" xfId="18082" xr:uid="{00000000-0005-0000-0000-0000A1460000}"/>
    <cellStyle name="Normal 4 2 6 2 6" xfId="18083" xr:uid="{00000000-0005-0000-0000-0000A2460000}"/>
    <cellStyle name="Normal 4 2 6 3" xfId="18084" xr:uid="{00000000-0005-0000-0000-0000A3460000}"/>
    <cellStyle name="Normal 4 2 6 3 2" xfId="18085" xr:uid="{00000000-0005-0000-0000-0000A4460000}"/>
    <cellStyle name="Normal 4 2 6 3 2 2" xfId="18086" xr:uid="{00000000-0005-0000-0000-0000A5460000}"/>
    <cellStyle name="Normal 4 2 6 3 2 2 2" xfId="18087" xr:uid="{00000000-0005-0000-0000-0000A6460000}"/>
    <cellStyle name="Normal 4 2 6 3 2 2 3" xfId="18088" xr:uid="{00000000-0005-0000-0000-0000A7460000}"/>
    <cellStyle name="Normal 4 2 6 3 2 2 4" xfId="18089" xr:uid="{00000000-0005-0000-0000-0000A8460000}"/>
    <cellStyle name="Normal 4 2 6 3 2 3" xfId="18090" xr:uid="{00000000-0005-0000-0000-0000A9460000}"/>
    <cellStyle name="Normal 4 2 6 3 2 4" xfId="18091" xr:uid="{00000000-0005-0000-0000-0000AA460000}"/>
    <cellStyle name="Normal 4 2 6 3 2 5" xfId="18092" xr:uid="{00000000-0005-0000-0000-0000AB460000}"/>
    <cellStyle name="Normal 4 2 6 3 3" xfId="18093" xr:uid="{00000000-0005-0000-0000-0000AC460000}"/>
    <cellStyle name="Normal 4 2 6 3 3 2" xfId="18094" xr:uid="{00000000-0005-0000-0000-0000AD460000}"/>
    <cellStyle name="Normal 4 2 6 3 3 3" xfId="18095" xr:uid="{00000000-0005-0000-0000-0000AE460000}"/>
    <cellStyle name="Normal 4 2 6 3 3 4" xfId="18096" xr:uid="{00000000-0005-0000-0000-0000AF460000}"/>
    <cellStyle name="Normal 4 2 6 3 4" xfId="18097" xr:uid="{00000000-0005-0000-0000-0000B0460000}"/>
    <cellStyle name="Normal 4 2 6 3 5" xfId="18098" xr:uid="{00000000-0005-0000-0000-0000B1460000}"/>
    <cellStyle name="Normal 4 2 6 3 6" xfId="18099" xr:uid="{00000000-0005-0000-0000-0000B2460000}"/>
    <cellStyle name="Normal 4 2 6 4" xfId="18100" xr:uid="{00000000-0005-0000-0000-0000B3460000}"/>
    <cellStyle name="Normal 4 2 6 4 2" xfId="18101" xr:uid="{00000000-0005-0000-0000-0000B4460000}"/>
    <cellStyle name="Normal 4 2 6 4 2 2" xfId="18102" xr:uid="{00000000-0005-0000-0000-0000B5460000}"/>
    <cellStyle name="Normal 4 2 6 4 2 3" xfId="18103" xr:uid="{00000000-0005-0000-0000-0000B6460000}"/>
    <cellStyle name="Normal 4 2 6 4 2 4" xfId="18104" xr:uid="{00000000-0005-0000-0000-0000B7460000}"/>
    <cellStyle name="Normal 4 2 6 4 3" xfId="18105" xr:uid="{00000000-0005-0000-0000-0000B8460000}"/>
    <cellStyle name="Normal 4 2 6 4 4" xfId="18106" xr:uid="{00000000-0005-0000-0000-0000B9460000}"/>
    <cellStyle name="Normal 4 2 6 4 5" xfId="18107" xr:uid="{00000000-0005-0000-0000-0000BA460000}"/>
    <cellStyle name="Normal 4 2 6 5" xfId="18108" xr:uid="{00000000-0005-0000-0000-0000BB460000}"/>
    <cellStyle name="Normal 4 2 6 5 2" xfId="18109" xr:uid="{00000000-0005-0000-0000-0000BC460000}"/>
    <cellStyle name="Normal 4 2 6 5 3" xfId="18110" xr:uid="{00000000-0005-0000-0000-0000BD460000}"/>
    <cellStyle name="Normal 4 2 6 5 4" xfId="18111" xr:uid="{00000000-0005-0000-0000-0000BE460000}"/>
    <cellStyle name="Normal 4 2 6 6" xfId="18112" xr:uid="{00000000-0005-0000-0000-0000BF460000}"/>
    <cellStyle name="Normal 4 2 6 7" xfId="18113" xr:uid="{00000000-0005-0000-0000-0000C0460000}"/>
    <cellStyle name="Normal 4 2 6 8" xfId="18114" xr:uid="{00000000-0005-0000-0000-0000C1460000}"/>
    <cellStyle name="Normal 4 2 7" xfId="18115" xr:uid="{00000000-0005-0000-0000-0000C2460000}"/>
    <cellStyle name="Normal 4 2 7 2" xfId="18116" xr:uid="{00000000-0005-0000-0000-0000C3460000}"/>
    <cellStyle name="Normal 4 2 7 2 2" xfId="18117" xr:uid="{00000000-0005-0000-0000-0000C4460000}"/>
    <cellStyle name="Normal 4 2 7 2 2 2" xfId="18118" xr:uid="{00000000-0005-0000-0000-0000C5460000}"/>
    <cellStyle name="Normal 4 2 7 2 2 2 2" xfId="18119" xr:uid="{00000000-0005-0000-0000-0000C6460000}"/>
    <cellStyle name="Normal 4 2 7 2 2 2 3" xfId="18120" xr:uid="{00000000-0005-0000-0000-0000C7460000}"/>
    <cellStyle name="Normal 4 2 7 2 2 2 4" xfId="18121" xr:uid="{00000000-0005-0000-0000-0000C8460000}"/>
    <cellStyle name="Normal 4 2 7 2 2 3" xfId="18122" xr:uid="{00000000-0005-0000-0000-0000C9460000}"/>
    <cellStyle name="Normal 4 2 7 2 2 4" xfId="18123" xr:uid="{00000000-0005-0000-0000-0000CA460000}"/>
    <cellStyle name="Normal 4 2 7 2 2 5" xfId="18124" xr:uid="{00000000-0005-0000-0000-0000CB460000}"/>
    <cellStyle name="Normal 4 2 7 2 3" xfId="18125" xr:uid="{00000000-0005-0000-0000-0000CC460000}"/>
    <cellStyle name="Normal 4 2 7 2 3 2" xfId="18126" xr:uid="{00000000-0005-0000-0000-0000CD460000}"/>
    <cellStyle name="Normal 4 2 7 2 3 3" xfId="18127" xr:uid="{00000000-0005-0000-0000-0000CE460000}"/>
    <cellStyle name="Normal 4 2 7 2 3 4" xfId="18128" xr:uid="{00000000-0005-0000-0000-0000CF460000}"/>
    <cellStyle name="Normal 4 2 7 2 4" xfId="18129" xr:uid="{00000000-0005-0000-0000-0000D0460000}"/>
    <cellStyle name="Normal 4 2 7 2 5" xfId="18130" xr:uid="{00000000-0005-0000-0000-0000D1460000}"/>
    <cellStyle name="Normal 4 2 7 2 6" xfId="18131" xr:uid="{00000000-0005-0000-0000-0000D2460000}"/>
    <cellStyle name="Normal 4 2 7 3" xfId="18132" xr:uid="{00000000-0005-0000-0000-0000D3460000}"/>
    <cellStyle name="Normal 4 2 7 3 2" xfId="18133" xr:uid="{00000000-0005-0000-0000-0000D4460000}"/>
    <cellStyle name="Normal 4 2 7 3 2 2" xfId="18134" xr:uid="{00000000-0005-0000-0000-0000D5460000}"/>
    <cellStyle name="Normal 4 2 7 3 2 2 2" xfId="18135" xr:uid="{00000000-0005-0000-0000-0000D6460000}"/>
    <cellStyle name="Normal 4 2 7 3 2 2 3" xfId="18136" xr:uid="{00000000-0005-0000-0000-0000D7460000}"/>
    <cellStyle name="Normal 4 2 7 3 2 2 4" xfId="18137" xr:uid="{00000000-0005-0000-0000-0000D8460000}"/>
    <cellStyle name="Normal 4 2 7 3 2 3" xfId="18138" xr:uid="{00000000-0005-0000-0000-0000D9460000}"/>
    <cellStyle name="Normal 4 2 7 3 2 4" xfId="18139" xr:uid="{00000000-0005-0000-0000-0000DA460000}"/>
    <cellStyle name="Normal 4 2 7 3 2 5" xfId="18140" xr:uid="{00000000-0005-0000-0000-0000DB460000}"/>
    <cellStyle name="Normal 4 2 7 3 3" xfId="18141" xr:uid="{00000000-0005-0000-0000-0000DC460000}"/>
    <cellStyle name="Normal 4 2 7 3 3 2" xfId="18142" xr:uid="{00000000-0005-0000-0000-0000DD460000}"/>
    <cellStyle name="Normal 4 2 7 3 3 3" xfId="18143" xr:uid="{00000000-0005-0000-0000-0000DE460000}"/>
    <cellStyle name="Normal 4 2 7 3 3 4" xfId="18144" xr:uid="{00000000-0005-0000-0000-0000DF460000}"/>
    <cellStyle name="Normal 4 2 7 3 4" xfId="18145" xr:uid="{00000000-0005-0000-0000-0000E0460000}"/>
    <cellStyle name="Normal 4 2 7 3 5" xfId="18146" xr:uid="{00000000-0005-0000-0000-0000E1460000}"/>
    <cellStyle name="Normal 4 2 7 3 6" xfId="18147" xr:uid="{00000000-0005-0000-0000-0000E2460000}"/>
    <cellStyle name="Normal 4 2 7 4" xfId="18148" xr:uid="{00000000-0005-0000-0000-0000E3460000}"/>
    <cellStyle name="Normal 4 2 7 4 2" xfId="18149" xr:uid="{00000000-0005-0000-0000-0000E4460000}"/>
    <cellStyle name="Normal 4 2 7 4 2 2" xfId="18150" xr:uid="{00000000-0005-0000-0000-0000E5460000}"/>
    <cellStyle name="Normal 4 2 7 4 2 3" xfId="18151" xr:uid="{00000000-0005-0000-0000-0000E6460000}"/>
    <cellStyle name="Normal 4 2 7 4 2 4" xfId="18152" xr:uid="{00000000-0005-0000-0000-0000E7460000}"/>
    <cellStyle name="Normal 4 2 7 4 3" xfId="18153" xr:uid="{00000000-0005-0000-0000-0000E8460000}"/>
    <cellStyle name="Normal 4 2 7 4 4" xfId="18154" xr:uid="{00000000-0005-0000-0000-0000E9460000}"/>
    <cellStyle name="Normal 4 2 7 4 5" xfId="18155" xr:uid="{00000000-0005-0000-0000-0000EA460000}"/>
    <cellStyle name="Normal 4 2 7 5" xfId="18156" xr:uid="{00000000-0005-0000-0000-0000EB460000}"/>
    <cellStyle name="Normal 4 2 7 5 2" xfId="18157" xr:uid="{00000000-0005-0000-0000-0000EC460000}"/>
    <cellStyle name="Normal 4 2 7 5 3" xfId="18158" xr:uid="{00000000-0005-0000-0000-0000ED460000}"/>
    <cellStyle name="Normal 4 2 7 5 4" xfId="18159" xr:uid="{00000000-0005-0000-0000-0000EE460000}"/>
    <cellStyle name="Normal 4 2 7 6" xfId="18160" xr:uid="{00000000-0005-0000-0000-0000EF460000}"/>
    <cellStyle name="Normal 4 2 7 7" xfId="18161" xr:uid="{00000000-0005-0000-0000-0000F0460000}"/>
    <cellStyle name="Normal 4 2 7 8" xfId="18162" xr:uid="{00000000-0005-0000-0000-0000F1460000}"/>
    <cellStyle name="Normal 4 2 8" xfId="18163" xr:uid="{00000000-0005-0000-0000-0000F2460000}"/>
    <cellStyle name="Normal 4 2 8 2" xfId="18164" xr:uid="{00000000-0005-0000-0000-0000F3460000}"/>
    <cellStyle name="Normal 4 2 8 2 2" xfId="18165" xr:uid="{00000000-0005-0000-0000-0000F4460000}"/>
    <cellStyle name="Normal 4 2 8 2 2 2" xfId="18166" xr:uid="{00000000-0005-0000-0000-0000F5460000}"/>
    <cellStyle name="Normal 4 2 8 2 2 3" xfId="18167" xr:uid="{00000000-0005-0000-0000-0000F6460000}"/>
    <cellStyle name="Normal 4 2 8 2 2 4" xfId="18168" xr:uid="{00000000-0005-0000-0000-0000F7460000}"/>
    <cellStyle name="Normal 4 2 8 2 3" xfId="18169" xr:uid="{00000000-0005-0000-0000-0000F8460000}"/>
    <cellStyle name="Normal 4 2 8 2 4" xfId="18170" xr:uid="{00000000-0005-0000-0000-0000F9460000}"/>
    <cellStyle name="Normal 4 2 8 2 5" xfId="18171" xr:uid="{00000000-0005-0000-0000-0000FA460000}"/>
    <cellStyle name="Normal 4 2 8 3" xfId="18172" xr:uid="{00000000-0005-0000-0000-0000FB460000}"/>
    <cellStyle name="Normal 4 2 8 3 2" xfId="18173" xr:uid="{00000000-0005-0000-0000-0000FC460000}"/>
    <cellStyle name="Normal 4 2 8 3 3" xfId="18174" xr:uid="{00000000-0005-0000-0000-0000FD460000}"/>
    <cellStyle name="Normal 4 2 8 3 4" xfId="18175" xr:uid="{00000000-0005-0000-0000-0000FE460000}"/>
    <cellStyle name="Normal 4 2 8 4" xfId="18176" xr:uid="{00000000-0005-0000-0000-0000FF460000}"/>
    <cellStyle name="Normal 4 2 8 5" xfId="18177" xr:uid="{00000000-0005-0000-0000-000000470000}"/>
    <cellStyle name="Normal 4 2 8 6" xfId="18178" xr:uid="{00000000-0005-0000-0000-000001470000}"/>
    <cellStyle name="Normal 4 2 9" xfId="18179" xr:uid="{00000000-0005-0000-0000-000002470000}"/>
    <cellStyle name="Normal 4 2 9 2" xfId="18180" xr:uid="{00000000-0005-0000-0000-000003470000}"/>
    <cellStyle name="Normal 4 2 9 2 2" xfId="18181" xr:uid="{00000000-0005-0000-0000-000004470000}"/>
    <cellStyle name="Normal 4 2 9 2 2 2" xfId="18182" xr:uid="{00000000-0005-0000-0000-000005470000}"/>
    <cellStyle name="Normal 4 2 9 2 2 3" xfId="18183" xr:uid="{00000000-0005-0000-0000-000006470000}"/>
    <cellStyle name="Normal 4 2 9 2 2 4" xfId="18184" xr:uid="{00000000-0005-0000-0000-000007470000}"/>
    <cellStyle name="Normal 4 2 9 2 3" xfId="18185" xr:uid="{00000000-0005-0000-0000-000008470000}"/>
    <cellStyle name="Normal 4 2 9 2 4" xfId="18186" xr:uid="{00000000-0005-0000-0000-000009470000}"/>
    <cellStyle name="Normal 4 2 9 2 5" xfId="18187" xr:uid="{00000000-0005-0000-0000-00000A470000}"/>
    <cellStyle name="Normal 4 2 9 3" xfId="18188" xr:uid="{00000000-0005-0000-0000-00000B470000}"/>
    <cellStyle name="Normal 4 2 9 3 2" xfId="18189" xr:uid="{00000000-0005-0000-0000-00000C470000}"/>
    <cellStyle name="Normal 4 2 9 3 3" xfId="18190" xr:uid="{00000000-0005-0000-0000-00000D470000}"/>
    <cellStyle name="Normal 4 2 9 3 4" xfId="18191" xr:uid="{00000000-0005-0000-0000-00000E470000}"/>
    <cellStyle name="Normal 4 2 9 4" xfId="18192" xr:uid="{00000000-0005-0000-0000-00000F470000}"/>
    <cellStyle name="Normal 4 2 9 5" xfId="18193" xr:uid="{00000000-0005-0000-0000-000010470000}"/>
    <cellStyle name="Normal 4 2 9 6" xfId="18194" xr:uid="{00000000-0005-0000-0000-000011470000}"/>
    <cellStyle name="Normal 4 3" xfId="18195" xr:uid="{00000000-0005-0000-0000-000012470000}"/>
    <cellStyle name="Normal 4 3 10" xfId="18196" xr:uid="{00000000-0005-0000-0000-000013470000}"/>
    <cellStyle name="Normal 4 3 11" xfId="18197" xr:uid="{00000000-0005-0000-0000-000014470000}"/>
    <cellStyle name="Normal 4 3 2" xfId="18198" xr:uid="{00000000-0005-0000-0000-000015470000}"/>
    <cellStyle name="Normal 4 3 2 10" xfId="18199" xr:uid="{00000000-0005-0000-0000-000016470000}"/>
    <cellStyle name="Normal 4 3 2 2" xfId="18200" xr:uid="{00000000-0005-0000-0000-000017470000}"/>
    <cellStyle name="Normal 4 3 2 2 2" xfId="18201" xr:uid="{00000000-0005-0000-0000-000018470000}"/>
    <cellStyle name="Normal 4 3 2 2 2 2" xfId="18202" xr:uid="{00000000-0005-0000-0000-000019470000}"/>
    <cellStyle name="Normal 4 3 2 2 2 2 2" xfId="18203" xr:uid="{00000000-0005-0000-0000-00001A470000}"/>
    <cellStyle name="Normal 4 3 2 2 2 2 3" xfId="18204" xr:uid="{00000000-0005-0000-0000-00001B470000}"/>
    <cellStyle name="Normal 4 3 2 2 2 2 4" xfId="18205" xr:uid="{00000000-0005-0000-0000-00001C470000}"/>
    <cellStyle name="Normal 4 3 2 2 2 3" xfId="18206" xr:uid="{00000000-0005-0000-0000-00001D470000}"/>
    <cellStyle name="Normal 4 3 2 2 2 3 2" xfId="18207" xr:uid="{00000000-0005-0000-0000-00001E470000}"/>
    <cellStyle name="Normal 4 3 2 2 2 3 3" xfId="18208" xr:uid="{00000000-0005-0000-0000-00001F470000}"/>
    <cellStyle name="Normal 4 3 2 2 2 3 4" xfId="18209" xr:uid="{00000000-0005-0000-0000-000020470000}"/>
    <cellStyle name="Normal 4 3 2 2 2 4" xfId="18210" xr:uid="{00000000-0005-0000-0000-000021470000}"/>
    <cellStyle name="Normal 4 3 2 2 2 5" xfId="18211" xr:uid="{00000000-0005-0000-0000-000022470000}"/>
    <cellStyle name="Normal 4 3 2 2 2 6" xfId="18212" xr:uid="{00000000-0005-0000-0000-000023470000}"/>
    <cellStyle name="Normal 4 3 2 2 3" xfId="18213" xr:uid="{00000000-0005-0000-0000-000024470000}"/>
    <cellStyle name="Normal 4 3 2 2 3 2" xfId="18214" xr:uid="{00000000-0005-0000-0000-000025470000}"/>
    <cellStyle name="Normal 4 3 2 2 3 3" xfId="18215" xr:uid="{00000000-0005-0000-0000-000026470000}"/>
    <cellStyle name="Normal 4 3 2 2 3 4" xfId="18216" xr:uid="{00000000-0005-0000-0000-000027470000}"/>
    <cellStyle name="Normal 4 3 2 2 4" xfId="18217" xr:uid="{00000000-0005-0000-0000-000028470000}"/>
    <cellStyle name="Normal 4 3 2 2 4 2" xfId="18218" xr:uid="{00000000-0005-0000-0000-000029470000}"/>
    <cellStyle name="Normal 4 3 2 2 4 3" xfId="18219" xr:uid="{00000000-0005-0000-0000-00002A470000}"/>
    <cellStyle name="Normal 4 3 2 2 4 4" xfId="18220" xr:uid="{00000000-0005-0000-0000-00002B470000}"/>
    <cellStyle name="Normal 4 3 2 2 5" xfId="18221" xr:uid="{00000000-0005-0000-0000-00002C470000}"/>
    <cellStyle name="Normal 4 3 2 2 6" xfId="18222" xr:uid="{00000000-0005-0000-0000-00002D470000}"/>
    <cellStyle name="Normal 4 3 2 2 7" xfId="18223" xr:uid="{00000000-0005-0000-0000-00002E470000}"/>
    <cellStyle name="Normal 4 3 2 3" xfId="18224" xr:uid="{00000000-0005-0000-0000-00002F470000}"/>
    <cellStyle name="Normal 4 3 2 3 2" xfId="18225" xr:uid="{00000000-0005-0000-0000-000030470000}"/>
    <cellStyle name="Normal 4 3 2 3 2 2" xfId="18226" xr:uid="{00000000-0005-0000-0000-000031470000}"/>
    <cellStyle name="Normal 4 3 2 3 2 2 2" xfId="18227" xr:uid="{00000000-0005-0000-0000-000032470000}"/>
    <cellStyle name="Normal 4 3 2 3 2 2 3" xfId="18228" xr:uid="{00000000-0005-0000-0000-000033470000}"/>
    <cellStyle name="Normal 4 3 2 3 2 2 4" xfId="18229" xr:uid="{00000000-0005-0000-0000-000034470000}"/>
    <cellStyle name="Normal 4 3 2 3 2 3" xfId="18230" xr:uid="{00000000-0005-0000-0000-000035470000}"/>
    <cellStyle name="Normal 4 3 2 3 2 3 2" xfId="18231" xr:uid="{00000000-0005-0000-0000-000036470000}"/>
    <cellStyle name="Normal 4 3 2 3 2 3 3" xfId="18232" xr:uid="{00000000-0005-0000-0000-000037470000}"/>
    <cellStyle name="Normal 4 3 2 3 2 3 4" xfId="18233" xr:uid="{00000000-0005-0000-0000-000038470000}"/>
    <cellStyle name="Normal 4 3 2 3 2 4" xfId="18234" xr:uid="{00000000-0005-0000-0000-000039470000}"/>
    <cellStyle name="Normal 4 3 2 3 2 5" xfId="18235" xr:uid="{00000000-0005-0000-0000-00003A470000}"/>
    <cellStyle name="Normal 4 3 2 3 2 6" xfId="18236" xr:uid="{00000000-0005-0000-0000-00003B470000}"/>
    <cellStyle name="Normal 4 3 2 3 3" xfId="18237" xr:uid="{00000000-0005-0000-0000-00003C470000}"/>
    <cellStyle name="Normal 4 3 2 3 3 2" xfId="18238" xr:uid="{00000000-0005-0000-0000-00003D470000}"/>
    <cellStyle name="Normal 4 3 2 3 3 3" xfId="18239" xr:uid="{00000000-0005-0000-0000-00003E470000}"/>
    <cellStyle name="Normal 4 3 2 3 3 4" xfId="18240" xr:uid="{00000000-0005-0000-0000-00003F470000}"/>
    <cellStyle name="Normal 4 3 2 3 4" xfId="18241" xr:uid="{00000000-0005-0000-0000-000040470000}"/>
    <cellStyle name="Normal 4 3 2 3 4 2" xfId="18242" xr:uid="{00000000-0005-0000-0000-000041470000}"/>
    <cellStyle name="Normal 4 3 2 3 4 3" xfId="18243" xr:uid="{00000000-0005-0000-0000-000042470000}"/>
    <cellStyle name="Normal 4 3 2 3 4 4" xfId="18244" xr:uid="{00000000-0005-0000-0000-000043470000}"/>
    <cellStyle name="Normal 4 3 2 3 5" xfId="18245" xr:uid="{00000000-0005-0000-0000-000044470000}"/>
    <cellStyle name="Normal 4 3 2 3 6" xfId="18246" xr:uid="{00000000-0005-0000-0000-000045470000}"/>
    <cellStyle name="Normal 4 3 2 3 7" xfId="18247" xr:uid="{00000000-0005-0000-0000-000046470000}"/>
    <cellStyle name="Normal 4 3 2 4" xfId="18248" xr:uid="{00000000-0005-0000-0000-000047470000}"/>
    <cellStyle name="Normal 4 3 2 4 2" xfId="18249" xr:uid="{00000000-0005-0000-0000-000048470000}"/>
    <cellStyle name="Normal 4 3 2 4 2 2" xfId="18250" xr:uid="{00000000-0005-0000-0000-000049470000}"/>
    <cellStyle name="Normal 4 3 2 4 2 3" xfId="18251" xr:uid="{00000000-0005-0000-0000-00004A470000}"/>
    <cellStyle name="Normal 4 3 2 4 2 4" xfId="18252" xr:uid="{00000000-0005-0000-0000-00004B470000}"/>
    <cellStyle name="Normal 4 3 2 4 3" xfId="18253" xr:uid="{00000000-0005-0000-0000-00004C470000}"/>
    <cellStyle name="Normal 4 3 2 4 3 2" xfId="18254" xr:uid="{00000000-0005-0000-0000-00004D470000}"/>
    <cellStyle name="Normal 4 3 2 4 3 3" xfId="18255" xr:uid="{00000000-0005-0000-0000-00004E470000}"/>
    <cellStyle name="Normal 4 3 2 4 3 4" xfId="18256" xr:uid="{00000000-0005-0000-0000-00004F470000}"/>
    <cellStyle name="Normal 4 3 2 5" xfId="18257" xr:uid="{00000000-0005-0000-0000-000050470000}"/>
    <cellStyle name="Normal 4 3 2 5 2" xfId="18258" xr:uid="{00000000-0005-0000-0000-000051470000}"/>
    <cellStyle name="Normal 4 3 2 5 2 2" xfId="18259" xr:uid="{00000000-0005-0000-0000-000052470000}"/>
    <cellStyle name="Normal 4 3 2 5 2 3" xfId="18260" xr:uid="{00000000-0005-0000-0000-000053470000}"/>
    <cellStyle name="Normal 4 3 2 5 2 4" xfId="18261" xr:uid="{00000000-0005-0000-0000-000054470000}"/>
    <cellStyle name="Normal 4 3 2 5 3" xfId="18262" xr:uid="{00000000-0005-0000-0000-000055470000}"/>
    <cellStyle name="Normal 4 3 2 5 4" xfId="18263" xr:uid="{00000000-0005-0000-0000-000056470000}"/>
    <cellStyle name="Normal 4 3 2 5 5" xfId="18264" xr:uid="{00000000-0005-0000-0000-000057470000}"/>
    <cellStyle name="Normal 4 3 2 6" xfId="18265" xr:uid="{00000000-0005-0000-0000-000058470000}"/>
    <cellStyle name="Normal 4 3 2 6 2" xfId="18266" xr:uid="{00000000-0005-0000-0000-000059470000}"/>
    <cellStyle name="Normal 4 3 2 6 3" xfId="18267" xr:uid="{00000000-0005-0000-0000-00005A470000}"/>
    <cellStyle name="Normal 4 3 2 6 4" xfId="18268" xr:uid="{00000000-0005-0000-0000-00005B470000}"/>
    <cellStyle name="Normal 4 3 2 7" xfId="18269" xr:uid="{00000000-0005-0000-0000-00005C470000}"/>
    <cellStyle name="Normal 4 3 2 8" xfId="18270" xr:uid="{00000000-0005-0000-0000-00005D470000}"/>
    <cellStyle name="Normal 4 3 2 9" xfId="18271" xr:uid="{00000000-0005-0000-0000-00005E470000}"/>
    <cellStyle name="Normal 4 3 3" xfId="18272" xr:uid="{00000000-0005-0000-0000-00005F470000}"/>
    <cellStyle name="Normal 4 3 3 2" xfId="18273" xr:uid="{00000000-0005-0000-0000-000060470000}"/>
    <cellStyle name="Normal 4 3 3 2 2" xfId="18274" xr:uid="{00000000-0005-0000-0000-000061470000}"/>
    <cellStyle name="Normal 4 3 3 2 2 2" xfId="18275" xr:uid="{00000000-0005-0000-0000-000062470000}"/>
    <cellStyle name="Normal 4 3 3 2 2 2 2" xfId="18276" xr:uid="{00000000-0005-0000-0000-000063470000}"/>
    <cellStyle name="Normal 4 3 3 2 2 2 3" xfId="18277" xr:uid="{00000000-0005-0000-0000-000064470000}"/>
    <cellStyle name="Normal 4 3 3 2 2 2 4" xfId="18278" xr:uid="{00000000-0005-0000-0000-000065470000}"/>
    <cellStyle name="Normal 4 3 3 2 2 3" xfId="18279" xr:uid="{00000000-0005-0000-0000-000066470000}"/>
    <cellStyle name="Normal 4 3 3 2 2 3 2" xfId="18280" xr:uid="{00000000-0005-0000-0000-000067470000}"/>
    <cellStyle name="Normal 4 3 3 2 2 3 3" xfId="18281" xr:uid="{00000000-0005-0000-0000-000068470000}"/>
    <cellStyle name="Normal 4 3 3 2 2 3 4" xfId="18282" xr:uid="{00000000-0005-0000-0000-000069470000}"/>
    <cellStyle name="Normal 4 3 3 2 2 4" xfId="18283" xr:uid="{00000000-0005-0000-0000-00006A470000}"/>
    <cellStyle name="Normal 4 3 3 2 2 4 2" xfId="18284" xr:uid="{00000000-0005-0000-0000-00006B470000}"/>
    <cellStyle name="Normal 4 3 3 2 2 4 3" xfId="18285" xr:uid="{00000000-0005-0000-0000-00006C470000}"/>
    <cellStyle name="Normal 4 3 3 2 2 4 4" xfId="18286" xr:uid="{00000000-0005-0000-0000-00006D470000}"/>
    <cellStyle name="Normal 4 3 3 2 2 5" xfId="18287" xr:uid="{00000000-0005-0000-0000-00006E470000}"/>
    <cellStyle name="Normal 4 3 3 2 2 6" xfId="18288" xr:uid="{00000000-0005-0000-0000-00006F470000}"/>
    <cellStyle name="Normal 4 3 3 2 2 7" xfId="18289" xr:uid="{00000000-0005-0000-0000-000070470000}"/>
    <cellStyle name="Normal 4 3 3 2 3" xfId="18290" xr:uid="{00000000-0005-0000-0000-000071470000}"/>
    <cellStyle name="Normal 4 3 3 2 3 2" xfId="18291" xr:uid="{00000000-0005-0000-0000-000072470000}"/>
    <cellStyle name="Normal 4 3 3 2 3 3" xfId="18292" xr:uid="{00000000-0005-0000-0000-000073470000}"/>
    <cellStyle name="Normal 4 3 3 2 3 4" xfId="18293" xr:uid="{00000000-0005-0000-0000-000074470000}"/>
    <cellStyle name="Normal 4 3 3 2 4" xfId="18294" xr:uid="{00000000-0005-0000-0000-000075470000}"/>
    <cellStyle name="Normal 4 3 3 2 4 2" xfId="18295" xr:uid="{00000000-0005-0000-0000-000076470000}"/>
    <cellStyle name="Normal 4 3 3 2 4 3" xfId="18296" xr:uid="{00000000-0005-0000-0000-000077470000}"/>
    <cellStyle name="Normal 4 3 3 2 4 4" xfId="18297" xr:uid="{00000000-0005-0000-0000-000078470000}"/>
    <cellStyle name="Normal 4 3 3 2 5" xfId="18298" xr:uid="{00000000-0005-0000-0000-000079470000}"/>
    <cellStyle name="Normal 4 3 3 2 5 2" xfId="18299" xr:uid="{00000000-0005-0000-0000-00007A470000}"/>
    <cellStyle name="Normal 4 3 3 2 5 3" xfId="18300" xr:uid="{00000000-0005-0000-0000-00007B470000}"/>
    <cellStyle name="Normal 4 3 3 2 5 4" xfId="18301" xr:uid="{00000000-0005-0000-0000-00007C470000}"/>
    <cellStyle name="Normal 4 3 3 2 6" xfId="18302" xr:uid="{00000000-0005-0000-0000-00007D470000}"/>
    <cellStyle name="Normal 4 3 3 2 7" xfId="18303" xr:uid="{00000000-0005-0000-0000-00007E470000}"/>
    <cellStyle name="Normal 4 3 3 2 8" xfId="18304" xr:uid="{00000000-0005-0000-0000-00007F470000}"/>
    <cellStyle name="Normal 4 3 3 3" xfId="18305" xr:uid="{00000000-0005-0000-0000-000080470000}"/>
    <cellStyle name="Normal 4 3 3 3 2" xfId="18306" xr:uid="{00000000-0005-0000-0000-000081470000}"/>
    <cellStyle name="Normal 4 3 3 3 2 2" xfId="18307" xr:uid="{00000000-0005-0000-0000-000082470000}"/>
    <cellStyle name="Normal 4 3 3 3 2 2 2" xfId="18308" xr:uid="{00000000-0005-0000-0000-000083470000}"/>
    <cellStyle name="Normal 4 3 3 3 2 2 3" xfId="18309" xr:uid="{00000000-0005-0000-0000-000084470000}"/>
    <cellStyle name="Normal 4 3 3 3 2 2 4" xfId="18310" xr:uid="{00000000-0005-0000-0000-000085470000}"/>
    <cellStyle name="Normal 4 3 3 3 2 3" xfId="18311" xr:uid="{00000000-0005-0000-0000-000086470000}"/>
    <cellStyle name="Normal 4 3 3 3 2 4" xfId="18312" xr:uid="{00000000-0005-0000-0000-000087470000}"/>
    <cellStyle name="Normal 4 3 3 3 2 5" xfId="18313" xr:uid="{00000000-0005-0000-0000-000088470000}"/>
    <cellStyle name="Normal 4 3 3 3 3" xfId="18314" xr:uid="{00000000-0005-0000-0000-000089470000}"/>
    <cellStyle name="Normal 4 3 3 3 3 2" xfId="18315" xr:uid="{00000000-0005-0000-0000-00008A470000}"/>
    <cellStyle name="Normal 4 3 3 3 3 3" xfId="18316" xr:uid="{00000000-0005-0000-0000-00008B470000}"/>
    <cellStyle name="Normal 4 3 3 3 3 4" xfId="18317" xr:uid="{00000000-0005-0000-0000-00008C470000}"/>
    <cellStyle name="Normal 4 3 3 3 4" xfId="18318" xr:uid="{00000000-0005-0000-0000-00008D470000}"/>
    <cellStyle name="Normal 4 3 3 3 4 2" xfId="18319" xr:uid="{00000000-0005-0000-0000-00008E470000}"/>
    <cellStyle name="Normal 4 3 3 3 4 3" xfId="18320" xr:uid="{00000000-0005-0000-0000-00008F470000}"/>
    <cellStyle name="Normal 4 3 3 3 4 4" xfId="18321" xr:uid="{00000000-0005-0000-0000-000090470000}"/>
    <cellStyle name="Normal 4 3 3 3 5" xfId="18322" xr:uid="{00000000-0005-0000-0000-000091470000}"/>
    <cellStyle name="Normal 4 3 3 3 6" xfId="18323" xr:uid="{00000000-0005-0000-0000-000092470000}"/>
    <cellStyle name="Normal 4 3 3 3 7" xfId="18324" xr:uid="{00000000-0005-0000-0000-000093470000}"/>
    <cellStyle name="Normal 4 3 3 4" xfId="18325" xr:uid="{00000000-0005-0000-0000-000094470000}"/>
    <cellStyle name="Normal 4 3 3 4 2" xfId="18326" xr:uid="{00000000-0005-0000-0000-000095470000}"/>
    <cellStyle name="Normal 4 3 3 4 2 2" xfId="18327" xr:uid="{00000000-0005-0000-0000-000096470000}"/>
    <cellStyle name="Normal 4 3 3 4 2 3" xfId="18328" xr:uid="{00000000-0005-0000-0000-000097470000}"/>
    <cellStyle name="Normal 4 3 3 4 2 4" xfId="18329" xr:uid="{00000000-0005-0000-0000-000098470000}"/>
    <cellStyle name="Normal 4 3 3 4 3" xfId="18330" xr:uid="{00000000-0005-0000-0000-000099470000}"/>
    <cellStyle name="Normal 4 3 3 4 4" xfId="18331" xr:uid="{00000000-0005-0000-0000-00009A470000}"/>
    <cellStyle name="Normal 4 3 3 4 5" xfId="18332" xr:uid="{00000000-0005-0000-0000-00009B470000}"/>
    <cellStyle name="Normal 4 3 3 5" xfId="18333" xr:uid="{00000000-0005-0000-0000-00009C470000}"/>
    <cellStyle name="Normal 4 3 3 5 2" xfId="18334" xr:uid="{00000000-0005-0000-0000-00009D470000}"/>
    <cellStyle name="Normal 4 3 3 5 3" xfId="18335" xr:uid="{00000000-0005-0000-0000-00009E470000}"/>
    <cellStyle name="Normal 4 3 3 5 4" xfId="18336" xr:uid="{00000000-0005-0000-0000-00009F470000}"/>
    <cellStyle name="Normal 4 3 3 6" xfId="18337" xr:uid="{00000000-0005-0000-0000-0000A0470000}"/>
    <cellStyle name="Normal 4 3 3 6 2" xfId="18338" xr:uid="{00000000-0005-0000-0000-0000A1470000}"/>
    <cellStyle name="Normal 4 3 3 6 3" xfId="18339" xr:uid="{00000000-0005-0000-0000-0000A2470000}"/>
    <cellStyle name="Normal 4 3 3 6 4" xfId="18340" xr:uid="{00000000-0005-0000-0000-0000A3470000}"/>
    <cellStyle name="Normal 4 3 3 7" xfId="18341" xr:uid="{00000000-0005-0000-0000-0000A4470000}"/>
    <cellStyle name="Normal 4 3 3 8" xfId="18342" xr:uid="{00000000-0005-0000-0000-0000A5470000}"/>
    <cellStyle name="Normal 4 3 3 9" xfId="18343" xr:uid="{00000000-0005-0000-0000-0000A6470000}"/>
    <cellStyle name="Normal 4 3 4" xfId="18344" xr:uid="{00000000-0005-0000-0000-0000A7470000}"/>
    <cellStyle name="Normal 4 3 4 2" xfId="18345" xr:uid="{00000000-0005-0000-0000-0000A8470000}"/>
    <cellStyle name="Normal 4 3 4 2 2" xfId="18346" xr:uid="{00000000-0005-0000-0000-0000A9470000}"/>
    <cellStyle name="Normal 4 3 4 2 2 2" xfId="18347" xr:uid="{00000000-0005-0000-0000-0000AA470000}"/>
    <cellStyle name="Normal 4 3 4 2 2 3" xfId="18348" xr:uid="{00000000-0005-0000-0000-0000AB470000}"/>
    <cellStyle name="Normal 4 3 4 2 2 4" xfId="18349" xr:uid="{00000000-0005-0000-0000-0000AC470000}"/>
    <cellStyle name="Normal 4 3 4 2 3" xfId="18350" xr:uid="{00000000-0005-0000-0000-0000AD470000}"/>
    <cellStyle name="Normal 4 3 4 2 3 2" xfId="18351" xr:uid="{00000000-0005-0000-0000-0000AE470000}"/>
    <cellStyle name="Normal 4 3 4 2 3 3" xfId="18352" xr:uid="{00000000-0005-0000-0000-0000AF470000}"/>
    <cellStyle name="Normal 4 3 4 2 3 4" xfId="18353" xr:uid="{00000000-0005-0000-0000-0000B0470000}"/>
    <cellStyle name="Normal 4 3 4 2 4" xfId="18354" xr:uid="{00000000-0005-0000-0000-0000B1470000}"/>
    <cellStyle name="Normal 4 3 4 2 5" xfId="18355" xr:uid="{00000000-0005-0000-0000-0000B2470000}"/>
    <cellStyle name="Normal 4 3 4 2 6" xfId="18356" xr:uid="{00000000-0005-0000-0000-0000B3470000}"/>
    <cellStyle name="Normal 4 3 4 3" xfId="18357" xr:uid="{00000000-0005-0000-0000-0000B4470000}"/>
    <cellStyle name="Normal 4 3 4 3 2" xfId="18358" xr:uid="{00000000-0005-0000-0000-0000B5470000}"/>
    <cellStyle name="Normal 4 3 4 3 3" xfId="18359" xr:uid="{00000000-0005-0000-0000-0000B6470000}"/>
    <cellStyle name="Normal 4 3 4 3 4" xfId="18360" xr:uid="{00000000-0005-0000-0000-0000B7470000}"/>
    <cellStyle name="Normal 4 3 4 4" xfId="18361" xr:uid="{00000000-0005-0000-0000-0000B8470000}"/>
    <cellStyle name="Normal 4 3 4 4 2" xfId="18362" xr:uid="{00000000-0005-0000-0000-0000B9470000}"/>
    <cellStyle name="Normal 4 3 4 4 3" xfId="18363" xr:uid="{00000000-0005-0000-0000-0000BA470000}"/>
    <cellStyle name="Normal 4 3 4 4 4" xfId="18364" xr:uid="{00000000-0005-0000-0000-0000BB470000}"/>
    <cellStyle name="Normal 4 3 4 5" xfId="18365" xr:uid="{00000000-0005-0000-0000-0000BC470000}"/>
    <cellStyle name="Normal 4 3 4 6" xfId="18366" xr:uid="{00000000-0005-0000-0000-0000BD470000}"/>
    <cellStyle name="Normal 4 3 4 7" xfId="18367" xr:uid="{00000000-0005-0000-0000-0000BE470000}"/>
    <cellStyle name="Normal 4 3 5" xfId="18368" xr:uid="{00000000-0005-0000-0000-0000BF470000}"/>
    <cellStyle name="Normal 4 3 5 2" xfId="18369" xr:uid="{00000000-0005-0000-0000-0000C0470000}"/>
    <cellStyle name="Normal 4 3 5 2 2" xfId="18370" xr:uid="{00000000-0005-0000-0000-0000C1470000}"/>
    <cellStyle name="Normal 4 3 5 2 2 2" xfId="18371" xr:uid="{00000000-0005-0000-0000-0000C2470000}"/>
    <cellStyle name="Normal 4 3 5 2 2 3" xfId="18372" xr:uid="{00000000-0005-0000-0000-0000C3470000}"/>
    <cellStyle name="Normal 4 3 5 2 2 4" xfId="18373" xr:uid="{00000000-0005-0000-0000-0000C4470000}"/>
    <cellStyle name="Normal 4 3 5 2 3" xfId="18374" xr:uid="{00000000-0005-0000-0000-0000C5470000}"/>
    <cellStyle name="Normal 4 3 5 2 3 2" xfId="18375" xr:uid="{00000000-0005-0000-0000-0000C6470000}"/>
    <cellStyle name="Normal 4 3 5 2 3 3" xfId="18376" xr:uid="{00000000-0005-0000-0000-0000C7470000}"/>
    <cellStyle name="Normal 4 3 5 2 3 4" xfId="18377" xr:uid="{00000000-0005-0000-0000-0000C8470000}"/>
    <cellStyle name="Normal 4 3 5 2 4" xfId="18378" xr:uid="{00000000-0005-0000-0000-0000C9470000}"/>
    <cellStyle name="Normal 4 3 5 2 4 2" xfId="18379" xr:uid="{00000000-0005-0000-0000-0000CA470000}"/>
    <cellStyle name="Normal 4 3 5 2 4 3" xfId="18380" xr:uid="{00000000-0005-0000-0000-0000CB470000}"/>
    <cellStyle name="Normal 4 3 5 2 4 4" xfId="18381" xr:uid="{00000000-0005-0000-0000-0000CC470000}"/>
    <cellStyle name="Normal 4 3 5 2 5" xfId="18382" xr:uid="{00000000-0005-0000-0000-0000CD470000}"/>
    <cellStyle name="Normal 4 3 5 2 6" xfId="18383" xr:uid="{00000000-0005-0000-0000-0000CE470000}"/>
    <cellStyle name="Normal 4 3 5 2 7" xfId="18384" xr:uid="{00000000-0005-0000-0000-0000CF470000}"/>
    <cellStyle name="Normal 4 3 5 3" xfId="18385" xr:uid="{00000000-0005-0000-0000-0000D0470000}"/>
    <cellStyle name="Normal 4 3 5 3 2" xfId="18386" xr:uid="{00000000-0005-0000-0000-0000D1470000}"/>
    <cellStyle name="Normal 4 3 5 3 3" xfId="18387" xr:uid="{00000000-0005-0000-0000-0000D2470000}"/>
    <cellStyle name="Normal 4 3 5 3 4" xfId="18388" xr:uid="{00000000-0005-0000-0000-0000D3470000}"/>
    <cellStyle name="Normal 4 3 5 4" xfId="18389" xr:uid="{00000000-0005-0000-0000-0000D4470000}"/>
    <cellStyle name="Normal 4 3 5 4 2" xfId="18390" xr:uid="{00000000-0005-0000-0000-0000D5470000}"/>
    <cellStyle name="Normal 4 3 5 4 3" xfId="18391" xr:uid="{00000000-0005-0000-0000-0000D6470000}"/>
    <cellStyle name="Normal 4 3 5 4 4" xfId="18392" xr:uid="{00000000-0005-0000-0000-0000D7470000}"/>
    <cellStyle name="Normal 4 3 5 5" xfId="18393" xr:uid="{00000000-0005-0000-0000-0000D8470000}"/>
    <cellStyle name="Normal 4 3 5 5 2" xfId="18394" xr:uid="{00000000-0005-0000-0000-0000D9470000}"/>
    <cellStyle name="Normal 4 3 5 5 3" xfId="18395" xr:uid="{00000000-0005-0000-0000-0000DA470000}"/>
    <cellStyle name="Normal 4 3 5 5 4" xfId="18396" xr:uid="{00000000-0005-0000-0000-0000DB470000}"/>
    <cellStyle name="Normal 4 3 5 6" xfId="18397" xr:uid="{00000000-0005-0000-0000-0000DC470000}"/>
    <cellStyle name="Normal 4 3 5 7" xfId="18398" xr:uid="{00000000-0005-0000-0000-0000DD470000}"/>
    <cellStyle name="Normal 4 3 5 8" xfId="18399" xr:uid="{00000000-0005-0000-0000-0000DE470000}"/>
    <cellStyle name="Normal 4 3 6" xfId="18400" xr:uid="{00000000-0005-0000-0000-0000DF470000}"/>
    <cellStyle name="Normal 4 3 6 2" xfId="18401" xr:uid="{00000000-0005-0000-0000-0000E0470000}"/>
    <cellStyle name="Normal 4 3 6 2 2" xfId="18402" xr:uid="{00000000-0005-0000-0000-0000E1470000}"/>
    <cellStyle name="Normal 4 3 6 2 3" xfId="18403" xr:uid="{00000000-0005-0000-0000-0000E2470000}"/>
    <cellStyle name="Normal 4 3 6 2 4" xfId="18404" xr:uid="{00000000-0005-0000-0000-0000E3470000}"/>
    <cellStyle name="Normal 4 3 6 3" xfId="18405" xr:uid="{00000000-0005-0000-0000-0000E4470000}"/>
    <cellStyle name="Normal 4 3 6 3 2" xfId="18406" xr:uid="{00000000-0005-0000-0000-0000E5470000}"/>
    <cellStyle name="Normal 4 3 6 3 3" xfId="18407" xr:uid="{00000000-0005-0000-0000-0000E6470000}"/>
    <cellStyle name="Normal 4 3 6 3 4" xfId="18408" xr:uid="{00000000-0005-0000-0000-0000E7470000}"/>
    <cellStyle name="Normal 4 3 6 4" xfId="18409" xr:uid="{00000000-0005-0000-0000-0000E8470000}"/>
    <cellStyle name="Normal 4 3 6 5" xfId="18410" xr:uid="{00000000-0005-0000-0000-0000E9470000}"/>
    <cellStyle name="Normal 4 3 6 6" xfId="18411" xr:uid="{00000000-0005-0000-0000-0000EA470000}"/>
    <cellStyle name="Normal 4 3 7" xfId="18412" xr:uid="{00000000-0005-0000-0000-0000EB470000}"/>
    <cellStyle name="Normal 4 3 7 2" xfId="18413" xr:uid="{00000000-0005-0000-0000-0000EC470000}"/>
    <cellStyle name="Normal 4 3 7 3" xfId="18414" xr:uid="{00000000-0005-0000-0000-0000ED470000}"/>
    <cellStyle name="Normal 4 3 7 4" xfId="18415" xr:uid="{00000000-0005-0000-0000-0000EE470000}"/>
    <cellStyle name="Normal 4 3 8" xfId="18416" xr:uid="{00000000-0005-0000-0000-0000EF470000}"/>
    <cellStyle name="Normal 4 3 8 2" xfId="18417" xr:uid="{00000000-0005-0000-0000-0000F0470000}"/>
    <cellStyle name="Normal 4 3 8 3" xfId="18418" xr:uid="{00000000-0005-0000-0000-0000F1470000}"/>
    <cellStyle name="Normal 4 3 8 4" xfId="18419" xr:uid="{00000000-0005-0000-0000-0000F2470000}"/>
    <cellStyle name="Normal 4 3 9" xfId="18420" xr:uid="{00000000-0005-0000-0000-0000F3470000}"/>
    <cellStyle name="Normal 4 4" xfId="18421" xr:uid="{00000000-0005-0000-0000-0000F4470000}"/>
    <cellStyle name="Normal 4 4 2" xfId="18422" xr:uid="{00000000-0005-0000-0000-0000F5470000}"/>
    <cellStyle name="Normal 4 4 2 2" xfId="18423" xr:uid="{00000000-0005-0000-0000-0000F6470000}"/>
    <cellStyle name="Normal 4 4 2 2 2" xfId="18424" xr:uid="{00000000-0005-0000-0000-0000F7470000}"/>
    <cellStyle name="Normal 4 4 2 2 2 2" xfId="18425" xr:uid="{00000000-0005-0000-0000-0000F8470000}"/>
    <cellStyle name="Normal 4 4 2 2 2 3" xfId="18426" xr:uid="{00000000-0005-0000-0000-0000F9470000}"/>
    <cellStyle name="Normal 4 4 2 2 2 4" xfId="18427" xr:uid="{00000000-0005-0000-0000-0000FA470000}"/>
    <cellStyle name="Normal 4 4 2 2 3" xfId="18428" xr:uid="{00000000-0005-0000-0000-0000FB470000}"/>
    <cellStyle name="Normal 4 4 2 2 3 2" xfId="18429" xr:uid="{00000000-0005-0000-0000-0000FC470000}"/>
    <cellStyle name="Normal 4 4 2 2 3 3" xfId="18430" xr:uid="{00000000-0005-0000-0000-0000FD470000}"/>
    <cellStyle name="Normal 4 4 2 2 3 4" xfId="18431" xr:uid="{00000000-0005-0000-0000-0000FE470000}"/>
    <cellStyle name="Normal 4 4 2 2 4" xfId="18432" xr:uid="{00000000-0005-0000-0000-0000FF470000}"/>
    <cellStyle name="Normal 4 4 2 2 5" xfId="18433" xr:uid="{00000000-0005-0000-0000-000000480000}"/>
    <cellStyle name="Normal 4 4 2 2 6" xfId="18434" xr:uid="{00000000-0005-0000-0000-000001480000}"/>
    <cellStyle name="Normal 4 4 2 3" xfId="18435" xr:uid="{00000000-0005-0000-0000-000002480000}"/>
    <cellStyle name="Normal 4 4 2 3 2" xfId="18436" xr:uid="{00000000-0005-0000-0000-000003480000}"/>
    <cellStyle name="Normal 4 4 2 3 3" xfId="18437" xr:uid="{00000000-0005-0000-0000-000004480000}"/>
    <cellStyle name="Normal 4 4 2 3 4" xfId="18438" xr:uid="{00000000-0005-0000-0000-000005480000}"/>
    <cellStyle name="Normal 4 4 2 4" xfId="18439" xr:uid="{00000000-0005-0000-0000-000006480000}"/>
    <cellStyle name="Normal 4 4 2 4 2" xfId="18440" xr:uid="{00000000-0005-0000-0000-000007480000}"/>
    <cellStyle name="Normal 4 4 2 4 3" xfId="18441" xr:uid="{00000000-0005-0000-0000-000008480000}"/>
    <cellStyle name="Normal 4 4 2 4 4" xfId="18442" xr:uid="{00000000-0005-0000-0000-000009480000}"/>
    <cellStyle name="Normal 4 4 2 5" xfId="18443" xr:uid="{00000000-0005-0000-0000-00000A480000}"/>
    <cellStyle name="Normal 4 4 2 6" xfId="18444" xr:uid="{00000000-0005-0000-0000-00000B480000}"/>
    <cellStyle name="Normal 4 4 2 7" xfId="18445" xr:uid="{00000000-0005-0000-0000-00000C480000}"/>
    <cellStyle name="Normal 4 4 2 8" xfId="18446" xr:uid="{00000000-0005-0000-0000-00000D480000}"/>
    <cellStyle name="Normal 4 4 3" xfId="18447" xr:uid="{00000000-0005-0000-0000-00000E480000}"/>
    <cellStyle name="Normal 4 4 3 2" xfId="18448" xr:uid="{00000000-0005-0000-0000-00000F480000}"/>
    <cellStyle name="Normal 4 4 3 2 2" xfId="18449" xr:uid="{00000000-0005-0000-0000-000010480000}"/>
    <cellStyle name="Normal 4 4 3 2 2 2" xfId="18450" xr:uid="{00000000-0005-0000-0000-000011480000}"/>
    <cellStyle name="Normal 4 4 3 2 2 3" xfId="18451" xr:uid="{00000000-0005-0000-0000-000012480000}"/>
    <cellStyle name="Normal 4 4 3 2 2 4" xfId="18452" xr:uid="{00000000-0005-0000-0000-000013480000}"/>
    <cellStyle name="Normal 4 4 3 2 3" xfId="18453" xr:uid="{00000000-0005-0000-0000-000014480000}"/>
    <cellStyle name="Normal 4 4 3 2 4" xfId="18454" xr:uid="{00000000-0005-0000-0000-000015480000}"/>
    <cellStyle name="Normal 4 4 3 2 5" xfId="18455" xr:uid="{00000000-0005-0000-0000-000016480000}"/>
    <cellStyle name="Normal 4 4 3 3" xfId="18456" xr:uid="{00000000-0005-0000-0000-000017480000}"/>
    <cellStyle name="Normal 4 4 3 3 2" xfId="18457" xr:uid="{00000000-0005-0000-0000-000018480000}"/>
    <cellStyle name="Normal 4 4 3 3 3" xfId="18458" xr:uid="{00000000-0005-0000-0000-000019480000}"/>
    <cellStyle name="Normal 4 4 3 3 4" xfId="18459" xr:uid="{00000000-0005-0000-0000-00001A480000}"/>
    <cellStyle name="Normal 4 4 3 4" xfId="18460" xr:uid="{00000000-0005-0000-0000-00001B480000}"/>
    <cellStyle name="Normal 4 4 3 5" xfId="18461" xr:uid="{00000000-0005-0000-0000-00001C480000}"/>
    <cellStyle name="Normal 4 4 3 6" xfId="18462" xr:uid="{00000000-0005-0000-0000-00001D480000}"/>
    <cellStyle name="Normal 4 4 4" xfId="18463" xr:uid="{00000000-0005-0000-0000-00001E480000}"/>
    <cellStyle name="Normal 4 4 4 2" xfId="18464" xr:uid="{00000000-0005-0000-0000-00001F480000}"/>
    <cellStyle name="Normal 4 4 4 2 2" xfId="18465" xr:uid="{00000000-0005-0000-0000-000020480000}"/>
    <cellStyle name="Normal 4 4 4 2 3" xfId="18466" xr:uid="{00000000-0005-0000-0000-000021480000}"/>
    <cellStyle name="Normal 4 4 4 2 4" xfId="18467" xr:uid="{00000000-0005-0000-0000-000022480000}"/>
    <cellStyle name="Normal 4 4 4 3" xfId="18468" xr:uid="{00000000-0005-0000-0000-000023480000}"/>
    <cellStyle name="Normal 4 4 4 4" xfId="18469" xr:uid="{00000000-0005-0000-0000-000024480000}"/>
    <cellStyle name="Normal 4 4 4 5" xfId="18470" xr:uid="{00000000-0005-0000-0000-000025480000}"/>
    <cellStyle name="Normal 4 4 5" xfId="18471" xr:uid="{00000000-0005-0000-0000-000026480000}"/>
    <cellStyle name="Normal 4 4 5 2" xfId="18472" xr:uid="{00000000-0005-0000-0000-000027480000}"/>
    <cellStyle name="Normal 4 4 5 3" xfId="18473" xr:uid="{00000000-0005-0000-0000-000028480000}"/>
    <cellStyle name="Normal 4 4 5 4" xfId="18474" xr:uid="{00000000-0005-0000-0000-000029480000}"/>
    <cellStyle name="Normal 4 4 6" xfId="18475" xr:uid="{00000000-0005-0000-0000-00002A480000}"/>
    <cellStyle name="Normal 4 4 6 2" xfId="18476" xr:uid="{00000000-0005-0000-0000-00002B480000}"/>
    <cellStyle name="Normal 4 4 6 3" xfId="18477" xr:uid="{00000000-0005-0000-0000-00002C480000}"/>
    <cellStyle name="Normal 4 4 6 4" xfId="18478" xr:uid="{00000000-0005-0000-0000-00002D480000}"/>
    <cellStyle name="Normal 4 5" xfId="18479" xr:uid="{00000000-0005-0000-0000-00002E480000}"/>
    <cellStyle name="Normal 4 5 10" xfId="18480" xr:uid="{00000000-0005-0000-0000-00002F480000}"/>
    <cellStyle name="Normal 4 5 11" xfId="18481" xr:uid="{00000000-0005-0000-0000-000030480000}"/>
    <cellStyle name="Normal 4 5 12" xfId="18482" xr:uid="{00000000-0005-0000-0000-000031480000}"/>
    <cellStyle name="Normal 4 5 13" xfId="18483" xr:uid="{00000000-0005-0000-0000-000032480000}"/>
    <cellStyle name="Normal 4 5 14" xfId="18484" xr:uid="{00000000-0005-0000-0000-000033480000}"/>
    <cellStyle name="Normal 4 5 15" xfId="18485" xr:uid="{00000000-0005-0000-0000-000034480000}"/>
    <cellStyle name="Normal 4 5 16" xfId="18486" xr:uid="{00000000-0005-0000-0000-000035480000}"/>
    <cellStyle name="Normal 4 5 17" xfId="18487" xr:uid="{00000000-0005-0000-0000-000036480000}"/>
    <cellStyle name="Normal 4 5 18" xfId="18488" xr:uid="{00000000-0005-0000-0000-000037480000}"/>
    <cellStyle name="Normal 4 5 19" xfId="18489" xr:uid="{00000000-0005-0000-0000-000038480000}"/>
    <cellStyle name="Normal 4 5 2" xfId="18490" xr:uid="{00000000-0005-0000-0000-000039480000}"/>
    <cellStyle name="Normal 4 5 2 2" xfId="18491" xr:uid="{00000000-0005-0000-0000-00003A480000}"/>
    <cellStyle name="Normal 4 5 2 2 2" xfId="18492" xr:uid="{00000000-0005-0000-0000-00003B480000}"/>
    <cellStyle name="Normal 4 5 2 2 2 2" xfId="18493" xr:uid="{00000000-0005-0000-0000-00003C480000}"/>
    <cellStyle name="Normal 4 5 2 2 2 3" xfId="18494" xr:uid="{00000000-0005-0000-0000-00003D480000}"/>
    <cellStyle name="Normal 4 5 2 2 2 4" xfId="18495" xr:uid="{00000000-0005-0000-0000-00003E480000}"/>
    <cellStyle name="Normal 4 5 2 2 3" xfId="18496" xr:uid="{00000000-0005-0000-0000-00003F480000}"/>
    <cellStyle name="Normal 4 5 2 2 4" xfId="18497" xr:uid="{00000000-0005-0000-0000-000040480000}"/>
    <cellStyle name="Normal 4 5 2 2 5" xfId="18498" xr:uid="{00000000-0005-0000-0000-000041480000}"/>
    <cellStyle name="Normal 4 5 2 3" xfId="18499" xr:uid="{00000000-0005-0000-0000-000042480000}"/>
    <cellStyle name="Normal 4 5 2 3 2" xfId="18500" xr:uid="{00000000-0005-0000-0000-000043480000}"/>
    <cellStyle name="Normal 4 5 2 3 3" xfId="18501" xr:uid="{00000000-0005-0000-0000-000044480000}"/>
    <cellStyle name="Normal 4 5 2 3 4" xfId="18502" xr:uid="{00000000-0005-0000-0000-000045480000}"/>
    <cellStyle name="Normal 4 5 2 4" xfId="18503" xr:uid="{00000000-0005-0000-0000-000046480000}"/>
    <cellStyle name="Normal 4 5 2 4 2" xfId="18504" xr:uid="{00000000-0005-0000-0000-000047480000}"/>
    <cellStyle name="Normal 4 5 2 4 3" xfId="18505" xr:uid="{00000000-0005-0000-0000-000048480000}"/>
    <cellStyle name="Normal 4 5 2 4 4" xfId="18506" xr:uid="{00000000-0005-0000-0000-000049480000}"/>
    <cellStyle name="Normal 4 5 20" xfId="18507" xr:uid="{00000000-0005-0000-0000-00004A480000}"/>
    <cellStyle name="Normal 4 5 21" xfId="18508" xr:uid="{00000000-0005-0000-0000-00004B480000}"/>
    <cellStyle name="Normal 4 5 22" xfId="18509" xr:uid="{00000000-0005-0000-0000-00004C480000}"/>
    <cellStyle name="Normal 4 5 23" xfId="18510" xr:uid="{00000000-0005-0000-0000-00004D480000}"/>
    <cellStyle name="Normal 4 5 24" xfId="18511" xr:uid="{00000000-0005-0000-0000-00004E480000}"/>
    <cellStyle name="Normal 4 5 25" xfId="18512" xr:uid="{00000000-0005-0000-0000-00004F480000}"/>
    <cellStyle name="Normal 4 5 26" xfId="18513" xr:uid="{00000000-0005-0000-0000-000050480000}"/>
    <cellStyle name="Normal 4 5 27" xfId="18514" xr:uid="{00000000-0005-0000-0000-000051480000}"/>
    <cellStyle name="Normal 4 5 28" xfId="18515" xr:uid="{00000000-0005-0000-0000-000052480000}"/>
    <cellStyle name="Normal 4 5 29" xfId="18516" xr:uid="{00000000-0005-0000-0000-000053480000}"/>
    <cellStyle name="Normal 4 5 3" xfId="18517" xr:uid="{00000000-0005-0000-0000-000054480000}"/>
    <cellStyle name="Normal 4 5 3 2" xfId="18518" xr:uid="{00000000-0005-0000-0000-000055480000}"/>
    <cellStyle name="Normal 4 5 3 2 2" xfId="18519" xr:uid="{00000000-0005-0000-0000-000056480000}"/>
    <cellStyle name="Normal 4 5 3 2 2 2" xfId="18520" xr:uid="{00000000-0005-0000-0000-000057480000}"/>
    <cellStyle name="Normal 4 5 3 2 2 3" xfId="18521" xr:uid="{00000000-0005-0000-0000-000058480000}"/>
    <cellStyle name="Normal 4 5 3 2 2 4" xfId="18522" xr:uid="{00000000-0005-0000-0000-000059480000}"/>
    <cellStyle name="Normal 4 5 3 2 3" xfId="18523" xr:uid="{00000000-0005-0000-0000-00005A480000}"/>
    <cellStyle name="Normal 4 5 3 2 4" xfId="18524" xr:uid="{00000000-0005-0000-0000-00005B480000}"/>
    <cellStyle name="Normal 4 5 3 2 5" xfId="18525" xr:uid="{00000000-0005-0000-0000-00005C480000}"/>
    <cellStyle name="Normal 4 5 3 3" xfId="18526" xr:uid="{00000000-0005-0000-0000-00005D480000}"/>
    <cellStyle name="Normal 4 5 3 3 2" xfId="18527" xr:uid="{00000000-0005-0000-0000-00005E480000}"/>
    <cellStyle name="Normal 4 5 3 3 3" xfId="18528" xr:uid="{00000000-0005-0000-0000-00005F480000}"/>
    <cellStyle name="Normal 4 5 3 3 4" xfId="18529" xr:uid="{00000000-0005-0000-0000-000060480000}"/>
    <cellStyle name="Normal 4 5 3 4" xfId="18530" xr:uid="{00000000-0005-0000-0000-000061480000}"/>
    <cellStyle name="Normal 4 5 3 4 2" xfId="18531" xr:uid="{00000000-0005-0000-0000-000062480000}"/>
    <cellStyle name="Normal 4 5 3 4 3" xfId="18532" xr:uid="{00000000-0005-0000-0000-000063480000}"/>
    <cellStyle name="Normal 4 5 3 4 4" xfId="18533" xr:uid="{00000000-0005-0000-0000-000064480000}"/>
    <cellStyle name="Normal 4 5 30" xfId="18534" xr:uid="{00000000-0005-0000-0000-000065480000}"/>
    <cellStyle name="Normal 4 5 31" xfId="18535" xr:uid="{00000000-0005-0000-0000-000066480000}"/>
    <cellStyle name="Normal 4 5 32" xfId="18536" xr:uid="{00000000-0005-0000-0000-000067480000}"/>
    <cellStyle name="Normal 4 5 33" xfId="18537" xr:uid="{00000000-0005-0000-0000-000068480000}"/>
    <cellStyle name="Normal 4 5 34" xfId="18538" xr:uid="{00000000-0005-0000-0000-000069480000}"/>
    <cellStyle name="Normal 4 5 35" xfId="18539" xr:uid="{00000000-0005-0000-0000-00006A480000}"/>
    <cellStyle name="Normal 4 5 36" xfId="18540" xr:uid="{00000000-0005-0000-0000-00006B480000}"/>
    <cellStyle name="Normal 4 5 37" xfId="18541" xr:uid="{00000000-0005-0000-0000-00006C480000}"/>
    <cellStyle name="Normal 4 5 38" xfId="18542" xr:uid="{00000000-0005-0000-0000-00006D480000}"/>
    <cellStyle name="Normal 4 5 39" xfId="18543" xr:uid="{00000000-0005-0000-0000-00006E480000}"/>
    <cellStyle name="Normal 4 5 4" xfId="18544" xr:uid="{00000000-0005-0000-0000-00006F480000}"/>
    <cellStyle name="Normal 4 5 4 2" xfId="18545" xr:uid="{00000000-0005-0000-0000-000070480000}"/>
    <cellStyle name="Normal 4 5 4 2 2" xfId="18546" xr:uid="{00000000-0005-0000-0000-000071480000}"/>
    <cellStyle name="Normal 4 5 4 2 3" xfId="18547" xr:uid="{00000000-0005-0000-0000-000072480000}"/>
    <cellStyle name="Normal 4 5 4 2 4" xfId="18548" xr:uid="{00000000-0005-0000-0000-000073480000}"/>
    <cellStyle name="Normal 4 5 4 3" xfId="18549" xr:uid="{00000000-0005-0000-0000-000074480000}"/>
    <cellStyle name="Normal 4 5 4 3 2" xfId="18550" xr:uid="{00000000-0005-0000-0000-000075480000}"/>
    <cellStyle name="Normal 4 5 4 3 3" xfId="18551" xr:uid="{00000000-0005-0000-0000-000076480000}"/>
    <cellStyle name="Normal 4 5 4 3 4" xfId="18552" xr:uid="{00000000-0005-0000-0000-000077480000}"/>
    <cellStyle name="Normal 4 5 40" xfId="18553" xr:uid="{00000000-0005-0000-0000-000078480000}"/>
    <cellStyle name="Normal 4 5 41" xfId="18554" xr:uid="{00000000-0005-0000-0000-000079480000}"/>
    <cellStyle name="Normal 4 5 42" xfId="18555" xr:uid="{00000000-0005-0000-0000-00007A480000}"/>
    <cellStyle name="Normal 4 5 43" xfId="18556" xr:uid="{00000000-0005-0000-0000-00007B480000}"/>
    <cellStyle name="Normal 4 5 44" xfId="18557" xr:uid="{00000000-0005-0000-0000-00007C480000}"/>
    <cellStyle name="Normal 4 5 45" xfId="18558" xr:uid="{00000000-0005-0000-0000-00007D480000}"/>
    <cellStyle name="Normal 4 5 46" xfId="18559" xr:uid="{00000000-0005-0000-0000-00007E480000}"/>
    <cellStyle name="Normal 4 5 47" xfId="18560" xr:uid="{00000000-0005-0000-0000-00007F480000}"/>
    <cellStyle name="Normal 4 5 48" xfId="18561" xr:uid="{00000000-0005-0000-0000-000080480000}"/>
    <cellStyle name="Normal 4 5 49" xfId="18562" xr:uid="{00000000-0005-0000-0000-000081480000}"/>
    <cellStyle name="Normal 4 5 5" xfId="18563" xr:uid="{00000000-0005-0000-0000-000082480000}"/>
    <cellStyle name="Normal 4 5 5 2" xfId="18564" xr:uid="{00000000-0005-0000-0000-000083480000}"/>
    <cellStyle name="Normal 4 5 5 2 2" xfId="18565" xr:uid="{00000000-0005-0000-0000-000084480000}"/>
    <cellStyle name="Normal 4 5 5 2 3" xfId="18566" xr:uid="{00000000-0005-0000-0000-000085480000}"/>
    <cellStyle name="Normal 4 5 5 2 4" xfId="18567" xr:uid="{00000000-0005-0000-0000-000086480000}"/>
    <cellStyle name="Normal 4 5 50" xfId="18568" xr:uid="{00000000-0005-0000-0000-000087480000}"/>
    <cellStyle name="Normal 4 5 51" xfId="18569" xr:uid="{00000000-0005-0000-0000-000088480000}"/>
    <cellStyle name="Normal 4 5 52" xfId="18570" xr:uid="{00000000-0005-0000-0000-000089480000}"/>
    <cellStyle name="Normal 4 5 53" xfId="18571" xr:uid="{00000000-0005-0000-0000-00008A480000}"/>
    <cellStyle name="Normal 4 5 54" xfId="18572" xr:uid="{00000000-0005-0000-0000-00008B480000}"/>
    <cellStyle name="Normal 4 5 55" xfId="18573" xr:uid="{00000000-0005-0000-0000-00008C480000}"/>
    <cellStyle name="Normal 4 5 56" xfId="18574" xr:uid="{00000000-0005-0000-0000-00008D480000}"/>
    <cellStyle name="Normal 4 5 57" xfId="18575" xr:uid="{00000000-0005-0000-0000-00008E480000}"/>
    <cellStyle name="Normal 4 5 58" xfId="18576" xr:uid="{00000000-0005-0000-0000-00008F480000}"/>
    <cellStyle name="Normal 4 5 59" xfId="18577" xr:uid="{00000000-0005-0000-0000-000090480000}"/>
    <cellStyle name="Normal 4 5 6" xfId="18578" xr:uid="{00000000-0005-0000-0000-000091480000}"/>
    <cellStyle name="Normal 4 5 60" xfId="18579" xr:uid="{00000000-0005-0000-0000-000092480000}"/>
    <cellStyle name="Normal 4 5 61" xfId="18580" xr:uid="{00000000-0005-0000-0000-000093480000}"/>
    <cellStyle name="Normal 4 5 62" xfId="18581" xr:uid="{00000000-0005-0000-0000-000094480000}"/>
    <cellStyle name="Normal 4 5 63" xfId="18582" xr:uid="{00000000-0005-0000-0000-000095480000}"/>
    <cellStyle name="Normal 4 5 64" xfId="18583" xr:uid="{00000000-0005-0000-0000-000096480000}"/>
    <cellStyle name="Normal 4 5 65" xfId="18584" xr:uid="{00000000-0005-0000-0000-000097480000}"/>
    <cellStyle name="Normal 4 5 66" xfId="18585" xr:uid="{00000000-0005-0000-0000-000098480000}"/>
    <cellStyle name="Normal 4 5 67" xfId="18586" xr:uid="{00000000-0005-0000-0000-000099480000}"/>
    <cellStyle name="Normal 4 5 68" xfId="18587" xr:uid="{00000000-0005-0000-0000-00009A480000}"/>
    <cellStyle name="Normal 4 5 69" xfId="18588" xr:uid="{00000000-0005-0000-0000-00009B480000}"/>
    <cellStyle name="Normal 4 5 7" xfId="18589" xr:uid="{00000000-0005-0000-0000-00009C480000}"/>
    <cellStyle name="Normal 4 5 70" xfId="18590" xr:uid="{00000000-0005-0000-0000-00009D480000}"/>
    <cellStyle name="Normal 4 5 71" xfId="18591" xr:uid="{00000000-0005-0000-0000-00009E480000}"/>
    <cellStyle name="Normal 4 5 72" xfId="18592" xr:uid="{00000000-0005-0000-0000-00009F480000}"/>
    <cellStyle name="Normal 4 5 73" xfId="18593" xr:uid="{00000000-0005-0000-0000-0000A0480000}"/>
    <cellStyle name="Normal 4 5 74" xfId="18594" xr:uid="{00000000-0005-0000-0000-0000A1480000}"/>
    <cellStyle name="Normal 4 5 75" xfId="18595" xr:uid="{00000000-0005-0000-0000-0000A2480000}"/>
    <cellStyle name="Normal 4 5 76" xfId="18596" xr:uid="{00000000-0005-0000-0000-0000A3480000}"/>
    <cellStyle name="Normal 4 5 77" xfId="18597" xr:uid="{00000000-0005-0000-0000-0000A4480000}"/>
    <cellStyle name="Normal 4 5 78" xfId="18598" xr:uid="{00000000-0005-0000-0000-0000A5480000}"/>
    <cellStyle name="Normal 4 5 79" xfId="18599" xr:uid="{00000000-0005-0000-0000-0000A6480000}"/>
    <cellStyle name="Normal 4 5 8" xfId="18600" xr:uid="{00000000-0005-0000-0000-0000A7480000}"/>
    <cellStyle name="Normal 4 5 80" xfId="18601" xr:uid="{00000000-0005-0000-0000-0000A8480000}"/>
    <cellStyle name="Normal 4 5 81" xfId="18602" xr:uid="{00000000-0005-0000-0000-0000A9480000}"/>
    <cellStyle name="Normal 4 5 82" xfId="18603" xr:uid="{00000000-0005-0000-0000-0000AA480000}"/>
    <cellStyle name="Normal 4 5 83" xfId="18604" xr:uid="{00000000-0005-0000-0000-0000AB480000}"/>
    <cellStyle name="Normal 4 5 84" xfId="18605" xr:uid="{00000000-0005-0000-0000-0000AC480000}"/>
    <cellStyle name="Normal 4 5 85" xfId="18606" xr:uid="{00000000-0005-0000-0000-0000AD480000}"/>
    <cellStyle name="Normal 4 5 86" xfId="18607" xr:uid="{00000000-0005-0000-0000-0000AE480000}"/>
    <cellStyle name="Normal 4 5 87" xfId="18608" xr:uid="{00000000-0005-0000-0000-0000AF480000}"/>
    <cellStyle name="Normal 4 5 88" xfId="18609" xr:uid="{00000000-0005-0000-0000-0000B0480000}"/>
    <cellStyle name="Normal 4 5 89" xfId="18610" xr:uid="{00000000-0005-0000-0000-0000B1480000}"/>
    <cellStyle name="Normal 4 5 9" xfId="18611" xr:uid="{00000000-0005-0000-0000-0000B2480000}"/>
    <cellStyle name="Normal 4 5 90" xfId="18612" xr:uid="{00000000-0005-0000-0000-0000B3480000}"/>
    <cellStyle name="Normal 4 5 91" xfId="18613" xr:uid="{00000000-0005-0000-0000-0000B4480000}"/>
    <cellStyle name="Normal 4 5 92" xfId="18614" xr:uid="{00000000-0005-0000-0000-0000B5480000}"/>
    <cellStyle name="Normal 4 5 93" xfId="18615" xr:uid="{00000000-0005-0000-0000-0000B6480000}"/>
    <cellStyle name="Normal 4 5 94" xfId="18616" xr:uid="{00000000-0005-0000-0000-0000B7480000}"/>
    <cellStyle name="Normal 4 5 94 2" xfId="18617" xr:uid="{00000000-0005-0000-0000-0000B8480000}"/>
    <cellStyle name="Normal 4 5 94 3" xfId="18618" xr:uid="{00000000-0005-0000-0000-0000B9480000}"/>
    <cellStyle name="Normal 4 5 94 4" xfId="18619" xr:uid="{00000000-0005-0000-0000-0000BA480000}"/>
    <cellStyle name="Normal 4 6" xfId="18620" xr:uid="{00000000-0005-0000-0000-0000BB480000}"/>
    <cellStyle name="Normal 4 6 2" xfId="18621" xr:uid="{00000000-0005-0000-0000-0000BC480000}"/>
    <cellStyle name="Normal 4 6 2 2" xfId="18622" xr:uid="{00000000-0005-0000-0000-0000BD480000}"/>
    <cellStyle name="Normal 4 6 2 2 2" xfId="18623" xr:uid="{00000000-0005-0000-0000-0000BE480000}"/>
    <cellStyle name="Normal 4 6 2 2 3" xfId="18624" xr:uid="{00000000-0005-0000-0000-0000BF480000}"/>
    <cellStyle name="Normal 4 6 2 2 4" xfId="18625" xr:uid="{00000000-0005-0000-0000-0000C0480000}"/>
    <cellStyle name="Normal 4 6 2 3" xfId="18626" xr:uid="{00000000-0005-0000-0000-0000C1480000}"/>
    <cellStyle name="Normal 4 6 2 3 2" xfId="18627" xr:uid="{00000000-0005-0000-0000-0000C2480000}"/>
    <cellStyle name="Normal 4 6 2 3 3" xfId="18628" xr:uid="{00000000-0005-0000-0000-0000C3480000}"/>
    <cellStyle name="Normal 4 6 2 3 4" xfId="18629" xr:uid="{00000000-0005-0000-0000-0000C4480000}"/>
    <cellStyle name="Normal 4 6 3" xfId="18630" xr:uid="{00000000-0005-0000-0000-0000C5480000}"/>
    <cellStyle name="Normal 4 6 3 2" xfId="18631" xr:uid="{00000000-0005-0000-0000-0000C6480000}"/>
    <cellStyle name="Normal 4 6 3 3" xfId="18632" xr:uid="{00000000-0005-0000-0000-0000C7480000}"/>
    <cellStyle name="Normal 4 6 3 4" xfId="18633" xr:uid="{00000000-0005-0000-0000-0000C8480000}"/>
    <cellStyle name="Normal 4 6 4" xfId="18634" xr:uid="{00000000-0005-0000-0000-0000C9480000}"/>
    <cellStyle name="Normal 4 6 4 2" xfId="18635" xr:uid="{00000000-0005-0000-0000-0000CA480000}"/>
    <cellStyle name="Normal 4 6 4 3" xfId="18636" xr:uid="{00000000-0005-0000-0000-0000CB480000}"/>
    <cellStyle name="Normal 4 6 4 4" xfId="18637" xr:uid="{00000000-0005-0000-0000-0000CC480000}"/>
    <cellStyle name="Normal 4 7" xfId="18638" xr:uid="{00000000-0005-0000-0000-0000CD480000}"/>
    <cellStyle name="Normal 4 7 2" xfId="18639" xr:uid="{00000000-0005-0000-0000-0000CE480000}"/>
    <cellStyle name="Normal 4 7 2 2" xfId="18640" xr:uid="{00000000-0005-0000-0000-0000CF480000}"/>
    <cellStyle name="Normal 4 7 2 2 2" xfId="18641" xr:uid="{00000000-0005-0000-0000-0000D0480000}"/>
    <cellStyle name="Normal 4 7 2 2 3" xfId="18642" xr:uid="{00000000-0005-0000-0000-0000D1480000}"/>
    <cellStyle name="Normal 4 7 2 2 4" xfId="18643" xr:uid="{00000000-0005-0000-0000-0000D2480000}"/>
    <cellStyle name="Normal 4 7 2 3" xfId="18644" xr:uid="{00000000-0005-0000-0000-0000D3480000}"/>
    <cellStyle name="Normal 4 7 2 3 2" xfId="18645" xr:uid="{00000000-0005-0000-0000-0000D4480000}"/>
    <cellStyle name="Normal 4 7 2 3 3" xfId="18646" xr:uid="{00000000-0005-0000-0000-0000D5480000}"/>
    <cellStyle name="Normal 4 7 2 3 4" xfId="18647" xr:uid="{00000000-0005-0000-0000-0000D6480000}"/>
    <cellStyle name="Normal 4 7 3" xfId="18648" xr:uid="{00000000-0005-0000-0000-0000D7480000}"/>
    <cellStyle name="Normal 4 7 3 2" xfId="18649" xr:uid="{00000000-0005-0000-0000-0000D8480000}"/>
    <cellStyle name="Normal 4 7 3 3" xfId="18650" xr:uid="{00000000-0005-0000-0000-0000D9480000}"/>
    <cellStyle name="Normal 4 7 3 4" xfId="18651" xr:uid="{00000000-0005-0000-0000-0000DA480000}"/>
    <cellStyle name="Normal 4 7 4" xfId="18652" xr:uid="{00000000-0005-0000-0000-0000DB480000}"/>
    <cellStyle name="Normal 4 7 4 2" xfId="18653" xr:uid="{00000000-0005-0000-0000-0000DC480000}"/>
    <cellStyle name="Normal 4 7 4 3" xfId="18654" xr:uid="{00000000-0005-0000-0000-0000DD480000}"/>
    <cellStyle name="Normal 4 7 4 4" xfId="18655" xr:uid="{00000000-0005-0000-0000-0000DE480000}"/>
    <cellStyle name="Normal 4 8" xfId="18656" xr:uid="{00000000-0005-0000-0000-0000DF480000}"/>
    <cellStyle name="Normal 4 8 2" xfId="18657" xr:uid="{00000000-0005-0000-0000-0000E0480000}"/>
    <cellStyle name="Normal 4 8 2 2" xfId="18658" xr:uid="{00000000-0005-0000-0000-0000E1480000}"/>
    <cellStyle name="Normal 4 8 2 2 2" xfId="18659" xr:uid="{00000000-0005-0000-0000-0000E2480000}"/>
    <cellStyle name="Normal 4 8 2 2 3" xfId="18660" xr:uid="{00000000-0005-0000-0000-0000E3480000}"/>
    <cellStyle name="Normal 4 8 2 2 4" xfId="18661" xr:uid="{00000000-0005-0000-0000-0000E4480000}"/>
    <cellStyle name="Normal 4 8 3" xfId="18662" xr:uid="{00000000-0005-0000-0000-0000E5480000}"/>
    <cellStyle name="Normal 4 8 3 2" xfId="18663" xr:uid="{00000000-0005-0000-0000-0000E6480000}"/>
    <cellStyle name="Normal 4 8 3 3" xfId="18664" xr:uid="{00000000-0005-0000-0000-0000E7480000}"/>
    <cellStyle name="Normal 4 8 3 4" xfId="18665" xr:uid="{00000000-0005-0000-0000-0000E8480000}"/>
    <cellStyle name="Normal 4 9" xfId="18666" xr:uid="{00000000-0005-0000-0000-0000E9480000}"/>
    <cellStyle name="Normal 4 9 2" xfId="18667" xr:uid="{00000000-0005-0000-0000-0000EA480000}"/>
    <cellStyle name="Normal 4 9 2 2" xfId="18668" xr:uid="{00000000-0005-0000-0000-0000EB480000}"/>
    <cellStyle name="Normal 4 9 2 3" xfId="18669" xr:uid="{00000000-0005-0000-0000-0000EC480000}"/>
    <cellStyle name="Normal 4 9 2 4" xfId="18670" xr:uid="{00000000-0005-0000-0000-0000ED480000}"/>
    <cellStyle name="Normal 4 9 3" xfId="18671" xr:uid="{00000000-0005-0000-0000-0000EE480000}"/>
    <cellStyle name="Normal 40" xfId="18672" xr:uid="{00000000-0005-0000-0000-0000EF480000}"/>
    <cellStyle name="Normal 40 2" xfId="18673" xr:uid="{00000000-0005-0000-0000-0000F0480000}"/>
    <cellStyle name="Normal 40 3" xfId="18674" xr:uid="{00000000-0005-0000-0000-0000F1480000}"/>
    <cellStyle name="Normal 40 3 2" xfId="18675" xr:uid="{00000000-0005-0000-0000-0000F2480000}"/>
    <cellStyle name="Normal 40 3 2 2" xfId="18676" xr:uid="{00000000-0005-0000-0000-0000F3480000}"/>
    <cellStyle name="Normal 40 3 2 2 2" xfId="18677" xr:uid="{00000000-0005-0000-0000-0000F4480000}"/>
    <cellStyle name="Normal 40 3 2 2 3" xfId="18678" xr:uid="{00000000-0005-0000-0000-0000F5480000}"/>
    <cellStyle name="Normal 40 3 2 2 4" xfId="18679" xr:uid="{00000000-0005-0000-0000-0000F6480000}"/>
    <cellStyle name="Normal 40 3 2 3" xfId="18680" xr:uid="{00000000-0005-0000-0000-0000F7480000}"/>
    <cellStyle name="Normal 40 3 2 4" xfId="18681" xr:uid="{00000000-0005-0000-0000-0000F8480000}"/>
    <cellStyle name="Normal 40 3 2 5" xfId="18682" xr:uid="{00000000-0005-0000-0000-0000F9480000}"/>
    <cellStyle name="Normal 40 3 3" xfId="18683" xr:uid="{00000000-0005-0000-0000-0000FA480000}"/>
    <cellStyle name="Normal 40 3 3 2" xfId="18684" xr:uid="{00000000-0005-0000-0000-0000FB480000}"/>
    <cellStyle name="Normal 40 3 3 3" xfId="18685" xr:uid="{00000000-0005-0000-0000-0000FC480000}"/>
    <cellStyle name="Normal 40 3 3 4" xfId="18686" xr:uid="{00000000-0005-0000-0000-0000FD480000}"/>
    <cellStyle name="Normal 40 3 4" xfId="18687" xr:uid="{00000000-0005-0000-0000-0000FE480000}"/>
    <cellStyle name="Normal 40 3 5" xfId="18688" xr:uid="{00000000-0005-0000-0000-0000FF480000}"/>
    <cellStyle name="Normal 40 3 6" xfId="18689" xr:uid="{00000000-0005-0000-0000-000000490000}"/>
    <cellStyle name="Normal 41" xfId="18690" xr:uid="{00000000-0005-0000-0000-000001490000}"/>
    <cellStyle name="Normal 41 2" xfId="18691" xr:uid="{00000000-0005-0000-0000-000002490000}"/>
    <cellStyle name="Normal 41 3" xfId="18692" xr:uid="{00000000-0005-0000-0000-000003490000}"/>
    <cellStyle name="Normal 41 3 2" xfId="18693" xr:uid="{00000000-0005-0000-0000-000004490000}"/>
    <cellStyle name="Normal 41 3 2 2" xfId="18694" xr:uid="{00000000-0005-0000-0000-000005490000}"/>
    <cellStyle name="Normal 41 3 2 2 2" xfId="18695" xr:uid="{00000000-0005-0000-0000-000006490000}"/>
    <cellStyle name="Normal 41 3 2 2 3" xfId="18696" xr:uid="{00000000-0005-0000-0000-000007490000}"/>
    <cellStyle name="Normal 41 3 2 2 4" xfId="18697" xr:uid="{00000000-0005-0000-0000-000008490000}"/>
    <cellStyle name="Normal 41 3 2 3" xfId="18698" xr:uid="{00000000-0005-0000-0000-000009490000}"/>
    <cellStyle name="Normal 41 3 2 4" xfId="18699" xr:uid="{00000000-0005-0000-0000-00000A490000}"/>
    <cellStyle name="Normal 41 3 2 5" xfId="18700" xr:uid="{00000000-0005-0000-0000-00000B490000}"/>
    <cellStyle name="Normal 41 3 3" xfId="18701" xr:uid="{00000000-0005-0000-0000-00000C490000}"/>
    <cellStyle name="Normal 41 3 3 2" xfId="18702" xr:uid="{00000000-0005-0000-0000-00000D490000}"/>
    <cellStyle name="Normal 41 3 3 3" xfId="18703" xr:uid="{00000000-0005-0000-0000-00000E490000}"/>
    <cellStyle name="Normal 41 3 3 4" xfId="18704" xr:uid="{00000000-0005-0000-0000-00000F490000}"/>
    <cellStyle name="Normal 41 3 4" xfId="18705" xr:uid="{00000000-0005-0000-0000-000010490000}"/>
    <cellStyle name="Normal 41 3 5" xfId="18706" xr:uid="{00000000-0005-0000-0000-000011490000}"/>
    <cellStyle name="Normal 41 3 6" xfId="18707" xr:uid="{00000000-0005-0000-0000-000012490000}"/>
    <cellStyle name="Normal 42" xfId="18708" xr:uid="{00000000-0005-0000-0000-000013490000}"/>
    <cellStyle name="Normal 42 2" xfId="18709" xr:uid="{00000000-0005-0000-0000-000014490000}"/>
    <cellStyle name="Normal 42 3" xfId="18710" xr:uid="{00000000-0005-0000-0000-000015490000}"/>
    <cellStyle name="Normal 42 3 2" xfId="18711" xr:uid="{00000000-0005-0000-0000-000016490000}"/>
    <cellStyle name="Normal 42 3 2 2" xfId="18712" xr:uid="{00000000-0005-0000-0000-000017490000}"/>
    <cellStyle name="Normal 42 3 2 2 2" xfId="18713" xr:uid="{00000000-0005-0000-0000-000018490000}"/>
    <cellStyle name="Normal 42 3 2 2 3" xfId="18714" xr:uid="{00000000-0005-0000-0000-000019490000}"/>
    <cellStyle name="Normal 42 3 2 2 4" xfId="18715" xr:uid="{00000000-0005-0000-0000-00001A490000}"/>
    <cellStyle name="Normal 42 3 2 3" xfId="18716" xr:uid="{00000000-0005-0000-0000-00001B490000}"/>
    <cellStyle name="Normal 42 3 2 4" xfId="18717" xr:uid="{00000000-0005-0000-0000-00001C490000}"/>
    <cellStyle name="Normal 42 3 2 5" xfId="18718" xr:uid="{00000000-0005-0000-0000-00001D490000}"/>
    <cellStyle name="Normal 42 3 3" xfId="18719" xr:uid="{00000000-0005-0000-0000-00001E490000}"/>
    <cellStyle name="Normal 42 3 3 2" xfId="18720" xr:uid="{00000000-0005-0000-0000-00001F490000}"/>
    <cellStyle name="Normal 42 3 3 3" xfId="18721" xr:uid="{00000000-0005-0000-0000-000020490000}"/>
    <cellStyle name="Normal 42 3 3 4" xfId="18722" xr:uid="{00000000-0005-0000-0000-000021490000}"/>
    <cellStyle name="Normal 42 3 4" xfId="18723" xr:uid="{00000000-0005-0000-0000-000022490000}"/>
    <cellStyle name="Normal 42 3 5" xfId="18724" xr:uid="{00000000-0005-0000-0000-000023490000}"/>
    <cellStyle name="Normal 42 3 6" xfId="18725" xr:uid="{00000000-0005-0000-0000-000024490000}"/>
    <cellStyle name="Normal 43" xfId="18726" xr:uid="{00000000-0005-0000-0000-000025490000}"/>
    <cellStyle name="Normal 43 2" xfId="18727" xr:uid="{00000000-0005-0000-0000-000026490000}"/>
    <cellStyle name="Normal 43 3" xfId="18728" xr:uid="{00000000-0005-0000-0000-000027490000}"/>
    <cellStyle name="Normal 43 3 2" xfId="18729" xr:uid="{00000000-0005-0000-0000-000028490000}"/>
    <cellStyle name="Normal 43 3 2 2" xfId="18730" xr:uid="{00000000-0005-0000-0000-000029490000}"/>
    <cellStyle name="Normal 43 3 2 2 2" xfId="18731" xr:uid="{00000000-0005-0000-0000-00002A490000}"/>
    <cellStyle name="Normal 43 3 2 2 3" xfId="18732" xr:uid="{00000000-0005-0000-0000-00002B490000}"/>
    <cellStyle name="Normal 43 3 2 2 4" xfId="18733" xr:uid="{00000000-0005-0000-0000-00002C490000}"/>
    <cellStyle name="Normal 43 3 2 3" xfId="18734" xr:uid="{00000000-0005-0000-0000-00002D490000}"/>
    <cellStyle name="Normal 43 3 2 4" xfId="18735" xr:uid="{00000000-0005-0000-0000-00002E490000}"/>
    <cellStyle name="Normal 43 3 2 5" xfId="18736" xr:uid="{00000000-0005-0000-0000-00002F490000}"/>
    <cellStyle name="Normal 43 3 3" xfId="18737" xr:uid="{00000000-0005-0000-0000-000030490000}"/>
    <cellStyle name="Normal 43 3 3 2" xfId="18738" xr:uid="{00000000-0005-0000-0000-000031490000}"/>
    <cellStyle name="Normal 43 3 3 3" xfId="18739" xr:uid="{00000000-0005-0000-0000-000032490000}"/>
    <cellStyle name="Normal 43 3 3 4" xfId="18740" xr:uid="{00000000-0005-0000-0000-000033490000}"/>
    <cellStyle name="Normal 43 3 4" xfId="18741" xr:uid="{00000000-0005-0000-0000-000034490000}"/>
    <cellStyle name="Normal 43 3 5" xfId="18742" xr:uid="{00000000-0005-0000-0000-000035490000}"/>
    <cellStyle name="Normal 43 3 6" xfId="18743" xr:uid="{00000000-0005-0000-0000-000036490000}"/>
    <cellStyle name="Normal 44" xfId="18744" xr:uid="{00000000-0005-0000-0000-000037490000}"/>
    <cellStyle name="Normal 44 2" xfId="18745" xr:uid="{00000000-0005-0000-0000-000038490000}"/>
    <cellStyle name="Normal 44 2 2" xfId="18746" xr:uid="{00000000-0005-0000-0000-000039490000}"/>
    <cellStyle name="Normal 44 2 2 2" xfId="18747" xr:uid="{00000000-0005-0000-0000-00003A490000}"/>
    <cellStyle name="Normal 44 2 2 2 2" xfId="18748" xr:uid="{00000000-0005-0000-0000-00003B490000}"/>
    <cellStyle name="Normal 44 2 2 2 2 2" xfId="18749" xr:uid="{00000000-0005-0000-0000-00003C490000}"/>
    <cellStyle name="Normal 44 2 2 2 2 3" xfId="18750" xr:uid="{00000000-0005-0000-0000-00003D490000}"/>
    <cellStyle name="Normal 44 2 2 2 2 4" xfId="18751" xr:uid="{00000000-0005-0000-0000-00003E490000}"/>
    <cellStyle name="Normal 44 2 2 2 3" xfId="18752" xr:uid="{00000000-0005-0000-0000-00003F490000}"/>
    <cellStyle name="Normal 44 2 2 2 4" xfId="18753" xr:uid="{00000000-0005-0000-0000-000040490000}"/>
    <cellStyle name="Normal 44 2 2 2 5" xfId="18754" xr:uid="{00000000-0005-0000-0000-000041490000}"/>
    <cellStyle name="Normal 44 2 2 3" xfId="18755" xr:uid="{00000000-0005-0000-0000-000042490000}"/>
    <cellStyle name="Normal 44 2 2 3 2" xfId="18756" xr:uid="{00000000-0005-0000-0000-000043490000}"/>
    <cellStyle name="Normal 44 2 2 3 3" xfId="18757" xr:uid="{00000000-0005-0000-0000-000044490000}"/>
    <cellStyle name="Normal 44 2 2 3 4" xfId="18758" xr:uid="{00000000-0005-0000-0000-000045490000}"/>
    <cellStyle name="Normal 44 2 2 4" xfId="18759" xr:uid="{00000000-0005-0000-0000-000046490000}"/>
    <cellStyle name="Normal 44 2 2 5" xfId="18760" xr:uid="{00000000-0005-0000-0000-000047490000}"/>
    <cellStyle name="Normal 44 2 2 6" xfId="18761" xr:uid="{00000000-0005-0000-0000-000048490000}"/>
    <cellStyle name="Normal 44 3" xfId="18762" xr:uid="{00000000-0005-0000-0000-000049490000}"/>
    <cellStyle name="Normal 44 3 2" xfId="18763" xr:uid="{00000000-0005-0000-0000-00004A490000}"/>
    <cellStyle name="Normal 44 3 2 2" xfId="18764" xr:uid="{00000000-0005-0000-0000-00004B490000}"/>
    <cellStyle name="Normal 44 3 2 2 2" xfId="18765" xr:uid="{00000000-0005-0000-0000-00004C490000}"/>
    <cellStyle name="Normal 44 3 2 2 3" xfId="18766" xr:uid="{00000000-0005-0000-0000-00004D490000}"/>
    <cellStyle name="Normal 44 3 2 2 4" xfId="18767" xr:uid="{00000000-0005-0000-0000-00004E490000}"/>
    <cellStyle name="Normal 44 3 2 3" xfId="18768" xr:uid="{00000000-0005-0000-0000-00004F490000}"/>
    <cellStyle name="Normal 44 3 2 4" xfId="18769" xr:uid="{00000000-0005-0000-0000-000050490000}"/>
    <cellStyle name="Normal 44 3 2 5" xfId="18770" xr:uid="{00000000-0005-0000-0000-000051490000}"/>
    <cellStyle name="Normal 44 3 3" xfId="18771" xr:uid="{00000000-0005-0000-0000-000052490000}"/>
    <cellStyle name="Normal 44 3 3 2" xfId="18772" xr:uid="{00000000-0005-0000-0000-000053490000}"/>
    <cellStyle name="Normal 44 3 3 3" xfId="18773" xr:uid="{00000000-0005-0000-0000-000054490000}"/>
    <cellStyle name="Normal 44 3 3 4" xfId="18774" xr:uid="{00000000-0005-0000-0000-000055490000}"/>
    <cellStyle name="Normal 44 3 4" xfId="18775" xr:uid="{00000000-0005-0000-0000-000056490000}"/>
    <cellStyle name="Normal 44 3 5" xfId="18776" xr:uid="{00000000-0005-0000-0000-000057490000}"/>
    <cellStyle name="Normal 44 3 6" xfId="18777" xr:uid="{00000000-0005-0000-0000-000058490000}"/>
    <cellStyle name="Normal 44 4" xfId="18778" xr:uid="{00000000-0005-0000-0000-000059490000}"/>
    <cellStyle name="Normal 44 4 2" xfId="18779" xr:uid="{00000000-0005-0000-0000-00005A490000}"/>
    <cellStyle name="Normal 44 4 2 2" xfId="18780" xr:uid="{00000000-0005-0000-0000-00005B490000}"/>
    <cellStyle name="Normal 44 4 2 2 2" xfId="18781" xr:uid="{00000000-0005-0000-0000-00005C490000}"/>
    <cellStyle name="Normal 44 4 2 2 3" xfId="18782" xr:uid="{00000000-0005-0000-0000-00005D490000}"/>
    <cellStyle name="Normal 44 4 2 2 4" xfId="18783" xr:uid="{00000000-0005-0000-0000-00005E490000}"/>
    <cellStyle name="Normal 44 4 2 3" xfId="18784" xr:uid="{00000000-0005-0000-0000-00005F490000}"/>
    <cellStyle name="Normal 44 4 2 4" xfId="18785" xr:uid="{00000000-0005-0000-0000-000060490000}"/>
    <cellStyle name="Normal 44 4 2 5" xfId="18786" xr:uid="{00000000-0005-0000-0000-000061490000}"/>
    <cellStyle name="Normal 44 4 3" xfId="18787" xr:uid="{00000000-0005-0000-0000-000062490000}"/>
    <cellStyle name="Normal 44 4 3 2" xfId="18788" xr:uid="{00000000-0005-0000-0000-000063490000}"/>
    <cellStyle name="Normal 44 4 3 3" xfId="18789" xr:uid="{00000000-0005-0000-0000-000064490000}"/>
    <cellStyle name="Normal 44 4 3 4" xfId="18790" xr:uid="{00000000-0005-0000-0000-000065490000}"/>
    <cellStyle name="Normal 44 4 4" xfId="18791" xr:uid="{00000000-0005-0000-0000-000066490000}"/>
    <cellStyle name="Normal 44 4 5" xfId="18792" xr:uid="{00000000-0005-0000-0000-000067490000}"/>
    <cellStyle name="Normal 44 4 6" xfId="18793" xr:uid="{00000000-0005-0000-0000-000068490000}"/>
    <cellStyle name="Normal 44 5" xfId="18794" xr:uid="{00000000-0005-0000-0000-000069490000}"/>
    <cellStyle name="Normal 44 5 2" xfId="18795" xr:uid="{00000000-0005-0000-0000-00006A490000}"/>
    <cellStyle name="Normal 44 5 2 2" xfId="18796" xr:uid="{00000000-0005-0000-0000-00006B490000}"/>
    <cellStyle name="Normal 44 5 2 2 2" xfId="18797" xr:uid="{00000000-0005-0000-0000-00006C490000}"/>
    <cellStyle name="Normal 44 5 2 2 3" xfId="18798" xr:uid="{00000000-0005-0000-0000-00006D490000}"/>
    <cellStyle name="Normal 44 5 2 2 4" xfId="18799" xr:uid="{00000000-0005-0000-0000-00006E490000}"/>
    <cellStyle name="Normal 44 5 2 3" xfId="18800" xr:uid="{00000000-0005-0000-0000-00006F490000}"/>
    <cellStyle name="Normal 44 5 2 4" xfId="18801" xr:uid="{00000000-0005-0000-0000-000070490000}"/>
    <cellStyle name="Normal 44 5 2 5" xfId="18802" xr:uid="{00000000-0005-0000-0000-000071490000}"/>
    <cellStyle name="Normal 44 5 3" xfId="18803" xr:uid="{00000000-0005-0000-0000-000072490000}"/>
    <cellStyle name="Normal 44 5 3 2" xfId="18804" xr:uid="{00000000-0005-0000-0000-000073490000}"/>
    <cellStyle name="Normal 44 5 3 3" xfId="18805" xr:uid="{00000000-0005-0000-0000-000074490000}"/>
    <cellStyle name="Normal 44 5 3 4" xfId="18806" xr:uid="{00000000-0005-0000-0000-000075490000}"/>
    <cellStyle name="Normal 44 5 4" xfId="18807" xr:uid="{00000000-0005-0000-0000-000076490000}"/>
    <cellStyle name="Normal 44 5 5" xfId="18808" xr:uid="{00000000-0005-0000-0000-000077490000}"/>
    <cellStyle name="Normal 44 5 6" xfId="18809" xr:uid="{00000000-0005-0000-0000-000078490000}"/>
    <cellStyle name="Normal 45" xfId="18810" xr:uid="{00000000-0005-0000-0000-000079490000}"/>
    <cellStyle name="Normal 45 2" xfId="18811" xr:uid="{00000000-0005-0000-0000-00007A490000}"/>
    <cellStyle name="Normal 45 2 2" xfId="18812" xr:uid="{00000000-0005-0000-0000-00007B490000}"/>
    <cellStyle name="Normal 45 2 2 2" xfId="18813" xr:uid="{00000000-0005-0000-0000-00007C490000}"/>
    <cellStyle name="Normal 45 2 2 3" xfId="18814" xr:uid="{00000000-0005-0000-0000-00007D490000}"/>
    <cellStyle name="Normal 45 2 2 4" xfId="18815" xr:uid="{00000000-0005-0000-0000-00007E490000}"/>
    <cellStyle name="Normal 45 2 3" xfId="18816" xr:uid="{00000000-0005-0000-0000-00007F490000}"/>
    <cellStyle name="Normal 45 2 4" xfId="18817" xr:uid="{00000000-0005-0000-0000-000080490000}"/>
    <cellStyle name="Normal 45 2 5" xfId="18818" xr:uid="{00000000-0005-0000-0000-000081490000}"/>
    <cellStyle name="Normal 45 3" xfId="18819" xr:uid="{00000000-0005-0000-0000-000082490000}"/>
    <cellStyle name="Normal 45 4" xfId="18820" xr:uid="{00000000-0005-0000-0000-000083490000}"/>
    <cellStyle name="Normal 45 4 2" xfId="18821" xr:uid="{00000000-0005-0000-0000-000084490000}"/>
    <cellStyle name="Normal 45 4 3" xfId="18822" xr:uid="{00000000-0005-0000-0000-000085490000}"/>
    <cellStyle name="Normal 45 4 4" xfId="18823" xr:uid="{00000000-0005-0000-0000-000086490000}"/>
    <cellStyle name="Normal 45 5" xfId="18824" xr:uid="{00000000-0005-0000-0000-000087490000}"/>
    <cellStyle name="Normal 45 6" xfId="18825" xr:uid="{00000000-0005-0000-0000-000088490000}"/>
    <cellStyle name="Normal 45 7" xfId="18826" xr:uid="{00000000-0005-0000-0000-000089490000}"/>
    <cellStyle name="Normal 46" xfId="18827" xr:uid="{00000000-0005-0000-0000-00008A490000}"/>
    <cellStyle name="Normal 46 2" xfId="18828" xr:uid="{00000000-0005-0000-0000-00008B490000}"/>
    <cellStyle name="Normal 46 2 2" xfId="18829" xr:uid="{00000000-0005-0000-0000-00008C490000}"/>
    <cellStyle name="Normal 46 2 2 2" xfId="18830" xr:uid="{00000000-0005-0000-0000-00008D490000}"/>
    <cellStyle name="Normal 46 2 2 3" xfId="18831" xr:uid="{00000000-0005-0000-0000-00008E490000}"/>
    <cellStyle name="Normal 46 2 2 4" xfId="18832" xr:uid="{00000000-0005-0000-0000-00008F490000}"/>
    <cellStyle name="Normal 46 2 3" xfId="18833" xr:uid="{00000000-0005-0000-0000-000090490000}"/>
    <cellStyle name="Normal 46 2 4" xfId="18834" xr:uid="{00000000-0005-0000-0000-000091490000}"/>
    <cellStyle name="Normal 46 2 5" xfId="18835" xr:uid="{00000000-0005-0000-0000-000092490000}"/>
    <cellStyle name="Normal 46 3" xfId="18836" xr:uid="{00000000-0005-0000-0000-000093490000}"/>
    <cellStyle name="Normal 46 4" xfId="18837" xr:uid="{00000000-0005-0000-0000-000094490000}"/>
    <cellStyle name="Normal 46 4 2" xfId="18838" xr:uid="{00000000-0005-0000-0000-000095490000}"/>
    <cellStyle name="Normal 46 4 3" xfId="18839" xr:uid="{00000000-0005-0000-0000-000096490000}"/>
    <cellStyle name="Normal 46 4 4" xfId="18840" xr:uid="{00000000-0005-0000-0000-000097490000}"/>
    <cellStyle name="Normal 46 5" xfId="18841" xr:uid="{00000000-0005-0000-0000-000098490000}"/>
    <cellStyle name="Normal 46 6" xfId="18842" xr:uid="{00000000-0005-0000-0000-000099490000}"/>
    <cellStyle name="Normal 46 7" xfId="18843" xr:uid="{00000000-0005-0000-0000-00009A490000}"/>
    <cellStyle name="Normal 47" xfId="18844" xr:uid="{00000000-0005-0000-0000-00009B490000}"/>
    <cellStyle name="Normal 47 2" xfId="18845" xr:uid="{00000000-0005-0000-0000-00009C490000}"/>
    <cellStyle name="Normal 47 2 2" xfId="18846" xr:uid="{00000000-0005-0000-0000-00009D490000}"/>
    <cellStyle name="Normal 47 2 2 2" xfId="18847" xr:uid="{00000000-0005-0000-0000-00009E490000}"/>
    <cellStyle name="Normal 47 2 2 3" xfId="18848" xr:uid="{00000000-0005-0000-0000-00009F490000}"/>
    <cellStyle name="Normal 47 2 2 4" xfId="18849" xr:uid="{00000000-0005-0000-0000-0000A0490000}"/>
    <cellStyle name="Normal 47 2 3" xfId="18850" xr:uid="{00000000-0005-0000-0000-0000A1490000}"/>
    <cellStyle name="Normal 47 2 4" xfId="18851" xr:uid="{00000000-0005-0000-0000-0000A2490000}"/>
    <cellStyle name="Normal 47 2 5" xfId="18852" xr:uid="{00000000-0005-0000-0000-0000A3490000}"/>
    <cellStyle name="Normal 47 3" xfId="18853" xr:uid="{00000000-0005-0000-0000-0000A4490000}"/>
    <cellStyle name="Normal 47 4" xfId="18854" xr:uid="{00000000-0005-0000-0000-0000A5490000}"/>
    <cellStyle name="Normal 47 4 2" xfId="18855" xr:uid="{00000000-0005-0000-0000-0000A6490000}"/>
    <cellStyle name="Normal 47 4 3" xfId="18856" xr:uid="{00000000-0005-0000-0000-0000A7490000}"/>
    <cellStyle name="Normal 47 4 4" xfId="18857" xr:uid="{00000000-0005-0000-0000-0000A8490000}"/>
    <cellStyle name="Normal 47 5" xfId="18858" xr:uid="{00000000-0005-0000-0000-0000A9490000}"/>
    <cellStyle name="Normal 47 6" xfId="18859" xr:uid="{00000000-0005-0000-0000-0000AA490000}"/>
    <cellStyle name="Normal 47 7" xfId="18860" xr:uid="{00000000-0005-0000-0000-0000AB490000}"/>
    <cellStyle name="Normal 48" xfId="18861" xr:uid="{00000000-0005-0000-0000-0000AC490000}"/>
    <cellStyle name="Normal 48 2" xfId="18862" xr:uid="{00000000-0005-0000-0000-0000AD490000}"/>
    <cellStyle name="Normal 48 2 2" xfId="18863" xr:uid="{00000000-0005-0000-0000-0000AE490000}"/>
    <cellStyle name="Normal 48 2 2 2" xfId="18864" xr:uid="{00000000-0005-0000-0000-0000AF490000}"/>
    <cellStyle name="Normal 48 2 2 3" xfId="18865" xr:uid="{00000000-0005-0000-0000-0000B0490000}"/>
    <cellStyle name="Normal 48 2 2 4" xfId="18866" xr:uid="{00000000-0005-0000-0000-0000B1490000}"/>
    <cellStyle name="Normal 48 2 3" xfId="18867" xr:uid="{00000000-0005-0000-0000-0000B2490000}"/>
    <cellStyle name="Normal 48 2 4" xfId="18868" xr:uid="{00000000-0005-0000-0000-0000B3490000}"/>
    <cellStyle name="Normal 48 2 5" xfId="18869" xr:uid="{00000000-0005-0000-0000-0000B4490000}"/>
    <cellStyle name="Normal 48 3" xfId="18870" xr:uid="{00000000-0005-0000-0000-0000B5490000}"/>
    <cellStyle name="Normal 48 4" xfId="18871" xr:uid="{00000000-0005-0000-0000-0000B6490000}"/>
    <cellStyle name="Normal 48 4 2" xfId="18872" xr:uid="{00000000-0005-0000-0000-0000B7490000}"/>
    <cellStyle name="Normal 48 4 3" xfId="18873" xr:uid="{00000000-0005-0000-0000-0000B8490000}"/>
    <cellStyle name="Normal 48 4 4" xfId="18874" xr:uid="{00000000-0005-0000-0000-0000B9490000}"/>
    <cellStyle name="Normal 48 5" xfId="18875" xr:uid="{00000000-0005-0000-0000-0000BA490000}"/>
    <cellStyle name="Normal 48 6" xfId="18876" xr:uid="{00000000-0005-0000-0000-0000BB490000}"/>
    <cellStyle name="Normal 48 7" xfId="18877" xr:uid="{00000000-0005-0000-0000-0000BC490000}"/>
    <cellStyle name="Normal 49" xfId="18878" xr:uid="{00000000-0005-0000-0000-0000BD490000}"/>
    <cellStyle name="Normal 49 2" xfId="18879" xr:uid="{00000000-0005-0000-0000-0000BE490000}"/>
    <cellStyle name="Normal 49 2 2" xfId="18880" xr:uid="{00000000-0005-0000-0000-0000BF490000}"/>
    <cellStyle name="Normal 49 2 2 2" xfId="18881" xr:uid="{00000000-0005-0000-0000-0000C0490000}"/>
    <cellStyle name="Normal 49 2 2 3" xfId="18882" xr:uid="{00000000-0005-0000-0000-0000C1490000}"/>
    <cellStyle name="Normal 49 2 2 4" xfId="18883" xr:uid="{00000000-0005-0000-0000-0000C2490000}"/>
    <cellStyle name="Normal 49 2 3" xfId="18884" xr:uid="{00000000-0005-0000-0000-0000C3490000}"/>
    <cellStyle name="Normal 49 2 4" xfId="18885" xr:uid="{00000000-0005-0000-0000-0000C4490000}"/>
    <cellStyle name="Normal 49 2 5" xfId="18886" xr:uid="{00000000-0005-0000-0000-0000C5490000}"/>
    <cellStyle name="Normal 49 3" xfId="18887" xr:uid="{00000000-0005-0000-0000-0000C6490000}"/>
    <cellStyle name="Normal 49 4" xfId="18888" xr:uid="{00000000-0005-0000-0000-0000C7490000}"/>
    <cellStyle name="Normal 49 4 2" xfId="18889" xr:uid="{00000000-0005-0000-0000-0000C8490000}"/>
    <cellStyle name="Normal 49 4 3" xfId="18890" xr:uid="{00000000-0005-0000-0000-0000C9490000}"/>
    <cellStyle name="Normal 49 4 4" xfId="18891" xr:uid="{00000000-0005-0000-0000-0000CA490000}"/>
    <cellStyle name="Normal 49 5" xfId="18892" xr:uid="{00000000-0005-0000-0000-0000CB490000}"/>
    <cellStyle name="Normal 49 6" xfId="18893" xr:uid="{00000000-0005-0000-0000-0000CC490000}"/>
    <cellStyle name="Normal 49 7" xfId="18894" xr:uid="{00000000-0005-0000-0000-0000CD490000}"/>
    <cellStyle name="Normal 5" xfId="18895" xr:uid="{00000000-0005-0000-0000-0000CE490000}"/>
    <cellStyle name="Normal 5 10" xfId="18896" xr:uid="{00000000-0005-0000-0000-0000CF490000}"/>
    <cellStyle name="Normal 5 10 2" xfId="18897" xr:uid="{00000000-0005-0000-0000-0000D0490000}"/>
    <cellStyle name="Normal 5 100" xfId="18898" xr:uid="{00000000-0005-0000-0000-0000D1490000}"/>
    <cellStyle name="Normal 5 101" xfId="18899" xr:uid="{00000000-0005-0000-0000-0000D2490000}"/>
    <cellStyle name="Normal 5 102" xfId="18900" xr:uid="{00000000-0005-0000-0000-0000D3490000}"/>
    <cellStyle name="Normal 5 103" xfId="18901" xr:uid="{00000000-0005-0000-0000-0000D4490000}"/>
    <cellStyle name="Normal 5 104" xfId="18902" xr:uid="{00000000-0005-0000-0000-0000D5490000}"/>
    <cellStyle name="Normal 5 105" xfId="18903" xr:uid="{00000000-0005-0000-0000-0000D6490000}"/>
    <cellStyle name="Normal 5 106" xfId="18904" xr:uid="{00000000-0005-0000-0000-0000D7490000}"/>
    <cellStyle name="Normal 5 107" xfId="18905" xr:uid="{00000000-0005-0000-0000-0000D8490000}"/>
    <cellStyle name="Normal 5 108" xfId="18906" xr:uid="{00000000-0005-0000-0000-0000D9490000}"/>
    <cellStyle name="Normal 5 109" xfId="18907" xr:uid="{00000000-0005-0000-0000-0000DA490000}"/>
    <cellStyle name="Normal 5 11" xfId="18908" xr:uid="{00000000-0005-0000-0000-0000DB490000}"/>
    <cellStyle name="Normal 5 11 2" xfId="18909" xr:uid="{00000000-0005-0000-0000-0000DC490000}"/>
    <cellStyle name="Normal 5 11 3" xfId="18910" xr:uid="{00000000-0005-0000-0000-0000DD490000}"/>
    <cellStyle name="Normal 5 11 3 2" xfId="18911" xr:uid="{00000000-0005-0000-0000-0000DE490000}"/>
    <cellStyle name="Normal 5 11 3 3" xfId="18912" xr:uid="{00000000-0005-0000-0000-0000DF490000}"/>
    <cellStyle name="Normal 5 11 3 4" xfId="18913" xr:uid="{00000000-0005-0000-0000-0000E0490000}"/>
    <cellStyle name="Normal 5 110" xfId="18914" xr:uid="{00000000-0005-0000-0000-0000E1490000}"/>
    <cellStyle name="Normal 5 111" xfId="18915" xr:uid="{00000000-0005-0000-0000-0000E2490000}"/>
    <cellStyle name="Normal 5 112" xfId="18916" xr:uid="{00000000-0005-0000-0000-0000E3490000}"/>
    <cellStyle name="Normal 5 113" xfId="18917" xr:uid="{00000000-0005-0000-0000-0000E4490000}"/>
    <cellStyle name="Normal 5 12" xfId="18918" xr:uid="{00000000-0005-0000-0000-0000E5490000}"/>
    <cellStyle name="Normal 5 12 2" xfId="18919" xr:uid="{00000000-0005-0000-0000-0000E6490000}"/>
    <cellStyle name="Normal 5 12 3" xfId="18920" xr:uid="{00000000-0005-0000-0000-0000E7490000}"/>
    <cellStyle name="Normal 5 12 3 2" xfId="18921" xr:uid="{00000000-0005-0000-0000-0000E8490000}"/>
    <cellStyle name="Normal 5 12 3 3" xfId="18922" xr:uid="{00000000-0005-0000-0000-0000E9490000}"/>
    <cellStyle name="Normal 5 12 3 4" xfId="18923" xr:uid="{00000000-0005-0000-0000-0000EA490000}"/>
    <cellStyle name="Normal 5 13" xfId="18924" xr:uid="{00000000-0005-0000-0000-0000EB490000}"/>
    <cellStyle name="Normal 5 13 2" xfId="18925" xr:uid="{00000000-0005-0000-0000-0000EC490000}"/>
    <cellStyle name="Normal 5 13 3" xfId="18926" xr:uid="{00000000-0005-0000-0000-0000ED490000}"/>
    <cellStyle name="Normal 5 13 4" xfId="18927" xr:uid="{00000000-0005-0000-0000-0000EE490000}"/>
    <cellStyle name="Normal 5 13 5" xfId="18928" xr:uid="{00000000-0005-0000-0000-0000EF490000}"/>
    <cellStyle name="Normal 5 14" xfId="18929" xr:uid="{00000000-0005-0000-0000-0000F0490000}"/>
    <cellStyle name="Normal 5 14 2" xfId="18930" xr:uid="{00000000-0005-0000-0000-0000F1490000}"/>
    <cellStyle name="Normal 5 15" xfId="18931" xr:uid="{00000000-0005-0000-0000-0000F2490000}"/>
    <cellStyle name="Normal 5 15 2" xfId="18932" xr:uid="{00000000-0005-0000-0000-0000F3490000}"/>
    <cellStyle name="Normal 5 16" xfId="18933" xr:uid="{00000000-0005-0000-0000-0000F4490000}"/>
    <cellStyle name="Normal 5 16 2" xfId="18934" xr:uid="{00000000-0005-0000-0000-0000F5490000}"/>
    <cellStyle name="Normal 5 17" xfId="18935" xr:uid="{00000000-0005-0000-0000-0000F6490000}"/>
    <cellStyle name="Normal 5 17 2" xfId="18936" xr:uid="{00000000-0005-0000-0000-0000F7490000}"/>
    <cellStyle name="Normal 5 18" xfId="18937" xr:uid="{00000000-0005-0000-0000-0000F8490000}"/>
    <cellStyle name="Normal 5 18 2" xfId="18938" xr:uid="{00000000-0005-0000-0000-0000F9490000}"/>
    <cellStyle name="Normal 5 19" xfId="18939" xr:uid="{00000000-0005-0000-0000-0000FA490000}"/>
    <cellStyle name="Normal 5 19 2" xfId="18940" xr:uid="{00000000-0005-0000-0000-0000FB490000}"/>
    <cellStyle name="Normal 5 2" xfId="18941" xr:uid="{00000000-0005-0000-0000-0000FC490000}"/>
    <cellStyle name="Normal 5 2 2" xfId="18942" xr:uid="{00000000-0005-0000-0000-0000FD490000}"/>
    <cellStyle name="Normal 5 2 2 2" xfId="18943" xr:uid="{00000000-0005-0000-0000-0000FE490000}"/>
    <cellStyle name="Normal 5 2 2 3" xfId="18944" xr:uid="{00000000-0005-0000-0000-0000FF490000}"/>
    <cellStyle name="Normal 5 2 3" xfId="18945" xr:uid="{00000000-0005-0000-0000-0000004A0000}"/>
    <cellStyle name="Normal 5 2 3 2" xfId="18946" xr:uid="{00000000-0005-0000-0000-0000014A0000}"/>
    <cellStyle name="Normal 5 2 4" xfId="18947" xr:uid="{00000000-0005-0000-0000-0000024A0000}"/>
    <cellStyle name="Normal 5 20" xfId="18948" xr:uid="{00000000-0005-0000-0000-0000034A0000}"/>
    <cellStyle name="Normal 5 20 2" xfId="18949" xr:uid="{00000000-0005-0000-0000-0000044A0000}"/>
    <cellStyle name="Normal 5 21" xfId="18950" xr:uid="{00000000-0005-0000-0000-0000054A0000}"/>
    <cellStyle name="Normal 5 21 2" xfId="18951" xr:uid="{00000000-0005-0000-0000-0000064A0000}"/>
    <cellStyle name="Normal 5 22" xfId="18952" xr:uid="{00000000-0005-0000-0000-0000074A0000}"/>
    <cellStyle name="Normal 5 22 2" xfId="18953" xr:uid="{00000000-0005-0000-0000-0000084A0000}"/>
    <cellStyle name="Normal 5 23" xfId="18954" xr:uid="{00000000-0005-0000-0000-0000094A0000}"/>
    <cellStyle name="Normal 5 23 2" xfId="18955" xr:uid="{00000000-0005-0000-0000-00000A4A0000}"/>
    <cellStyle name="Normal 5 24" xfId="18956" xr:uid="{00000000-0005-0000-0000-00000B4A0000}"/>
    <cellStyle name="Normal 5 24 2" xfId="18957" xr:uid="{00000000-0005-0000-0000-00000C4A0000}"/>
    <cellStyle name="Normal 5 25" xfId="18958" xr:uid="{00000000-0005-0000-0000-00000D4A0000}"/>
    <cellStyle name="Normal 5 25 2" xfId="18959" xr:uid="{00000000-0005-0000-0000-00000E4A0000}"/>
    <cellStyle name="Normal 5 26" xfId="18960" xr:uid="{00000000-0005-0000-0000-00000F4A0000}"/>
    <cellStyle name="Normal 5 26 2" xfId="18961" xr:uid="{00000000-0005-0000-0000-0000104A0000}"/>
    <cellStyle name="Normal 5 27" xfId="18962" xr:uid="{00000000-0005-0000-0000-0000114A0000}"/>
    <cellStyle name="Normal 5 27 2" xfId="18963" xr:uid="{00000000-0005-0000-0000-0000124A0000}"/>
    <cellStyle name="Normal 5 28" xfId="18964" xr:uid="{00000000-0005-0000-0000-0000134A0000}"/>
    <cellStyle name="Normal 5 28 2" xfId="18965" xr:uid="{00000000-0005-0000-0000-0000144A0000}"/>
    <cellStyle name="Normal 5 29" xfId="18966" xr:uid="{00000000-0005-0000-0000-0000154A0000}"/>
    <cellStyle name="Normal 5 29 2" xfId="18967" xr:uid="{00000000-0005-0000-0000-0000164A0000}"/>
    <cellStyle name="Normal 5 3" xfId="18968" xr:uid="{00000000-0005-0000-0000-0000174A0000}"/>
    <cellStyle name="Normal 5 3 2" xfId="18969" xr:uid="{00000000-0005-0000-0000-0000184A0000}"/>
    <cellStyle name="Normal 5 3 2 2" xfId="18970" xr:uid="{00000000-0005-0000-0000-0000194A0000}"/>
    <cellStyle name="Normal 5 3 2 2 2" xfId="18971" xr:uid="{00000000-0005-0000-0000-00001A4A0000}"/>
    <cellStyle name="Normal 5 3 2 2 3" xfId="18972" xr:uid="{00000000-0005-0000-0000-00001B4A0000}"/>
    <cellStyle name="Normal 5 3 2 2 3 2" xfId="18973" xr:uid="{00000000-0005-0000-0000-00001C4A0000}"/>
    <cellStyle name="Normal 5 3 2 2 3 3" xfId="18974" xr:uid="{00000000-0005-0000-0000-00001D4A0000}"/>
    <cellStyle name="Normal 5 3 2 2 3 4" xfId="18975" xr:uid="{00000000-0005-0000-0000-00001E4A0000}"/>
    <cellStyle name="Normal 5 3 2 2 4" xfId="18976" xr:uid="{00000000-0005-0000-0000-00001F4A0000}"/>
    <cellStyle name="Normal 5 3 2 2 5" xfId="18977" xr:uid="{00000000-0005-0000-0000-0000204A0000}"/>
    <cellStyle name="Normal 5 3 2 2 6" xfId="18978" xr:uid="{00000000-0005-0000-0000-0000214A0000}"/>
    <cellStyle name="Normal 5 3 2 3" xfId="18979" xr:uid="{00000000-0005-0000-0000-0000224A0000}"/>
    <cellStyle name="Normal 5 3 2 4" xfId="18980" xr:uid="{00000000-0005-0000-0000-0000234A0000}"/>
    <cellStyle name="Normal 5 3 2 4 2" xfId="18981" xr:uid="{00000000-0005-0000-0000-0000244A0000}"/>
    <cellStyle name="Normal 5 3 2 4 3" xfId="18982" xr:uid="{00000000-0005-0000-0000-0000254A0000}"/>
    <cellStyle name="Normal 5 3 2 4 4" xfId="18983" xr:uid="{00000000-0005-0000-0000-0000264A0000}"/>
    <cellStyle name="Normal 5 3 2 5" xfId="18984" xr:uid="{00000000-0005-0000-0000-0000274A0000}"/>
    <cellStyle name="Normal 5 3 2 6" xfId="18985" xr:uid="{00000000-0005-0000-0000-0000284A0000}"/>
    <cellStyle name="Normal 5 3 2 7" xfId="18986" xr:uid="{00000000-0005-0000-0000-0000294A0000}"/>
    <cellStyle name="Normal 5 3 3" xfId="18987" xr:uid="{00000000-0005-0000-0000-00002A4A0000}"/>
    <cellStyle name="Normal 5 3 3 2" xfId="18988" xr:uid="{00000000-0005-0000-0000-00002B4A0000}"/>
    <cellStyle name="Normal 5 3 3 2 2" xfId="18989" xr:uid="{00000000-0005-0000-0000-00002C4A0000}"/>
    <cellStyle name="Normal 5 3 3 2 2 2" xfId="18990" xr:uid="{00000000-0005-0000-0000-00002D4A0000}"/>
    <cellStyle name="Normal 5 3 3 2 2 3" xfId="18991" xr:uid="{00000000-0005-0000-0000-00002E4A0000}"/>
    <cellStyle name="Normal 5 3 3 2 2 4" xfId="18992" xr:uid="{00000000-0005-0000-0000-00002F4A0000}"/>
    <cellStyle name="Normal 5 3 3 2 3" xfId="18993" xr:uid="{00000000-0005-0000-0000-0000304A0000}"/>
    <cellStyle name="Normal 5 3 3 2 4" xfId="18994" xr:uid="{00000000-0005-0000-0000-0000314A0000}"/>
    <cellStyle name="Normal 5 3 3 2 5" xfId="18995" xr:uid="{00000000-0005-0000-0000-0000324A0000}"/>
    <cellStyle name="Normal 5 3 3 3" xfId="18996" xr:uid="{00000000-0005-0000-0000-0000334A0000}"/>
    <cellStyle name="Normal 5 3 3 4" xfId="18997" xr:uid="{00000000-0005-0000-0000-0000344A0000}"/>
    <cellStyle name="Normal 5 3 3 4 2" xfId="18998" xr:uid="{00000000-0005-0000-0000-0000354A0000}"/>
    <cellStyle name="Normal 5 3 3 4 3" xfId="18999" xr:uid="{00000000-0005-0000-0000-0000364A0000}"/>
    <cellStyle name="Normal 5 3 3 4 4" xfId="19000" xr:uid="{00000000-0005-0000-0000-0000374A0000}"/>
    <cellStyle name="Normal 5 3 3 5" xfId="19001" xr:uid="{00000000-0005-0000-0000-0000384A0000}"/>
    <cellStyle name="Normal 5 3 3 6" xfId="19002" xr:uid="{00000000-0005-0000-0000-0000394A0000}"/>
    <cellStyle name="Normal 5 3 3 7" xfId="19003" xr:uid="{00000000-0005-0000-0000-00003A4A0000}"/>
    <cellStyle name="Normal 5 3 4" xfId="19004" xr:uid="{00000000-0005-0000-0000-00003B4A0000}"/>
    <cellStyle name="Normal 5 30" xfId="19005" xr:uid="{00000000-0005-0000-0000-00003C4A0000}"/>
    <cellStyle name="Normal 5 30 2" xfId="19006" xr:uid="{00000000-0005-0000-0000-00003D4A0000}"/>
    <cellStyle name="Normal 5 31" xfId="19007" xr:uid="{00000000-0005-0000-0000-00003E4A0000}"/>
    <cellStyle name="Normal 5 31 2" xfId="19008" xr:uid="{00000000-0005-0000-0000-00003F4A0000}"/>
    <cellStyle name="Normal 5 32" xfId="19009" xr:uid="{00000000-0005-0000-0000-0000404A0000}"/>
    <cellStyle name="Normal 5 32 2" xfId="19010" xr:uid="{00000000-0005-0000-0000-0000414A0000}"/>
    <cellStyle name="Normal 5 33" xfId="19011" xr:uid="{00000000-0005-0000-0000-0000424A0000}"/>
    <cellStyle name="Normal 5 33 2" xfId="19012" xr:uid="{00000000-0005-0000-0000-0000434A0000}"/>
    <cellStyle name="Normal 5 34" xfId="19013" xr:uid="{00000000-0005-0000-0000-0000444A0000}"/>
    <cellStyle name="Normal 5 34 2" xfId="19014" xr:uid="{00000000-0005-0000-0000-0000454A0000}"/>
    <cellStyle name="Normal 5 35" xfId="19015" xr:uid="{00000000-0005-0000-0000-0000464A0000}"/>
    <cellStyle name="Normal 5 35 2" xfId="19016" xr:uid="{00000000-0005-0000-0000-0000474A0000}"/>
    <cellStyle name="Normal 5 36" xfId="19017" xr:uid="{00000000-0005-0000-0000-0000484A0000}"/>
    <cellStyle name="Normal 5 36 2" xfId="19018" xr:uid="{00000000-0005-0000-0000-0000494A0000}"/>
    <cellStyle name="Normal 5 37" xfId="19019" xr:uid="{00000000-0005-0000-0000-00004A4A0000}"/>
    <cellStyle name="Normal 5 37 2" xfId="19020" xr:uid="{00000000-0005-0000-0000-00004B4A0000}"/>
    <cellStyle name="Normal 5 38" xfId="19021" xr:uid="{00000000-0005-0000-0000-00004C4A0000}"/>
    <cellStyle name="Normal 5 38 2" xfId="19022" xr:uid="{00000000-0005-0000-0000-00004D4A0000}"/>
    <cellStyle name="Normal 5 39" xfId="19023" xr:uid="{00000000-0005-0000-0000-00004E4A0000}"/>
    <cellStyle name="Normal 5 39 2" xfId="19024" xr:uid="{00000000-0005-0000-0000-00004F4A0000}"/>
    <cellStyle name="Normal 5 4" xfId="19025" xr:uid="{00000000-0005-0000-0000-0000504A0000}"/>
    <cellStyle name="Normal 5 4 2" xfId="19026" xr:uid="{00000000-0005-0000-0000-0000514A0000}"/>
    <cellStyle name="Normal 5 4 2 2" xfId="19027" xr:uid="{00000000-0005-0000-0000-0000524A0000}"/>
    <cellStyle name="Normal 5 4 2 2 2" xfId="19028" xr:uid="{00000000-0005-0000-0000-0000534A0000}"/>
    <cellStyle name="Normal 5 4 2 2 2 2" xfId="19029" xr:uid="{00000000-0005-0000-0000-0000544A0000}"/>
    <cellStyle name="Normal 5 4 2 2 2 3" xfId="19030" xr:uid="{00000000-0005-0000-0000-0000554A0000}"/>
    <cellStyle name="Normal 5 4 2 2 2 4" xfId="19031" xr:uid="{00000000-0005-0000-0000-0000564A0000}"/>
    <cellStyle name="Normal 5 4 2 2 3" xfId="19032" xr:uid="{00000000-0005-0000-0000-0000574A0000}"/>
    <cellStyle name="Normal 5 4 2 2 4" xfId="19033" xr:uid="{00000000-0005-0000-0000-0000584A0000}"/>
    <cellStyle name="Normal 5 4 2 2 5" xfId="19034" xr:uid="{00000000-0005-0000-0000-0000594A0000}"/>
    <cellStyle name="Normal 5 4 2 3" xfId="19035" xr:uid="{00000000-0005-0000-0000-00005A4A0000}"/>
    <cellStyle name="Normal 5 4 2 4" xfId="19036" xr:uid="{00000000-0005-0000-0000-00005B4A0000}"/>
    <cellStyle name="Normal 5 4 2 4 2" xfId="19037" xr:uid="{00000000-0005-0000-0000-00005C4A0000}"/>
    <cellStyle name="Normal 5 4 2 4 3" xfId="19038" xr:uid="{00000000-0005-0000-0000-00005D4A0000}"/>
    <cellStyle name="Normal 5 4 2 4 4" xfId="19039" xr:uid="{00000000-0005-0000-0000-00005E4A0000}"/>
    <cellStyle name="Normal 5 4 2 5" xfId="19040" xr:uid="{00000000-0005-0000-0000-00005F4A0000}"/>
    <cellStyle name="Normal 5 4 2 6" xfId="19041" xr:uid="{00000000-0005-0000-0000-0000604A0000}"/>
    <cellStyle name="Normal 5 4 2 7" xfId="19042" xr:uid="{00000000-0005-0000-0000-0000614A0000}"/>
    <cellStyle name="Normal 5 4 3" xfId="19043" xr:uid="{00000000-0005-0000-0000-0000624A0000}"/>
    <cellStyle name="Normal 5 4 3 2" xfId="19044" xr:uid="{00000000-0005-0000-0000-0000634A0000}"/>
    <cellStyle name="Normal 5 4 3 3" xfId="19045" xr:uid="{00000000-0005-0000-0000-0000644A0000}"/>
    <cellStyle name="Normal 5 4 3 3 2" xfId="19046" xr:uid="{00000000-0005-0000-0000-0000654A0000}"/>
    <cellStyle name="Normal 5 4 3 3 3" xfId="19047" xr:uid="{00000000-0005-0000-0000-0000664A0000}"/>
    <cellStyle name="Normal 5 4 3 3 4" xfId="19048" xr:uid="{00000000-0005-0000-0000-0000674A0000}"/>
    <cellStyle name="Normal 5 4 3 4" xfId="19049" xr:uid="{00000000-0005-0000-0000-0000684A0000}"/>
    <cellStyle name="Normal 5 4 3 5" xfId="19050" xr:uid="{00000000-0005-0000-0000-0000694A0000}"/>
    <cellStyle name="Normal 5 4 3 6" xfId="19051" xr:uid="{00000000-0005-0000-0000-00006A4A0000}"/>
    <cellStyle name="Normal 5 4 4" xfId="19052" xr:uid="{00000000-0005-0000-0000-00006B4A0000}"/>
    <cellStyle name="Normal 5 4 5" xfId="19053" xr:uid="{00000000-0005-0000-0000-00006C4A0000}"/>
    <cellStyle name="Normal 5 4 5 2" xfId="19054" xr:uid="{00000000-0005-0000-0000-00006D4A0000}"/>
    <cellStyle name="Normal 5 4 5 3" xfId="19055" xr:uid="{00000000-0005-0000-0000-00006E4A0000}"/>
    <cellStyle name="Normal 5 4 5 4" xfId="19056" xr:uid="{00000000-0005-0000-0000-00006F4A0000}"/>
    <cellStyle name="Normal 5 4 6" xfId="19057" xr:uid="{00000000-0005-0000-0000-0000704A0000}"/>
    <cellStyle name="Normal 5 4 7" xfId="19058" xr:uid="{00000000-0005-0000-0000-0000714A0000}"/>
    <cellStyle name="Normal 5 4 8" xfId="19059" xr:uid="{00000000-0005-0000-0000-0000724A0000}"/>
    <cellStyle name="Normal 5 40" xfId="19060" xr:uid="{00000000-0005-0000-0000-0000734A0000}"/>
    <cellStyle name="Normal 5 40 2" xfId="19061" xr:uid="{00000000-0005-0000-0000-0000744A0000}"/>
    <cellStyle name="Normal 5 41" xfId="19062" xr:uid="{00000000-0005-0000-0000-0000754A0000}"/>
    <cellStyle name="Normal 5 41 2" xfId="19063" xr:uid="{00000000-0005-0000-0000-0000764A0000}"/>
    <cellStyle name="Normal 5 42" xfId="19064" xr:uid="{00000000-0005-0000-0000-0000774A0000}"/>
    <cellStyle name="Normal 5 42 2" xfId="19065" xr:uid="{00000000-0005-0000-0000-0000784A0000}"/>
    <cellStyle name="Normal 5 43" xfId="19066" xr:uid="{00000000-0005-0000-0000-0000794A0000}"/>
    <cellStyle name="Normal 5 43 2" xfId="19067" xr:uid="{00000000-0005-0000-0000-00007A4A0000}"/>
    <cellStyle name="Normal 5 44" xfId="19068" xr:uid="{00000000-0005-0000-0000-00007B4A0000}"/>
    <cellStyle name="Normal 5 44 2" xfId="19069" xr:uid="{00000000-0005-0000-0000-00007C4A0000}"/>
    <cellStyle name="Normal 5 45" xfId="19070" xr:uid="{00000000-0005-0000-0000-00007D4A0000}"/>
    <cellStyle name="Normal 5 45 2" xfId="19071" xr:uid="{00000000-0005-0000-0000-00007E4A0000}"/>
    <cellStyle name="Normal 5 46" xfId="19072" xr:uid="{00000000-0005-0000-0000-00007F4A0000}"/>
    <cellStyle name="Normal 5 46 2" xfId="19073" xr:uid="{00000000-0005-0000-0000-0000804A0000}"/>
    <cellStyle name="Normal 5 47" xfId="19074" xr:uid="{00000000-0005-0000-0000-0000814A0000}"/>
    <cellStyle name="Normal 5 48" xfId="19075" xr:uid="{00000000-0005-0000-0000-0000824A0000}"/>
    <cellStyle name="Normal 5 49" xfId="19076" xr:uid="{00000000-0005-0000-0000-0000834A0000}"/>
    <cellStyle name="Normal 5 5" xfId="19077" xr:uid="{00000000-0005-0000-0000-0000844A0000}"/>
    <cellStyle name="Normal 5 5 10" xfId="19078" xr:uid="{00000000-0005-0000-0000-0000854A0000}"/>
    <cellStyle name="Normal 5 5 11" xfId="19079" xr:uid="{00000000-0005-0000-0000-0000864A0000}"/>
    <cellStyle name="Normal 5 5 12" xfId="19080" xr:uid="{00000000-0005-0000-0000-0000874A0000}"/>
    <cellStyle name="Normal 5 5 13" xfId="19081" xr:uid="{00000000-0005-0000-0000-0000884A0000}"/>
    <cellStyle name="Normal 5 5 14" xfId="19082" xr:uid="{00000000-0005-0000-0000-0000894A0000}"/>
    <cellStyle name="Normal 5 5 15" xfId="19083" xr:uid="{00000000-0005-0000-0000-00008A4A0000}"/>
    <cellStyle name="Normal 5 5 16" xfId="19084" xr:uid="{00000000-0005-0000-0000-00008B4A0000}"/>
    <cellStyle name="Normal 5 5 17" xfId="19085" xr:uid="{00000000-0005-0000-0000-00008C4A0000}"/>
    <cellStyle name="Normal 5 5 18" xfId="19086" xr:uid="{00000000-0005-0000-0000-00008D4A0000}"/>
    <cellStyle name="Normal 5 5 19" xfId="19087" xr:uid="{00000000-0005-0000-0000-00008E4A0000}"/>
    <cellStyle name="Normal 5 5 2" xfId="19088" xr:uid="{00000000-0005-0000-0000-00008F4A0000}"/>
    <cellStyle name="Normal 5 5 20" xfId="19089" xr:uid="{00000000-0005-0000-0000-0000904A0000}"/>
    <cellStyle name="Normal 5 5 21" xfId="19090" xr:uid="{00000000-0005-0000-0000-0000914A0000}"/>
    <cellStyle name="Normal 5 5 22" xfId="19091" xr:uid="{00000000-0005-0000-0000-0000924A0000}"/>
    <cellStyle name="Normal 5 5 23" xfId="19092" xr:uid="{00000000-0005-0000-0000-0000934A0000}"/>
    <cellStyle name="Normal 5 5 24" xfId="19093" xr:uid="{00000000-0005-0000-0000-0000944A0000}"/>
    <cellStyle name="Normal 5 5 25" xfId="19094" xr:uid="{00000000-0005-0000-0000-0000954A0000}"/>
    <cellStyle name="Normal 5 5 26" xfId="19095" xr:uid="{00000000-0005-0000-0000-0000964A0000}"/>
    <cellStyle name="Normal 5 5 27" xfId="19096" xr:uid="{00000000-0005-0000-0000-0000974A0000}"/>
    <cellStyle name="Normal 5 5 28" xfId="19097" xr:uid="{00000000-0005-0000-0000-0000984A0000}"/>
    <cellStyle name="Normal 5 5 29" xfId="19098" xr:uid="{00000000-0005-0000-0000-0000994A0000}"/>
    <cellStyle name="Normal 5 5 3" xfId="19099" xr:uid="{00000000-0005-0000-0000-00009A4A0000}"/>
    <cellStyle name="Normal 5 5 30" xfId="19100" xr:uid="{00000000-0005-0000-0000-00009B4A0000}"/>
    <cellStyle name="Normal 5 5 31" xfId="19101" xr:uid="{00000000-0005-0000-0000-00009C4A0000}"/>
    <cellStyle name="Normal 5 5 32" xfId="19102" xr:uid="{00000000-0005-0000-0000-00009D4A0000}"/>
    <cellStyle name="Normal 5 5 33" xfId="19103" xr:uid="{00000000-0005-0000-0000-00009E4A0000}"/>
    <cellStyle name="Normal 5 5 34" xfId="19104" xr:uid="{00000000-0005-0000-0000-00009F4A0000}"/>
    <cellStyle name="Normal 5 5 35" xfId="19105" xr:uid="{00000000-0005-0000-0000-0000A04A0000}"/>
    <cellStyle name="Normal 5 5 36" xfId="19106" xr:uid="{00000000-0005-0000-0000-0000A14A0000}"/>
    <cellStyle name="Normal 5 5 37" xfId="19107" xr:uid="{00000000-0005-0000-0000-0000A24A0000}"/>
    <cellStyle name="Normal 5 5 38" xfId="19108" xr:uid="{00000000-0005-0000-0000-0000A34A0000}"/>
    <cellStyle name="Normal 5 5 39" xfId="19109" xr:uid="{00000000-0005-0000-0000-0000A44A0000}"/>
    <cellStyle name="Normal 5 5 4" xfId="19110" xr:uid="{00000000-0005-0000-0000-0000A54A0000}"/>
    <cellStyle name="Normal 5 5 40" xfId="19111" xr:uid="{00000000-0005-0000-0000-0000A64A0000}"/>
    <cellStyle name="Normal 5 5 41" xfId="19112" xr:uid="{00000000-0005-0000-0000-0000A74A0000}"/>
    <cellStyle name="Normal 5 5 42" xfId="19113" xr:uid="{00000000-0005-0000-0000-0000A84A0000}"/>
    <cellStyle name="Normal 5 5 43" xfId="19114" xr:uid="{00000000-0005-0000-0000-0000A94A0000}"/>
    <cellStyle name="Normal 5 5 44" xfId="19115" xr:uid="{00000000-0005-0000-0000-0000AA4A0000}"/>
    <cellStyle name="Normal 5 5 45" xfId="19116" xr:uid="{00000000-0005-0000-0000-0000AB4A0000}"/>
    <cellStyle name="Normal 5 5 46" xfId="19117" xr:uid="{00000000-0005-0000-0000-0000AC4A0000}"/>
    <cellStyle name="Normal 5 5 47" xfId="19118" xr:uid="{00000000-0005-0000-0000-0000AD4A0000}"/>
    <cellStyle name="Normal 5 5 48" xfId="19119" xr:uid="{00000000-0005-0000-0000-0000AE4A0000}"/>
    <cellStyle name="Normal 5 5 49" xfId="19120" xr:uid="{00000000-0005-0000-0000-0000AF4A0000}"/>
    <cellStyle name="Normal 5 5 5" xfId="19121" xr:uid="{00000000-0005-0000-0000-0000B04A0000}"/>
    <cellStyle name="Normal 5 5 50" xfId="19122" xr:uid="{00000000-0005-0000-0000-0000B14A0000}"/>
    <cellStyle name="Normal 5 5 51" xfId="19123" xr:uid="{00000000-0005-0000-0000-0000B24A0000}"/>
    <cellStyle name="Normal 5 5 52" xfId="19124" xr:uid="{00000000-0005-0000-0000-0000B34A0000}"/>
    <cellStyle name="Normal 5 5 53" xfId="19125" xr:uid="{00000000-0005-0000-0000-0000B44A0000}"/>
    <cellStyle name="Normal 5 5 54" xfId="19126" xr:uid="{00000000-0005-0000-0000-0000B54A0000}"/>
    <cellStyle name="Normal 5 5 55" xfId="19127" xr:uid="{00000000-0005-0000-0000-0000B64A0000}"/>
    <cellStyle name="Normal 5 5 56" xfId="19128" xr:uid="{00000000-0005-0000-0000-0000B74A0000}"/>
    <cellStyle name="Normal 5 5 57" xfId="19129" xr:uid="{00000000-0005-0000-0000-0000B84A0000}"/>
    <cellStyle name="Normal 5 5 58" xfId="19130" xr:uid="{00000000-0005-0000-0000-0000B94A0000}"/>
    <cellStyle name="Normal 5 5 59" xfId="19131" xr:uid="{00000000-0005-0000-0000-0000BA4A0000}"/>
    <cellStyle name="Normal 5 5 6" xfId="19132" xr:uid="{00000000-0005-0000-0000-0000BB4A0000}"/>
    <cellStyle name="Normal 5 5 60" xfId="19133" xr:uid="{00000000-0005-0000-0000-0000BC4A0000}"/>
    <cellStyle name="Normal 5 5 61" xfId="19134" xr:uid="{00000000-0005-0000-0000-0000BD4A0000}"/>
    <cellStyle name="Normal 5 5 62" xfId="19135" xr:uid="{00000000-0005-0000-0000-0000BE4A0000}"/>
    <cellStyle name="Normal 5 5 63" xfId="19136" xr:uid="{00000000-0005-0000-0000-0000BF4A0000}"/>
    <cellStyle name="Normal 5 5 64" xfId="19137" xr:uid="{00000000-0005-0000-0000-0000C04A0000}"/>
    <cellStyle name="Normal 5 5 65" xfId="19138" xr:uid="{00000000-0005-0000-0000-0000C14A0000}"/>
    <cellStyle name="Normal 5 5 66" xfId="19139" xr:uid="{00000000-0005-0000-0000-0000C24A0000}"/>
    <cellStyle name="Normal 5 5 67" xfId="19140" xr:uid="{00000000-0005-0000-0000-0000C34A0000}"/>
    <cellStyle name="Normal 5 5 68" xfId="19141" xr:uid="{00000000-0005-0000-0000-0000C44A0000}"/>
    <cellStyle name="Normal 5 5 69" xfId="19142" xr:uid="{00000000-0005-0000-0000-0000C54A0000}"/>
    <cellStyle name="Normal 5 5 7" xfId="19143" xr:uid="{00000000-0005-0000-0000-0000C64A0000}"/>
    <cellStyle name="Normal 5 5 70" xfId="19144" xr:uid="{00000000-0005-0000-0000-0000C74A0000}"/>
    <cellStyle name="Normal 5 5 71" xfId="19145" xr:uid="{00000000-0005-0000-0000-0000C84A0000}"/>
    <cellStyle name="Normal 5 5 72" xfId="19146" xr:uid="{00000000-0005-0000-0000-0000C94A0000}"/>
    <cellStyle name="Normal 5 5 73" xfId="19147" xr:uid="{00000000-0005-0000-0000-0000CA4A0000}"/>
    <cellStyle name="Normal 5 5 74" xfId="19148" xr:uid="{00000000-0005-0000-0000-0000CB4A0000}"/>
    <cellStyle name="Normal 5 5 75" xfId="19149" xr:uid="{00000000-0005-0000-0000-0000CC4A0000}"/>
    <cellStyle name="Normal 5 5 76" xfId="19150" xr:uid="{00000000-0005-0000-0000-0000CD4A0000}"/>
    <cellStyle name="Normal 5 5 77" xfId="19151" xr:uid="{00000000-0005-0000-0000-0000CE4A0000}"/>
    <cellStyle name="Normal 5 5 78" xfId="19152" xr:uid="{00000000-0005-0000-0000-0000CF4A0000}"/>
    <cellStyle name="Normal 5 5 79" xfId="19153" xr:uid="{00000000-0005-0000-0000-0000D04A0000}"/>
    <cellStyle name="Normal 5 5 8" xfId="19154" xr:uid="{00000000-0005-0000-0000-0000D14A0000}"/>
    <cellStyle name="Normal 5 5 80" xfId="19155" xr:uid="{00000000-0005-0000-0000-0000D24A0000}"/>
    <cellStyle name="Normal 5 5 81" xfId="19156" xr:uid="{00000000-0005-0000-0000-0000D34A0000}"/>
    <cellStyle name="Normal 5 5 82" xfId="19157" xr:uid="{00000000-0005-0000-0000-0000D44A0000}"/>
    <cellStyle name="Normal 5 5 83" xfId="19158" xr:uid="{00000000-0005-0000-0000-0000D54A0000}"/>
    <cellStyle name="Normal 5 5 84" xfId="19159" xr:uid="{00000000-0005-0000-0000-0000D64A0000}"/>
    <cellStyle name="Normal 5 5 85" xfId="19160" xr:uid="{00000000-0005-0000-0000-0000D74A0000}"/>
    <cellStyle name="Normal 5 5 86" xfId="19161" xr:uid="{00000000-0005-0000-0000-0000D84A0000}"/>
    <cellStyle name="Normal 5 5 87" xfId="19162" xr:uid="{00000000-0005-0000-0000-0000D94A0000}"/>
    <cellStyle name="Normal 5 5 88" xfId="19163" xr:uid="{00000000-0005-0000-0000-0000DA4A0000}"/>
    <cellStyle name="Normal 5 5 89" xfId="19164" xr:uid="{00000000-0005-0000-0000-0000DB4A0000}"/>
    <cellStyle name="Normal 5 5 9" xfId="19165" xr:uid="{00000000-0005-0000-0000-0000DC4A0000}"/>
    <cellStyle name="Normal 5 5 90" xfId="19166" xr:uid="{00000000-0005-0000-0000-0000DD4A0000}"/>
    <cellStyle name="Normal 5 5 91" xfId="19167" xr:uid="{00000000-0005-0000-0000-0000DE4A0000}"/>
    <cellStyle name="Normal 5 5 92" xfId="19168" xr:uid="{00000000-0005-0000-0000-0000DF4A0000}"/>
    <cellStyle name="Normal 5 5 93" xfId="19169" xr:uid="{00000000-0005-0000-0000-0000E04A0000}"/>
    <cellStyle name="Normal 5 50" xfId="19170" xr:uid="{00000000-0005-0000-0000-0000E14A0000}"/>
    <cellStyle name="Normal 5 51" xfId="19171" xr:uid="{00000000-0005-0000-0000-0000E24A0000}"/>
    <cellStyle name="Normal 5 52" xfId="19172" xr:uid="{00000000-0005-0000-0000-0000E34A0000}"/>
    <cellStyle name="Normal 5 53" xfId="19173" xr:uid="{00000000-0005-0000-0000-0000E44A0000}"/>
    <cellStyle name="Normal 5 54" xfId="19174" xr:uid="{00000000-0005-0000-0000-0000E54A0000}"/>
    <cellStyle name="Normal 5 55" xfId="19175" xr:uid="{00000000-0005-0000-0000-0000E64A0000}"/>
    <cellStyle name="Normal 5 56" xfId="19176" xr:uid="{00000000-0005-0000-0000-0000E74A0000}"/>
    <cellStyle name="Normal 5 57" xfId="19177" xr:uid="{00000000-0005-0000-0000-0000E84A0000}"/>
    <cellStyle name="Normal 5 58" xfId="19178" xr:uid="{00000000-0005-0000-0000-0000E94A0000}"/>
    <cellStyle name="Normal 5 59" xfId="19179" xr:uid="{00000000-0005-0000-0000-0000EA4A0000}"/>
    <cellStyle name="Normal 5 6" xfId="19180" xr:uid="{00000000-0005-0000-0000-0000EB4A0000}"/>
    <cellStyle name="Normal 5 6 2" xfId="19181" xr:uid="{00000000-0005-0000-0000-0000EC4A0000}"/>
    <cellStyle name="Normal 5 60" xfId="19182" xr:uid="{00000000-0005-0000-0000-0000ED4A0000}"/>
    <cellStyle name="Normal 5 61" xfId="19183" xr:uid="{00000000-0005-0000-0000-0000EE4A0000}"/>
    <cellStyle name="Normal 5 62" xfId="19184" xr:uid="{00000000-0005-0000-0000-0000EF4A0000}"/>
    <cellStyle name="Normal 5 63" xfId="19185" xr:uid="{00000000-0005-0000-0000-0000F04A0000}"/>
    <cellStyle name="Normal 5 64" xfId="19186" xr:uid="{00000000-0005-0000-0000-0000F14A0000}"/>
    <cellStyle name="Normal 5 65" xfId="19187" xr:uid="{00000000-0005-0000-0000-0000F24A0000}"/>
    <cellStyle name="Normal 5 66" xfId="19188" xr:uid="{00000000-0005-0000-0000-0000F34A0000}"/>
    <cellStyle name="Normal 5 67" xfId="19189" xr:uid="{00000000-0005-0000-0000-0000F44A0000}"/>
    <cellStyle name="Normal 5 68" xfId="19190" xr:uid="{00000000-0005-0000-0000-0000F54A0000}"/>
    <cellStyle name="Normal 5 69" xfId="19191" xr:uid="{00000000-0005-0000-0000-0000F64A0000}"/>
    <cellStyle name="Normal 5 7" xfId="19192" xr:uid="{00000000-0005-0000-0000-0000F74A0000}"/>
    <cellStyle name="Normal 5 7 2" xfId="19193" xr:uid="{00000000-0005-0000-0000-0000F84A0000}"/>
    <cellStyle name="Normal 5 70" xfId="19194" xr:uid="{00000000-0005-0000-0000-0000F94A0000}"/>
    <cellStyle name="Normal 5 71" xfId="19195" xr:uid="{00000000-0005-0000-0000-0000FA4A0000}"/>
    <cellStyle name="Normal 5 72" xfId="19196" xr:uid="{00000000-0005-0000-0000-0000FB4A0000}"/>
    <cellStyle name="Normal 5 73" xfId="19197" xr:uid="{00000000-0005-0000-0000-0000FC4A0000}"/>
    <cellStyle name="Normal 5 74" xfId="19198" xr:uid="{00000000-0005-0000-0000-0000FD4A0000}"/>
    <cellStyle name="Normal 5 75" xfId="19199" xr:uid="{00000000-0005-0000-0000-0000FE4A0000}"/>
    <cellStyle name="Normal 5 76" xfId="19200" xr:uid="{00000000-0005-0000-0000-0000FF4A0000}"/>
    <cellStyle name="Normal 5 77" xfId="19201" xr:uid="{00000000-0005-0000-0000-0000004B0000}"/>
    <cellStyle name="Normal 5 78" xfId="19202" xr:uid="{00000000-0005-0000-0000-0000014B0000}"/>
    <cellStyle name="Normal 5 79" xfId="19203" xr:uid="{00000000-0005-0000-0000-0000024B0000}"/>
    <cellStyle name="Normal 5 8" xfId="19204" xr:uid="{00000000-0005-0000-0000-0000034B0000}"/>
    <cellStyle name="Normal 5 8 2" xfId="19205" xr:uid="{00000000-0005-0000-0000-0000044B0000}"/>
    <cellStyle name="Normal 5 80" xfId="19206" xr:uid="{00000000-0005-0000-0000-0000054B0000}"/>
    <cellStyle name="Normal 5 81" xfId="19207" xr:uid="{00000000-0005-0000-0000-0000064B0000}"/>
    <cellStyle name="Normal 5 82" xfId="19208" xr:uid="{00000000-0005-0000-0000-0000074B0000}"/>
    <cellStyle name="Normal 5 83" xfId="19209" xr:uid="{00000000-0005-0000-0000-0000084B0000}"/>
    <cellStyle name="Normal 5 84" xfId="19210" xr:uid="{00000000-0005-0000-0000-0000094B0000}"/>
    <cellStyle name="Normal 5 85" xfId="19211" xr:uid="{00000000-0005-0000-0000-00000A4B0000}"/>
    <cellStyle name="Normal 5 86" xfId="19212" xr:uid="{00000000-0005-0000-0000-00000B4B0000}"/>
    <cellStyle name="Normal 5 87" xfId="19213" xr:uid="{00000000-0005-0000-0000-00000C4B0000}"/>
    <cellStyle name="Normal 5 88" xfId="19214" xr:uid="{00000000-0005-0000-0000-00000D4B0000}"/>
    <cellStyle name="Normal 5 89" xfId="19215" xr:uid="{00000000-0005-0000-0000-00000E4B0000}"/>
    <cellStyle name="Normal 5 9" xfId="19216" xr:uid="{00000000-0005-0000-0000-00000F4B0000}"/>
    <cellStyle name="Normal 5 9 2" xfId="19217" xr:uid="{00000000-0005-0000-0000-0000104B0000}"/>
    <cellStyle name="Normal 5 90" xfId="19218" xr:uid="{00000000-0005-0000-0000-0000114B0000}"/>
    <cellStyle name="Normal 5 91" xfId="19219" xr:uid="{00000000-0005-0000-0000-0000124B0000}"/>
    <cellStyle name="Normal 5 92" xfId="19220" xr:uid="{00000000-0005-0000-0000-0000134B0000}"/>
    <cellStyle name="Normal 5 93" xfId="19221" xr:uid="{00000000-0005-0000-0000-0000144B0000}"/>
    <cellStyle name="Normal 5 94" xfId="19222" xr:uid="{00000000-0005-0000-0000-0000154B0000}"/>
    <cellStyle name="Normal 5 95" xfId="19223" xr:uid="{00000000-0005-0000-0000-0000164B0000}"/>
    <cellStyle name="Normal 5 96" xfId="19224" xr:uid="{00000000-0005-0000-0000-0000174B0000}"/>
    <cellStyle name="Normal 5 97" xfId="19225" xr:uid="{00000000-0005-0000-0000-0000184B0000}"/>
    <cellStyle name="Normal 5 98" xfId="19226" xr:uid="{00000000-0005-0000-0000-0000194B0000}"/>
    <cellStyle name="Normal 5 99" xfId="19227" xr:uid="{00000000-0005-0000-0000-00001A4B0000}"/>
    <cellStyle name="Normal 50" xfId="19228" xr:uid="{00000000-0005-0000-0000-00001B4B0000}"/>
    <cellStyle name="Normal 50 2" xfId="19229" xr:uid="{00000000-0005-0000-0000-00001C4B0000}"/>
    <cellStyle name="Normal 50 2 2" xfId="19230" xr:uid="{00000000-0005-0000-0000-00001D4B0000}"/>
    <cellStyle name="Normal 50 2 2 2" xfId="19231" xr:uid="{00000000-0005-0000-0000-00001E4B0000}"/>
    <cellStyle name="Normal 50 2 2 3" xfId="19232" xr:uid="{00000000-0005-0000-0000-00001F4B0000}"/>
    <cellStyle name="Normal 50 2 2 4" xfId="19233" xr:uid="{00000000-0005-0000-0000-0000204B0000}"/>
    <cellStyle name="Normal 50 2 3" xfId="19234" xr:uid="{00000000-0005-0000-0000-0000214B0000}"/>
    <cellStyle name="Normal 50 2 4" xfId="19235" xr:uid="{00000000-0005-0000-0000-0000224B0000}"/>
    <cellStyle name="Normal 50 2 5" xfId="19236" xr:uid="{00000000-0005-0000-0000-0000234B0000}"/>
    <cellStyle name="Normal 50 3" xfId="19237" xr:uid="{00000000-0005-0000-0000-0000244B0000}"/>
    <cellStyle name="Normal 50 4" xfId="19238" xr:uid="{00000000-0005-0000-0000-0000254B0000}"/>
    <cellStyle name="Normal 50 4 2" xfId="19239" xr:uid="{00000000-0005-0000-0000-0000264B0000}"/>
    <cellStyle name="Normal 50 4 3" xfId="19240" xr:uid="{00000000-0005-0000-0000-0000274B0000}"/>
    <cellStyle name="Normal 50 4 4" xfId="19241" xr:uid="{00000000-0005-0000-0000-0000284B0000}"/>
    <cellStyle name="Normal 50 5" xfId="19242" xr:uid="{00000000-0005-0000-0000-0000294B0000}"/>
    <cellStyle name="Normal 50 6" xfId="19243" xr:uid="{00000000-0005-0000-0000-00002A4B0000}"/>
    <cellStyle name="Normal 50 7" xfId="19244" xr:uid="{00000000-0005-0000-0000-00002B4B0000}"/>
    <cellStyle name="Normal 51" xfId="19245" xr:uid="{00000000-0005-0000-0000-00002C4B0000}"/>
    <cellStyle name="Normal 51 2" xfId="19246" xr:uid="{00000000-0005-0000-0000-00002D4B0000}"/>
    <cellStyle name="Normal 51 2 2" xfId="19247" xr:uid="{00000000-0005-0000-0000-00002E4B0000}"/>
    <cellStyle name="Normal 51 2 2 2" xfId="19248" xr:uid="{00000000-0005-0000-0000-00002F4B0000}"/>
    <cellStyle name="Normal 51 2 2 3" xfId="19249" xr:uid="{00000000-0005-0000-0000-0000304B0000}"/>
    <cellStyle name="Normal 51 2 2 4" xfId="19250" xr:uid="{00000000-0005-0000-0000-0000314B0000}"/>
    <cellStyle name="Normal 51 2 3" xfId="19251" xr:uid="{00000000-0005-0000-0000-0000324B0000}"/>
    <cellStyle name="Normal 51 2 4" xfId="19252" xr:uid="{00000000-0005-0000-0000-0000334B0000}"/>
    <cellStyle name="Normal 51 2 5" xfId="19253" xr:uid="{00000000-0005-0000-0000-0000344B0000}"/>
    <cellStyle name="Normal 51 3" xfId="19254" xr:uid="{00000000-0005-0000-0000-0000354B0000}"/>
    <cellStyle name="Normal 51 4" xfId="19255" xr:uid="{00000000-0005-0000-0000-0000364B0000}"/>
    <cellStyle name="Normal 51 4 2" xfId="19256" xr:uid="{00000000-0005-0000-0000-0000374B0000}"/>
    <cellStyle name="Normal 51 4 3" xfId="19257" xr:uid="{00000000-0005-0000-0000-0000384B0000}"/>
    <cellStyle name="Normal 51 4 4" xfId="19258" xr:uid="{00000000-0005-0000-0000-0000394B0000}"/>
    <cellStyle name="Normal 51 5" xfId="19259" xr:uid="{00000000-0005-0000-0000-00003A4B0000}"/>
    <cellStyle name="Normal 51 6" xfId="19260" xr:uid="{00000000-0005-0000-0000-00003B4B0000}"/>
    <cellStyle name="Normal 51 7" xfId="19261" xr:uid="{00000000-0005-0000-0000-00003C4B0000}"/>
    <cellStyle name="Normal 52" xfId="19262" xr:uid="{00000000-0005-0000-0000-00003D4B0000}"/>
    <cellStyle name="Normal 53" xfId="19263" xr:uid="{00000000-0005-0000-0000-00003E4B0000}"/>
    <cellStyle name="Normal 54" xfId="19264" xr:uid="{00000000-0005-0000-0000-00003F4B0000}"/>
    <cellStyle name="Normal 55" xfId="19265" xr:uid="{00000000-0005-0000-0000-0000404B0000}"/>
    <cellStyle name="Normal 55 2" xfId="19266" xr:uid="{00000000-0005-0000-0000-0000414B0000}"/>
    <cellStyle name="Normal 55 2 2" xfId="19267" xr:uid="{00000000-0005-0000-0000-0000424B0000}"/>
    <cellStyle name="Normal 55 2 2 2" xfId="19268" xr:uid="{00000000-0005-0000-0000-0000434B0000}"/>
    <cellStyle name="Normal 55 2 2 3" xfId="19269" xr:uid="{00000000-0005-0000-0000-0000444B0000}"/>
    <cellStyle name="Normal 55 2 2 4" xfId="19270" xr:uid="{00000000-0005-0000-0000-0000454B0000}"/>
    <cellStyle name="Normal 55 2 3" xfId="19271" xr:uid="{00000000-0005-0000-0000-0000464B0000}"/>
    <cellStyle name="Normal 55 2 4" xfId="19272" xr:uid="{00000000-0005-0000-0000-0000474B0000}"/>
    <cellStyle name="Normal 55 2 5" xfId="19273" xr:uid="{00000000-0005-0000-0000-0000484B0000}"/>
    <cellStyle name="Normal 55 3" xfId="19274" xr:uid="{00000000-0005-0000-0000-0000494B0000}"/>
    <cellStyle name="Normal 55 4" xfId="19275" xr:uid="{00000000-0005-0000-0000-00004A4B0000}"/>
    <cellStyle name="Normal 55 4 2" xfId="19276" xr:uid="{00000000-0005-0000-0000-00004B4B0000}"/>
    <cellStyle name="Normal 55 4 3" xfId="19277" xr:uid="{00000000-0005-0000-0000-00004C4B0000}"/>
    <cellStyle name="Normal 55 4 4" xfId="19278" xr:uid="{00000000-0005-0000-0000-00004D4B0000}"/>
    <cellStyle name="Normal 55 5" xfId="19279" xr:uid="{00000000-0005-0000-0000-00004E4B0000}"/>
    <cellStyle name="Normal 55 6" xfId="19280" xr:uid="{00000000-0005-0000-0000-00004F4B0000}"/>
    <cellStyle name="Normal 55 7" xfId="19281" xr:uid="{00000000-0005-0000-0000-0000504B0000}"/>
    <cellStyle name="Normal 56" xfId="19282" xr:uid="{00000000-0005-0000-0000-0000514B0000}"/>
    <cellStyle name="Normal 56 2" xfId="19283" xr:uid="{00000000-0005-0000-0000-0000524B0000}"/>
    <cellStyle name="Normal 56 2 2" xfId="19284" xr:uid="{00000000-0005-0000-0000-0000534B0000}"/>
    <cellStyle name="Normal 56 2 2 2" xfId="19285" xr:uid="{00000000-0005-0000-0000-0000544B0000}"/>
    <cellStyle name="Normal 56 2 2 3" xfId="19286" xr:uid="{00000000-0005-0000-0000-0000554B0000}"/>
    <cellStyle name="Normal 56 2 2 4" xfId="19287" xr:uid="{00000000-0005-0000-0000-0000564B0000}"/>
    <cellStyle name="Normal 56 2 3" xfId="19288" xr:uid="{00000000-0005-0000-0000-0000574B0000}"/>
    <cellStyle name="Normal 56 2 4" xfId="19289" xr:uid="{00000000-0005-0000-0000-0000584B0000}"/>
    <cellStyle name="Normal 56 2 5" xfId="19290" xr:uid="{00000000-0005-0000-0000-0000594B0000}"/>
    <cellStyle name="Normal 56 3" xfId="19291" xr:uid="{00000000-0005-0000-0000-00005A4B0000}"/>
    <cellStyle name="Normal 56 4" xfId="19292" xr:uid="{00000000-0005-0000-0000-00005B4B0000}"/>
    <cellStyle name="Normal 56 4 2" xfId="19293" xr:uid="{00000000-0005-0000-0000-00005C4B0000}"/>
    <cellStyle name="Normal 56 4 3" xfId="19294" xr:uid="{00000000-0005-0000-0000-00005D4B0000}"/>
    <cellStyle name="Normal 56 4 4" xfId="19295" xr:uid="{00000000-0005-0000-0000-00005E4B0000}"/>
    <cellStyle name="Normal 56 5" xfId="19296" xr:uid="{00000000-0005-0000-0000-00005F4B0000}"/>
    <cellStyle name="Normal 56 6" xfId="19297" xr:uid="{00000000-0005-0000-0000-0000604B0000}"/>
    <cellStyle name="Normal 56 7" xfId="19298" xr:uid="{00000000-0005-0000-0000-0000614B0000}"/>
    <cellStyle name="Normal 57" xfId="19299" xr:uid="{00000000-0005-0000-0000-0000624B0000}"/>
    <cellStyle name="Normal 57 2" xfId="19300" xr:uid="{00000000-0005-0000-0000-0000634B0000}"/>
    <cellStyle name="Normal 58" xfId="19301" xr:uid="{00000000-0005-0000-0000-0000644B0000}"/>
    <cellStyle name="Normal 58 2" xfId="19302" xr:uid="{00000000-0005-0000-0000-0000654B0000}"/>
    <cellStyle name="Normal 58 3" xfId="19303" xr:uid="{00000000-0005-0000-0000-0000664B0000}"/>
    <cellStyle name="Normal 58 4" xfId="19304" xr:uid="{00000000-0005-0000-0000-0000674B0000}"/>
    <cellStyle name="Normal 59" xfId="19305" xr:uid="{00000000-0005-0000-0000-0000684B0000}"/>
    <cellStyle name="Normal 59 2" xfId="19306" xr:uid="{00000000-0005-0000-0000-0000694B0000}"/>
    <cellStyle name="Normal 59 3" xfId="19307" xr:uid="{00000000-0005-0000-0000-00006A4B0000}"/>
    <cellStyle name="Normal 59 4" xfId="19308" xr:uid="{00000000-0005-0000-0000-00006B4B0000}"/>
    <cellStyle name="Normal 6" xfId="19309" xr:uid="{00000000-0005-0000-0000-00006C4B0000}"/>
    <cellStyle name="Normal 6 2" xfId="19310" xr:uid="{00000000-0005-0000-0000-00006D4B0000}"/>
    <cellStyle name="Normal 6 2 10" xfId="19311" xr:uid="{00000000-0005-0000-0000-00006E4B0000}"/>
    <cellStyle name="Normal 6 2 11" xfId="19312" xr:uid="{00000000-0005-0000-0000-00006F4B0000}"/>
    <cellStyle name="Normal 6 2 12" xfId="19313" xr:uid="{00000000-0005-0000-0000-0000704B0000}"/>
    <cellStyle name="Normal 6 2 13" xfId="19314" xr:uid="{00000000-0005-0000-0000-0000714B0000}"/>
    <cellStyle name="Normal 6 2 14" xfId="19315" xr:uid="{00000000-0005-0000-0000-0000724B0000}"/>
    <cellStyle name="Normal 6 2 15" xfId="19316" xr:uid="{00000000-0005-0000-0000-0000734B0000}"/>
    <cellStyle name="Normal 6 2 16" xfId="19317" xr:uid="{00000000-0005-0000-0000-0000744B0000}"/>
    <cellStyle name="Normal 6 2 17" xfId="19318" xr:uid="{00000000-0005-0000-0000-0000754B0000}"/>
    <cellStyle name="Normal 6 2 18" xfId="19319" xr:uid="{00000000-0005-0000-0000-0000764B0000}"/>
    <cellStyle name="Normal 6 2 19" xfId="19320" xr:uid="{00000000-0005-0000-0000-0000774B0000}"/>
    <cellStyle name="Normal 6 2 2" xfId="19321" xr:uid="{00000000-0005-0000-0000-0000784B0000}"/>
    <cellStyle name="Normal 6 2 2 2" xfId="19322" xr:uid="{00000000-0005-0000-0000-0000794B0000}"/>
    <cellStyle name="Normal 6 2 2 3" xfId="19323" xr:uid="{00000000-0005-0000-0000-00007A4B0000}"/>
    <cellStyle name="Normal 6 2 20" xfId="19324" xr:uid="{00000000-0005-0000-0000-00007B4B0000}"/>
    <cellStyle name="Normal 6 2 21" xfId="19325" xr:uid="{00000000-0005-0000-0000-00007C4B0000}"/>
    <cellStyle name="Normal 6 2 22" xfId="19326" xr:uid="{00000000-0005-0000-0000-00007D4B0000}"/>
    <cellStyle name="Normal 6 2 23" xfId="19327" xr:uid="{00000000-0005-0000-0000-00007E4B0000}"/>
    <cellStyle name="Normal 6 2 24" xfId="19328" xr:uid="{00000000-0005-0000-0000-00007F4B0000}"/>
    <cellStyle name="Normal 6 2 25" xfId="19329" xr:uid="{00000000-0005-0000-0000-0000804B0000}"/>
    <cellStyle name="Normal 6 2 26" xfId="19330" xr:uid="{00000000-0005-0000-0000-0000814B0000}"/>
    <cellStyle name="Normal 6 2 27" xfId="19331" xr:uid="{00000000-0005-0000-0000-0000824B0000}"/>
    <cellStyle name="Normal 6 2 28" xfId="19332" xr:uid="{00000000-0005-0000-0000-0000834B0000}"/>
    <cellStyle name="Normal 6 2 29" xfId="19333" xr:uid="{00000000-0005-0000-0000-0000844B0000}"/>
    <cellStyle name="Normal 6 2 3" xfId="19334" xr:uid="{00000000-0005-0000-0000-0000854B0000}"/>
    <cellStyle name="Normal 6 2 3 2" xfId="19335" xr:uid="{00000000-0005-0000-0000-0000864B0000}"/>
    <cellStyle name="Normal 6 2 3 2 2" xfId="19336" xr:uid="{00000000-0005-0000-0000-0000874B0000}"/>
    <cellStyle name="Normal 6 2 3 2 2 2" xfId="19337" xr:uid="{00000000-0005-0000-0000-0000884B0000}"/>
    <cellStyle name="Normal 6 2 3 2 2 3" xfId="19338" xr:uid="{00000000-0005-0000-0000-0000894B0000}"/>
    <cellStyle name="Normal 6 2 3 2 2 4" xfId="19339" xr:uid="{00000000-0005-0000-0000-00008A4B0000}"/>
    <cellStyle name="Normal 6 2 3 2 3" xfId="19340" xr:uid="{00000000-0005-0000-0000-00008B4B0000}"/>
    <cellStyle name="Normal 6 2 3 2 4" xfId="19341" xr:uid="{00000000-0005-0000-0000-00008C4B0000}"/>
    <cellStyle name="Normal 6 2 3 2 5" xfId="19342" xr:uid="{00000000-0005-0000-0000-00008D4B0000}"/>
    <cellStyle name="Normal 6 2 3 3" xfId="19343" xr:uid="{00000000-0005-0000-0000-00008E4B0000}"/>
    <cellStyle name="Normal 6 2 3 4" xfId="19344" xr:uid="{00000000-0005-0000-0000-00008F4B0000}"/>
    <cellStyle name="Normal 6 2 3 4 2" xfId="19345" xr:uid="{00000000-0005-0000-0000-0000904B0000}"/>
    <cellStyle name="Normal 6 2 3 4 3" xfId="19346" xr:uid="{00000000-0005-0000-0000-0000914B0000}"/>
    <cellStyle name="Normal 6 2 3 4 4" xfId="19347" xr:uid="{00000000-0005-0000-0000-0000924B0000}"/>
    <cellStyle name="Normal 6 2 3 5" xfId="19348" xr:uid="{00000000-0005-0000-0000-0000934B0000}"/>
    <cellStyle name="Normal 6 2 3 6" xfId="19349" xr:uid="{00000000-0005-0000-0000-0000944B0000}"/>
    <cellStyle name="Normal 6 2 3 7" xfId="19350" xr:uid="{00000000-0005-0000-0000-0000954B0000}"/>
    <cellStyle name="Normal 6 2 30" xfId="19351" xr:uid="{00000000-0005-0000-0000-0000964B0000}"/>
    <cellStyle name="Normal 6 2 31" xfId="19352" xr:uid="{00000000-0005-0000-0000-0000974B0000}"/>
    <cellStyle name="Normal 6 2 32" xfId="19353" xr:uid="{00000000-0005-0000-0000-0000984B0000}"/>
    <cellStyle name="Normal 6 2 33" xfId="19354" xr:uid="{00000000-0005-0000-0000-0000994B0000}"/>
    <cellStyle name="Normal 6 2 34" xfId="19355" xr:uid="{00000000-0005-0000-0000-00009A4B0000}"/>
    <cellStyle name="Normal 6 2 35" xfId="19356" xr:uid="{00000000-0005-0000-0000-00009B4B0000}"/>
    <cellStyle name="Normal 6 2 36" xfId="19357" xr:uid="{00000000-0005-0000-0000-00009C4B0000}"/>
    <cellStyle name="Normal 6 2 37" xfId="19358" xr:uid="{00000000-0005-0000-0000-00009D4B0000}"/>
    <cellStyle name="Normal 6 2 38" xfId="19359" xr:uid="{00000000-0005-0000-0000-00009E4B0000}"/>
    <cellStyle name="Normal 6 2 39" xfId="19360" xr:uid="{00000000-0005-0000-0000-00009F4B0000}"/>
    <cellStyle name="Normal 6 2 4" xfId="19361" xr:uid="{00000000-0005-0000-0000-0000A04B0000}"/>
    <cellStyle name="Normal 6 2 40" xfId="19362" xr:uid="{00000000-0005-0000-0000-0000A14B0000}"/>
    <cellStyle name="Normal 6 2 41" xfId="19363" xr:uid="{00000000-0005-0000-0000-0000A24B0000}"/>
    <cellStyle name="Normal 6 2 42" xfId="19364" xr:uid="{00000000-0005-0000-0000-0000A34B0000}"/>
    <cellStyle name="Normal 6 2 43" xfId="19365" xr:uid="{00000000-0005-0000-0000-0000A44B0000}"/>
    <cellStyle name="Normal 6 2 44" xfId="19366" xr:uid="{00000000-0005-0000-0000-0000A54B0000}"/>
    <cellStyle name="Normal 6 2 45" xfId="19367" xr:uid="{00000000-0005-0000-0000-0000A64B0000}"/>
    <cellStyle name="Normal 6 2 46" xfId="19368" xr:uid="{00000000-0005-0000-0000-0000A74B0000}"/>
    <cellStyle name="Normal 6 2 47" xfId="19369" xr:uid="{00000000-0005-0000-0000-0000A84B0000}"/>
    <cellStyle name="Normal 6 2 48" xfId="19370" xr:uid="{00000000-0005-0000-0000-0000A94B0000}"/>
    <cellStyle name="Normal 6 2 49" xfId="19371" xr:uid="{00000000-0005-0000-0000-0000AA4B0000}"/>
    <cellStyle name="Normal 6 2 5" xfId="19372" xr:uid="{00000000-0005-0000-0000-0000AB4B0000}"/>
    <cellStyle name="Normal 6 2 50" xfId="19373" xr:uid="{00000000-0005-0000-0000-0000AC4B0000}"/>
    <cellStyle name="Normal 6 2 51" xfId="19374" xr:uid="{00000000-0005-0000-0000-0000AD4B0000}"/>
    <cellStyle name="Normal 6 2 52" xfId="19375" xr:uid="{00000000-0005-0000-0000-0000AE4B0000}"/>
    <cellStyle name="Normal 6 2 53" xfId="19376" xr:uid="{00000000-0005-0000-0000-0000AF4B0000}"/>
    <cellStyle name="Normal 6 2 54" xfId="19377" xr:uid="{00000000-0005-0000-0000-0000B04B0000}"/>
    <cellStyle name="Normal 6 2 55" xfId="19378" xr:uid="{00000000-0005-0000-0000-0000B14B0000}"/>
    <cellStyle name="Normal 6 2 56" xfId="19379" xr:uid="{00000000-0005-0000-0000-0000B24B0000}"/>
    <cellStyle name="Normal 6 2 57" xfId="19380" xr:uid="{00000000-0005-0000-0000-0000B34B0000}"/>
    <cellStyle name="Normal 6 2 58" xfId="19381" xr:uid="{00000000-0005-0000-0000-0000B44B0000}"/>
    <cellStyle name="Normal 6 2 59" xfId="19382" xr:uid="{00000000-0005-0000-0000-0000B54B0000}"/>
    <cellStyle name="Normal 6 2 6" xfId="19383" xr:uid="{00000000-0005-0000-0000-0000B64B0000}"/>
    <cellStyle name="Normal 6 2 60" xfId="19384" xr:uid="{00000000-0005-0000-0000-0000B74B0000}"/>
    <cellStyle name="Normal 6 2 61" xfId="19385" xr:uid="{00000000-0005-0000-0000-0000B84B0000}"/>
    <cellStyle name="Normal 6 2 62" xfId="19386" xr:uid="{00000000-0005-0000-0000-0000B94B0000}"/>
    <cellStyle name="Normal 6 2 63" xfId="19387" xr:uid="{00000000-0005-0000-0000-0000BA4B0000}"/>
    <cellStyle name="Normal 6 2 64" xfId="19388" xr:uid="{00000000-0005-0000-0000-0000BB4B0000}"/>
    <cellStyle name="Normal 6 2 65" xfId="19389" xr:uid="{00000000-0005-0000-0000-0000BC4B0000}"/>
    <cellStyle name="Normal 6 2 66" xfId="19390" xr:uid="{00000000-0005-0000-0000-0000BD4B0000}"/>
    <cellStyle name="Normal 6 2 67" xfId="19391" xr:uid="{00000000-0005-0000-0000-0000BE4B0000}"/>
    <cellStyle name="Normal 6 2 68" xfId="19392" xr:uid="{00000000-0005-0000-0000-0000BF4B0000}"/>
    <cellStyle name="Normal 6 2 69" xfId="19393" xr:uid="{00000000-0005-0000-0000-0000C04B0000}"/>
    <cellStyle name="Normal 6 2 7" xfId="19394" xr:uid="{00000000-0005-0000-0000-0000C14B0000}"/>
    <cellStyle name="Normal 6 2 70" xfId="19395" xr:uid="{00000000-0005-0000-0000-0000C24B0000}"/>
    <cellStyle name="Normal 6 2 71" xfId="19396" xr:uid="{00000000-0005-0000-0000-0000C34B0000}"/>
    <cellStyle name="Normal 6 2 72" xfId="19397" xr:uid="{00000000-0005-0000-0000-0000C44B0000}"/>
    <cellStyle name="Normal 6 2 73" xfId="19398" xr:uid="{00000000-0005-0000-0000-0000C54B0000}"/>
    <cellStyle name="Normal 6 2 74" xfId="19399" xr:uid="{00000000-0005-0000-0000-0000C64B0000}"/>
    <cellStyle name="Normal 6 2 75" xfId="19400" xr:uid="{00000000-0005-0000-0000-0000C74B0000}"/>
    <cellStyle name="Normal 6 2 76" xfId="19401" xr:uid="{00000000-0005-0000-0000-0000C84B0000}"/>
    <cellStyle name="Normal 6 2 77" xfId="19402" xr:uid="{00000000-0005-0000-0000-0000C94B0000}"/>
    <cellStyle name="Normal 6 2 78" xfId="19403" xr:uid="{00000000-0005-0000-0000-0000CA4B0000}"/>
    <cellStyle name="Normal 6 2 79" xfId="19404" xr:uid="{00000000-0005-0000-0000-0000CB4B0000}"/>
    <cellStyle name="Normal 6 2 8" xfId="19405" xr:uid="{00000000-0005-0000-0000-0000CC4B0000}"/>
    <cellStyle name="Normal 6 2 80" xfId="19406" xr:uid="{00000000-0005-0000-0000-0000CD4B0000}"/>
    <cellStyle name="Normal 6 2 81" xfId="19407" xr:uid="{00000000-0005-0000-0000-0000CE4B0000}"/>
    <cellStyle name="Normal 6 2 82" xfId="19408" xr:uid="{00000000-0005-0000-0000-0000CF4B0000}"/>
    <cellStyle name="Normal 6 2 83" xfId="19409" xr:uid="{00000000-0005-0000-0000-0000D04B0000}"/>
    <cellStyle name="Normal 6 2 84" xfId="19410" xr:uid="{00000000-0005-0000-0000-0000D14B0000}"/>
    <cellStyle name="Normal 6 2 85" xfId="19411" xr:uid="{00000000-0005-0000-0000-0000D24B0000}"/>
    <cellStyle name="Normal 6 2 86" xfId="19412" xr:uid="{00000000-0005-0000-0000-0000D34B0000}"/>
    <cellStyle name="Normal 6 2 87" xfId="19413" xr:uid="{00000000-0005-0000-0000-0000D44B0000}"/>
    <cellStyle name="Normal 6 2 88" xfId="19414" xr:uid="{00000000-0005-0000-0000-0000D54B0000}"/>
    <cellStyle name="Normal 6 2 89" xfId="19415" xr:uid="{00000000-0005-0000-0000-0000D64B0000}"/>
    <cellStyle name="Normal 6 2 9" xfId="19416" xr:uid="{00000000-0005-0000-0000-0000D74B0000}"/>
    <cellStyle name="Normal 6 2 90" xfId="19417" xr:uid="{00000000-0005-0000-0000-0000D84B0000}"/>
    <cellStyle name="Normal 6 2 91" xfId="19418" xr:uid="{00000000-0005-0000-0000-0000D94B0000}"/>
    <cellStyle name="Normal 6 2 92" xfId="19419" xr:uid="{00000000-0005-0000-0000-0000DA4B0000}"/>
    <cellStyle name="Normal 6 2 93" xfId="19420" xr:uid="{00000000-0005-0000-0000-0000DB4B0000}"/>
    <cellStyle name="Normal 6 2 94" xfId="19421" xr:uid="{00000000-0005-0000-0000-0000DC4B0000}"/>
    <cellStyle name="Normal 6 2 95" xfId="19422" xr:uid="{00000000-0005-0000-0000-0000DD4B0000}"/>
    <cellStyle name="Normal 6 2 95 2" xfId="19423" xr:uid="{00000000-0005-0000-0000-0000DE4B0000}"/>
    <cellStyle name="Normal 6 2 95 3" xfId="19424" xr:uid="{00000000-0005-0000-0000-0000DF4B0000}"/>
    <cellStyle name="Normal 6 2 95 4" xfId="19425" xr:uid="{00000000-0005-0000-0000-0000E04B0000}"/>
    <cellStyle name="Normal 6 3" xfId="19426" xr:uid="{00000000-0005-0000-0000-0000E14B0000}"/>
    <cellStyle name="Normal 6 3 2" xfId="19427" xr:uid="{00000000-0005-0000-0000-0000E24B0000}"/>
    <cellStyle name="Normal 6 3 3" xfId="19428" xr:uid="{00000000-0005-0000-0000-0000E34B0000}"/>
    <cellStyle name="Normal 6 3 3 2" xfId="19429" xr:uid="{00000000-0005-0000-0000-0000E44B0000}"/>
    <cellStyle name="Normal 6 3 3 2 2" xfId="19430" xr:uid="{00000000-0005-0000-0000-0000E54B0000}"/>
    <cellStyle name="Normal 6 3 3 2 2 2" xfId="19431" xr:uid="{00000000-0005-0000-0000-0000E64B0000}"/>
    <cellStyle name="Normal 6 3 3 2 2 3" xfId="19432" xr:uid="{00000000-0005-0000-0000-0000E74B0000}"/>
    <cellStyle name="Normal 6 3 3 2 2 4" xfId="19433" xr:uid="{00000000-0005-0000-0000-0000E84B0000}"/>
    <cellStyle name="Normal 6 3 3 2 3" xfId="19434" xr:uid="{00000000-0005-0000-0000-0000E94B0000}"/>
    <cellStyle name="Normal 6 3 3 2 4" xfId="19435" xr:uid="{00000000-0005-0000-0000-0000EA4B0000}"/>
    <cellStyle name="Normal 6 3 3 2 5" xfId="19436" xr:uid="{00000000-0005-0000-0000-0000EB4B0000}"/>
    <cellStyle name="Normal 6 3 3 3" xfId="19437" xr:uid="{00000000-0005-0000-0000-0000EC4B0000}"/>
    <cellStyle name="Normal 6 3 3 4" xfId="19438" xr:uid="{00000000-0005-0000-0000-0000ED4B0000}"/>
    <cellStyle name="Normal 6 3 3 4 2" xfId="19439" xr:uid="{00000000-0005-0000-0000-0000EE4B0000}"/>
    <cellStyle name="Normal 6 3 3 4 3" xfId="19440" xr:uid="{00000000-0005-0000-0000-0000EF4B0000}"/>
    <cellStyle name="Normal 6 3 3 4 4" xfId="19441" xr:uid="{00000000-0005-0000-0000-0000F04B0000}"/>
    <cellStyle name="Normal 6 3 3 5" xfId="19442" xr:uid="{00000000-0005-0000-0000-0000F14B0000}"/>
    <cellStyle name="Normal 6 3 3 6" xfId="19443" xr:uid="{00000000-0005-0000-0000-0000F24B0000}"/>
    <cellStyle name="Normal 6 3 3 7" xfId="19444" xr:uid="{00000000-0005-0000-0000-0000F34B0000}"/>
    <cellStyle name="Normal 6 3 4" xfId="19445" xr:uid="{00000000-0005-0000-0000-0000F44B0000}"/>
    <cellStyle name="Normal 6 4" xfId="19446" xr:uid="{00000000-0005-0000-0000-0000F54B0000}"/>
    <cellStyle name="Normal 6 4 2" xfId="19447" xr:uid="{00000000-0005-0000-0000-0000F64B0000}"/>
    <cellStyle name="Normal 6 4 3" xfId="19448" xr:uid="{00000000-0005-0000-0000-0000F74B0000}"/>
    <cellStyle name="Normal 6 4 3 2" xfId="19449" xr:uid="{00000000-0005-0000-0000-0000F84B0000}"/>
    <cellStyle name="Normal 6 4 3 2 2" xfId="19450" xr:uid="{00000000-0005-0000-0000-0000F94B0000}"/>
    <cellStyle name="Normal 6 4 3 2 2 2" xfId="19451" xr:uid="{00000000-0005-0000-0000-0000FA4B0000}"/>
    <cellStyle name="Normal 6 4 3 2 2 3" xfId="19452" xr:uid="{00000000-0005-0000-0000-0000FB4B0000}"/>
    <cellStyle name="Normal 6 4 3 2 2 4" xfId="19453" xr:uid="{00000000-0005-0000-0000-0000FC4B0000}"/>
    <cellStyle name="Normal 6 4 3 2 3" xfId="19454" xr:uid="{00000000-0005-0000-0000-0000FD4B0000}"/>
    <cellStyle name="Normal 6 4 3 2 4" xfId="19455" xr:uid="{00000000-0005-0000-0000-0000FE4B0000}"/>
    <cellStyle name="Normal 6 4 3 2 5" xfId="19456" xr:uid="{00000000-0005-0000-0000-0000FF4B0000}"/>
    <cellStyle name="Normal 6 4 3 3" xfId="19457" xr:uid="{00000000-0005-0000-0000-0000004C0000}"/>
    <cellStyle name="Normal 6 4 3 3 2" xfId="19458" xr:uid="{00000000-0005-0000-0000-0000014C0000}"/>
    <cellStyle name="Normal 6 4 3 3 3" xfId="19459" xr:uid="{00000000-0005-0000-0000-0000024C0000}"/>
    <cellStyle name="Normal 6 4 3 3 4" xfId="19460" xr:uid="{00000000-0005-0000-0000-0000034C0000}"/>
    <cellStyle name="Normal 6 4 3 4" xfId="19461" xr:uid="{00000000-0005-0000-0000-0000044C0000}"/>
    <cellStyle name="Normal 6 4 3 5" xfId="19462" xr:uid="{00000000-0005-0000-0000-0000054C0000}"/>
    <cellStyle name="Normal 6 4 3 6" xfId="19463" xr:uid="{00000000-0005-0000-0000-0000064C0000}"/>
    <cellStyle name="Normal 6 5" xfId="19464" xr:uid="{00000000-0005-0000-0000-0000074C0000}"/>
    <cellStyle name="Normal 6 5 2" xfId="19465" xr:uid="{00000000-0005-0000-0000-0000084C0000}"/>
    <cellStyle name="Normal 6 5 2 2" xfId="19466" xr:uid="{00000000-0005-0000-0000-0000094C0000}"/>
    <cellStyle name="Normal 6 5 2 2 2" xfId="19467" xr:uid="{00000000-0005-0000-0000-00000A4C0000}"/>
    <cellStyle name="Normal 6 5 2 2 3" xfId="19468" xr:uid="{00000000-0005-0000-0000-00000B4C0000}"/>
    <cellStyle name="Normal 6 5 2 2 4" xfId="19469" xr:uid="{00000000-0005-0000-0000-00000C4C0000}"/>
    <cellStyle name="Normal 6 5 2 3" xfId="19470" xr:uid="{00000000-0005-0000-0000-00000D4C0000}"/>
    <cellStyle name="Normal 6 5 2 4" xfId="19471" xr:uid="{00000000-0005-0000-0000-00000E4C0000}"/>
    <cellStyle name="Normal 6 5 2 5" xfId="19472" xr:uid="{00000000-0005-0000-0000-00000F4C0000}"/>
    <cellStyle name="Normal 6 5 3" xfId="19473" xr:uid="{00000000-0005-0000-0000-0000104C0000}"/>
    <cellStyle name="Normal 6 5 4" xfId="19474" xr:uid="{00000000-0005-0000-0000-0000114C0000}"/>
    <cellStyle name="Normal 6 5 4 2" xfId="19475" xr:uid="{00000000-0005-0000-0000-0000124C0000}"/>
    <cellStyle name="Normal 6 5 4 3" xfId="19476" xr:uid="{00000000-0005-0000-0000-0000134C0000}"/>
    <cellStyle name="Normal 6 5 4 4" xfId="19477" xr:uid="{00000000-0005-0000-0000-0000144C0000}"/>
    <cellStyle name="Normal 6 5 5" xfId="19478" xr:uid="{00000000-0005-0000-0000-0000154C0000}"/>
    <cellStyle name="Normal 6 5 6" xfId="19479" xr:uid="{00000000-0005-0000-0000-0000164C0000}"/>
    <cellStyle name="Normal 6 5 7" xfId="19480" xr:uid="{00000000-0005-0000-0000-0000174C0000}"/>
    <cellStyle name="Normal 6 6" xfId="19481" xr:uid="{00000000-0005-0000-0000-0000184C0000}"/>
    <cellStyle name="Normal 6 6 2" xfId="19482" xr:uid="{00000000-0005-0000-0000-0000194C0000}"/>
    <cellStyle name="Normal 6 6 3" xfId="19483" xr:uid="{00000000-0005-0000-0000-00001A4C0000}"/>
    <cellStyle name="Normal 6 6 4" xfId="19484" xr:uid="{00000000-0005-0000-0000-00001B4C0000}"/>
    <cellStyle name="Normal 60" xfId="19485" xr:uid="{00000000-0005-0000-0000-00001C4C0000}"/>
    <cellStyle name="Normal 60 2" xfId="19486" xr:uid="{00000000-0005-0000-0000-00001D4C0000}"/>
    <cellStyle name="Normal 60 3" xfId="19487" xr:uid="{00000000-0005-0000-0000-00001E4C0000}"/>
    <cellStyle name="Normal 60 4" xfId="19488" xr:uid="{00000000-0005-0000-0000-00001F4C0000}"/>
    <cellStyle name="Normal 61" xfId="19489" xr:uid="{00000000-0005-0000-0000-0000204C0000}"/>
    <cellStyle name="Normal 61 2" xfId="19490" xr:uid="{00000000-0005-0000-0000-0000214C0000}"/>
    <cellStyle name="Normal 61 3" xfId="19491" xr:uid="{00000000-0005-0000-0000-0000224C0000}"/>
    <cellStyle name="Normal 61 4" xfId="19492" xr:uid="{00000000-0005-0000-0000-0000234C0000}"/>
    <cellStyle name="Normal 62" xfId="19493" xr:uid="{00000000-0005-0000-0000-0000244C0000}"/>
    <cellStyle name="Normal 62 2" xfId="19494" xr:uid="{00000000-0005-0000-0000-0000254C0000}"/>
    <cellStyle name="Normal 62 3" xfId="19495" xr:uid="{00000000-0005-0000-0000-0000264C0000}"/>
    <cellStyle name="Normal 62 4" xfId="19496" xr:uid="{00000000-0005-0000-0000-0000274C0000}"/>
    <cellStyle name="Normal 63" xfId="19497" xr:uid="{00000000-0005-0000-0000-0000284C0000}"/>
    <cellStyle name="Normal 63 2" xfId="19498" xr:uid="{00000000-0005-0000-0000-0000294C0000}"/>
    <cellStyle name="Normal 63 3" xfId="19499" xr:uid="{00000000-0005-0000-0000-00002A4C0000}"/>
    <cellStyle name="Normal 63 4" xfId="19500" xr:uid="{00000000-0005-0000-0000-00002B4C0000}"/>
    <cellStyle name="Normal 64" xfId="19501" xr:uid="{00000000-0005-0000-0000-00002C4C0000}"/>
    <cellStyle name="Normal 64 2" xfId="19502" xr:uid="{00000000-0005-0000-0000-00002D4C0000}"/>
    <cellStyle name="Normal 64 3" xfId="19503" xr:uid="{00000000-0005-0000-0000-00002E4C0000}"/>
    <cellStyle name="Normal 64 4" xfId="19504" xr:uid="{00000000-0005-0000-0000-00002F4C0000}"/>
    <cellStyle name="Normal 65" xfId="19505" xr:uid="{00000000-0005-0000-0000-0000304C0000}"/>
    <cellStyle name="Normal 65 2" xfId="19506" xr:uid="{00000000-0005-0000-0000-0000314C0000}"/>
    <cellStyle name="Normal 65 3" xfId="19507" xr:uid="{00000000-0005-0000-0000-0000324C0000}"/>
    <cellStyle name="Normal 65 4" xfId="19508" xr:uid="{00000000-0005-0000-0000-0000334C0000}"/>
    <cellStyle name="Normal 66" xfId="19509" xr:uid="{00000000-0005-0000-0000-0000344C0000}"/>
    <cellStyle name="Normal 66 2" xfId="19510" xr:uid="{00000000-0005-0000-0000-0000354C0000}"/>
    <cellStyle name="Normal 66 3" xfId="19511" xr:uid="{00000000-0005-0000-0000-0000364C0000}"/>
    <cellStyle name="Normal 66 4" xfId="19512" xr:uid="{00000000-0005-0000-0000-0000374C0000}"/>
    <cellStyle name="Normal 67" xfId="19513" xr:uid="{00000000-0005-0000-0000-0000384C0000}"/>
    <cellStyle name="Normal 67 2" xfId="19514" xr:uid="{00000000-0005-0000-0000-0000394C0000}"/>
    <cellStyle name="Normal 67 3" xfId="19515" xr:uid="{00000000-0005-0000-0000-00003A4C0000}"/>
    <cellStyle name="Normal 67 4" xfId="19516" xr:uid="{00000000-0005-0000-0000-00003B4C0000}"/>
    <cellStyle name="Normal 68" xfId="19517" xr:uid="{00000000-0005-0000-0000-00003C4C0000}"/>
    <cellStyle name="Normal 68 2" xfId="19518" xr:uid="{00000000-0005-0000-0000-00003D4C0000}"/>
    <cellStyle name="Normal 68 3" xfId="19519" xr:uid="{00000000-0005-0000-0000-00003E4C0000}"/>
    <cellStyle name="Normal 68 4" xfId="19520" xr:uid="{00000000-0005-0000-0000-00003F4C0000}"/>
    <cellStyle name="Normal 69" xfId="19521" xr:uid="{00000000-0005-0000-0000-0000404C0000}"/>
    <cellStyle name="Normal 69 2" xfId="19522" xr:uid="{00000000-0005-0000-0000-0000414C0000}"/>
    <cellStyle name="Normal 69 3" xfId="19523" xr:uid="{00000000-0005-0000-0000-0000424C0000}"/>
    <cellStyle name="Normal 69 4" xfId="19524" xr:uid="{00000000-0005-0000-0000-0000434C0000}"/>
    <cellStyle name="Normal 7" xfId="19525" xr:uid="{00000000-0005-0000-0000-0000444C0000}"/>
    <cellStyle name="Normal 7 10" xfId="19526" xr:uid="{00000000-0005-0000-0000-0000454C0000}"/>
    <cellStyle name="Normal 7 10 2" xfId="19527" xr:uid="{00000000-0005-0000-0000-0000464C0000}"/>
    <cellStyle name="Normal 7 10 2 2" xfId="19528" xr:uid="{00000000-0005-0000-0000-0000474C0000}"/>
    <cellStyle name="Normal 7 10 2 2 2" xfId="19529" xr:uid="{00000000-0005-0000-0000-0000484C0000}"/>
    <cellStyle name="Normal 7 10 2 2 3" xfId="19530" xr:uid="{00000000-0005-0000-0000-0000494C0000}"/>
    <cellStyle name="Normal 7 10 2 2 4" xfId="19531" xr:uid="{00000000-0005-0000-0000-00004A4C0000}"/>
    <cellStyle name="Normal 7 10 2 3" xfId="19532" xr:uid="{00000000-0005-0000-0000-00004B4C0000}"/>
    <cellStyle name="Normal 7 10 2 4" xfId="19533" xr:uid="{00000000-0005-0000-0000-00004C4C0000}"/>
    <cellStyle name="Normal 7 10 2 5" xfId="19534" xr:uid="{00000000-0005-0000-0000-00004D4C0000}"/>
    <cellStyle name="Normal 7 10 3" xfId="19535" xr:uid="{00000000-0005-0000-0000-00004E4C0000}"/>
    <cellStyle name="Normal 7 10 3 2" xfId="19536" xr:uid="{00000000-0005-0000-0000-00004F4C0000}"/>
    <cellStyle name="Normal 7 10 3 3" xfId="19537" xr:uid="{00000000-0005-0000-0000-0000504C0000}"/>
    <cellStyle name="Normal 7 10 3 4" xfId="19538" xr:uid="{00000000-0005-0000-0000-0000514C0000}"/>
    <cellStyle name="Normal 7 10 4" xfId="19539" xr:uid="{00000000-0005-0000-0000-0000524C0000}"/>
    <cellStyle name="Normal 7 10 5" xfId="19540" xr:uid="{00000000-0005-0000-0000-0000534C0000}"/>
    <cellStyle name="Normal 7 10 6" xfId="19541" xr:uid="{00000000-0005-0000-0000-0000544C0000}"/>
    <cellStyle name="Normal 7 11" xfId="19542" xr:uid="{00000000-0005-0000-0000-0000554C0000}"/>
    <cellStyle name="Normal 7 11 2" xfId="19543" xr:uid="{00000000-0005-0000-0000-0000564C0000}"/>
    <cellStyle name="Normal 7 11 2 2" xfId="19544" xr:uid="{00000000-0005-0000-0000-0000574C0000}"/>
    <cellStyle name="Normal 7 11 2 2 2" xfId="19545" xr:uid="{00000000-0005-0000-0000-0000584C0000}"/>
    <cellStyle name="Normal 7 11 2 2 3" xfId="19546" xr:uid="{00000000-0005-0000-0000-0000594C0000}"/>
    <cellStyle name="Normal 7 11 2 2 4" xfId="19547" xr:uid="{00000000-0005-0000-0000-00005A4C0000}"/>
    <cellStyle name="Normal 7 11 2 3" xfId="19548" xr:uid="{00000000-0005-0000-0000-00005B4C0000}"/>
    <cellStyle name="Normal 7 11 2 4" xfId="19549" xr:uid="{00000000-0005-0000-0000-00005C4C0000}"/>
    <cellStyle name="Normal 7 11 2 5" xfId="19550" xr:uid="{00000000-0005-0000-0000-00005D4C0000}"/>
    <cellStyle name="Normal 7 11 3" xfId="19551" xr:uid="{00000000-0005-0000-0000-00005E4C0000}"/>
    <cellStyle name="Normal 7 11 3 2" xfId="19552" xr:uid="{00000000-0005-0000-0000-00005F4C0000}"/>
    <cellStyle name="Normal 7 11 3 3" xfId="19553" xr:uid="{00000000-0005-0000-0000-0000604C0000}"/>
    <cellStyle name="Normal 7 11 3 4" xfId="19554" xr:uid="{00000000-0005-0000-0000-0000614C0000}"/>
    <cellStyle name="Normal 7 11 4" xfId="19555" xr:uid="{00000000-0005-0000-0000-0000624C0000}"/>
    <cellStyle name="Normal 7 11 5" xfId="19556" xr:uid="{00000000-0005-0000-0000-0000634C0000}"/>
    <cellStyle name="Normal 7 11 6" xfId="19557" xr:uid="{00000000-0005-0000-0000-0000644C0000}"/>
    <cellStyle name="Normal 7 12" xfId="19558" xr:uid="{00000000-0005-0000-0000-0000654C0000}"/>
    <cellStyle name="Normal 7 12 2" xfId="19559" xr:uid="{00000000-0005-0000-0000-0000664C0000}"/>
    <cellStyle name="Normal 7 12 2 2" xfId="19560" xr:uid="{00000000-0005-0000-0000-0000674C0000}"/>
    <cellStyle name="Normal 7 12 2 2 2" xfId="19561" xr:uid="{00000000-0005-0000-0000-0000684C0000}"/>
    <cellStyle name="Normal 7 12 2 2 3" xfId="19562" xr:uid="{00000000-0005-0000-0000-0000694C0000}"/>
    <cellStyle name="Normal 7 12 2 2 4" xfId="19563" xr:uid="{00000000-0005-0000-0000-00006A4C0000}"/>
    <cellStyle name="Normal 7 12 2 3" xfId="19564" xr:uid="{00000000-0005-0000-0000-00006B4C0000}"/>
    <cellStyle name="Normal 7 12 2 4" xfId="19565" xr:uid="{00000000-0005-0000-0000-00006C4C0000}"/>
    <cellStyle name="Normal 7 12 2 5" xfId="19566" xr:uid="{00000000-0005-0000-0000-00006D4C0000}"/>
    <cellStyle name="Normal 7 12 3" xfId="19567" xr:uid="{00000000-0005-0000-0000-00006E4C0000}"/>
    <cellStyle name="Normal 7 12 3 2" xfId="19568" xr:uid="{00000000-0005-0000-0000-00006F4C0000}"/>
    <cellStyle name="Normal 7 12 3 3" xfId="19569" xr:uid="{00000000-0005-0000-0000-0000704C0000}"/>
    <cellStyle name="Normal 7 12 3 4" xfId="19570" xr:uid="{00000000-0005-0000-0000-0000714C0000}"/>
    <cellStyle name="Normal 7 12 4" xfId="19571" xr:uid="{00000000-0005-0000-0000-0000724C0000}"/>
    <cellStyle name="Normal 7 12 5" xfId="19572" xr:uid="{00000000-0005-0000-0000-0000734C0000}"/>
    <cellStyle name="Normal 7 12 6" xfId="19573" xr:uid="{00000000-0005-0000-0000-0000744C0000}"/>
    <cellStyle name="Normal 7 2" xfId="19574" xr:uid="{00000000-0005-0000-0000-0000754C0000}"/>
    <cellStyle name="Normal 7 2 10" xfId="19575" xr:uid="{00000000-0005-0000-0000-0000764C0000}"/>
    <cellStyle name="Normal 7 2 11" xfId="19576" xr:uid="{00000000-0005-0000-0000-0000774C0000}"/>
    <cellStyle name="Normal 7 2 12" xfId="19577" xr:uid="{00000000-0005-0000-0000-0000784C0000}"/>
    <cellStyle name="Normal 7 2 13" xfId="19578" xr:uid="{00000000-0005-0000-0000-0000794C0000}"/>
    <cellStyle name="Normal 7 2 14" xfId="19579" xr:uid="{00000000-0005-0000-0000-00007A4C0000}"/>
    <cellStyle name="Normal 7 2 15" xfId="19580" xr:uid="{00000000-0005-0000-0000-00007B4C0000}"/>
    <cellStyle name="Normal 7 2 16" xfId="19581" xr:uid="{00000000-0005-0000-0000-00007C4C0000}"/>
    <cellStyle name="Normal 7 2 17" xfId="19582" xr:uid="{00000000-0005-0000-0000-00007D4C0000}"/>
    <cellStyle name="Normal 7 2 18" xfId="19583" xr:uid="{00000000-0005-0000-0000-00007E4C0000}"/>
    <cellStyle name="Normal 7 2 19" xfId="19584" xr:uid="{00000000-0005-0000-0000-00007F4C0000}"/>
    <cellStyle name="Normal 7 2 2" xfId="19585" xr:uid="{00000000-0005-0000-0000-0000804C0000}"/>
    <cellStyle name="Normal 7 2 2 2" xfId="19586" xr:uid="{00000000-0005-0000-0000-0000814C0000}"/>
    <cellStyle name="Normal 7 2 2 3" xfId="19587" xr:uid="{00000000-0005-0000-0000-0000824C0000}"/>
    <cellStyle name="Normal 7 2 20" xfId="19588" xr:uid="{00000000-0005-0000-0000-0000834C0000}"/>
    <cellStyle name="Normal 7 2 21" xfId="19589" xr:uid="{00000000-0005-0000-0000-0000844C0000}"/>
    <cellStyle name="Normal 7 2 22" xfId="19590" xr:uid="{00000000-0005-0000-0000-0000854C0000}"/>
    <cellStyle name="Normal 7 2 23" xfId="19591" xr:uid="{00000000-0005-0000-0000-0000864C0000}"/>
    <cellStyle name="Normal 7 2 24" xfId="19592" xr:uid="{00000000-0005-0000-0000-0000874C0000}"/>
    <cellStyle name="Normal 7 2 25" xfId="19593" xr:uid="{00000000-0005-0000-0000-0000884C0000}"/>
    <cellStyle name="Normal 7 2 26" xfId="19594" xr:uid="{00000000-0005-0000-0000-0000894C0000}"/>
    <cellStyle name="Normal 7 2 27" xfId="19595" xr:uid="{00000000-0005-0000-0000-00008A4C0000}"/>
    <cellStyle name="Normal 7 2 28" xfId="19596" xr:uid="{00000000-0005-0000-0000-00008B4C0000}"/>
    <cellStyle name="Normal 7 2 29" xfId="19597" xr:uid="{00000000-0005-0000-0000-00008C4C0000}"/>
    <cellStyle name="Normal 7 2 3" xfId="19598" xr:uid="{00000000-0005-0000-0000-00008D4C0000}"/>
    <cellStyle name="Normal 7 2 3 2" xfId="19599" xr:uid="{00000000-0005-0000-0000-00008E4C0000}"/>
    <cellStyle name="Normal 7 2 3 2 2" xfId="19600" xr:uid="{00000000-0005-0000-0000-00008F4C0000}"/>
    <cellStyle name="Normal 7 2 3 2 3" xfId="19601" xr:uid="{00000000-0005-0000-0000-0000904C0000}"/>
    <cellStyle name="Normal 7 2 3 2 3 2" xfId="19602" xr:uid="{00000000-0005-0000-0000-0000914C0000}"/>
    <cellStyle name="Normal 7 2 3 2 3 3" xfId="19603" xr:uid="{00000000-0005-0000-0000-0000924C0000}"/>
    <cellStyle name="Normal 7 2 3 2 3 4" xfId="19604" xr:uid="{00000000-0005-0000-0000-0000934C0000}"/>
    <cellStyle name="Normal 7 2 3 2 4" xfId="19605" xr:uid="{00000000-0005-0000-0000-0000944C0000}"/>
    <cellStyle name="Normal 7 2 3 2 5" xfId="19606" xr:uid="{00000000-0005-0000-0000-0000954C0000}"/>
    <cellStyle name="Normal 7 2 3 2 6" xfId="19607" xr:uid="{00000000-0005-0000-0000-0000964C0000}"/>
    <cellStyle name="Normal 7 2 3 3" xfId="19608" xr:uid="{00000000-0005-0000-0000-0000974C0000}"/>
    <cellStyle name="Normal 7 2 3 3 2" xfId="19609" xr:uid="{00000000-0005-0000-0000-0000984C0000}"/>
    <cellStyle name="Normal 7 2 3 3 3" xfId="19610" xr:uid="{00000000-0005-0000-0000-0000994C0000}"/>
    <cellStyle name="Normal 7 2 3 3 4" xfId="19611" xr:uid="{00000000-0005-0000-0000-00009A4C0000}"/>
    <cellStyle name="Normal 7 2 3 4" xfId="19612" xr:uid="{00000000-0005-0000-0000-00009B4C0000}"/>
    <cellStyle name="Normal 7 2 3 5" xfId="19613" xr:uid="{00000000-0005-0000-0000-00009C4C0000}"/>
    <cellStyle name="Normal 7 2 3 6" xfId="19614" xr:uid="{00000000-0005-0000-0000-00009D4C0000}"/>
    <cellStyle name="Normal 7 2 30" xfId="19615" xr:uid="{00000000-0005-0000-0000-00009E4C0000}"/>
    <cellStyle name="Normal 7 2 31" xfId="19616" xr:uid="{00000000-0005-0000-0000-00009F4C0000}"/>
    <cellStyle name="Normal 7 2 32" xfId="19617" xr:uid="{00000000-0005-0000-0000-0000A04C0000}"/>
    <cellStyle name="Normal 7 2 33" xfId="19618" xr:uid="{00000000-0005-0000-0000-0000A14C0000}"/>
    <cellStyle name="Normal 7 2 34" xfId="19619" xr:uid="{00000000-0005-0000-0000-0000A24C0000}"/>
    <cellStyle name="Normal 7 2 35" xfId="19620" xr:uid="{00000000-0005-0000-0000-0000A34C0000}"/>
    <cellStyle name="Normal 7 2 36" xfId="19621" xr:uid="{00000000-0005-0000-0000-0000A44C0000}"/>
    <cellStyle name="Normal 7 2 37" xfId="19622" xr:uid="{00000000-0005-0000-0000-0000A54C0000}"/>
    <cellStyle name="Normal 7 2 38" xfId="19623" xr:uid="{00000000-0005-0000-0000-0000A64C0000}"/>
    <cellStyle name="Normal 7 2 39" xfId="19624" xr:uid="{00000000-0005-0000-0000-0000A74C0000}"/>
    <cellStyle name="Normal 7 2 4" xfId="19625" xr:uid="{00000000-0005-0000-0000-0000A84C0000}"/>
    <cellStyle name="Normal 7 2 40" xfId="19626" xr:uid="{00000000-0005-0000-0000-0000A94C0000}"/>
    <cellStyle name="Normal 7 2 41" xfId="19627" xr:uid="{00000000-0005-0000-0000-0000AA4C0000}"/>
    <cellStyle name="Normal 7 2 42" xfId="19628" xr:uid="{00000000-0005-0000-0000-0000AB4C0000}"/>
    <cellStyle name="Normal 7 2 43" xfId="19629" xr:uid="{00000000-0005-0000-0000-0000AC4C0000}"/>
    <cellStyle name="Normal 7 2 44" xfId="19630" xr:uid="{00000000-0005-0000-0000-0000AD4C0000}"/>
    <cellStyle name="Normal 7 2 45" xfId="19631" xr:uid="{00000000-0005-0000-0000-0000AE4C0000}"/>
    <cellStyle name="Normal 7 2 46" xfId="19632" xr:uid="{00000000-0005-0000-0000-0000AF4C0000}"/>
    <cellStyle name="Normal 7 2 47" xfId="19633" xr:uid="{00000000-0005-0000-0000-0000B04C0000}"/>
    <cellStyle name="Normal 7 2 48" xfId="19634" xr:uid="{00000000-0005-0000-0000-0000B14C0000}"/>
    <cellStyle name="Normal 7 2 49" xfId="19635" xr:uid="{00000000-0005-0000-0000-0000B24C0000}"/>
    <cellStyle name="Normal 7 2 5" xfId="19636" xr:uid="{00000000-0005-0000-0000-0000B34C0000}"/>
    <cellStyle name="Normal 7 2 50" xfId="19637" xr:uid="{00000000-0005-0000-0000-0000B44C0000}"/>
    <cellStyle name="Normal 7 2 51" xfId="19638" xr:uid="{00000000-0005-0000-0000-0000B54C0000}"/>
    <cellStyle name="Normal 7 2 52" xfId="19639" xr:uid="{00000000-0005-0000-0000-0000B64C0000}"/>
    <cellStyle name="Normal 7 2 53" xfId="19640" xr:uid="{00000000-0005-0000-0000-0000B74C0000}"/>
    <cellStyle name="Normal 7 2 54" xfId="19641" xr:uid="{00000000-0005-0000-0000-0000B84C0000}"/>
    <cellStyle name="Normal 7 2 55" xfId="19642" xr:uid="{00000000-0005-0000-0000-0000B94C0000}"/>
    <cellStyle name="Normal 7 2 56" xfId="19643" xr:uid="{00000000-0005-0000-0000-0000BA4C0000}"/>
    <cellStyle name="Normal 7 2 57" xfId="19644" xr:uid="{00000000-0005-0000-0000-0000BB4C0000}"/>
    <cellStyle name="Normal 7 2 58" xfId="19645" xr:uid="{00000000-0005-0000-0000-0000BC4C0000}"/>
    <cellStyle name="Normal 7 2 59" xfId="19646" xr:uid="{00000000-0005-0000-0000-0000BD4C0000}"/>
    <cellStyle name="Normal 7 2 6" xfId="19647" xr:uid="{00000000-0005-0000-0000-0000BE4C0000}"/>
    <cellStyle name="Normal 7 2 60" xfId="19648" xr:uid="{00000000-0005-0000-0000-0000BF4C0000}"/>
    <cellStyle name="Normal 7 2 61" xfId="19649" xr:uid="{00000000-0005-0000-0000-0000C04C0000}"/>
    <cellStyle name="Normal 7 2 62" xfId="19650" xr:uid="{00000000-0005-0000-0000-0000C14C0000}"/>
    <cellStyle name="Normal 7 2 63" xfId="19651" xr:uid="{00000000-0005-0000-0000-0000C24C0000}"/>
    <cellStyle name="Normal 7 2 64" xfId="19652" xr:uid="{00000000-0005-0000-0000-0000C34C0000}"/>
    <cellStyle name="Normal 7 2 65" xfId="19653" xr:uid="{00000000-0005-0000-0000-0000C44C0000}"/>
    <cellStyle name="Normal 7 2 66" xfId="19654" xr:uid="{00000000-0005-0000-0000-0000C54C0000}"/>
    <cellStyle name="Normal 7 2 67" xfId="19655" xr:uid="{00000000-0005-0000-0000-0000C64C0000}"/>
    <cellStyle name="Normal 7 2 68" xfId="19656" xr:uid="{00000000-0005-0000-0000-0000C74C0000}"/>
    <cellStyle name="Normal 7 2 69" xfId="19657" xr:uid="{00000000-0005-0000-0000-0000C84C0000}"/>
    <cellStyle name="Normal 7 2 7" xfId="19658" xr:uid="{00000000-0005-0000-0000-0000C94C0000}"/>
    <cellStyle name="Normal 7 2 70" xfId="19659" xr:uid="{00000000-0005-0000-0000-0000CA4C0000}"/>
    <cellStyle name="Normal 7 2 71" xfId="19660" xr:uid="{00000000-0005-0000-0000-0000CB4C0000}"/>
    <cellStyle name="Normal 7 2 72" xfId="19661" xr:uid="{00000000-0005-0000-0000-0000CC4C0000}"/>
    <cellStyle name="Normal 7 2 73" xfId="19662" xr:uid="{00000000-0005-0000-0000-0000CD4C0000}"/>
    <cellStyle name="Normal 7 2 74" xfId="19663" xr:uid="{00000000-0005-0000-0000-0000CE4C0000}"/>
    <cellStyle name="Normal 7 2 75" xfId="19664" xr:uid="{00000000-0005-0000-0000-0000CF4C0000}"/>
    <cellStyle name="Normal 7 2 76" xfId="19665" xr:uid="{00000000-0005-0000-0000-0000D04C0000}"/>
    <cellStyle name="Normal 7 2 77" xfId="19666" xr:uid="{00000000-0005-0000-0000-0000D14C0000}"/>
    <cellStyle name="Normal 7 2 78" xfId="19667" xr:uid="{00000000-0005-0000-0000-0000D24C0000}"/>
    <cellStyle name="Normal 7 2 79" xfId="19668" xr:uid="{00000000-0005-0000-0000-0000D34C0000}"/>
    <cellStyle name="Normal 7 2 8" xfId="19669" xr:uid="{00000000-0005-0000-0000-0000D44C0000}"/>
    <cellStyle name="Normal 7 2 80" xfId="19670" xr:uid="{00000000-0005-0000-0000-0000D54C0000}"/>
    <cellStyle name="Normal 7 2 81" xfId="19671" xr:uid="{00000000-0005-0000-0000-0000D64C0000}"/>
    <cellStyle name="Normal 7 2 82" xfId="19672" xr:uid="{00000000-0005-0000-0000-0000D74C0000}"/>
    <cellStyle name="Normal 7 2 83" xfId="19673" xr:uid="{00000000-0005-0000-0000-0000D84C0000}"/>
    <cellStyle name="Normal 7 2 84" xfId="19674" xr:uid="{00000000-0005-0000-0000-0000D94C0000}"/>
    <cellStyle name="Normal 7 2 85" xfId="19675" xr:uid="{00000000-0005-0000-0000-0000DA4C0000}"/>
    <cellStyle name="Normal 7 2 86" xfId="19676" xr:uid="{00000000-0005-0000-0000-0000DB4C0000}"/>
    <cellStyle name="Normal 7 2 87" xfId="19677" xr:uid="{00000000-0005-0000-0000-0000DC4C0000}"/>
    <cellStyle name="Normal 7 2 88" xfId="19678" xr:uid="{00000000-0005-0000-0000-0000DD4C0000}"/>
    <cellStyle name="Normal 7 2 89" xfId="19679" xr:uid="{00000000-0005-0000-0000-0000DE4C0000}"/>
    <cellStyle name="Normal 7 2 9" xfId="19680" xr:uid="{00000000-0005-0000-0000-0000DF4C0000}"/>
    <cellStyle name="Normal 7 2 90" xfId="19681" xr:uid="{00000000-0005-0000-0000-0000E04C0000}"/>
    <cellStyle name="Normal 7 2 91" xfId="19682" xr:uid="{00000000-0005-0000-0000-0000E14C0000}"/>
    <cellStyle name="Normal 7 2 92" xfId="19683" xr:uid="{00000000-0005-0000-0000-0000E24C0000}"/>
    <cellStyle name="Normal 7 2 93" xfId="19684" xr:uid="{00000000-0005-0000-0000-0000E34C0000}"/>
    <cellStyle name="Normal 7 3" xfId="19685" xr:uid="{00000000-0005-0000-0000-0000E44C0000}"/>
    <cellStyle name="Normal 7 3 2" xfId="19686" xr:uid="{00000000-0005-0000-0000-0000E54C0000}"/>
    <cellStyle name="Normal 7 3 3" xfId="19687" xr:uid="{00000000-0005-0000-0000-0000E64C0000}"/>
    <cellStyle name="Normal 7 3 3 2" xfId="19688" xr:uid="{00000000-0005-0000-0000-0000E74C0000}"/>
    <cellStyle name="Normal 7 4" xfId="19689" xr:uid="{00000000-0005-0000-0000-0000E84C0000}"/>
    <cellStyle name="Normal 7 4 2" xfId="19690" xr:uid="{00000000-0005-0000-0000-0000E94C0000}"/>
    <cellStyle name="Normal 7 4 2 2" xfId="19691" xr:uid="{00000000-0005-0000-0000-0000EA4C0000}"/>
    <cellStyle name="Normal 7 5" xfId="19692" xr:uid="{00000000-0005-0000-0000-0000EB4C0000}"/>
    <cellStyle name="Normal 7 6" xfId="19693" xr:uid="{00000000-0005-0000-0000-0000EC4C0000}"/>
    <cellStyle name="Normal 7 7" xfId="19694" xr:uid="{00000000-0005-0000-0000-0000ED4C0000}"/>
    <cellStyle name="Normal 7 8" xfId="19695" xr:uid="{00000000-0005-0000-0000-0000EE4C0000}"/>
    <cellStyle name="Normal 7 9" xfId="19696" xr:uid="{00000000-0005-0000-0000-0000EF4C0000}"/>
    <cellStyle name="Normal 7 9 2" xfId="19697" xr:uid="{00000000-0005-0000-0000-0000F04C0000}"/>
    <cellStyle name="Normal 70" xfId="19698" xr:uid="{00000000-0005-0000-0000-0000F14C0000}"/>
    <cellStyle name="Normal 70 2" xfId="19699" xr:uid="{00000000-0005-0000-0000-0000F24C0000}"/>
    <cellStyle name="Normal 70 3" xfId="19700" xr:uid="{00000000-0005-0000-0000-0000F34C0000}"/>
    <cellStyle name="Normal 70 4" xfId="19701" xr:uid="{00000000-0005-0000-0000-0000F44C0000}"/>
    <cellStyle name="Normal 71" xfId="19702" xr:uid="{00000000-0005-0000-0000-0000F54C0000}"/>
    <cellStyle name="Normal 71 2" xfId="19703" xr:uid="{00000000-0005-0000-0000-0000F64C0000}"/>
    <cellStyle name="Normal 71 3" xfId="19704" xr:uid="{00000000-0005-0000-0000-0000F74C0000}"/>
    <cellStyle name="Normal 71 4" xfId="19705" xr:uid="{00000000-0005-0000-0000-0000F84C0000}"/>
    <cellStyle name="Normal 72" xfId="19706" xr:uid="{00000000-0005-0000-0000-0000F94C0000}"/>
    <cellStyle name="Normal 72 2" xfId="19707" xr:uid="{00000000-0005-0000-0000-0000FA4C0000}"/>
    <cellStyle name="Normal 72 3" xfId="19708" xr:uid="{00000000-0005-0000-0000-0000FB4C0000}"/>
    <cellStyle name="Normal 72 4" xfId="19709" xr:uid="{00000000-0005-0000-0000-0000FC4C0000}"/>
    <cellStyle name="Normal 73" xfId="19710" xr:uid="{00000000-0005-0000-0000-0000FD4C0000}"/>
    <cellStyle name="Normal 73 2" xfId="19711" xr:uid="{00000000-0005-0000-0000-0000FE4C0000}"/>
    <cellStyle name="Normal 73 3" xfId="19712" xr:uid="{00000000-0005-0000-0000-0000FF4C0000}"/>
    <cellStyle name="Normal 73 4" xfId="19713" xr:uid="{00000000-0005-0000-0000-0000004D0000}"/>
    <cellStyle name="Normal 74" xfId="19714" xr:uid="{00000000-0005-0000-0000-0000014D0000}"/>
    <cellStyle name="Normal 74 2" xfId="19715" xr:uid="{00000000-0005-0000-0000-0000024D0000}"/>
    <cellStyle name="Normal 74 3" xfId="19716" xr:uid="{00000000-0005-0000-0000-0000034D0000}"/>
    <cellStyle name="Normal 74 4" xfId="19717" xr:uid="{00000000-0005-0000-0000-0000044D0000}"/>
    <cellStyle name="Normal 75" xfId="19718" xr:uid="{00000000-0005-0000-0000-0000054D0000}"/>
    <cellStyle name="Normal 75 2" xfId="19719" xr:uid="{00000000-0005-0000-0000-0000064D0000}"/>
    <cellStyle name="Normal 75 3" xfId="19720" xr:uid="{00000000-0005-0000-0000-0000074D0000}"/>
    <cellStyle name="Normal 75 4" xfId="19721" xr:uid="{00000000-0005-0000-0000-0000084D0000}"/>
    <cellStyle name="Normal 76" xfId="19722" xr:uid="{00000000-0005-0000-0000-0000094D0000}"/>
    <cellStyle name="Normal 76 2" xfId="19723" xr:uid="{00000000-0005-0000-0000-00000A4D0000}"/>
    <cellStyle name="Normal 76 3" xfId="19724" xr:uid="{00000000-0005-0000-0000-00000B4D0000}"/>
    <cellStyle name="Normal 76 4" xfId="19725" xr:uid="{00000000-0005-0000-0000-00000C4D0000}"/>
    <cellStyle name="Normal 77" xfId="19726" xr:uid="{00000000-0005-0000-0000-00000D4D0000}"/>
    <cellStyle name="Normal 77 2" xfId="19727" xr:uid="{00000000-0005-0000-0000-00000E4D0000}"/>
    <cellStyle name="Normal 77 3" xfId="19728" xr:uid="{00000000-0005-0000-0000-00000F4D0000}"/>
    <cellStyle name="Normal 77 4" xfId="19729" xr:uid="{00000000-0005-0000-0000-0000104D0000}"/>
    <cellStyle name="Normal 78" xfId="19730" xr:uid="{00000000-0005-0000-0000-0000114D0000}"/>
    <cellStyle name="Normal 78 2" xfId="19731" xr:uid="{00000000-0005-0000-0000-0000124D0000}"/>
    <cellStyle name="Normal 78 3" xfId="19732" xr:uid="{00000000-0005-0000-0000-0000134D0000}"/>
    <cellStyle name="Normal 78 4" xfId="19733" xr:uid="{00000000-0005-0000-0000-0000144D0000}"/>
    <cellStyle name="Normal 79" xfId="19734" xr:uid="{00000000-0005-0000-0000-0000154D0000}"/>
    <cellStyle name="Normal 79 2" xfId="19735" xr:uid="{00000000-0005-0000-0000-0000164D0000}"/>
    <cellStyle name="Normal 79 3" xfId="19736" xr:uid="{00000000-0005-0000-0000-0000174D0000}"/>
    <cellStyle name="Normal 79 4" xfId="19737" xr:uid="{00000000-0005-0000-0000-0000184D0000}"/>
    <cellStyle name="Normal 8" xfId="19738" xr:uid="{00000000-0005-0000-0000-0000194D0000}"/>
    <cellStyle name="Normal 8 10" xfId="19739" xr:uid="{00000000-0005-0000-0000-00001A4D0000}"/>
    <cellStyle name="Normal 8 10 2" xfId="19740" xr:uid="{00000000-0005-0000-0000-00001B4D0000}"/>
    <cellStyle name="Normal 8 11" xfId="19741" xr:uid="{00000000-0005-0000-0000-00001C4D0000}"/>
    <cellStyle name="Normal 8 11 2" xfId="19742" xr:uid="{00000000-0005-0000-0000-00001D4D0000}"/>
    <cellStyle name="Normal 8 11 2 2" xfId="19743" xr:uid="{00000000-0005-0000-0000-00001E4D0000}"/>
    <cellStyle name="Normal 8 11 2 2 2" xfId="19744" xr:uid="{00000000-0005-0000-0000-00001F4D0000}"/>
    <cellStyle name="Normal 8 11 2 2 3" xfId="19745" xr:uid="{00000000-0005-0000-0000-0000204D0000}"/>
    <cellStyle name="Normal 8 11 2 2 4" xfId="19746" xr:uid="{00000000-0005-0000-0000-0000214D0000}"/>
    <cellStyle name="Normal 8 11 2 3" xfId="19747" xr:uid="{00000000-0005-0000-0000-0000224D0000}"/>
    <cellStyle name="Normal 8 11 2 4" xfId="19748" xr:uid="{00000000-0005-0000-0000-0000234D0000}"/>
    <cellStyle name="Normal 8 11 2 5" xfId="19749" xr:uid="{00000000-0005-0000-0000-0000244D0000}"/>
    <cellStyle name="Normal 8 11 3" xfId="19750" xr:uid="{00000000-0005-0000-0000-0000254D0000}"/>
    <cellStyle name="Normal 8 11 4" xfId="19751" xr:uid="{00000000-0005-0000-0000-0000264D0000}"/>
    <cellStyle name="Normal 8 11 4 2" xfId="19752" xr:uid="{00000000-0005-0000-0000-0000274D0000}"/>
    <cellStyle name="Normal 8 11 4 3" xfId="19753" xr:uid="{00000000-0005-0000-0000-0000284D0000}"/>
    <cellStyle name="Normal 8 11 4 4" xfId="19754" xr:uid="{00000000-0005-0000-0000-0000294D0000}"/>
    <cellStyle name="Normal 8 11 5" xfId="19755" xr:uid="{00000000-0005-0000-0000-00002A4D0000}"/>
    <cellStyle name="Normal 8 11 6" xfId="19756" xr:uid="{00000000-0005-0000-0000-00002B4D0000}"/>
    <cellStyle name="Normal 8 11 7" xfId="19757" xr:uid="{00000000-0005-0000-0000-00002C4D0000}"/>
    <cellStyle name="Normal 8 12" xfId="19758" xr:uid="{00000000-0005-0000-0000-00002D4D0000}"/>
    <cellStyle name="Normal 8 13" xfId="19759" xr:uid="{00000000-0005-0000-0000-00002E4D0000}"/>
    <cellStyle name="Normal 8 14" xfId="19760" xr:uid="{00000000-0005-0000-0000-00002F4D0000}"/>
    <cellStyle name="Normal 8 15" xfId="19761" xr:uid="{00000000-0005-0000-0000-0000304D0000}"/>
    <cellStyle name="Normal 8 16" xfId="19762" xr:uid="{00000000-0005-0000-0000-0000314D0000}"/>
    <cellStyle name="Normal 8 17" xfId="19763" xr:uid="{00000000-0005-0000-0000-0000324D0000}"/>
    <cellStyle name="Normal 8 18" xfId="19764" xr:uid="{00000000-0005-0000-0000-0000334D0000}"/>
    <cellStyle name="Normal 8 19" xfId="19765" xr:uid="{00000000-0005-0000-0000-0000344D0000}"/>
    <cellStyle name="Normal 8 2" xfId="19766" xr:uid="{00000000-0005-0000-0000-0000354D0000}"/>
    <cellStyle name="Normal 8 2 2" xfId="19767" xr:uid="{00000000-0005-0000-0000-0000364D0000}"/>
    <cellStyle name="Normal 8 2 2 2" xfId="19768" xr:uid="{00000000-0005-0000-0000-0000374D0000}"/>
    <cellStyle name="Normal 8 2 2 2 2" xfId="19769" xr:uid="{00000000-0005-0000-0000-0000384D0000}"/>
    <cellStyle name="Normal 8 2 2 2 2 2" xfId="19770" xr:uid="{00000000-0005-0000-0000-0000394D0000}"/>
    <cellStyle name="Normal 8 2 2 2 2 3" xfId="19771" xr:uid="{00000000-0005-0000-0000-00003A4D0000}"/>
    <cellStyle name="Normal 8 2 2 2 2 4" xfId="19772" xr:uid="{00000000-0005-0000-0000-00003B4D0000}"/>
    <cellStyle name="Normal 8 2 2 2 3" xfId="19773" xr:uid="{00000000-0005-0000-0000-00003C4D0000}"/>
    <cellStyle name="Normal 8 2 2 2 4" xfId="19774" xr:uid="{00000000-0005-0000-0000-00003D4D0000}"/>
    <cellStyle name="Normal 8 2 2 2 5" xfId="19775" xr:uid="{00000000-0005-0000-0000-00003E4D0000}"/>
    <cellStyle name="Normal 8 2 2 3" xfId="19776" xr:uid="{00000000-0005-0000-0000-00003F4D0000}"/>
    <cellStyle name="Normal 8 2 2 4" xfId="19777" xr:uid="{00000000-0005-0000-0000-0000404D0000}"/>
    <cellStyle name="Normal 8 2 2 4 2" xfId="19778" xr:uid="{00000000-0005-0000-0000-0000414D0000}"/>
    <cellStyle name="Normal 8 2 2 4 3" xfId="19779" xr:uid="{00000000-0005-0000-0000-0000424D0000}"/>
    <cellStyle name="Normal 8 2 2 4 4" xfId="19780" xr:uid="{00000000-0005-0000-0000-0000434D0000}"/>
    <cellStyle name="Normal 8 2 2 5" xfId="19781" xr:uid="{00000000-0005-0000-0000-0000444D0000}"/>
    <cellStyle name="Normal 8 2 2 6" xfId="19782" xr:uid="{00000000-0005-0000-0000-0000454D0000}"/>
    <cellStyle name="Normal 8 2 2 7" xfId="19783" xr:uid="{00000000-0005-0000-0000-0000464D0000}"/>
    <cellStyle name="Normal 8 2 3" xfId="19784" xr:uid="{00000000-0005-0000-0000-0000474D0000}"/>
    <cellStyle name="Normal 8 2 3 2" xfId="19785" xr:uid="{00000000-0005-0000-0000-0000484D0000}"/>
    <cellStyle name="Normal 8 2 3 2 2" xfId="19786" xr:uid="{00000000-0005-0000-0000-0000494D0000}"/>
    <cellStyle name="Normal 8 2 3 2 2 2" xfId="19787" xr:uid="{00000000-0005-0000-0000-00004A4D0000}"/>
    <cellStyle name="Normal 8 2 3 2 2 3" xfId="19788" xr:uid="{00000000-0005-0000-0000-00004B4D0000}"/>
    <cellStyle name="Normal 8 2 3 2 2 4" xfId="19789" xr:uid="{00000000-0005-0000-0000-00004C4D0000}"/>
    <cellStyle name="Normal 8 2 3 2 3" xfId="19790" xr:uid="{00000000-0005-0000-0000-00004D4D0000}"/>
    <cellStyle name="Normal 8 2 3 2 4" xfId="19791" xr:uid="{00000000-0005-0000-0000-00004E4D0000}"/>
    <cellStyle name="Normal 8 2 3 2 5" xfId="19792" xr:uid="{00000000-0005-0000-0000-00004F4D0000}"/>
    <cellStyle name="Normal 8 2 3 3" xfId="19793" xr:uid="{00000000-0005-0000-0000-0000504D0000}"/>
    <cellStyle name="Normal 8 2 3 4" xfId="19794" xr:uid="{00000000-0005-0000-0000-0000514D0000}"/>
    <cellStyle name="Normal 8 2 3 4 2" xfId="19795" xr:uid="{00000000-0005-0000-0000-0000524D0000}"/>
    <cellStyle name="Normal 8 2 3 4 3" xfId="19796" xr:uid="{00000000-0005-0000-0000-0000534D0000}"/>
    <cellStyle name="Normal 8 2 3 4 4" xfId="19797" xr:uid="{00000000-0005-0000-0000-0000544D0000}"/>
    <cellStyle name="Normal 8 2 3 5" xfId="19798" xr:uid="{00000000-0005-0000-0000-0000554D0000}"/>
    <cellStyle name="Normal 8 2 3 6" xfId="19799" xr:uid="{00000000-0005-0000-0000-0000564D0000}"/>
    <cellStyle name="Normal 8 2 3 7" xfId="19800" xr:uid="{00000000-0005-0000-0000-0000574D0000}"/>
    <cellStyle name="Normal 8 2 4" xfId="19801" xr:uid="{00000000-0005-0000-0000-0000584D0000}"/>
    <cellStyle name="Normal 8 20" xfId="19802" xr:uid="{00000000-0005-0000-0000-0000594D0000}"/>
    <cellStyle name="Normal 8 21" xfId="19803" xr:uid="{00000000-0005-0000-0000-00005A4D0000}"/>
    <cellStyle name="Normal 8 22" xfId="19804" xr:uid="{00000000-0005-0000-0000-00005B4D0000}"/>
    <cellStyle name="Normal 8 23" xfId="19805" xr:uid="{00000000-0005-0000-0000-00005C4D0000}"/>
    <cellStyle name="Normal 8 24" xfId="19806" xr:uid="{00000000-0005-0000-0000-00005D4D0000}"/>
    <cellStyle name="Normal 8 25" xfId="19807" xr:uid="{00000000-0005-0000-0000-00005E4D0000}"/>
    <cellStyle name="Normal 8 26" xfId="19808" xr:uid="{00000000-0005-0000-0000-00005F4D0000}"/>
    <cellStyle name="Normal 8 27" xfId="19809" xr:uid="{00000000-0005-0000-0000-0000604D0000}"/>
    <cellStyle name="Normal 8 28" xfId="19810" xr:uid="{00000000-0005-0000-0000-0000614D0000}"/>
    <cellStyle name="Normal 8 29" xfId="19811" xr:uid="{00000000-0005-0000-0000-0000624D0000}"/>
    <cellStyle name="Normal 8 3" xfId="19812" xr:uid="{00000000-0005-0000-0000-0000634D0000}"/>
    <cellStyle name="Normal 8 3 2" xfId="19813" xr:uid="{00000000-0005-0000-0000-0000644D0000}"/>
    <cellStyle name="Normal 8 3 3" xfId="19814" xr:uid="{00000000-0005-0000-0000-0000654D0000}"/>
    <cellStyle name="Normal 8 3 3 2" xfId="19815" xr:uid="{00000000-0005-0000-0000-0000664D0000}"/>
    <cellStyle name="Normal 8 3 4" xfId="19816" xr:uid="{00000000-0005-0000-0000-0000674D0000}"/>
    <cellStyle name="Normal 8 30" xfId="19817" xr:uid="{00000000-0005-0000-0000-0000684D0000}"/>
    <cellStyle name="Normal 8 31" xfId="19818" xr:uid="{00000000-0005-0000-0000-0000694D0000}"/>
    <cellStyle name="Normal 8 32" xfId="19819" xr:uid="{00000000-0005-0000-0000-00006A4D0000}"/>
    <cellStyle name="Normal 8 33" xfId="19820" xr:uid="{00000000-0005-0000-0000-00006B4D0000}"/>
    <cellStyle name="Normal 8 34" xfId="19821" xr:uid="{00000000-0005-0000-0000-00006C4D0000}"/>
    <cellStyle name="Normal 8 35" xfId="19822" xr:uid="{00000000-0005-0000-0000-00006D4D0000}"/>
    <cellStyle name="Normal 8 36" xfId="19823" xr:uid="{00000000-0005-0000-0000-00006E4D0000}"/>
    <cellStyle name="Normal 8 37" xfId="19824" xr:uid="{00000000-0005-0000-0000-00006F4D0000}"/>
    <cellStyle name="Normal 8 38" xfId="19825" xr:uid="{00000000-0005-0000-0000-0000704D0000}"/>
    <cellStyle name="Normal 8 39" xfId="19826" xr:uid="{00000000-0005-0000-0000-0000714D0000}"/>
    <cellStyle name="Normal 8 4" xfId="19827" xr:uid="{00000000-0005-0000-0000-0000724D0000}"/>
    <cellStyle name="Normal 8 4 2" xfId="19828" xr:uid="{00000000-0005-0000-0000-0000734D0000}"/>
    <cellStyle name="Normal 8 4 2 2" xfId="19829" xr:uid="{00000000-0005-0000-0000-0000744D0000}"/>
    <cellStyle name="Normal 8 4 2 2 2" xfId="19830" xr:uid="{00000000-0005-0000-0000-0000754D0000}"/>
    <cellStyle name="Normal 8 4 2 2 2 2" xfId="19831" xr:uid="{00000000-0005-0000-0000-0000764D0000}"/>
    <cellStyle name="Normal 8 4 2 2 2 3" xfId="19832" xr:uid="{00000000-0005-0000-0000-0000774D0000}"/>
    <cellStyle name="Normal 8 4 2 2 2 4" xfId="19833" xr:uid="{00000000-0005-0000-0000-0000784D0000}"/>
    <cellStyle name="Normal 8 4 2 2 3" xfId="19834" xr:uid="{00000000-0005-0000-0000-0000794D0000}"/>
    <cellStyle name="Normal 8 4 2 2 4" xfId="19835" xr:uid="{00000000-0005-0000-0000-00007A4D0000}"/>
    <cellStyle name="Normal 8 4 2 2 5" xfId="19836" xr:uid="{00000000-0005-0000-0000-00007B4D0000}"/>
    <cellStyle name="Normal 8 4 2 3" xfId="19837" xr:uid="{00000000-0005-0000-0000-00007C4D0000}"/>
    <cellStyle name="Normal 8 4 2 4" xfId="19838" xr:uid="{00000000-0005-0000-0000-00007D4D0000}"/>
    <cellStyle name="Normal 8 4 2 4 2" xfId="19839" xr:uid="{00000000-0005-0000-0000-00007E4D0000}"/>
    <cellStyle name="Normal 8 4 2 4 3" xfId="19840" xr:uid="{00000000-0005-0000-0000-00007F4D0000}"/>
    <cellStyle name="Normal 8 4 2 4 4" xfId="19841" xr:uid="{00000000-0005-0000-0000-0000804D0000}"/>
    <cellStyle name="Normal 8 4 2 5" xfId="19842" xr:uid="{00000000-0005-0000-0000-0000814D0000}"/>
    <cellStyle name="Normal 8 4 2 6" xfId="19843" xr:uid="{00000000-0005-0000-0000-0000824D0000}"/>
    <cellStyle name="Normal 8 4 2 7" xfId="19844" xr:uid="{00000000-0005-0000-0000-0000834D0000}"/>
    <cellStyle name="Normal 8 4 3" xfId="19845" xr:uid="{00000000-0005-0000-0000-0000844D0000}"/>
    <cellStyle name="Normal 8 40" xfId="19846" xr:uid="{00000000-0005-0000-0000-0000854D0000}"/>
    <cellStyle name="Normal 8 41" xfId="19847" xr:uid="{00000000-0005-0000-0000-0000864D0000}"/>
    <cellStyle name="Normal 8 42" xfId="19848" xr:uid="{00000000-0005-0000-0000-0000874D0000}"/>
    <cellStyle name="Normal 8 43" xfId="19849" xr:uid="{00000000-0005-0000-0000-0000884D0000}"/>
    <cellStyle name="Normal 8 44" xfId="19850" xr:uid="{00000000-0005-0000-0000-0000894D0000}"/>
    <cellStyle name="Normal 8 45" xfId="19851" xr:uid="{00000000-0005-0000-0000-00008A4D0000}"/>
    <cellStyle name="Normal 8 46" xfId="19852" xr:uid="{00000000-0005-0000-0000-00008B4D0000}"/>
    <cellStyle name="Normal 8 47" xfId="19853" xr:uid="{00000000-0005-0000-0000-00008C4D0000}"/>
    <cellStyle name="Normal 8 48" xfId="19854" xr:uid="{00000000-0005-0000-0000-00008D4D0000}"/>
    <cellStyle name="Normal 8 49" xfId="19855" xr:uid="{00000000-0005-0000-0000-00008E4D0000}"/>
    <cellStyle name="Normal 8 5" xfId="19856" xr:uid="{00000000-0005-0000-0000-00008F4D0000}"/>
    <cellStyle name="Normal 8 5 2" xfId="19857" xr:uid="{00000000-0005-0000-0000-0000904D0000}"/>
    <cellStyle name="Normal 8 5 2 2" xfId="19858" xr:uid="{00000000-0005-0000-0000-0000914D0000}"/>
    <cellStyle name="Normal 8 5 2 2 2" xfId="19859" xr:uid="{00000000-0005-0000-0000-0000924D0000}"/>
    <cellStyle name="Normal 8 5 2 2 3" xfId="19860" xr:uid="{00000000-0005-0000-0000-0000934D0000}"/>
    <cellStyle name="Normal 8 5 2 2 4" xfId="19861" xr:uid="{00000000-0005-0000-0000-0000944D0000}"/>
    <cellStyle name="Normal 8 5 2 3" xfId="19862" xr:uid="{00000000-0005-0000-0000-0000954D0000}"/>
    <cellStyle name="Normal 8 5 2 4" xfId="19863" xr:uid="{00000000-0005-0000-0000-0000964D0000}"/>
    <cellStyle name="Normal 8 5 2 5" xfId="19864" xr:uid="{00000000-0005-0000-0000-0000974D0000}"/>
    <cellStyle name="Normal 8 5 3" xfId="19865" xr:uid="{00000000-0005-0000-0000-0000984D0000}"/>
    <cellStyle name="Normal 8 5 4" xfId="19866" xr:uid="{00000000-0005-0000-0000-0000994D0000}"/>
    <cellStyle name="Normal 8 5 4 2" xfId="19867" xr:uid="{00000000-0005-0000-0000-00009A4D0000}"/>
    <cellStyle name="Normal 8 5 4 3" xfId="19868" xr:uid="{00000000-0005-0000-0000-00009B4D0000}"/>
    <cellStyle name="Normal 8 5 4 4" xfId="19869" xr:uid="{00000000-0005-0000-0000-00009C4D0000}"/>
    <cellStyle name="Normal 8 5 5" xfId="19870" xr:uid="{00000000-0005-0000-0000-00009D4D0000}"/>
    <cellStyle name="Normal 8 5 6" xfId="19871" xr:uid="{00000000-0005-0000-0000-00009E4D0000}"/>
    <cellStyle name="Normal 8 5 7" xfId="19872" xr:uid="{00000000-0005-0000-0000-00009F4D0000}"/>
    <cellStyle name="Normal 8 50" xfId="19873" xr:uid="{00000000-0005-0000-0000-0000A04D0000}"/>
    <cellStyle name="Normal 8 51" xfId="19874" xr:uid="{00000000-0005-0000-0000-0000A14D0000}"/>
    <cellStyle name="Normal 8 52" xfId="19875" xr:uid="{00000000-0005-0000-0000-0000A24D0000}"/>
    <cellStyle name="Normal 8 53" xfId="19876" xr:uid="{00000000-0005-0000-0000-0000A34D0000}"/>
    <cellStyle name="Normal 8 54" xfId="19877" xr:uid="{00000000-0005-0000-0000-0000A44D0000}"/>
    <cellStyle name="Normal 8 55" xfId="19878" xr:uid="{00000000-0005-0000-0000-0000A54D0000}"/>
    <cellStyle name="Normal 8 56" xfId="19879" xr:uid="{00000000-0005-0000-0000-0000A64D0000}"/>
    <cellStyle name="Normal 8 57" xfId="19880" xr:uid="{00000000-0005-0000-0000-0000A74D0000}"/>
    <cellStyle name="Normal 8 58" xfId="19881" xr:uid="{00000000-0005-0000-0000-0000A84D0000}"/>
    <cellStyle name="Normal 8 59" xfId="19882" xr:uid="{00000000-0005-0000-0000-0000A94D0000}"/>
    <cellStyle name="Normal 8 6" xfId="19883" xr:uid="{00000000-0005-0000-0000-0000AA4D0000}"/>
    <cellStyle name="Normal 8 6 2" xfId="19884" xr:uid="{00000000-0005-0000-0000-0000AB4D0000}"/>
    <cellStyle name="Normal 8 6 2 2" xfId="19885" xr:uid="{00000000-0005-0000-0000-0000AC4D0000}"/>
    <cellStyle name="Normal 8 6 2 2 2" xfId="19886" xr:uid="{00000000-0005-0000-0000-0000AD4D0000}"/>
    <cellStyle name="Normal 8 6 2 2 3" xfId="19887" xr:uid="{00000000-0005-0000-0000-0000AE4D0000}"/>
    <cellStyle name="Normal 8 6 2 2 4" xfId="19888" xr:uid="{00000000-0005-0000-0000-0000AF4D0000}"/>
    <cellStyle name="Normal 8 6 2 3" xfId="19889" xr:uid="{00000000-0005-0000-0000-0000B04D0000}"/>
    <cellStyle name="Normal 8 6 2 4" xfId="19890" xr:uid="{00000000-0005-0000-0000-0000B14D0000}"/>
    <cellStyle name="Normal 8 6 2 5" xfId="19891" xr:uid="{00000000-0005-0000-0000-0000B24D0000}"/>
    <cellStyle name="Normal 8 6 3" xfId="19892" xr:uid="{00000000-0005-0000-0000-0000B34D0000}"/>
    <cellStyle name="Normal 8 6 4" xfId="19893" xr:uid="{00000000-0005-0000-0000-0000B44D0000}"/>
    <cellStyle name="Normal 8 6 4 2" xfId="19894" xr:uid="{00000000-0005-0000-0000-0000B54D0000}"/>
    <cellStyle name="Normal 8 6 4 3" xfId="19895" xr:uid="{00000000-0005-0000-0000-0000B64D0000}"/>
    <cellStyle name="Normal 8 6 4 4" xfId="19896" xr:uid="{00000000-0005-0000-0000-0000B74D0000}"/>
    <cellStyle name="Normal 8 6 5" xfId="19897" xr:uid="{00000000-0005-0000-0000-0000B84D0000}"/>
    <cellStyle name="Normal 8 6 6" xfId="19898" xr:uid="{00000000-0005-0000-0000-0000B94D0000}"/>
    <cellStyle name="Normal 8 6 7" xfId="19899" xr:uid="{00000000-0005-0000-0000-0000BA4D0000}"/>
    <cellStyle name="Normal 8 60" xfId="19900" xr:uid="{00000000-0005-0000-0000-0000BB4D0000}"/>
    <cellStyle name="Normal 8 61" xfId="19901" xr:uid="{00000000-0005-0000-0000-0000BC4D0000}"/>
    <cellStyle name="Normal 8 62" xfId="19902" xr:uid="{00000000-0005-0000-0000-0000BD4D0000}"/>
    <cellStyle name="Normal 8 63" xfId="19903" xr:uid="{00000000-0005-0000-0000-0000BE4D0000}"/>
    <cellStyle name="Normal 8 64" xfId="19904" xr:uid="{00000000-0005-0000-0000-0000BF4D0000}"/>
    <cellStyle name="Normal 8 65" xfId="19905" xr:uid="{00000000-0005-0000-0000-0000C04D0000}"/>
    <cellStyle name="Normal 8 66" xfId="19906" xr:uid="{00000000-0005-0000-0000-0000C14D0000}"/>
    <cellStyle name="Normal 8 67" xfId="19907" xr:uid="{00000000-0005-0000-0000-0000C24D0000}"/>
    <cellStyle name="Normal 8 68" xfId="19908" xr:uid="{00000000-0005-0000-0000-0000C34D0000}"/>
    <cellStyle name="Normal 8 69" xfId="19909" xr:uid="{00000000-0005-0000-0000-0000C44D0000}"/>
    <cellStyle name="Normal 8 7" xfId="19910" xr:uid="{00000000-0005-0000-0000-0000C54D0000}"/>
    <cellStyle name="Normal 8 7 2" xfId="19911" xr:uid="{00000000-0005-0000-0000-0000C64D0000}"/>
    <cellStyle name="Normal 8 7 2 2" xfId="19912" xr:uid="{00000000-0005-0000-0000-0000C74D0000}"/>
    <cellStyle name="Normal 8 7 2 2 2" xfId="19913" xr:uid="{00000000-0005-0000-0000-0000C84D0000}"/>
    <cellStyle name="Normal 8 7 2 2 3" xfId="19914" xr:uid="{00000000-0005-0000-0000-0000C94D0000}"/>
    <cellStyle name="Normal 8 7 2 2 4" xfId="19915" xr:uid="{00000000-0005-0000-0000-0000CA4D0000}"/>
    <cellStyle name="Normal 8 7 2 3" xfId="19916" xr:uid="{00000000-0005-0000-0000-0000CB4D0000}"/>
    <cellStyle name="Normal 8 7 2 4" xfId="19917" xr:uid="{00000000-0005-0000-0000-0000CC4D0000}"/>
    <cellStyle name="Normal 8 7 2 5" xfId="19918" xr:uid="{00000000-0005-0000-0000-0000CD4D0000}"/>
    <cellStyle name="Normal 8 7 3" xfId="19919" xr:uid="{00000000-0005-0000-0000-0000CE4D0000}"/>
    <cellStyle name="Normal 8 7 4" xfId="19920" xr:uid="{00000000-0005-0000-0000-0000CF4D0000}"/>
    <cellStyle name="Normal 8 7 4 2" xfId="19921" xr:uid="{00000000-0005-0000-0000-0000D04D0000}"/>
    <cellStyle name="Normal 8 7 4 3" xfId="19922" xr:uid="{00000000-0005-0000-0000-0000D14D0000}"/>
    <cellStyle name="Normal 8 7 4 4" xfId="19923" xr:uid="{00000000-0005-0000-0000-0000D24D0000}"/>
    <cellStyle name="Normal 8 7 5" xfId="19924" xr:uid="{00000000-0005-0000-0000-0000D34D0000}"/>
    <cellStyle name="Normal 8 7 6" xfId="19925" xr:uid="{00000000-0005-0000-0000-0000D44D0000}"/>
    <cellStyle name="Normal 8 7 7" xfId="19926" xr:uid="{00000000-0005-0000-0000-0000D54D0000}"/>
    <cellStyle name="Normal 8 70" xfId="19927" xr:uid="{00000000-0005-0000-0000-0000D64D0000}"/>
    <cellStyle name="Normal 8 71" xfId="19928" xr:uid="{00000000-0005-0000-0000-0000D74D0000}"/>
    <cellStyle name="Normal 8 72" xfId="19929" xr:uid="{00000000-0005-0000-0000-0000D84D0000}"/>
    <cellStyle name="Normal 8 73" xfId="19930" xr:uid="{00000000-0005-0000-0000-0000D94D0000}"/>
    <cellStyle name="Normal 8 74" xfId="19931" xr:uid="{00000000-0005-0000-0000-0000DA4D0000}"/>
    <cellStyle name="Normal 8 75" xfId="19932" xr:uid="{00000000-0005-0000-0000-0000DB4D0000}"/>
    <cellStyle name="Normal 8 76" xfId="19933" xr:uid="{00000000-0005-0000-0000-0000DC4D0000}"/>
    <cellStyle name="Normal 8 77" xfId="19934" xr:uid="{00000000-0005-0000-0000-0000DD4D0000}"/>
    <cellStyle name="Normal 8 78" xfId="19935" xr:uid="{00000000-0005-0000-0000-0000DE4D0000}"/>
    <cellStyle name="Normal 8 79" xfId="19936" xr:uid="{00000000-0005-0000-0000-0000DF4D0000}"/>
    <cellStyle name="Normal 8 8" xfId="19937" xr:uid="{00000000-0005-0000-0000-0000E04D0000}"/>
    <cellStyle name="Normal 8 8 2" xfId="19938" xr:uid="{00000000-0005-0000-0000-0000E14D0000}"/>
    <cellStyle name="Normal 8 8 2 2" xfId="19939" xr:uid="{00000000-0005-0000-0000-0000E24D0000}"/>
    <cellStyle name="Normal 8 8 2 2 2" xfId="19940" xr:uid="{00000000-0005-0000-0000-0000E34D0000}"/>
    <cellStyle name="Normal 8 8 2 2 3" xfId="19941" xr:uid="{00000000-0005-0000-0000-0000E44D0000}"/>
    <cellStyle name="Normal 8 8 2 2 4" xfId="19942" xr:uid="{00000000-0005-0000-0000-0000E54D0000}"/>
    <cellStyle name="Normal 8 8 2 3" xfId="19943" xr:uid="{00000000-0005-0000-0000-0000E64D0000}"/>
    <cellStyle name="Normal 8 8 2 4" xfId="19944" xr:uid="{00000000-0005-0000-0000-0000E74D0000}"/>
    <cellStyle name="Normal 8 8 2 5" xfId="19945" xr:uid="{00000000-0005-0000-0000-0000E84D0000}"/>
    <cellStyle name="Normal 8 8 3" xfId="19946" xr:uid="{00000000-0005-0000-0000-0000E94D0000}"/>
    <cellStyle name="Normal 8 8 4" xfId="19947" xr:uid="{00000000-0005-0000-0000-0000EA4D0000}"/>
    <cellStyle name="Normal 8 8 4 2" xfId="19948" xr:uid="{00000000-0005-0000-0000-0000EB4D0000}"/>
    <cellStyle name="Normal 8 8 4 3" xfId="19949" xr:uid="{00000000-0005-0000-0000-0000EC4D0000}"/>
    <cellStyle name="Normal 8 8 4 4" xfId="19950" xr:uid="{00000000-0005-0000-0000-0000ED4D0000}"/>
    <cellStyle name="Normal 8 8 5" xfId="19951" xr:uid="{00000000-0005-0000-0000-0000EE4D0000}"/>
    <cellStyle name="Normal 8 8 6" xfId="19952" xr:uid="{00000000-0005-0000-0000-0000EF4D0000}"/>
    <cellStyle name="Normal 8 8 7" xfId="19953" xr:uid="{00000000-0005-0000-0000-0000F04D0000}"/>
    <cellStyle name="Normal 8 80" xfId="19954" xr:uid="{00000000-0005-0000-0000-0000F14D0000}"/>
    <cellStyle name="Normal 8 81" xfId="19955" xr:uid="{00000000-0005-0000-0000-0000F24D0000}"/>
    <cellStyle name="Normal 8 82" xfId="19956" xr:uid="{00000000-0005-0000-0000-0000F34D0000}"/>
    <cellStyle name="Normal 8 83" xfId="19957" xr:uid="{00000000-0005-0000-0000-0000F44D0000}"/>
    <cellStyle name="Normal 8 84" xfId="19958" xr:uid="{00000000-0005-0000-0000-0000F54D0000}"/>
    <cellStyle name="Normal 8 85" xfId="19959" xr:uid="{00000000-0005-0000-0000-0000F64D0000}"/>
    <cellStyle name="Normal 8 86" xfId="19960" xr:uid="{00000000-0005-0000-0000-0000F74D0000}"/>
    <cellStyle name="Normal 8 87" xfId="19961" xr:uid="{00000000-0005-0000-0000-0000F84D0000}"/>
    <cellStyle name="Normal 8 88" xfId="19962" xr:uid="{00000000-0005-0000-0000-0000F94D0000}"/>
    <cellStyle name="Normal 8 89" xfId="19963" xr:uid="{00000000-0005-0000-0000-0000FA4D0000}"/>
    <cellStyle name="Normal 8 9" xfId="19964" xr:uid="{00000000-0005-0000-0000-0000FB4D0000}"/>
    <cellStyle name="Normal 8 9 2" xfId="19965" xr:uid="{00000000-0005-0000-0000-0000FC4D0000}"/>
    <cellStyle name="Normal 8 90" xfId="19966" xr:uid="{00000000-0005-0000-0000-0000FD4D0000}"/>
    <cellStyle name="Normal 8 91" xfId="19967" xr:uid="{00000000-0005-0000-0000-0000FE4D0000}"/>
    <cellStyle name="Normal 8 92" xfId="19968" xr:uid="{00000000-0005-0000-0000-0000FF4D0000}"/>
    <cellStyle name="Normal 8 93" xfId="19969" xr:uid="{00000000-0005-0000-0000-0000004E0000}"/>
    <cellStyle name="Normal 8 94" xfId="19970" xr:uid="{00000000-0005-0000-0000-0000014E0000}"/>
    <cellStyle name="Normal 8 95" xfId="19971" xr:uid="{00000000-0005-0000-0000-0000024E0000}"/>
    <cellStyle name="Normal 8 95 2" xfId="19972" xr:uid="{00000000-0005-0000-0000-0000034E0000}"/>
    <cellStyle name="Normal 8 95 3" xfId="19973" xr:uid="{00000000-0005-0000-0000-0000044E0000}"/>
    <cellStyle name="Normal 8 95 4" xfId="19974" xr:uid="{00000000-0005-0000-0000-0000054E0000}"/>
    <cellStyle name="Normal 80" xfId="19975" xr:uid="{00000000-0005-0000-0000-0000064E0000}"/>
    <cellStyle name="Normal 80 2" xfId="19976" xr:uid="{00000000-0005-0000-0000-0000074E0000}"/>
    <cellStyle name="Normal 80 3" xfId="19977" xr:uid="{00000000-0005-0000-0000-0000084E0000}"/>
    <cellStyle name="Normal 80 4" xfId="19978" xr:uid="{00000000-0005-0000-0000-0000094E0000}"/>
    <cellStyle name="Normal 81" xfId="19979" xr:uid="{00000000-0005-0000-0000-00000A4E0000}"/>
    <cellStyle name="Normal 81 2" xfId="19980" xr:uid="{00000000-0005-0000-0000-00000B4E0000}"/>
    <cellStyle name="Normal 81 3" xfId="19981" xr:uid="{00000000-0005-0000-0000-00000C4E0000}"/>
    <cellStyle name="Normal 81 4" xfId="19982" xr:uid="{00000000-0005-0000-0000-00000D4E0000}"/>
    <cellStyle name="Normal 82" xfId="19983" xr:uid="{00000000-0005-0000-0000-00000E4E0000}"/>
    <cellStyle name="Normal 82 2" xfId="19984" xr:uid="{00000000-0005-0000-0000-00000F4E0000}"/>
    <cellStyle name="Normal 82 3" xfId="19985" xr:uid="{00000000-0005-0000-0000-0000104E0000}"/>
    <cellStyle name="Normal 82 4" xfId="19986" xr:uid="{00000000-0005-0000-0000-0000114E0000}"/>
    <cellStyle name="Normal 83" xfId="19987" xr:uid="{00000000-0005-0000-0000-0000124E0000}"/>
    <cellStyle name="Normal 83 2" xfId="19988" xr:uid="{00000000-0005-0000-0000-0000134E0000}"/>
    <cellStyle name="Normal 83 3" xfId="19989" xr:uid="{00000000-0005-0000-0000-0000144E0000}"/>
    <cellStyle name="Normal 83 4" xfId="19990" xr:uid="{00000000-0005-0000-0000-0000154E0000}"/>
    <cellStyle name="Normal 84" xfId="19991" xr:uid="{00000000-0005-0000-0000-0000164E0000}"/>
    <cellStyle name="Normal 84 2" xfId="19992" xr:uid="{00000000-0005-0000-0000-0000174E0000}"/>
    <cellStyle name="Normal 84 3" xfId="19993" xr:uid="{00000000-0005-0000-0000-0000184E0000}"/>
    <cellStyle name="Normal 84 4" xfId="19994" xr:uid="{00000000-0005-0000-0000-0000194E0000}"/>
    <cellStyle name="Normal 85" xfId="19995" xr:uid="{00000000-0005-0000-0000-00001A4E0000}"/>
    <cellStyle name="Normal 85 2" xfId="19996" xr:uid="{00000000-0005-0000-0000-00001B4E0000}"/>
    <cellStyle name="Normal 85 3" xfId="19997" xr:uid="{00000000-0005-0000-0000-00001C4E0000}"/>
    <cellStyle name="Normal 85 4" xfId="19998" xr:uid="{00000000-0005-0000-0000-00001D4E0000}"/>
    <cellStyle name="Normal 86" xfId="19999" xr:uid="{00000000-0005-0000-0000-00001E4E0000}"/>
    <cellStyle name="Normal 86 2" xfId="20000" xr:uid="{00000000-0005-0000-0000-00001F4E0000}"/>
    <cellStyle name="Normal 86 3" xfId="20001" xr:uid="{00000000-0005-0000-0000-0000204E0000}"/>
    <cellStyle name="Normal 86 4" xfId="20002" xr:uid="{00000000-0005-0000-0000-0000214E0000}"/>
    <cellStyle name="Normal 87" xfId="20003" xr:uid="{00000000-0005-0000-0000-0000224E0000}"/>
    <cellStyle name="Normal 87 2" xfId="20004" xr:uid="{00000000-0005-0000-0000-0000234E0000}"/>
    <cellStyle name="Normal 87 3" xfId="20005" xr:uid="{00000000-0005-0000-0000-0000244E0000}"/>
    <cellStyle name="Normal 87 4" xfId="20006" xr:uid="{00000000-0005-0000-0000-0000254E0000}"/>
    <cellStyle name="Normal 88" xfId="20007" xr:uid="{00000000-0005-0000-0000-0000264E0000}"/>
    <cellStyle name="Normal 88 2" xfId="20008" xr:uid="{00000000-0005-0000-0000-0000274E0000}"/>
    <cellStyle name="Normal 88 3" xfId="20009" xr:uid="{00000000-0005-0000-0000-0000284E0000}"/>
    <cellStyle name="Normal 88 4" xfId="20010" xr:uid="{00000000-0005-0000-0000-0000294E0000}"/>
    <cellStyle name="Normal 89" xfId="20011" xr:uid="{00000000-0005-0000-0000-00002A4E0000}"/>
    <cellStyle name="Normal 89 2" xfId="20012" xr:uid="{00000000-0005-0000-0000-00002B4E0000}"/>
    <cellStyle name="Normal 89 3" xfId="20013" xr:uid="{00000000-0005-0000-0000-00002C4E0000}"/>
    <cellStyle name="Normal 89 4" xfId="20014" xr:uid="{00000000-0005-0000-0000-00002D4E0000}"/>
    <cellStyle name="Normal 9" xfId="20015" xr:uid="{00000000-0005-0000-0000-00002E4E0000}"/>
    <cellStyle name="Normal 9 10" xfId="20016" xr:uid="{00000000-0005-0000-0000-00002F4E0000}"/>
    <cellStyle name="Normal 9 10 2" xfId="20017" xr:uid="{00000000-0005-0000-0000-0000304E0000}"/>
    <cellStyle name="Normal 9 11" xfId="20018" xr:uid="{00000000-0005-0000-0000-0000314E0000}"/>
    <cellStyle name="Normal 9 11 2" xfId="20019" xr:uid="{00000000-0005-0000-0000-0000324E0000}"/>
    <cellStyle name="Normal 9 11 3" xfId="20020" xr:uid="{00000000-0005-0000-0000-0000334E0000}"/>
    <cellStyle name="Normal 9 11 3 2" xfId="20021" xr:uid="{00000000-0005-0000-0000-0000344E0000}"/>
    <cellStyle name="Normal 9 11 3 3" xfId="20022" xr:uid="{00000000-0005-0000-0000-0000354E0000}"/>
    <cellStyle name="Normal 9 11 3 4" xfId="20023" xr:uid="{00000000-0005-0000-0000-0000364E0000}"/>
    <cellStyle name="Normal 9 11 4" xfId="20024" xr:uid="{00000000-0005-0000-0000-0000374E0000}"/>
    <cellStyle name="Normal 9 11 5" xfId="20025" xr:uid="{00000000-0005-0000-0000-0000384E0000}"/>
    <cellStyle name="Normal 9 11 6" xfId="20026" xr:uid="{00000000-0005-0000-0000-0000394E0000}"/>
    <cellStyle name="Normal 9 12" xfId="20027" xr:uid="{00000000-0005-0000-0000-00003A4E0000}"/>
    <cellStyle name="Normal 9 13" xfId="20028" xr:uid="{00000000-0005-0000-0000-00003B4E0000}"/>
    <cellStyle name="Normal 9 14" xfId="20029" xr:uid="{00000000-0005-0000-0000-00003C4E0000}"/>
    <cellStyle name="Normal 9 15" xfId="20030" xr:uid="{00000000-0005-0000-0000-00003D4E0000}"/>
    <cellStyle name="Normal 9 16" xfId="20031" xr:uid="{00000000-0005-0000-0000-00003E4E0000}"/>
    <cellStyle name="Normal 9 17" xfId="20032" xr:uid="{00000000-0005-0000-0000-00003F4E0000}"/>
    <cellStyle name="Normal 9 18" xfId="20033" xr:uid="{00000000-0005-0000-0000-0000404E0000}"/>
    <cellStyle name="Normal 9 19" xfId="20034" xr:uid="{00000000-0005-0000-0000-0000414E0000}"/>
    <cellStyle name="Normal 9 2" xfId="20035" xr:uid="{00000000-0005-0000-0000-0000424E0000}"/>
    <cellStyle name="Normal 9 2 2" xfId="20036" xr:uid="{00000000-0005-0000-0000-0000434E0000}"/>
    <cellStyle name="Normal 9 2 3" xfId="20037" xr:uid="{00000000-0005-0000-0000-0000444E0000}"/>
    <cellStyle name="Normal 9 2 3 2" xfId="20038" xr:uid="{00000000-0005-0000-0000-0000454E0000}"/>
    <cellStyle name="Normal 9 2 3 2 2" xfId="20039" xr:uid="{00000000-0005-0000-0000-0000464E0000}"/>
    <cellStyle name="Normal 9 2 3 2 2 2" xfId="20040" xr:uid="{00000000-0005-0000-0000-0000474E0000}"/>
    <cellStyle name="Normal 9 2 3 2 2 3" xfId="20041" xr:uid="{00000000-0005-0000-0000-0000484E0000}"/>
    <cellStyle name="Normal 9 2 3 2 2 4" xfId="20042" xr:uid="{00000000-0005-0000-0000-0000494E0000}"/>
    <cellStyle name="Normal 9 2 3 2 3" xfId="20043" xr:uid="{00000000-0005-0000-0000-00004A4E0000}"/>
    <cellStyle name="Normal 9 2 3 2 4" xfId="20044" xr:uid="{00000000-0005-0000-0000-00004B4E0000}"/>
    <cellStyle name="Normal 9 2 3 2 5" xfId="20045" xr:uid="{00000000-0005-0000-0000-00004C4E0000}"/>
    <cellStyle name="Normal 9 2 3 3" xfId="20046" xr:uid="{00000000-0005-0000-0000-00004D4E0000}"/>
    <cellStyle name="Normal 9 2 3 4" xfId="20047" xr:uid="{00000000-0005-0000-0000-00004E4E0000}"/>
    <cellStyle name="Normal 9 2 3 4 2" xfId="20048" xr:uid="{00000000-0005-0000-0000-00004F4E0000}"/>
    <cellStyle name="Normal 9 2 3 4 3" xfId="20049" xr:uid="{00000000-0005-0000-0000-0000504E0000}"/>
    <cellStyle name="Normal 9 2 3 4 4" xfId="20050" xr:uid="{00000000-0005-0000-0000-0000514E0000}"/>
    <cellStyle name="Normal 9 2 3 5" xfId="20051" xr:uid="{00000000-0005-0000-0000-0000524E0000}"/>
    <cellStyle name="Normal 9 2 3 6" xfId="20052" xr:uid="{00000000-0005-0000-0000-0000534E0000}"/>
    <cellStyle name="Normal 9 2 3 7" xfId="20053" xr:uid="{00000000-0005-0000-0000-0000544E0000}"/>
    <cellStyle name="Normal 9 2 4" xfId="20054" xr:uid="{00000000-0005-0000-0000-0000554E0000}"/>
    <cellStyle name="Normal 9 20" xfId="20055" xr:uid="{00000000-0005-0000-0000-0000564E0000}"/>
    <cellStyle name="Normal 9 21" xfId="20056" xr:uid="{00000000-0005-0000-0000-0000574E0000}"/>
    <cellStyle name="Normal 9 22" xfId="20057" xr:uid="{00000000-0005-0000-0000-0000584E0000}"/>
    <cellStyle name="Normal 9 23" xfId="20058" xr:uid="{00000000-0005-0000-0000-0000594E0000}"/>
    <cellStyle name="Normal 9 24" xfId="20059" xr:uid="{00000000-0005-0000-0000-00005A4E0000}"/>
    <cellStyle name="Normal 9 25" xfId="20060" xr:uid="{00000000-0005-0000-0000-00005B4E0000}"/>
    <cellStyle name="Normal 9 26" xfId="20061" xr:uid="{00000000-0005-0000-0000-00005C4E0000}"/>
    <cellStyle name="Normal 9 27" xfId="20062" xr:uid="{00000000-0005-0000-0000-00005D4E0000}"/>
    <cellStyle name="Normal 9 28" xfId="20063" xr:uid="{00000000-0005-0000-0000-00005E4E0000}"/>
    <cellStyle name="Normal 9 29" xfId="20064" xr:uid="{00000000-0005-0000-0000-00005F4E0000}"/>
    <cellStyle name="Normal 9 3" xfId="20065" xr:uid="{00000000-0005-0000-0000-0000604E0000}"/>
    <cellStyle name="Normal 9 3 2" xfId="20066" xr:uid="{00000000-0005-0000-0000-0000614E0000}"/>
    <cellStyle name="Normal 9 3 2 2" xfId="20067" xr:uid="{00000000-0005-0000-0000-0000624E0000}"/>
    <cellStyle name="Normal 9 3 2 2 2" xfId="20068" xr:uid="{00000000-0005-0000-0000-0000634E0000}"/>
    <cellStyle name="Normal 9 3 2 2 2 2" xfId="20069" xr:uid="{00000000-0005-0000-0000-0000644E0000}"/>
    <cellStyle name="Normal 9 3 2 2 2 3" xfId="20070" xr:uid="{00000000-0005-0000-0000-0000654E0000}"/>
    <cellStyle name="Normal 9 3 2 2 2 4" xfId="20071" xr:uid="{00000000-0005-0000-0000-0000664E0000}"/>
    <cellStyle name="Normal 9 3 2 2 3" xfId="20072" xr:uid="{00000000-0005-0000-0000-0000674E0000}"/>
    <cellStyle name="Normal 9 3 2 2 4" xfId="20073" xr:uid="{00000000-0005-0000-0000-0000684E0000}"/>
    <cellStyle name="Normal 9 3 2 2 5" xfId="20074" xr:uid="{00000000-0005-0000-0000-0000694E0000}"/>
    <cellStyle name="Normal 9 3 2 3" xfId="20075" xr:uid="{00000000-0005-0000-0000-00006A4E0000}"/>
    <cellStyle name="Normal 9 3 2 4" xfId="20076" xr:uid="{00000000-0005-0000-0000-00006B4E0000}"/>
    <cellStyle name="Normal 9 3 2 4 2" xfId="20077" xr:uid="{00000000-0005-0000-0000-00006C4E0000}"/>
    <cellStyle name="Normal 9 3 2 4 3" xfId="20078" xr:uid="{00000000-0005-0000-0000-00006D4E0000}"/>
    <cellStyle name="Normal 9 3 2 4 4" xfId="20079" xr:uid="{00000000-0005-0000-0000-00006E4E0000}"/>
    <cellStyle name="Normal 9 3 2 5" xfId="20080" xr:uid="{00000000-0005-0000-0000-00006F4E0000}"/>
    <cellStyle name="Normal 9 3 2 6" xfId="20081" xr:uid="{00000000-0005-0000-0000-0000704E0000}"/>
    <cellStyle name="Normal 9 3 2 7" xfId="20082" xr:uid="{00000000-0005-0000-0000-0000714E0000}"/>
    <cellStyle name="Normal 9 3 3" xfId="20083" xr:uid="{00000000-0005-0000-0000-0000724E0000}"/>
    <cellStyle name="Normal 9 3 4" xfId="20084" xr:uid="{00000000-0005-0000-0000-0000734E0000}"/>
    <cellStyle name="Normal 9 30" xfId="20085" xr:uid="{00000000-0005-0000-0000-0000744E0000}"/>
    <cellStyle name="Normal 9 31" xfId="20086" xr:uid="{00000000-0005-0000-0000-0000754E0000}"/>
    <cellStyle name="Normal 9 32" xfId="20087" xr:uid="{00000000-0005-0000-0000-0000764E0000}"/>
    <cellStyle name="Normal 9 33" xfId="20088" xr:uid="{00000000-0005-0000-0000-0000774E0000}"/>
    <cellStyle name="Normal 9 34" xfId="20089" xr:uid="{00000000-0005-0000-0000-0000784E0000}"/>
    <cellStyle name="Normal 9 35" xfId="20090" xr:uid="{00000000-0005-0000-0000-0000794E0000}"/>
    <cellStyle name="Normal 9 36" xfId="20091" xr:uid="{00000000-0005-0000-0000-00007A4E0000}"/>
    <cellStyle name="Normal 9 37" xfId="20092" xr:uid="{00000000-0005-0000-0000-00007B4E0000}"/>
    <cellStyle name="Normal 9 38" xfId="20093" xr:uid="{00000000-0005-0000-0000-00007C4E0000}"/>
    <cellStyle name="Normal 9 39" xfId="20094" xr:uid="{00000000-0005-0000-0000-00007D4E0000}"/>
    <cellStyle name="Normal 9 4" xfId="20095" xr:uid="{00000000-0005-0000-0000-00007E4E0000}"/>
    <cellStyle name="Normal 9 4 2" xfId="20096" xr:uid="{00000000-0005-0000-0000-00007F4E0000}"/>
    <cellStyle name="Normal 9 4 3" xfId="20097" xr:uid="{00000000-0005-0000-0000-0000804E0000}"/>
    <cellStyle name="Normal 9 4 3 2" xfId="20098" xr:uid="{00000000-0005-0000-0000-0000814E0000}"/>
    <cellStyle name="Normal 9 4 3 2 2" xfId="20099" xr:uid="{00000000-0005-0000-0000-0000824E0000}"/>
    <cellStyle name="Normal 9 4 3 2 2 2" xfId="20100" xr:uid="{00000000-0005-0000-0000-0000834E0000}"/>
    <cellStyle name="Normal 9 4 3 2 2 3" xfId="20101" xr:uid="{00000000-0005-0000-0000-0000844E0000}"/>
    <cellStyle name="Normal 9 4 3 2 2 4" xfId="20102" xr:uid="{00000000-0005-0000-0000-0000854E0000}"/>
    <cellStyle name="Normal 9 4 3 2 3" xfId="20103" xr:uid="{00000000-0005-0000-0000-0000864E0000}"/>
    <cellStyle name="Normal 9 4 3 2 4" xfId="20104" xr:uid="{00000000-0005-0000-0000-0000874E0000}"/>
    <cellStyle name="Normal 9 4 3 2 5" xfId="20105" xr:uid="{00000000-0005-0000-0000-0000884E0000}"/>
    <cellStyle name="Normal 9 4 3 3" xfId="20106" xr:uid="{00000000-0005-0000-0000-0000894E0000}"/>
    <cellStyle name="Normal 9 4 3 4" xfId="20107" xr:uid="{00000000-0005-0000-0000-00008A4E0000}"/>
    <cellStyle name="Normal 9 4 3 4 2" xfId="20108" xr:uid="{00000000-0005-0000-0000-00008B4E0000}"/>
    <cellStyle name="Normal 9 4 3 4 3" xfId="20109" xr:uid="{00000000-0005-0000-0000-00008C4E0000}"/>
    <cellStyle name="Normal 9 4 3 4 4" xfId="20110" xr:uid="{00000000-0005-0000-0000-00008D4E0000}"/>
    <cellStyle name="Normal 9 4 3 5" xfId="20111" xr:uid="{00000000-0005-0000-0000-00008E4E0000}"/>
    <cellStyle name="Normal 9 4 3 6" xfId="20112" xr:uid="{00000000-0005-0000-0000-00008F4E0000}"/>
    <cellStyle name="Normal 9 4 3 7" xfId="20113" xr:uid="{00000000-0005-0000-0000-0000904E0000}"/>
    <cellStyle name="Normal 9 4 4" xfId="20114" xr:uid="{00000000-0005-0000-0000-0000914E0000}"/>
    <cellStyle name="Normal 9 40" xfId="20115" xr:uid="{00000000-0005-0000-0000-0000924E0000}"/>
    <cellStyle name="Normal 9 41" xfId="20116" xr:uid="{00000000-0005-0000-0000-0000934E0000}"/>
    <cellStyle name="Normal 9 42" xfId="20117" xr:uid="{00000000-0005-0000-0000-0000944E0000}"/>
    <cellStyle name="Normal 9 43" xfId="20118" xr:uid="{00000000-0005-0000-0000-0000954E0000}"/>
    <cellStyle name="Normal 9 44" xfId="20119" xr:uid="{00000000-0005-0000-0000-0000964E0000}"/>
    <cellStyle name="Normal 9 45" xfId="20120" xr:uid="{00000000-0005-0000-0000-0000974E0000}"/>
    <cellStyle name="Normal 9 46" xfId="20121" xr:uid="{00000000-0005-0000-0000-0000984E0000}"/>
    <cellStyle name="Normal 9 47" xfId="20122" xr:uid="{00000000-0005-0000-0000-0000994E0000}"/>
    <cellStyle name="Normal 9 48" xfId="20123" xr:uid="{00000000-0005-0000-0000-00009A4E0000}"/>
    <cellStyle name="Normal 9 49" xfId="20124" xr:uid="{00000000-0005-0000-0000-00009B4E0000}"/>
    <cellStyle name="Normal 9 5" xfId="20125" xr:uid="{00000000-0005-0000-0000-00009C4E0000}"/>
    <cellStyle name="Normal 9 5 10" xfId="20126" xr:uid="{00000000-0005-0000-0000-00009D4E0000}"/>
    <cellStyle name="Normal 9 5 2" xfId="20127" xr:uid="{00000000-0005-0000-0000-00009E4E0000}"/>
    <cellStyle name="Normal 9 5 2 2" xfId="20128" xr:uid="{00000000-0005-0000-0000-00009F4E0000}"/>
    <cellStyle name="Normal 9 5 2 2 2" xfId="20129" xr:uid="{00000000-0005-0000-0000-0000A04E0000}"/>
    <cellStyle name="Normal 9 5 2 2 2 2" xfId="20130" xr:uid="{00000000-0005-0000-0000-0000A14E0000}"/>
    <cellStyle name="Normal 9 5 2 2 2 3" xfId="20131" xr:uid="{00000000-0005-0000-0000-0000A24E0000}"/>
    <cellStyle name="Normal 9 5 2 2 2 4" xfId="20132" xr:uid="{00000000-0005-0000-0000-0000A34E0000}"/>
    <cellStyle name="Normal 9 5 2 2 3" xfId="20133" xr:uid="{00000000-0005-0000-0000-0000A44E0000}"/>
    <cellStyle name="Normal 9 5 2 2 4" xfId="20134" xr:uid="{00000000-0005-0000-0000-0000A54E0000}"/>
    <cellStyle name="Normal 9 5 2 2 5" xfId="20135" xr:uid="{00000000-0005-0000-0000-0000A64E0000}"/>
    <cellStyle name="Normal 9 5 2 3" xfId="20136" xr:uid="{00000000-0005-0000-0000-0000A74E0000}"/>
    <cellStyle name="Normal 9 5 2 4" xfId="20137" xr:uid="{00000000-0005-0000-0000-0000A84E0000}"/>
    <cellStyle name="Normal 9 5 2 4 2" xfId="20138" xr:uid="{00000000-0005-0000-0000-0000A94E0000}"/>
    <cellStyle name="Normal 9 5 2 4 3" xfId="20139" xr:uid="{00000000-0005-0000-0000-0000AA4E0000}"/>
    <cellStyle name="Normal 9 5 2 4 4" xfId="20140" xr:uid="{00000000-0005-0000-0000-0000AB4E0000}"/>
    <cellStyle name="Normal 9 5 2 5" xfId="20141" xr:uid="{00000000-0005-0000-0000-0000AC4E0000}"/>
    <cellStyle name="Normal 9 5 2 6" xfId="20142" xr:uid="{00000000-0005-0000-0000-0000AD4E0000}"/>
    <cellStyle name="Normal 9 5 2 7" xfId="20143" xr:uid="{00000000-0005-0000-0000-0000AE4E0000}"/>
    <cellStyle name="Normal 9 5 3" xfId="20144" xr:uid="{00000000-0005-0000-0000-0000AF4E0000}"/>
    <cellStyle name="Normal 9 5 3 2" xfId="20145" xr:uid="{00000000-0005-0000-0000-0000B04E0000}"/>
    <cellStyle name="Normal 9 5 3 2 2" xfId="20146" xr:uid="{00000000-0005-0000-0000-0000B14E0000}"/>
    <cellStyle name="Normal 9 5 3 2 2 2" xfId="20147" xr:uid="{00000000-0005-0000-0000-0000B24E0000}"/>
    <cellStyle name="Normal 9 5 3 2 2 3" xfId="20148" xr:uid="{00000000-0005-0000-0000-0000B34E0000}"/>
    <cellStyle name="Normal 9 5 3 2 2 4" xfId="20149" xr:uid="{00000000-0005-0000-0000-0000B44E0000}"/>
    <cellStyle name="Normal 9 5 3 2 3" xfId="20150" xr:uid="{00000000-0005-0000-0000-0000B54E0000}"/>
    <cellStyle name="Normal 9 5 3 2 4" xfId="20151" xr:uid="{00000000-0005-0000-0000-0000B64E0000}"/>
    <cellStyle name="Normal 9 5 3 2 5" xfId="20152" xr:uid="{00000000-0005-0000-0000-0000B74E0000}"/>
    <cellStyle name="Normal 9 5 3 3" xfId="20153" xr:uid="{00000000-0005-0000-0000-0000B84E0000}"/>
    <cellStyle name="Normal 9 5 3 3 2" xfId="20154" xr:uid="{00000000-0005-0000-0000-0000B94E0000}"/>
    <cellStyle name="Normal 9 5 3 3 3" xfId="20155" xr:uid="{00000000-0005-0000-0000-0000BA4E0000}"/>
    <cellStyle name="Normal 9 5 3 3 4" xfId="20156" xr:uid="{00000000-0005-0000-0000-0000BB4E0000}"/>
    <cellStyle name="Normal 9 5 3 4" xfId="20157" xr:uid="{00000000-0005-0000-0000-0000BC4E0000}"/>
    <cellStyle name="Normal 9 5 3 5" xfId="20158" xr:uid="{00000000-0005-0000-0000-0000BD4E0000}"/>
    <cellStyle name="Normal 9 5 3 6" xfId="20159" xr:uid="{00000000-0005-0000-0000-0000BE4E0000}"/>
    <cellStyle name="Normal 9 5 4" xfId="20160" xr:uid="{00000000-0005-0000-0000-0000BF4E0000}"/>
    <cellStyle name="Normal 9 5 4 2" xfId="20161" xr:uid="{00000000-0005-0000-0000-0000C04E0000}"/>
    <cellStyle name="Normal 9 5 4 2 2" xfId="20162" xr:uid="{00000000-0005-0000-0000-0000C14E0000}"/>
    <cellStyle name="Normal 9 5 4 2 2 2" xfId="20163" xr:uid="{00000000-0005-0000-0000-0000C24E0000}"/>
    <cellStyle name="Normal 9 5 4 2 2 3" xfId="20164" xr:uid="{00000000-0005-0000-0000-0000C34E0000}"/>
    <cellStyle name="Normal 9 5 4 2 2 4" xfId="20165" xr:uid="{00000000-0005-0000-0000-0000C44E0000}"/>
    <cellStyle name="Normal 9 5 4 2 3" xfId="20166" xr:uid="{00000000-0005-0000-0000-0000C54E0000}"/>
    <cellStyle name="Normal 9 5 4 2 4" xfId="20167" xr:uid="{00000000-0005-0000-0000-0000C64E0000}"/>
    <cellStyle name="Normal 9 5 4 2 5" xfId="20168" xr:uid="{00000000-0005-0000-0000-0000C74E0000}"/>
    <cellStyle name="Normal 9 5 4 3" xfId="20169" xr:uid="{00000000-0005-0000-0000-0000C84E0000}"/>
    <cellStyle name="Normal 9 5 4 3 2" xfId="20170" xr:uid="{00000000-0005-0000-0000-0000C94E0000}"/>
    <cellStyle name="Normal 9 5 4 3 3" xfId="20171" xr:uid="{00000000-0005-0000-0000-0000CA4E0000}"/>
    <cellStyle name="Normal 9 5 4 3 4" xfId="20172" xr:uid="{00000000-0005-0000-0000-0000CB4E0000}"/>
    <cellStyle name="Normal 9 5 4 4" xfId="20173" xr:uid="{00000000-0005-0000-0000-0000CC4E0000}"/>
    <cellStyle name="Normal 9 5 4 5" xfId="20174" xr:uid="{00000000-0005-0000-0000-0000CD4E0000}"/>
    <cellStyle name="Normal 9 5 4 6" xfId="20175" xr:uid="{00000000-0005-0000-0000-0000CE4E0000}"/>
    <cellStyle name="Normal 9 5 5" xfId="20176" xr:uid="{00000000-0005-0000-0000-0000CF4E0000}"/>
    <cellStyle name="Normal 9 5 5 2" xfId="20177" xr:uid="{00000000-0005-0000-0000-0000D04E0000}"/>
    <cellStyle name="Normal 9 5 5 2 2" xfId="20178" xr:uid="{00000000-0005-0000-0000-0000D14E0000}"/>
    <cellStyle name="Normal 9 5 5 2 3" xfId="20179" xr:uid="{00000000-0005-0000-0000-0000D24E0000}"/>
    <cellStyle name="Normal 9 5 5 2 4" xfId="20180" xr:uid="{00000000-0005-0000-0000-0000D34E0000}"/>
    <cellStyle name="Normal 9 5 5 3" xfId="20181" xr:uid="{00000000-0005-0000-0000-0000D44E0000}"/>
    <cellStyle name="Normal 9 5 5 4" xfId="20182" xr:uid="{00000000-0005-0000-0000-0000D54E0000}"/>
    <cellStyle name="Normal 9 5 5 5" xfId="20183" xr:uid="{00000000-0005-0000-0000-0000D64E0000}"/>
    <cellStyle name="Normal 9 5 6" xfId="20184" xr:uid="{00000000-0005-0000-0000-0000D74E0000}"/>
    <cellStyle name="Normal 9 5 7" xfId="20185" xr:uid="{00000000-0005-0000-0000-0000D84E0000}"/>
    <cellStyle name="Normal 9 5 7 2" xfId="20186" xr:uid="{00000000-0005-0000-0000-0000D94E0000}"/>
    <cellStyle name="Normal 9 5 7 3" xfId="20187" xr:uid="{00000000-0005-0000-0000-0000DA4E0000}"/>
    <cellStyle name="Normal 9 5 7 4" xfId="20188" xr:uid="{00000000-0005-0000-0000-0000DB4E0000}"/>
    <cellStyle name="Normal 9 5 8" xfId="20189" xr:uid="{00000000-0005-0000-0000-0000DC4E0000}"/>
    <cellStyle name="Normal 9 5 9" xfId="20190" xr:uid="{00000000-0005-0000-0000-0000DD4E0000}"/>
    <cellStyle name="Normal 9 50" xfId="20191" xr:uid="{00000000-0005-0000-0000-0000DE4E0000}"/>
    <cellStyle name="Normal 9 51" xfId="20192" xr:uid="{00000000-0005-0000-0000-0000DF4E0000}"/>
    <cellStyle name="Normal 9 52" xfId="20193" xr:uid="{00000000-0005-0000-0000-0000E04E0000}"/>
    <cellStyle name="Normal 9 53" xfId="20194" xr:uid="{00000000-0005-0000-0000-0000E14E0000}"/>
    <cellStyle name="Normal 9 54" xfId="20195" xr:uid="{00000000-0005-0000-0000-0000E24E0000}"/>
    <cellStyle name="Normal 9 55" xfId="20196" xr:uid="{00000000-0005-0000-0000-0000E34E0000}"/>
    <cellStyle name="Normal 9 56" xfId="20197" xr:uid="{00000000-0005-0000-0000-0000E44E0000}"/>
    <cellStyle name="Normal 9 57" xfId="20198" xr:uid="{00000000-0005-0000-0000-0000E54E0000}"/>
    <cellStyle name="Normal 9 58" xfId="20199" xr:uid="{00000000-0005-0000-0000-0000E64E0000}"/>
    <cellStyle name="Normal 9 59" xfId="20200" xr:uid="{00000000-0005-0000-0000-0000E74E0000}"/>
    <cellStyle name="Normal 9 6" xfId="20201" xr:uid="{00000000-0005-0000-0000-0000E84E0000}"/>
    <cellStyle name="Normal 9 6 2" xfId="20202" xr:uid="{00000000-0005-0000-0000-0000E94E0000}"/>
    <cellStyle name="Normal 9 6 2 2" xfId="20203" xr:uid="{00000000-0005-0000-0000-0000EA4E0000}"/>
    <cellStyle name="Normal 9 6 2 2 2" xfId="20204" xr:uid="{00000000-0005-0000-0000-0000EB4E0000}"/>
    <cellStyle name="Normal 9 6 2 2 2 2" xfId="20205" xr:uid="{00000000-0005-0000-0000-0000EC4E0000}"/>
    <cellStyle name="Normal 9 6 2 2 2 3" xfId="20206" xr:uid="{00000000-0005-0000-0000-0000ED4E0000}"/>
    <cellStyle name="Normal 9 6 2 2 2 4" xfId="20207" xr:uid="{00000000-0005-0000-0000-0000EE4E0000}"/>
    <cellStyle name="Normal 9 6 2 2 3" xfId="20208" xr:uid="{00000000-0005-0000-0000-0000EF4E0000}"/>
    <cellStyle name="Normal 9 6 2 2 4" xfId="20209" xr:uid="{00000000-0005-0000-0000-0000F04E0000}"/>
    <cellStyle name="Normal 9 6 2 2 5" xfId="20210" xr:uid="{00000000-0005-0000-0000-0000F14E0000}"/>
    <cellStyle name="Normal 9 6 2 3" xfId="20211" xr:uid="{00000000-0005-0000-0000-0000F24E0000}"/>
    <cellStyle name="Normal 9 6 2 3 2" xfId="20212" xr:uid="{00000000-0005-0000-0000-0000F34E0000}"/>
    <cellStyle name="Normal 9 6 2 3 3" xfId="20213" xr:uid="{00000000-0005-0000-0000-0000F44E0000}"/>
    <cellStyle name="Normal 9 6 2 3 4" xfId="20214" xr:uid="{00000000-0005-0000-0000-0000F54E0000}"/>
    <cellStyle name="Normal 9 6 2 4" xfId="20215" xr:uid="{00000000-0005-0000-0000-0000F64E0000}"/>
    <cellStyle name="Normal 9 6 2 5" xfId="20216" xr:uid="{00000000-0005-0000-0000-0000F74E0000}"/>
    <cellStyle name="Normal 9 6 2 6" xfId="20217" xr:uid="{00000000-0005-0000-0000-0000F84E0000}"/>
    <cellStyle name="Normal 9 6 3" xfId="20218" xr:uid="{00000000-0005-0000-0000-0000F94E0000}"/>
    <cellStyle name="Normal 9 6 3 2" xfId="20219" xr:uid="{00000000-0005-0000-0000-0000FA4E0000}"/>
    <cellStyle name="Normal 9 6 3 2 2" xfId="20220" xr:uid="{00000000-0005-0000-0000-0000FB4E0000}"/>
    <cellStyle name="Normal 9 6 3 2 3" xfId="20221" xr:uid="{00000000-0005-0000-0000-0000FC4E0000}"/>
    <cellStyle name="Normal 9 6 3 2 4" xfId="20222" xr:uid="{00000000-0005-0000-0000-0000FD4E0000}"/>
    <cellStyle name="Normal 9 6 3 3" xfId="20223" xr:uid="{00000000-0005-0000-0000-0000FE4E0000}"/>
    <cellStyle name="Normal 9 6 3 4" xfId="20224" xr:uid="{00000000-0005-0000-0000-0000FF4E0000}"/>
    <cellStyle name="Normal 9 6 3 5" xfId="20225" xr:uid="{00000000-0005-0000-0000-0000004F0000}"/>
    <cellStyle name="Normal 9 6 4" xfId="20226" xr:uid="{00000000-0005-0000-0000-0000014F0000}"/>
    <cellStyle name="Normal 9 6 5" xfId="20227" xr:uid="{00000000-0005-0000-0000-0000024F0000}"/>
    <cellStyle name="Normal 9 6 5 2" xfId="20228" xr:uid="{00000000-0005-0000-0000-0000034F0000}"/>
    <cellStyle name="Normal 9 6 5 3" xfId="20229" xr:uid="{00000000-0005-0000-0000-0000044F0000}"/>
    <cellStyle name="Normal 9 6 5 4" xfId="20230" xr:uid="{00000000-0005-0000-0000-0000054F0000}"/>
    <cellStyle name="Normal 9 6 6" xfId="20231" xr:uid="{00000000-0005-0000-0000-0000064F0000}"/>
    <cellStyle name="Normal 9 6 7" xfId="20232" xr:uid="{00000000-0005-0000-0000-0000074F0000}"/>
    <cellStyle name="Normal 9 6 8" xfId="20233" xr:uid="{00000000-0005-0000-0000-0000084F0000}"/>
    <cellStyle name="Normal 9 60" xfId="20234" xr:uid="{00000000-0005-0000-0000-0000094F0000}"/>
    <cellStyle name="Normal 9 61" xfId="20235" xr:uid="{00000000-0005-0000-0000-00000A4F0000}"/>
    <cellStyle name="Normal 9 62" xfId="20236" xr:uid="{00000000-0005-0000-0000-00000B4F0000}"/>
    <cellStyle name="Normal 9 63" xfId="20237" xr:uid="{00000000-0005-0000-0000-00000C4F0000}"/>
    <cellStyle name="Normal 9 64" xfId="20238" xr:uid="{00000000-0005-0000-0000-00000D4F0000}"/>
    <cellStyle name="Normal 9 65" xfId="20239" xr:uid="{00000000-0005-0000-0000-00000E4F0000}"/>
    <cellStyle name="Normal 9 66" xfId="20240" xr:uid="{00000000-0005-0000-0000-00000F4F0000}"/>
    <cellStyle name="Normal 9 67" xfId="20241" xr:uid="{00000000-0005-0000-0000-0000104F0000}"/>
    <cellStyle name="Normal 9 68" xfId="20242" xr:uid="{00000000-0005-0000-0000-0000114F0000}"/>
    <cellStyle name="Normal 9 69" xfId="20243" xr:uid="{00000000-0005-0000-0000-0000124F0000}"/>
    <cellStyle name="Normal 9 7" xfId="20244" xr:uid="{00000000-0005-0000-0000-0000134F0000}"/>
    <cellStyle name="Normal 9 7 2" xfId="20245" xr:uid="{00000000-0005-0000-0000-0000144F0000}"/>
    <cellStyle name="Normal 9 7 2 2" xfId="20246" xr:uid="{00000000-0005-0000-0000-0000154F0000}"/>
    <cellStyle name="Normal 9 7 2 2 2" xfId="20247" xr:uid="{00000000-0005-0000-0000-0000164F0000}"/>
    <cellStyle name="Normal 9 7 2 2 2 2" xfId="20248" xr:uid="{00000000-0005-0000-0000-0000174F0000}"/>
    <cellStyle name="Normal 9 7 2 2 2 3" xfId="20249" xr:uid="{00000000-0005-0000-0000-0000184F0000}"/>
    <cellStyle name="Normal 9 7 2 2 2 4" xfId="20250" xr:uid="{00000000-0005-0000-0000-0000194F0000}"/>
    <cellStyle name="Normal 9 7 2 2 3" xfId="20251" xr:uid="{00000000-0005-0000-0000-00001A4F0000}"/>
    <cellStyle name="Normal 9 7 2 2 4" xfId="20252" xr:uid="{00000000-0005-0000-0000-00001B4F0000}"/>
    <cellStyle name="Normal 9 7 2 2 5" xfId="20253" xr:uid="{00000000-0005-0000-0000-00001C4F0000}"/>
    <cellStyle name="Normal 9 7 2 3" xfId="20254" xr:uid="{00000000-0005-0000-0000-00001D4F0000}"/>
    <cellStyle name="Normal 9 7 2 3 2" xfId="20255" xr:uid="{00000000-0005-0000-0000-00001E4F0000}"/>
    <cellStyle name="Normal 9 7 2 3 3" xfId="20256" xr:uid="{00000000-0005-0000-0000-00001F4F0000}"/>
    <cellStyle name="Normal 9 7 2 3 4" xfId="20257" xr:uid="{00000000-0005-0000-0000-0000204F0000}"/>
    <cellStyle name="Normal 9 7 2 4" xfId="20258" xr:uid="{00000000-0005-0000-0000-0000214F0000}"/>
    <cellStyle name="Normal 9 7 2 5" xfId="20259" xr:uid="{00000000-0005-0000-0000-0000224F0000}"/>
    <cellStyle name="Normal 9 7 2 6" xfId="20260" xr:uid="{00000000-0005-0000-0000-0000234F0000}"/>
    <cellStyle name="Normal 9 7 3" xfId="20261" xr:uid="{00000000-0005-0000-0000-0000244F0000}"/>
    <cellStyle name="Normal 9 7 3 2" xfId="20262" xr:uid="{00000000-0005-0000-0000-0000254F0000}"/>
    <cellStyle name="Normal 9 7 3 2 2" xfId="20263" xr:uid="{00000000-0005-0000-0000-0000264F0000}"/>
    <cellStyle name="Normal 9 7 3 2 3" xfId="20264" xr:uid="{00000000-0005-0000-0000-0000274F0000}"/>
    <cellStyle name="Normal 9 7 3 2 4" xfId="20265" xr:uid="{00000000-0005-0000-0000-0000284F0000}"/>
    <cellStyle name="Normal 9 7 3 3" xfId="20266" xr:uid="{00000000-0005-0000-0000-0000294F0000}"/>
    <cellStyle name="Normal 9 7 3 4" xfId="20267" xr:uid="{00000000-0005-0000-0000-00002A4F0000}"/>
    <cellStyle name="Normal 9 7 3 5" xfId="20268" xr:uid="{00000000-0005-0000-0000-00002B4F0000}"/>
    <cellStyle name="Normal 9 7 4" xfId="20269" xr:uid="{00000000-0005-0000-0000-00002C4F0000}"/>
    <cellStyle name="Normal 9 7 5" xfId="20270" xr:uid="{00000000-0005-0000-0000-00002D4F0000}"/>
    <cellStyle name="Normal 9 7 5 2" xfId="20271" xr:uid="{00000000-0005-0000-0000-00002E4F0000}"/>
    <cellStyle name="Normal 9 7 5 3" xfId="20272" xr:uid="{00000000-0005-0000-0000-00002F4F0000}"/>
    <cellStyle name="Normal 9 7 5 4" xfId="20273" xr:uid="{00000000-0005-0000-0000-0000304F0000}"/>
    <cellStyle name="Normal 9 7 6" xfId="20274" xr:uid="{00000000-0005-0000-0000-0000314F0000}"/>
    <cellStyle name="Normal 9 7 7" xfId="20275" xr:uid="{00000000-0005-0000-0000-0000324F0000}"/>
    <cellStyle name="Normal 9 7 8" xfId="20276" xr:uid="{00000000-0005-0000-0000-0000334F0000}"/>
    <cellStyle name="Normal 9 70" xfId="20277" xr:uid="{00000000-0005-0000-0000-0000344F0000}"/>
    <cellStyle name="Normal 9 71" xfId="20278" xr:uid="{00000000-0005-0000-0000-0000354F0000}"/>
    <cellStyle name="Normal 9 72" xfId="20279" xr:uid="{00000000-0005-0000-0000-0000364F0000}"/>
    <cellStyle name="Normal 9 73" xfId="20280" xr:uid="{00000000-0005-0000-0000-0000374F0000}"/>
    <cellStyle name="Normal 9 74" xfId="20281" xr:uid="{00000000-0005-0000-0000-0000384F0000}"/>
    <cellStyle name="Normal 9 75" xfId="20282" xr:uid="{00000000-0005-0000-0000-0000394F0000}"/>
    <cellStyle name="Normal 9 76" xfId="20283" xr:uid="{00000000-0005-0000-0000-00003A4F0000}"/>
    <cellStyle name="Normal 9 77" xfId="20284" xr:uid="{00000000-0005-0000-0000-00003B4F0000}"/>
    <cellStyle name="Normal 9 78" xfId="20285" xr:uid="{00000000-0005-0000-0000-00003C4F0000}"/>
    <cellStyle name="Normal 9 79" xfId="20286" xr:uid="{00000000-0005-0000-0000-00003D4F0000}"/>
    <cellStyle name="Normal 9 8" xfId="20287" xr:uid="{00000000-0005-0000-0000-00003E4F0000}"/>
    <cellStyle name="Normal 9 8 2" xfId="20288" xr:uid="{00000000-0005-0000-0000-00003F4F0000}"/>
    <cellStyle name="Normal 9 8 2 2" xfId="20289" xr:uid="{00000000-0005-0000-0000-0000404F0000}"/>
    <cellStyle name="Normal 9 8 2 2 2" xfId="20290" xr:uid="{00000000-0005-0000-0000-0000414F0000}"/>
    <cellStyle name="Normal 9 8 2 2 3" xfId="20291" xr:uid="{00000000-0005-0000-0000-0000424F0000}"/>
    <cellStyle name="Normal 9 8 2 2 4" xfId="20292" xr:uid="{00000000-0005-0000-0000-0000434F0000}"/>
    <cellStyle name="Normal 9 8 2 3" xfId="20293" xr:uid="{00000000-0005-0000-0000-0000444F0000}"/>
    <cellStyle name="Normal 9 8 2 4" xfId="20294" xr:uid="{00000000-0005-0000-0000-0000454F0000}"/>
    <cellStyle name="Normal 9 8 2 5" xfId="20295" xr:uid="{00000000-0005-0000-0000-0000464F0000}"/>
    <cellStyle name="Normal 9 8 3" xfId="20296" xr:uid="{00000000-0005-0000-0000-0000474F0000}"/>
    <cellStyle name="Normal 9 8 4" xfId="20297" xr:uid="{00000000-0005-0000-0000-0000484F0000}"/>
    <cellStyle name="Normal 9 8 4 2" xfId="20298" xr:uid="{00000000-0005-0000-0000-0000494F0000}"/>
    <cellStyle name="Normal 9 8 4 3" xfId="20299" xr:uid="{00000000-0005-0000-0000-00004A4F0000}"/>
    <cellStyle name="Normal 9 8 4 4" xfId="20300" xr:uid="{00000000-0005-0000-0000-00004B4F0000}"/>
    <cellStyle name="Normal 9 8 5" xfId="20301" xr:uid="{00000000-0005-0000-0000-00004C4F0000}"/>
    <cellStyle name="Normal 9 8 6" xfId="20302" xr:uid="{00000000-0005-0000-0000-00004D4F0000}"/>
    <cellStyle name="Normal 9 8 7" xfId="20303" xr:uid="{00000000-0005-0000-0000-00004E4F0000}"/>
    <cellStyle name="Normal 9 80" xfId="20304" xr:uid="{00000000-0005-0000-0000-00004F4F0000}"/>
    <cellStyle name="Normal 9 81" xfId="20305" xr:uid="{00000000-0005-0000-0000-0000504F0000}"/>
    <cellStyle name="Normal 9 82" xfId="20306" xr:uid="{00000000-0005-0000-0000-0000514F0000}"/>
    <cellStyle name="Normal 9 83" xfId="20307" xr:uid="{00000000-0005-0000-0000-0000524F0000}"/>
    <cellStyle name="Normal 9 84" xfId="20308" xr:uid="{00000000-0005-0000-0000-0000534F0000}"/>
    <cellStyle name="Normal 9 85" xfId="20309" xr:uid="{00000000-0005-0000-0000-0000544F0000}"/>
    <cellStyle name="Normal 9 86" xfId="20310" xr:uid="{00000000-0005-0000-0000-0000554F0000}"/>
    <cellStyle name="Normal 9 87" xfId="20311" xr:uid="{00000000-0005-0000-0000-0000564F0000}"/>
    <cellStyle name="Normal 9 88" xfId="20312" xr:uid="{00000000-0005-0000-0000-0000574F0000}"/>
    <cellStyle name="Normal 9 89" xfId="20313" xr:uid="{00000000-0005-0000-0000-0000584F0000}"/>
    <cellStyle name="Normal 9 9" xfId="20314" xr:uid="{00000000-0005-0000-0000-0000594F0000}"/>
    <cellStyle name="Normal 9 9 2" xfId="20315" xr:uid="{00000000-0005-0000-0000-00005A4F0000}"/>
    <cellStyle name="Normal 9 90" xfId="20316" xr:uid="{00000000-0005-0000-0000-00005B4F0000}"/>
    <cellStyle name="Normal 9 91" xfId="20317" xr:uid="{00000000-0005-0000-0000-00005C4F0000}"/>
    <cellStyle name="Normal 9 92" xfId="20318" xr:uid="{00000000-0005-0000-0000-00005D4F0000}"/>
    <cellStyle name="Normal 9 93" xfId="20319" xr:uid="{00000000-0005-0000-0000-00005E4F0000}"/>
    <cellStyle name="Normal 9 94" xfId="20320" xr:uid="{00000000-0005-0000-0000-00005F4F0000}"/>
    <cellStyle name="Normal 9 95" xfId="20321" xr:uid="{00000000-0005-0000-0000-0000604F0000}"/>
    <cellStyle name="Normal 9 95 2" xfId="20322" xr:uid="{00000000-0005-0000-0000-0000614F0000}"/>
    <cellStyle name="Normal 9 95 3" xfId="20323" xr:uid="{00000000-0005-0000-0000-0000624F0000}"/>
    <cellStyle name="Normal 9 95 4" xfId="20324" xr:uid="{00000000-0005-0000-0000-0000634F0000}"/>
    <cellStyle name="Normal 9 96" xfId="20325" xr:uid="{00000000-0005-0000-0000-0000644F0000}"/>
    <cellStyle name="Normal 9 97" xfId="20326" xr:uid="{00000000-0005-0000-0000-0000654F0000}"/>
    <cellStyle name="Normal 9 98" xfId="20327" xr:uid="{00000000-0005-0000-0000-0000664F0000}"/>
    <cellStyle name="Normal 90" xfId="20328" xr:uid="{00000000-0005-0000-0000-0000674F0000}"/>
    <cellStyle name="Normal 90 2" xfId="20329" xr:uid="{00000000-0005-0000-0000-0000684F0000}"/>
    <cellStyle name="Normal 90 3" xfId="20330" xr:uid="{00000000-0005-0000-0000-0000694F0000}"/>
    <cellStyle name="Normal 90 4" xfId="20331" xr:uid="{00000000-0005-0000-0000-00006A4F0000}"/>
    <cellStyle name="Normal 91" xfId="20332" xr:uid="{00000000-0005-0000-0000-00006B4F0000}"/>
    <cellStyle name="Normal 91 2" xfId="20333" xr:uid="{00000000-0005-0000-0000-00006C4F0000}"/>
    <cellStyle name="Normal 91 3" xfId="20334" xr:uid="{00000000-0005-0000-0000-00006D4F0000}"/>
    <cellStyle name="Normal 91 4" xfId="20335" xr:uid="{00000000-0005-0000-0000-00006E4F0000}"/>
    <cellStyle name="Normal 92" xfId="20336" xr:uid="{00000000-0005-0000-0000-00006F4F0000}"/>
    <cellStyle name="Normal 92 2" xfId="20337" xr:uid="{00000000-0005-0000-0000-0000704F0000}"/>
    <cellStyle name="Normal 92 3" xfId="20338" xr:uid="{00000000-0005-0000-0000-0000714F0000}"/>
    <cellStyle name="Normal 92 4" xfId="20339" xr:uid="{00000000-0005-0000-0000-0000724F0000}"/>
    <cellStyle name="Normal 93" xfId="20340" xr:uid="{00000000-0005-0000-0000-0000734F0000}"/>
    <cellStyle name="Normal 93 2" xfId="20341" xr:uid="{00000000-0005-0000-0000-0000744F0000}"/>
    <cellStyle name="Normal 94" xfId="20342" xr:uid="{00000000-0005-0000-0000-0000754F0000}"/>
    <cellStyle name="Normal 94 2" xfId="20343" xr:uid="{00000000-0005-0000-0000-0000764F0000}"/>
    <cellStyle name="Normal 94 3" xfId="20344" xr:uid="{00000000-0005-0000-0000-0000774F0000}"/>
    <cellStyle name="Normal 94 4" xfId="20345" xr:uid="{00000000-0005-0000-0000-0000784F0000}"/>
    <cellStyle name="Normal 95" xfId="20346" xr:uid="{00000000-0005-0000-0000-0000794F0000}"/>
    <cellStyle name="Normal 95 2" xfId="20347" xr:uid="{00000000-0005-0000-0000-00007A4F0000}"/>
    <cellStyle name="Normal 95 3" xfId="20348" xr:uid="{00000000-0005-0000-0000-00007B4F0000}"/>
    <cellStyle name="Normal 95 4" xfId="20349" xr:uid="{00000000-0005-0000-0000-00007C4F0000}"/>
    <cellStyle name="Normal 96" xfId="20350" xr:uid="{00000000-0005-0000-0000-00007D4F0000}"/>
    <cellStyle name="Normal 96 2" xfId="20351" xr:uid="{00000000-0005-0000-0000-00007E4F0000}"/>
    <cellStyle name="Normal 96 2 2" xfId="20352" xr:uid="{00000000-0005-0000-0000-00007F4F0000}"/>
    <cellStyle name="Normal 96 2 2 2" xfId="20353" xr:uid="{00000000-0005-0000-0000-0000804F0000}"/>
    <cellStyle name="Normal 96 2 2 3" xfId="20354" xr:uid="{00000000-0005-0000-0000-0000814F0000}"/>
    <cellStyle name="Normal 96 2 2 4" xfId="20355" xr:uid="{00000000-0005-0000-0000-0000824F0000}"/>
    <cellStyle name="Normal 96 2 3" xfId="20356" xr:uid="{00000000-0005-0000-0000-0000834F0000}"/>
    <cellStyle name="Normal 96 2 4" xfId="20357" xr:uid="{00000000-0005-0000-0000-0000844F0000}"/>
    <cellStyle name="Normal 96 2 5" xfId="20358" xr:uid="{00000000-0005-0000-0000-0000854F0000}"/>
    <cellStyle name="Normal 96 3" xfId="20359" xr:uid="{00000000-0005-0000-0000-0000864F0000}"/>
    <cellStyle name="Normal 96 3 2" xfId="20360" xr:uid="{00000000-0005-0000-0000-0000874F0000}"/>
    <cellStyle name="Normal 96 3 3" xfId="20361" xr:uid="{00000000-0005-0000-0000-0000884F0000}"/>
    <cellStyle name="Normal 96 3 4" xfId="20362" xr:uid="{00000000-0005-0000-0000-0000894F0000}"/>
    <cellStyle name="Normal 96 4" xfId="20363" xr:uid="{00000000-0005-0000-0000-00008A4F0000}"/>
    <cellStyle name="Normal 96 4 2" xfId="20364" xr:uid="{00000000-0005-0000-0000-00008B4F0000}"/>
    <cellStyle name="Normal 96 4 3" xfId="20365" xr:uid="{00000000-0005-0000-0000-00008C4F0000}"/>
    <cellStyle name="Normal 96 4 4" xfId="20366" xr:uid="{00000000-0005-0000-0000-00008D4F0000}"/>
    <cellStyle name="Normal 96 5" xfId="20367" xr:uid="{00000000-0005-0000-0000-00008E4F0000}"/>
    <cellStyle name="Normal 96 6" xfId="20368" xr:uid="{00000000-0005-0000-0000-00008F4F0000}"/>
    <cellStyle name="Normal 96 7" xfId="20369" xr:uid="{00000000-0005-0000-0000-0000904F0000}"/>
    <cellStyle name="Normal 97" xfId="20370" xr:uid="{00000000-0005-0000-0000-0000914F0000}"/>
    <cellStyle name="Normal 97 2" xfId="20371" xr:uid="{00000000-0005-0000-0000-0000924F0000}"/>
    <cellStyle name="Normal 97 3" xfId="20372" xr:uid="{00000000-0005-0000-0000-0000934F0000}"/>
    <cellStyle name="Normal 97 4" xfId="20373" xr:uid="{00000000-0005-0000-0000-0000944F0000}"/>
    <cellStyle name="Normal 98" xfId="20374" xr:uid="{00000000-0005-0000-0000-0000954F0000}"/>
    <cellStyle name="Normal 98 2" xfId="20375" xr:uid="{00000000-0005-0000-0000-0000964F0000}"/>
    <cellStyle name="Normal 98 3" xfId="20376" xr:uid="{00000000-0005-0000-0000-0000974F0000}"/>
    <cellStyle name="Normal 98 4" xfId="20377" xr:uid="{00000000-0005-0000-0000-0000984F0000}"/>
    <cellStyle name="Normal 99" xfId="20378" xr:uid="{00000000-0005-0000-0000-0000994F0000}"/>
    <cellStyle name="Normal 99 2" xfId="20379" xr:uid="{00000000-0005-0000-0000-00009A4F0000}"/>
    <cellStyle name="Normal 99 3" xfId="20380" xr:uid="{00000000-0005-0000-0000-00009B4F0000}"/>
    <cellStyle name="Normal 99 4" xfId="20381" xr:uid="{00000000-0005-0000-0000-00009C4F0000}"/>
    <cellStyle name="Normal_Capital &amp; RWA N" xfId="8" xr:uid="{00000000-0005-0000-0000-00009D4F0000}"/>
    <cellStyle name="Normal_Capital &amp; RWA N 2" xfId="16" xr:uid="{00000000-0005-0000-0000-00009E4F0000}"/>
    <cellStyle name="Normal_Casestdy draft" xfId="15" xr:uid="{00000000-0005-0000-0000-0000A04F0000}"/>
    <cellStyle name="Normal_Casestdy draft 2" xfId="9" xr:uid="{00000000-0005-0000-0000-0000A14F0000}"/>
    <cellStyle name="Normalny_Eksport 2000 - F" xfId="20382" xr:uid="{00000000-0005-0000-0000-0000A24F0000}"/>
    <cellStyle name="Note 2" xfId="20383" xr:uid="{00000000-0005-0000-0000-0000A34F0000}"/>
    <cellStyle name="Note 2 10" xfId="20384" xr:uid="{00000000-0005-0000-0000-0000A44F0000}"/>
    <cellStyle name="Note 2 10 2" xfId="20385" xr:uid="{00000000-0005-0000-0000-0000A54F0000}"/>
    <cellStyle name="Note 2 10 3" xfId="20386" xr:uid="{00000000-0005-0000-0000-0000A64F0000}"/>
    <cellStyle name="Note 2 10 4" xfId="20387" xr:uid="{00000000-0005-0000-0000-0000A74F0000}"/>
    <cellStyle name="Note 2 10 5" xfId="20388" xr:uid="{00000000-0005-0000-0000-0000A84F0000}"/>
    <cellStyle name="Note 2 11" xfId="20389" xr:uid="{00000000-0005-0000-0000-0000A94F0000}"/>
    <cellStyle name="Note 2 11 2" xfId="20390" xr:uid="{00000000-0005-0000-0000-0000AA4F0000}"/>
    <cellStyle name="Note 2 11 3" xfId="20391" xr:uid="{00000000-0005-0000-0000-0000AB4F0000}"/>
    <cellStyle name="Note 2 11 4" xfId="20392" xr:uid="{00000000-0005-0000-0000-0000AC4F0000}"/>
    <cellStyle name="Note 2 11 5" xfId="20393" xr:uid="{00000000-0005-0000-0000-0000AD4F0000}"/>
    <cellStyle name="Note 2 12" xfId="20394" xr:uid="{00000000-0005-0000-0000-0000AE4F0000}"/>
    <cellStyle name="Note 2 12 2" xfId="20395" xr:uid="{00000000-0005-0000-0000-0000AF4F0000}"/>
    <cellStyle name="Note 2 12 3" xfId="20396" xr:uid="{00000000-0005-0000-0000-0000B04F0000}"/>
    <cellStyle name="Note 2 12 4" xfId="20397" xr:uid="{00000000-0005-0000-0000-0000B14F0000}"/>
    <cellStyle name="Note 2 12 5" xfId="20398" xr:uid="{00000000-0005-0000-0000-0000B24F0000}"/>
    <cellStyle name="Note 2 13" xfId="20399" xr:uid="{00000000-0005-0000-0000-0000B34F0000}"/>
    <cellStyle name="Note 2 13 2" xfId="20400" xr:uid="{00000000-0005-0000-0000-0000B44F0000}"/>
    <cellStyle name="Note 2 13 3" xfId="20401" xr:uid="{00000000-0005-0000-0000-0000B54F0000}"/>
    <cellStyle name="Note 2 13 4" xfId="20402" xr:uid="{00000000-0005-0000-0000-0000B64F0000}"/>
    <cellStyle name="Note 2 13 5" xfId="20403" xr:uid="{00000000-0005-0000-0000-0000B74F0000}"/>
    <cellStyle name="Note 2 14" xfId="20404" xr:uid="{00000000-0005-0000-0000-0000B84F0000}"/>
    <cellStyle name="Note 2 14 2" xfId="20405" xr:uid="{00000000-0005-0000-0000-0000B94F0000}"/>
    <cellStyle name="Note 2 15" xfId="20406" xr:uid="{00000000-0005-0000-0000-0000BA4F0000}"/>
    <cellStyle name="Note 2 15 2" xfId="20407" xr:uid="{00000000-0005-0000-0000-0000BB4F0000}"/>
    <cellStyle name="Note 2 16" xfId="20408" xr:uid="{00000000-0005-0000-0000-0000BC4F0000}"/>
    <cellStyle name="Note 2 17" xfId="20409" xr:uid="{00000000-0005-0000-0000-0000BD4F0000}"/>
    <cellStyle name="Note 2 2" xfId="20410" xr:uid="{00000000-0005-0000-0000-0000BE4F0000}"/>
    <cellStyle name="Note 2 2 10" xfId="20411" xr:uid="{00000000-0005-0000-0000-0000BF4F0000}"/>
    <cellStyle name="Note 2 2 2" xfId="20412" xr:uid="{00000000-0005-0000-0000-0000C04F0000}"/>
    <cellStyle name="Note 2 2 2 2" xfId="20413" xr:uid="{00000000-0005-0000-0000-0000C14F0000}"/>
    <cellStyle name="Note 2 2 2 3" xfId="20414" xr:uid="{00000000-0005-0000-0000-0000C24F0000}"/>
    <cellStyle name="Note 2 2 2 4" xfId="20415" xr:uid="{00000000-0005-0000-0000-0000C34F0000}"/>
    <cellStyle name="Note 2 2 2 5" xfId="20416" xr:uid="{00000000-0005-0000-0000-0000C44F0000}"/>
    <cellStyle name="Note 2 2 3" xfId="20417" xr:uid="{00000000-0005-0000-0000-0000C54F0000}"/>
    <cellStyle name="Note 2 2 3 2" xfId="20418" xr:uid="{00000000-0005-0000-0000-0000C64F0000}"/>
    <cellStyle name="Note 2 2 3 3" xfId="20419" xr:uid="{00000000-0005-0000-0000-0000C74F0000}"/>
    <cellStyle name="Note 2 2 3 4" xfId="20420" xr:uid="{00000000-0005-0000-0000-0000C84F0000}"/>
    <cellStyle name="Note 2 2 3 5" xfId="20421" xr:uid="{00000000-0005-0000-0000-0000C94F0000}"/>
    <cellStyle name="Note 2 2 4" xfId="20422" xr:uid="{00000000-0005-0000-0000-0000CA4F0000}"/>
    <cellStyle name="Note 2 2 4 2" xfId="20423" xr:uid="{00000000-0005-0000-0000-0000CB4F0000}"/>
    <cellStyle name="Note 2 2 4 3" xfId="20424" xr:uid="{00000000-0005-0000-0000-0000CC4F0000}"/>
    <cellStyle name="Note 2 2 4 4" xfId="20425" xr:uid="{00000000-0005-0000-0000-0000CD4F0000}"/>
    <cellStyle name="Note 2 2 5" xfId="20426" xr:uid="{00000000-0005-0000-0000-0000CE4F0000}"/>
    <cellStyle name="Note 2 2 5 2" xfId="20427" xr:uid="{00000000-0005-0000-0000-0000CF4F0000}"/>
    <cellStyle name="Note 2 2 5 3" xfId="20428" xr:uid="{00000000-0005-0000-0000-0000D04F0000}"/>
    <cellStyle name="Note 2 2 5 4" xfId="20429" xr:uid="{00000000-0005-0000-0000-0000D14F0000}"/>
    <cellStyle name="Note 2 2 6" xfId="20430" xr:uid="{00000000-0005-0000-0000-0000D24F0000}"/>
    <cellStyle name="Note 2 2 7" xfId="20431" xr:uid="{00000000-0005-0000-0000-0000D34F0000}"/>
    <cellStyle name="Note 2 2 8" xfId="20432" xr:uid="{00000000-0005-0000-0000-0000D44F0000}"/>
    <cellStyle name="Note 2 2 9" xfId="20433" xr:uid="{00000000-0005-0000-0000-0000D54F0000}"/>
    <cellStyle name="Note 2 3" xfId="20434" xr:uid="{00000000-0005-0000-0000-0000D64F0000}"/>
    <cellStyle name="Note 2 3 2" xfId="20435" xr:uid="{00000000-0005-0000-0000-0000D74F0000}"/>
    <cellStyle name="Note 2 3 3" xfId="20436" xr:uid="{00000000-0005-0000-0000-0000D84F0000}"/>
    <cellStyle name="Note 2 3 4" xfId="20437" xr:uid="{00000000-0005-0000-0000-0000D94F0000}"/>
    <cellStyle name="Note 2 3 5" xfId="20438" xr:uid="{00000000-0005-0000-0000-0000DA4F0000}"/>
    <cellStyle name="Note 2 4" xfId="20439" xr:uid="{00000000-0005-0000-0000-0000DB4F0000}"/>
    <cellStyle name="Note 2 4 2" xfId="20440" xr:uid="{00000000-0005-0000-0000-0000DC4F0000}"/>
    <cellStyle name="Note 2 4 2 2" xfId="20441" xr:uid="{00000000-0005-0000-0000-0000DD4F0000}"/>
    <cellStyle name="Note 2 4 3" xfId="20442" xr:uid="{00000000-0005-0000-0000-0000DE4F0000}"/>
    <cellStyle name="Note 2 4 3 2" xfId="20443" xr:uid="{00000000-0005-0000-0000-0000DF4F0000}"/>
    <cellStyle name="Note 2 4 4" xfId="20444" xr:uid="{00000000-0005-0000-0000-0000E04F0000}"/>
    <cellStyle name="Note 2 4 4 2" xfId="20445" xr:uid="{00000000-0005-0000-0000-0000E14F0000}"/>
    <cellStyle name="Note 2 4 5" xfId="20446" xr:uid="{00000000-0005-0000-0000-0000E24F0000}"/>
    <cellStyle name="Note 2 4 6" xfId="20447" xr:uid="{00000000-0005-0000-0000-0000E34F0000}"/>
    <cellStyle name="Note 2 4 7" xfId="20448" xr:uid="{00000000-0005-0000-0000-0000E44F0000}"/>
    <cellStyle name="Note 2 5" xfId="20449" xr:uid="{00000000-0005-0000-0000-0000E54F0000}"/>
    <cellStyle name="Note 2 5 2" xfId="20450" xr:uid="{00000000-0005-0000-0000-0000E64F0000}"/>
    <cellStyle name="Note 2 5 2 2" xfId="20451" xr:uid="{00000000-0005-0000-0000-0000E74F0000}"/>
    <cellStyle name="Note 2 5 3" xfId="20452" xr:uid="{00000000-0005-0000-0000-0000E84F0000}"/>
    <cellStyle name="Note 2 5 3 2" xfId="20453" xr:uid="{00000000-0005-0000-0000-0000E94F0000}"/>
    <cellStyle name="Note 2 5 4" xfId="20454" xr:uid="{00000000-0005-0000-0000-0000EA4F0000}"/>
    <cellStyle name="Note 2 5 4 2" xfId="20455" xr:uid="{00000000-0005-0000-0000-0000EB4F0000}"/>
    <cellStyle name="Note 2 5 5" xfId="20456" xr:uid="{00000000-0005-0000-0000-0000EC4F0000}"/>
    <cellStyle name="Note 2 5 6" xfId="20457" xr:uid="{00000000-0005-0000-0000-0000ED4F0000}"/>
    <cellStyle name="Note 2 5 7" xfId="20458" xr:uid="{00000000-0005-0000-0000-0000EE4F0000}"/>
    <cellStyle name="Note 2 6" xfId="20459" xr:uid="{00000000-0005-0000-0000-0000EF4F0000}"/>
    <cellStyle name="Note 2 6 2" xfId="20460" xr:uid="{00000000-0005-0000-0000-0000F04F0000}"/>
    <cellStyle name="Note 2 6 2 2" xfId="20461" xr:uid="{00000000-0005-0000-0000-0000F14F0000}"/>
    <cellStyle name="Note 2 6 3" xfId="20462" xr:uid="{00000000-0005-0000-0000-0000F24F0000}"/>
    <cellStyle name="Note 2 6 3 2" xfId="20463" xr:uid="{00000000-0005-0000-0000-0000F34F0000}"/>
    <cellStyle name="Note 2 6 4" xfId="20464" xr:uid="{00000000-0005-0000-0000-0000F44F0000}"/>
    <cellStyle name="Note 2 6 4 2" xfId="20465" xr:uid="{00000000-0005-0000-0000-0000F54F0000}"/>
    <cellStyle name="Note 2 6 5" xfId="20466" xr:uid="{00000000-0005-0000-0000-0000F64F0000}"/>
    <cellStyle name="Note 2 6 6" xfId="20467" xr:uid="{00000000-0005-0000-0000-0000F74F0000}"/>
    <cellStyle name="Note 2 6 7" xfId="20468" xr:uid="{00000000-0005-0000-0000-0000F84F0000}"/>
    <cellStyle name="Note 2 7" xfId="20469" xr:uid="{00000000-0005-0000-0000-0000F94F0000}"/>
    <cellStyle name="Note 2 7 2" xfId="20470" xr:uid="{00000000-0005-0000-0000-0000FA4F0000}"/>
    <cellStyle name="Note 2 7 2 2" xfId="20471" xr:uid="{00000000-0005-0000-0000-0000FB4F0000}"/>
    <cellStyle name="Note 2 7 3" xfId="20472" xr:uid="{00000000-0005-0000-0000-0000FC4F0000}"/>
    <cellStyle name="Note 2 7 3 2" xfId="20473" xr:uid="{00000000-0005-0000-0000-0000FD4F0000}"/>
    <cellStyle name="Note 2 7 4" xfId="20474" xr:uid="{00000000-0005-0000-0000-0000FE4F0000}"/>
    <cellStyle name="Note 2 7 4 2" xfId="20475" xr:uid="{00000000-0005-0000-0000-0000FF4F0000}"/>
    <cellStyle name="Note 2 7 5" xfId="20476" xr:uid="{00000000-0005-0000-0000-000000500000}"/>
    <cellStyle name="Note 2 7 6" xfId="20477" xr:uid="{00000000-0005-0000-0000-000001500000}"/>
    <cellStyle name="Note 2 7 7" xfId="20478" xr:uid="{00000000-0005-0000-0000-000002500000}"/>
    <cellStyle name="Note 2 8" xfId="20479" xr:uid="{00000000-0005-0000-0000-000003500000}"/>
    <cellStyle name="Note 2 8 2" xfId="20480" xr:uid="{00000000-0005-0000-0000-000004500000}"/>
    <cellStyle name="Note 2 8 3" xfId="20481" xr:uid="{00000000-0005-0000-0000-000005500000}"/>
    <cellStyle name="Note 2 8 4" xfId="20482" xr:uid="{00000000-0005-0000-0000-000006500000}"/>
    <cellStyle name="Note 2 8 5" xfId="20483" xr:uid="{00000000-0005-0000-0000-000007500000}"/>
    <cellStyle name="Note 2 9" xfId="20484" xr:uid="{00000000-0005-0000-0000-000008500000}"/>
    <cellStyle name="Note 2 9 2" xfId="20485" xr:uid="{00000000-0005-0000-0000-000009500000}"/>
    <cellStyle name="Note 2 9 3" xfId="20486" xr:uid="{00000000-0005-0000-0000-00000A500000}"/>
    <cellStyle name="Note 2 9 4" xfId="20487" xr:uid="{00000000-0005-0000-0000-00000B500000}"/>
    <cellStyle name="Note 2 9 5" xfId="20488" xr:uid="{00000000-0005-0000-0000-00000C500000}"/>
    <cellStyle name="Note 3 2" xfId="20489" xr:uid="{00000000-0005-0000-0000-00000D500000}"/>
    <cellStyle name="Note 3 2 2" xfId="20490" xr:uid="{00000000-0005-0000-0000-00000E500000}"/>
    <cellStyle name="Note 3 2 3" xfId="20491" xr:uid="{00000000-0005-0000-0000-00000F500000}"/>
    <cellStyle name="Note 3 3" xfId="20492" xr:uid="{00000000-0005-0000-0000-000010500000}"/>
    <cellStyle name="Note 3 3 2" xfId="20493" xr:uid="{00000000-0005-0000-0000-000011500000}"/>
    <cellStyle name="Note 3 4" xfId="20494" xr:uid="{00000000-0005-0000-0000-000012500000}"/>
    <cellStyle name="Note 3 5" xfId="20495" xr:uid="{00000000-0005-0000-0000-000013500000}"/>
    <cellStyle name="Note 4 2" xfId="20496" xr:uid="{00000000-0005-0000-0000-000014500000}"/>
    <cellStyle name="Note 4 2 2" xfId="20497" xr:uid="{00000000-0005-0000-0000-000015500000}"/>
    <cellStyle name="Note 4 2 3" xfId="20498" xr:uid="{00000000-0005-0000-0000-000016500000}"/>
    <cellStyle name="Note 4 3" xfId="20499" xr:uid="{00000000-0005-0000-0000-000017500000}"/>
    <cellStyle name="Note 4 4" xfId="20500" xr:uid="{00000000-0005-0000-0000-000018500000}"/>
    <cellStyle name="Note 4 5" xfId="20501" xr:uid="{00000000-0005-0000-0000-000019500000}"/>
    <cellStyle name="Note 5" xfId="20502" xr:uid="{00000000-0005-0000-0000-00001A500000}"/>
    <cellStyle name="Note 5 2" xfId="20503" xr:uid="{00000000-0005-0000-0000-00001B500000}"/>
    <cellStyle name="Note 5 2 2" xfId="20504" xr:uid="{00000000-0005-0000-0000-00001C500000}"/>
    <cellStyle name="Note 5 3" xfId="20505" xr:uid="{00000000-0005-0000-0000-00001D500000}"/>
    <cellStyle name="Note 5 3 2" xfId="20506" xr:uid="{00000000-0005-0000-0000-00001E500000}"/>
    <cellStyle name="Note 5 4" xfId="20507" xr:uid="{00000000-0005-0000-0000-00001F500000}"/>
    <cellStyle name="Note 5 5" xfId="20508" xr:uid="{00000000-0005-0000-0000-000020500000}"/>
    <cellStyle name="Note 6" xfId="20509" xr:uid="{00000000-0005-0000-0000-000021500000}"/>
    <cellStyle name="Note 6 2" xfId="20510" xr:uid="{00000000-0005-0000-0000-000022500000}"/>
    <cellStyle name="Note 6 2 2" xfId="20511" xr:uid="{00000000-0005-0000-0000-000023500000}"/>
    <cellStyle name="Note 6 3" xfId="20512" xr:uid="{00000000-0005-0000-0000-000024500000}"/>
    <cellStyle name="Note 6 4" xfId="20513" xr:uid="{00000000-0005-0000-0000-000025500000}"/>
    <cellStyle name="Note 7" xfId="20514" xr:uid="{00000000-0005-0000-0000-000026500000}"/>
    <cellStyle name="Note 8" xfId="20515" xr:uid="{00000000-0005-0000-0000-000027500000}"/>
    <cellStyle name="Note 8 2" xfId="20516" xr:uid="{00000000-0005-0000-0000-000028500000}"/>
    <cellStyle name="Note 9" xfId="20517" xr:uid="{00000000-0005-0000-0000-000029500000}"/>
    <cellStyle name="Ôèíàíñîâûé [0]_Ëèñò1" xfId="20518" xr:uid="{00000000-0005-0000-0000-00002A500000}"/>
    <cellStyle name="Ôèíàíñîâûé_Ëèñò1" xfId="20519" xr:uid="{00000000-0005-0000-0000-00002B500000}"/>
    <cellStyle name="Option" xfId="20520" xr:uid="{00000000-0005-0000-0000-00002C500000}"/>
    <cellStyle name="Option 2" xfId="20521" xr:uid="{00000000-0005-0000-0000-00002D500000}"/>
    <cellStyle name="Option 3" xfId="20522" xr:uid="{00000000-0005-0000-0000-00002E500000}"/>
    <cellStyle name="Option 4" xfId="20523" xr:uid="{00000000-0005-0000-0000-00002F500000}"/>
    <cellStyle name="optionalExposure" xfId="20524" xr:uid="{00000000-0005-0000-0000-000030500000}"/>
    <cellStyle name="OptionHeading" xfId="20525" xr:uid="{00000000-0005-0000-0000-000031500000}"/>
    <cellStyle name="OptionHeading 2" xfId="20526" xr:uid="{00000000-0005-0000-0000-000032500000}"/>
    <cellStyle name="OptionHeading 3" xfId="20527" xr:uid="{00000000-0005-0000-0000-000033500000}"/>
    <cellStyle name="Output 2" xfId="20528" xr:uid="{00000000-0005-0000-0000-000034500000}"/>
    <cellStyle name="Output 2 10" xfId="20529" xr:uid="{00000000-0005-0000-0000-000035500000}"/>
    <cellStyle name="Output 2 10 2" xfId="20530" xr:uid="{00000000-0005-0000-0000-000036500000}"/>
    <cellStyle name="Output 2 10 3" xfId="20531" xr:uid="{00000000-0005-0000-0000-000037500000}"/>
    <cellStyle name="Output 2 10 4" xfId="20532" xr:uid="{00000000-0005-0000-0000-000038500000}"/>
    <cellStyle name="Output 2 10 5" xfId="20533" xr:uid="{00000000-0005-0000-0000-000039500000}"/>
    <cellStyle name="Output 2 11" xfId="20534" xr:uid="{00000000-0005-0000-0000-00003A500000}"/>
    <cellStyle name="Output 2 11 2" xfId="20535" xr:uid="{00000000-0005-0000-0000-00003B500000}"/>
    <cellStyle name="Output 2 11 3" xfId="20536" xr:uid="{00000000-0005-0000-0000-00003C500000}"/>
    <cellStyle name="Output 2 11 4" xfId="20537" xr:uid="{00000000-0005-0000-0000-00003D500000}"/>
    <cellStyle name="Output 2 11 5" xfId="20538" xr:uid="{00000000-0005-0000-0000-00003E500000}"/>
    <cellStyle name="Output 2 12" xfId="20539" xr:uid="{00000000-0005-0000-0000-00003F500000}"/>
    <cellStyle name="Output 2 12 2" xfId="20540" xr:uid="{00000000-0005-0000-0000-000040500000}"/>
    <cellStyle name="Output 2 12 3" xfId="20541" xr:uid="{00000000-0005-0000-0000-000041500000}"/>
    <cellStyle name="Output 2 12 4" xfId="20542" xr:uid="{00000000-0005-0000-0000-000042500000}"/>
    <cellStyle name="Output 2 12 5" xfId="20543" xr:uid="{00000000-0005-0000-0000-000043500000}"/>
    <cellStyle name="Output 2 13" xfId="20544" xr:uid="{00000000-0005-0000-0000-000044500000}"/>
    <cellStyle name="Output 2 13 2" xfId="20545" xr:uid="{00000000-0005-0000-0000-000045500000}"/>
    <cellStyle name="Output 2 13 3" xfId="20546" xr:uid="{00000000-0005-0000-0000-000046500000}"/>
    <cellStyle name="Output 2 13 4" xfId="20547" xr:uid="{00000000-0005-0000-0000-000047500000}"/>
    <cellStyle name="Output 2 14" xfId="20548" xr:uid="{00000000-0005-0000-0000-000048500000}"/>
    <cellStyle name="Output 2 15" xfId="20549" xr:uid="{00000000-0005-0000-0000-000049500000}"/>
    <cellStyle name="Output 2 16" xfId="20550" xr:uid="{00000000-0005-0000-0000-00004A500000}"/>
    <cellStyle name="Output 2 2" xfId="20551" xr:uid="{00000000-0005-0000-0000-00004B500000}"/>
    <cellStyle name="Output 2 2 2" xfId="20552" xr:uid="{00000000-0005-0000-0000-00004C500000}"/>
    <cellStyle name="Output 2 2 2 2" xfId="20553" xr:uid="{00000000-0005-0000-0000-00004D500000}"/>
    <cellStyle name="Output 2 2 2 3" xfId="20554" xr:uid="{00000000-0005-0000-0000-00004E500000}"/>
    <cellStyle name="Output 2 2 2 4" xfId="20555" xr:uid="{00000000-0005-0000-0000-00004F500000}"/>
    <cellStyle name="Output 2 2 3" xfId="20556" xr:uid="{00000000-0005-0000-0000-000050500000}"/>
    <cellStyle name="Output 2 2 3 2" xfId="20557" xr:uid="{00000000-0005-0000-0000-000051500000}"/>
    <cellStyle name="Output 2 2 3 3" xfId="20558" xr:uid="{00000000-0005-0000-0000-000052500000}"/>
    <cellStyle name="Output 2 2 3 4" xfId="20559" xr:uid="{00000000-0005-0000-0000-000053500000}"/>
    <cellStyle name="Output 2 2 4" xfId="20560" xr:uid="{00000000-0005-0000-0000-000054500000}"/>
    <cellStyle name="Output 2 2 4 2" xfId="20561" xr:uid="{00000000-0005-0000-0000-000055500000}"/>
    <cellStyle name="Output 2 2 4 3" xfId="20562" xr:uid="{00000000-0005-0000-0000-000056500000}"/>
    <cellStyle name="Output 2 2 4 4" xfId="20563" xr:uid="{00000000-0005-0000-0000-000057500000}"/>
    <cellStyle name="Output 2 2 5" xfId="20564" xr:uid="{00000000-0005-0000-0000-000058500000}"/>
    <cellStyle name="Output 2 2 5 2" xfId="20565" xr:uid="{00000000-0005-0000-0000-000059500000}"/>
    <cellStyle name="Output 2 2 5 3" xfId="20566" xr:uid="{00000000-0005-0000-0000-00005A500000}"/>
    <cellStyle name="Output 2 2 5 4" xfId="20567" xr:uid="{00000000-0005-0000-0000-00005B500000}"/>
    <cellStyle name="Output 2 2 6" xfId="20568" xr:uid="{00000000-0005-0000-0000-00005C500000}"/>
    <cellStyle name="Output 2 2 7" xfId="20569" xr:uid="{00000000-0005-0000-0000-00005D500000}"/>
    <cellStyle name="Output 2 2 8" xfId="20570" xr:uid="{00000000-0005-0000-0000-00005E500000}"/>
    <cellStyle name="Output 2 2 9" xfId="20571" xr:uid="{00000000-0005-0000-0000-00005F500000}"/>
    <cellStyle name="Output 2 3" xfId="20572" xr:uid="{00000000-0005-0000-0000-000060500000}"/>
    <cellStyle name="Output 2 3 2" xfId="20573" xr:uid="{00000000-0005-0000-0000-000061500000}"/>
    <cellStyle name="Output 2 3 3" xfId="20574" xr:uid="{00000000-0005-0000-0000-000062500000}"/>
    <cellStyle name="Output 2 3 4" xfId="20575" xr:uid="{00000000-0005-0000-0000-000063500000}"/>
    <cellStyle name="Output 2 3 5" xfId="20576" xr:uid="{00000000-0005-0000-0000-000064500000}"/>
    <cellStyle name="Output 2 4" xfId="20577" xr:uid="{00000000-0005-0000-0000-000065500000}"/>
    <cellStyle name="Output 2 4 2" xfId="20578" xr:uid="{00000000-0005-0000-0000-000066500000}"/>
    <cellStyle name="Output 2 4 3" xfId="20579" xr:uid="{00000000-0005-0000-0000-000067500000}"/>
    <cellStyle name="Output 2 4 4" xfId="20580" xr:uid="{00000000-0005-0000-0000-000068500000}"/>
    <cellStyle name="Output 2 4 5" xfId="20581" xr:uid="{00000000-0005-0000-0000-000069500000}"/>
    <cellStyle name="Output 2 5" xfId="20582" xr:uid="{00000000-0005-0000-0000-00006A500000}"/>
    <cellStyle name="Output 2 5 2" xfId="20583" xr:uid="{00000000-0005-0000-0000-00006B500000}"/>
    <cellStyle name="Output 2 5 3" xfId="20584" xr:uid="{00000000-0005-0000-0000-00006C500000}"/>
    <cellStyle name="Output 2 5 4" xfId="20585" xr:uid="{00000000-0005-0000-0000-00006D500000}"/>
    <cellStyle name="Output 2 5 5" xfId="20586" xr:uid="{00000000-0005-0000-0000-00006E500000}"/>
    <cellStyle name="Output 2 6" xfId="20587" xr:uid="{00000000-0005-0000-0000-00006F500000}"/>
    <cellStyle name="Output 2 6 2" xfId="20588" xr:uid="{00000000-0005-0000-0000-000070500000}"/>
    <cellStyle name="Output 2 6 3" xfId="20589" xr:uid="{00000000-0005-0000-0000-000071500000}"/>
    <cellStyle name="Output 2 6 4" xfId="20590" xr:uid="{00000000-0005-0000-0000-000072500000}"/>
    <cellStyle name="Output 2 6 5" xfId="20591" xr:uid="{00000000-0005-0000-0000-000073500000}"/>
    <cellStyle name="Output 2 7" xfId="20592" xr:uid="{00000000-0005-0000-0000-000074500000}"/>
    <cellStyle name="Output 2 7 2" xfId="20593" xr:uid="{00000000-0005-0000-0000-000075500000}"/>
    <cellStyle name="Output 2 7 3" xfId="20594" xr:uid="{00000000-0005-0000-0000-000076500000}"/>
    <cellStyle name="Output 2 7 4" xfId="20595" xr:uid="{00000000-0005-0000-0000-000077500000}"/>
    <cellStyle name="Output 2 7 5" xfId="20596" xr:uid="{00000000-0005-0000-0000-000078500000}"/>
    <cellStyle name="Output 2 8" xfId="20597" xr:uid="{00000000-0005-0000-0000-000079500000}"/>
    <cellStyle name="Output 2 8 2" xfId="20598" xr:uid="{00000000-0005-0000-0000-00007A500000}"/>
    <cellStyle name="Output 2 8 3" xfId="20599" xr:uid="{00000000-0005-0000-0000-00007B500000}"/>
    <cellStyle name="Output 2 8 4" xfId="20600" xr:uid="{00000000-0005-0000-0000-00007C500000}"/>
    <cellStyle name="Output 2 8 5" xfId="20601" xr:uid="{00000000-0005-0000-0000-00007D500000}"/>
    <cellStyle name="Output 2 9" xfId="20602" xr:uid="{00000000-0005-0000-0000-00007E500000}"/>
    <cellStyle name="Output 2 9 2" xfId="20603" xr:uid="{00000000-0005-0000-0000-00007F500000}"/>
    <cellStyle name="Output 2 9 3" xfId="20604" xr:uid="{00000000-0005-0000-0000-000080500000}"/>
    <cellStyle name="Output 2 9 4" xfId="20605" xr:uid="{00000000-0005-0000-0000-000081500000}"/>
    <cellStyle name="Output 2 9 5" xfId="20606" xr:uid="{00000000-0005-0000-0000-000082500000}"/>
    <cellStyle name="Output 3" xfId="20607" xr:uid="{00000000-0005-0000-0000-000083500000}"/>
    <cellStyle name="Output 3 2" xfId="20608" xr:uid="{00000000-0005-0000-0000-000084500000}"/>
    <cellStyle name="Output 3 3" xfId="20609" xr:uid="{00000000-0005-0000-0000-000085500000}"/>
    <cellStyle name="Output 4" xfId="20610" xr:uid="{00000000-0005-0000-0000-000086500000}"/>
    <cellStyle name="Output 4 2" xfId="20611" xr:uid="{00000000-0005-0000-0000-000087500000}"/>
    <cellStyle name="Output 4 3" xfId="20612" xr:uid="{00000000-0005-0000-0000-000088500000}"/>
    <cellStyle name="Output 5" xfId="20613" xr:uid="{00000000-0005-0000-0000-000089500000}"/>
    <cellStyle name="Output 5 2" xfId="20614" xr:uid="{00000000-0005-0000-0000-00008A500000}"/>
    <cellStyle name="Output 5 3" xfId="20615" xr:uid="{00000000-0005-0000-0000-00008B500000}"/>
    <cellStyle name="Output 6" xfId="20616" xr:uid="{00000000-0005-0000-0000-00008C500000}"/>
    <cellStyle name="Output 6 2" xfId="20617" xr:uid="{00000000-0005-0000-0000-00008D500000}"/>
    <cellStyle name="Output 6 3" xfId="20618" xr:uid="{00000000-0005-0000-0000-00008E500000}"/>
    <cellStyle name="Output 7" xfId="20619" xr:uid="{00000000-0005-0000-0000-00008F500000}"/>
    <cellStyle name="Percen - Style1" xfId="20620" xr:uid="{00000000-0005-0000-0000-000090500000}"/>
    <cellStyle name="Percent" xfId="20961" builtinId="5"/>
    <cellStyle name="Percent [0]" xfId="20621" xr:uid="{00000000-0005-0000-0000-000092500000}"/>
    <cellStyle name="Percent [00]" xfId="20622" xr:uid="{00000000-0005-0000-0000-000093500000}"/>
    <cellStyle name="Percent 10" xfId="20623" xr:uid="{00000000-0005-0000-0000-000094500000}"/>
    <cellStyle name="Percent 10 2" xfId="20624" xr:uid="{00000000-0005-0000-0000-000095500000}"/>
    <cellStyle name="Percent 10 2 2" xfId="20625" xr:uid="{00000000-0005-0000-0000-000096500000}"/>
    <cellStyle name="Percent 10 3" xfId="20626" xr:uid="{00000000-0005-0000-0000-000097500000}"/>
    <cellStyle name="Percent 10 4" xfId="20627" xr:uid="{00000000-0005-0000-0000-000098500000}"/>
    <cellStyle name="Percent 11" xfId="20628" xr:uid="{00000000-0005-0000-0000-000099500000}"/>
    <cellStyle name="Percent 11 2" xfId="20629" xr:uid="{00000000-0005-0000-0000-00009A500000}"/>
    <cellStyle name="Percent 12" xfId="20630" xr:uid="{00000000-0005-0000-0000-00009B500000}"/>
    <cellStyle name="Percent 12 2" xfId="20631" xr:uid="{00000000-0005-0000-0000-00009C500000}"/>
    <cellStyle name="Percent 13" xfId="20632" xr:uid="{00000000-0005-0000-0000-00009D500000}"/>
    <cellStyle name="Percent 13 2" xfId="20633" xr:uid="{00000000-0005-0000-0000-00009E500000}"/>
    <cellStyle name="Percent 14" xfId="20634" xr:uid="{00000000-0005-0000-0000-00009F500000}"/>
    <cellStyle name="Percent 15" xfId="20635" xr:uid="{00000000-0005-0000-0000-0000A0500000}"/>
    <cellStyle name="Percent 15 2" xfId="20636" xr:uid="{00000000-0005-0000-0000-0000A1500000}"/>
    <cellStyle name="Percent 16" xfId="20637" xr:uid="{00000000-0005-0000-0000-0000A2500000}"/>
    <cellStyle name="Percent 17" xfId="20638" xr:uid="{00000000-0005-0000-0000-0000A3500000}"/>
    <cellStyle name="Percent 18" xfId="20639" xr:uid="{00000000-0005-0000-0000-0000A4500000}"/>
    <cellStyle name="Percent 19" xfId="20640" xr:uid="{00000000-0005-0000-0000-0000A5500000}"/>
    <cellStyle name="Percent 2" xfId="6" xr:uid="{00000000-0005-0000-0000-0000A6500000}"/>
    <cellStyle name="Percent 2 2" xfId="20641" xr:uid="{00000000-0005-0000-0000-0000A7500000}"/>
    <cellStyle name="Percent 2 2 2" xfId="20642" xr:uid="{00000000-0005-0000-0000-0000A8500000}"/>
    <cellStyle name="Percent 2 2 3" xfId="20643" xr:uid="{00000000-0005-0000-0000-0000A9500000}"/>
    <cellStyle name="Percent 2 2 4" xfId="20644" xr:uid="{00000000-0005-0000-0000-0000AA500000}"/>
    <cellStyle name="Percent 2 2 4 2" xfId="20645" xr:uid="{00000000-0005-0000-0000-0000AB500000}"/>
    <cellStyle name="Percent 2 2 4 2 2" xfId="20646" xr:uid="{00000000-0005-0000-0000-0000AC500000}"/>
    <cellStyle name="Percent 2 2 4 2 2 2" xfId="20647" xr:uid="{00000000-0005-0000-0000-0000AD500000}"/>
    <cellStyle name="Percent 2 2 4 2 2 3" xfId="20648" xr:uid="{00000000-0005-0000-0000-0000AE500000}"/>
    <cellStyle name="Percent 2 2 4 2 2 4" xfId="20649" xr:uid="{00000000-0005-0000-0000-0000AF500000}"/>
    <cellStyle name="Percent 2 2 4 2 3" xfId="20650" xr:uid="{00000000-0005-0000-0000-0000B0500000}"/>
    <cellStyle name="Percent 2 2 4 2 4" xfId="20651" xr:uid="{00000000-0005-0000-0000-0000B1500000}"/>
    <cellStyle name="Percent 2 2 4 2 5" xfId="20652" xr:uid="{00000000-0005-0000-0000-0000B2500000}"/>
    <cellStyle name="Percent 2 2 4 3" xfId="20653" xr:uid="{00000000-0005-0000-0000-0000B3500000}"/>
    <cellStyle name="Percent 2 2 4 3 2" xfId="20654" xr:uid="{00000000-0005-0000-0000-0000B4500000}"/>
    <cellStyle name="Percent 2 2 4 3 3" xfId="20655" xr:uid="{00000000-0005-0000-0000-0000B5500000}"/>
    <cellStyle name="Percent 2 2 4 3 4" xfId="20656" xr:uid="{00000000-0005-0000-0000-0000B6500000}"/>
    <cellStyle name="Percent 2 2 4 4" xfId="20657" xr:uid="{00000000-0005-0000-0000-0000B7500000}"/>
    <cellStyle name="Percent 2 2 4 5" xfId="20658" xr:uid="{00000000-0005-0000-0000-0000B8500000}"/>
    <cellStyle name="Percent 2 2 4 6" xfId="20659" xr:uid="{00000000-0005-0000-0000-0000B9500000}"/>
    <cellStyle name="Percent 2 2 5" xfId="20660" xr:uid="{00000000-0005-0000-0000-0000BA500000}"/>
    <cellStyle name="Percent 2 3" xfId="20661" xr:uid="{00000000-0005-0000-0000-0000BB500000}"/>
    <cellStyle name="Percent 2 4" xfId="20662" xr:uid="{00000000-0005-0000-0000-0000BC500000}"/>
    <cellStyle name="Percent 2 5" xfId="20663" xr:uid="{00000000-0005-0000-0000-0000BD500000}"/>
    <cellStyle name="Percent 2 6" xfId="20664" xr:uid="{00000000-0005-0000-0000-0000BE500000}"/>
    <cellStyle name="Percent 2 7" xfId="20665" xr:uid="{00000000-0005-0000-0000-0000BF500000}"/>
    <cellStyle name="Percent 2 8" xfId="20666" xr:uid="{00000000-0005-0000-0000-0000C0500000}"/>
    <cellStyle name="Percent 2 8 2" xfId="20667" xr:uid="{00000000-0005-0000-0000-0000C1500000}"/>
    <cellStyle name="Percent 2 9" xfId="20668" xr:uid="{00000000-0005-0000-0000-0000C2500000}"/>
    <cellStyle name="Percent 2 9 2" xfId="20669" xr:uid="{00000000-0005-0000-0000-0000C3500000}"/>
    <cellStyle name="Percent 2 9 2 2" xfId="20670" xr:uid="{00000000-0005-0000-0000-0000C4500000}"/>
    <cellStyle name="Percent 2 9 2 2 2" xfId="20671" xr:uid="{00000000-0005-0000-0000-0000C5500000}"/>
    <cellStyle name="Percent 2 9 2 2 3" xfId="20672" xr:uid="{00000000-0005-0000-0000-0000C6500000}"/>
    <cellStyle name="Percent 2 9 2 2 4" xfId="20673" xr:uid="{00000000-0005-0000-0000-0000C7500000}"/>
    <cellStyle name="Percent 2 9 2 3" xfId="20674" xr:uid="{00000000-0005-0000-0000-0000C8500000}"/>
    <cellStyle name="Percent 2 9 2 4" xfId="20675" xr:uid="{00000000-0005-0000-0000-0000C9500000}"/>
    <cellStyle name="Percent 2 9 2 5" xfId="20676" xr:uid="{00000000-0005-0000-0000-0000CA500000}"/>
    <cellStyle name="Percent 2 9 3" xfId="20677" xr:uid="{00000000-0005-0000-0000-0000CB500000}"/>
    <cellStyle name="Percent 2 9 3 2" xfId="20678" xr:uid="{00000000-0005-0000-0000-0000CC500000}"/>
    <cellStyle name="Percent 2 9 3 3" xfId="20679" xr:uid="{00000000-0005-0000-0000-0000CD500000}"/>
    <cellStyle name="Percent 2 9 3 4" xfId="20680" xr:uid="{00000000-0005-0000-0000-0000CE500000}"/>
    <cellStyle name="Percent 2 9 4" xfId="20681" xr:uid="{00000000-0005-0000-0000-0000CF500000}"/>
    <cellStyle name="Percent 2 9 5" xfId="20682" xr:uid="{00000000-0005-0000-0000-0000D0500000}"/>
    <cellStyle name="Percent 2 9 6" xfId="20683" xr:uid="{00000000-0005-0000-0000-0000D1500000}"/>
    <cellStyle name="Percent 20" xfId="20684" xr:uid="{00000000-0005-0000-0000-0000D2500000}"/>
    <cellStyle name="Percent 21" xfId="20685" xr:uid="{00000000-0005-0000-0000-0000D3500000}"/>
    <cellStyle name="Percent 21 2" xfId="20686" xr:uid="{00000000-0005-0000-0000-0000D4500000}"/>
    <cellStyle name="Percent 21 3" xfId="20687" xr:uid="{00000000-0005-0000-0000-0000D5500000}"/>
    <cellStyle name="Percent 21 4" xfId="20688" xr:uid="{00000000-0005-0000-0000-0000D6500000}"/>
    <cellStyle name="Percent 3" xfId="14" xr:uid="{00000000-0005-0000-0000-0000D7500000}"/>
    <cellStyle name="Percent 3 2" xfId="20689" xr:uid="{00000000-0005-0000-0000-0000D8500000}"/>
    <cellStyle name="Percent 3 2 2" xfId="20690" xr:uid="{00000000-0005-0000-0000-0000D9500000}"/>
    <cellStyle name="Percent 3 2 2 2" xfId="20691" xr:uid="{00000000-0005-0000-0000-0000DA500000}"/>
    <cellStyle name="Percent 3 2 2 3" xfId="20692" xr:uid="{00000000-0005-0000-0000-0000DB500000}"/>
    <cellStyle name="Percent 3 2 3" xfId="20693" xr:uid="{00000000-0005-0000-0000-0000DC500000}"/>
    <cellStyle name="Percent 3 2 4" xfId="20694" xr:uid="{00000000-0005-0000-0000-0000DD500000}"/>
    <cellStyle name="Percent 3 3" xfId="20695" xr:uid="{00000000-0005-0000-0000-0000DE500000}"/>
    <cellStyle name="Percent 3 3 2" xfId="20696" xr:uid="{00000000-0005-0000-0000-0000DF500000}"/>
    <cellStyle name="Percent 3 4" xfId="20697" xr:uid="{00000000-0005-0000-0000-0000E0500000}"/>
    <cellStyle name="Percent 3 4 2" xfId="20698" xr:uid="{00000000-0005-0000-0000-0000E1500000}"/>
    <cellStyle name="Percent 3 4 3" xfId="20699" xr:uid="{00000000-0005-0000-0000-0000E2500000}"/>
    <cellStyle name="Percent 4" xfId="20700" xr:uid="{00000000-0005-0000-0000-0000E3500000}"/>
    <cellStyle name="Percent 4 2" xfId="20701" xr:uid="{00000000-0005-0000-0000-0000E4500000}"/>
    <cellStyle name="Percent 4 2 2" xfId="20702" xr:uid="{00000000-0005-0000-0000-0000E5500000}"/>
    <cellStyle name="Percent 4 2 2 2" xfId="20703" xr:uid="{00000000-0005-0000-0000-0000E6500000}"/>
    <cellStyle name="Percent 4 3" xfId="20704" xr:uid="{00000000-0005-0000-0000-0000E7500000}"/>
    <cellStyle name="Percent 4 3 2" xfId="20705" xr:uid="{00000000-0005-0000-0000-0000E8500000}"/>
    <cellStyle name="Percent 4 4" xfId="20706" xr:uid="{00000000-0005-0000-0000-0000E9500000}"/>
    <cellStyle name="Percent 5" xfId="20707" xr:uid="{00000000-0005-0000-0000-0000EA500000}"/>
    <cellStyle name="Percent 5 2" xfId="20708" xr:uid="{00000000-0005-0000-0000-0000EB500000}"/>
    <cellStyle name="Percent 5 2 2" xfId="20709" xr:uid="{00000000-0005-0000-0000-0000EC500000}"/>
    <cellStyle name="Percent 5 2 2 2" xfId="20710" xr:uid="{00000000-0005-0000-0000-0000ED500000}"/>
    <cellStyle name="Percent 5 2 3" xfId="20711" xr:uid="{00000000-0005-0000-0000-0000EE500000}"/>
    <cellStyle name="Percent 5 2 4" xfId="20712" xr:uid="{00000000-0005-0000-0000-0000EF500000}"/>
    <cellStyle name="Percent 5 2 4 2" xfId="20713" xr:uid="{00000000-0005-0000-0000-0000F0500000}"/>
    <cellStyle name="Percent 5 2 4 2 2" xfId="20714" xr:uid="{00000000-0005-0000-0000-0000F1500000}"/>
    <cellStyle name="Percent 5 2 4 2 3" xfId="20715" xr:uid="{00000000-0005-0000-0000-0000F2500000}"/>
    <cellStyle name="Percent 5 2 4 2 4" xfId="20716" xr:uid="{00000000-0005-0000-0000-0000F3500000}"/>
    <cellStyle name="Percent 5 2 4 3" xfId="20717" xr:uid="{00000000-0005-0000-0000-0000F4500000}"/>
    <cellStyle name="Percent 5 2 4 4" xfId="20718" xr:uid="{00000000-0005-0000-0000-0000F5500000}"/>
    <cellStyle name="Percent 5 2 4 5" xfId="20719" xr:uid="{00000000-0005-0000-0000-0000F6500000}"/>
    <cellStyle name="Percent 5 2 5" xfId="20720" xr:uid="{00000000-0005-0000-0000-0000F7500000}"/>
    <cellStyle name="Percent 5 2 5 2" xfId="20721" xr:uid="{00000000-0005-0000-0000-0000F8500000}"/>
    <cellStyle name="Percent 5 2 5 3" xfId="20722" xr:uid="{00000000-0005-0000-0000-0000F9500000}"/>
    <cellStyle name="Percent 5 2 5 4" xfId="20723" xr:uid="{00000000-0005-0000-0000-0000FA500000}"/>
    <cellStyle name="Percent 5 2 6" xfId="20724" xr:uid="{00000000-0005-0000-0000-0000FB500000}"/>
    <cellStyle name="Percent 5 2 7" xfId="20725" xr:uid="{00000000-0005-0000-0000-0000FC500000}"/>
    <cellStyle name="Percent 5 2 8" xfId="20726" xr:uid="{00000000-0005-0000-0000-0000FD500000}"/>
    <cellStyle name="Percent 5 3" xfId="20727" xr:uid="{00000000-0005-0000-0000-0000FE500000}"/>
    <cellStyle name="Percent 5 3 2" xfId="20728" xr:uid="{00000000-0005-0000-0000-0000FF500000}"/>
    <cellStyle name="Percent 5 4" xfId="20729" xr:uid="{00000000-0005-0000-0000-000000510000}"/>
    <cellStyle name="Percent 5 4 2" xfId="20730" xr:uid="{00000000-0005-0000-0000-000001510000}"/>
    <cellStyle name="Percent 5 4 2 2" xfId="20731" xr:uid="{00000000-0005-0000-0000-000002510000}"/>
    <cellStyle name="Percent 5 4 2 3" xfId="20732" xr:uid="{00000000-0005-0000-0000-000003510000}"/>
    <cellStyle name="Percent 5 4 2 4" xfId="20733" xr:uid="{00000000-0005-0000-0000-000004510000}"/>
    <cellStyle name="Percent 5 4 3" xfId="20734" xr:uid="{00000000-0005-0000-0000-000005510000}"/>
    <cellStyle name="Percent 5 4 4" xfId="20735" xr:uid="{00000000-0005-0000-0000-000006510000}"/>
    <cellStyle name="Percent 5 4 5" xfId="20736" xr:uid="{00000000-0005-0000-0000-000007510000}"/>
    <cellStyle name="Percent 5 5" xfId="20737" xr:uid="{00000000-0005-0000-0000-000008510000}"/>
    <cellStyle name="Percent 5 5 2" xfId="20738" xr:uid="{00000000-0005-0000-0000-000009510000}"/>
    <cellStyle name="Percent 5 5 3" xfId="20739" xr:uid="{00000000-0005-0000-0000-00000A510000}"/>
    <cellStyle name="Percent 5 5 4" xfId="20740" xr:uid="{00000000-0005-0000-0000-00000B510000}"/>
    <cellStyle name="Percent 5 6" xfId="20741" xr:uid="{00000000-0005-0000-0000-00000C510000}"/>
    <cellStyle name="Percent 5 7" xfId="20742" xr:uid="{00000000-0005-0000-0000-00000D510000}"/>
    <cellStyle name="Percent 5 8" xfId="20743" xr:uid="{00000000-0005-0000-0000-00000E510000}"/>
    <cellStyle name="Percent 6" xfId="20744" xr:uid="{00000000-0005-0000-0000-00000F510000}"/>
    <cellStyle name="Percent 6 2" xfId="20745" xr:uid="{00000000-0005-0000-0000-000010510000}"/>
    <cellStyle name="Percent 6 2 2" xfId="20746" xr:uid="{00000000-0005-0000-0000-000011510000}"/>
    <cellStyle name="Percent 6 3" xfId="20747" xr:uid="{00000000-0005-0000-0000-000012510000}"/>
    <cellStyle name="Percent 6 3 2" xfId="20748" xr:uid="{00000000-0005-0000-0000-000013510000}"/>
    <cellStyle name="Percent 7" xfId="20749" xr:uid="{00000000-0005-0000-0000-000014510000}"/>
    <cellStyle name="Percent 7 2" xfId="20750" xr:uid="{00000000-0005-0000-0000-000015510000}"/>
    <cellStyle name="Percent 7 2 2" xfId="20751" xr:uid="{00000000-0005-0000-0000-000016510000}"/>
    <cellStyle name="Percent 7 3" xfId="20752" xr:uid="{00000000-0005-0000-0000-000017510000}"/>
    <cellStyle name="Percent 8" xfId="20753" xr:uid="{00000000-0005-0000-0000-000018510000}"/>
    <cellStyle name="Percent 8 10" xfId="20754" xr:uid="{00000000-0005-0000-0000-000019510000}"/>
    <cellStyle name="Percent 8 11" xfId="20755" xr:uid="{00000000-0005-0000-0000-00001A510000}"/>
    <cellStyle name="Percent 8 12" xfId="20756" xr:uid="{00000000-0005-0000-0000-00001B510000}"/>
    <cellStyle name="Percent 8 2" xfId="20757" xr:uid="{00000000-0005-0000-0000-00001C510000}"/>
    <cellStyle name="Percent 8 3" xfId="20758" xr:uid="{00000000-0005-0000-0000-00001D510000}"/>
    <cellStyle name="Percent 8 4" xfId="20759" xr:uid="{00000000-0005-0000-0000-00001E510000}"/>
    <cellStyle name="Percent 8 5" xfId="20760" xr:uid="{00000000-0005-0000-0000-00001F510000}"/>
    <cellStyle name="Percent 8 6" xfId="20761" xr:uid="{00000000-0005-0000-0000-000020510000}"/>
    <cellStyle name="Percent 8 7" xfId="20762" xr:uid="{00000000-0005-0000-0000-000021510000}"/>
    <cellStyle name="Percent 8 8" xfId="20763" xr:uid="{00000000-0005-0000-0000-000022510000}"/>
    <cellStyle name="Percent 8 9" xfId="20764" xr:uid="{00000000-0005-0000-0000-000023510000}"/>
    <cellStyle name="Percent 9" xfId="20765" xr:uid="{00000000-0005-0000-0000-000024510000}"/>
    <cellStyle name="Percent 9 10" xfId="20766" xr:uid="{00000000-0005-0000-0000-000025510000}"/>
    <cellStyle name="Percent 9 11" xfId="20767" xr:uid="{00000000-0005-0000-0000-000026510000}"/>
    <cellStyle name="Percent 9 2" xfId="20768" xr:uid="{00000000-0005-0000-0000-000027510000}"/>
    <cellStyle name="Percent 9 3" xfId="20769" xr:uid="{00000000-0005-0000-0000-000028510000}"/>
    <cellStyle name="Percent 9 4" xfId="20770" xr:uid="{00000000-0005-0000-0000-000029510000}"/>
    <cellStyle name="Percent 9 5" xfId="20771" xr:uid="{00000000-0005-0000-0000-00002A510000}"/>
    <cellStyle name="Percent 9 6" xfId="20772" xr:uid="{00000000-0005-0000-0000-00002B510000}"/>
    <cellStyle name="Percent 9 7" xfId="20773" xr:uid="{00000000-0005-0000-0000-00002C510000}"/>
    <cellStyle name="Percent 9 8" xfId="20774" xr:uid="{00000000-0005-0000-0000-00002D510000}"/>
    <cellStyle name="Percent 9 9" xfId="20775" xr:uid="{00000000-0005-0000-0000-00002E510000}"/>
    <cellStyle name="PrePop Currency (0)" xfId="20776" xr:uid="{00000000-0005-0000-0000-00002F510000}"/>
    <cellStyle name="PrePop Currency (2)" xfId="20777" xr:uid="{00000000-0005-0000-0000-000030510000}"/>
    <cellStyle name="PrePop Units (0)" xfId="20778" xr:uid="{00000000-0005-0000-0000-000031510000}"/>
    <cellStyle name="PrePop Units (1)" xfId="20779" xr:uid="{00000000-0005-0000-0000-000032510000}"/>
    <cellStyle name="PrePop Units (2)" xfId="20780" xr:uid="{00000000-0005-0000-0000-000033510000}"/>
    <cellStyle name="Price" xfId="20781" xr:uid="{00000000-0005-0000-0000-000034510000}"/>
    <cellStyle name="Price 2" xfId="20782" xr:uid="{00000000-0005-0000-0000-000035510000}"/>
    <cellStyle name="Price 3" xfId="20783" xr:uid="{00000000-0005-0000-0000-000036510000}"/>
    <cellStyle name="RunRep_Header" xfId="20784" xr:uid="{00000000-0005-0000-0000-000037510000}"/>
    <cellStyle name="Sheet Title" xfId="20785" xr:uid="{00000000-0005-0000-0000-000038510000}"/>
    <cellStyle name="showExposure" xfId="20786" xr:uid="{00000000-0005-0000-0000-000039510000}"/>
    <cellStyle name="showParameterE" xfId="20787" xr:uid="{00000000-0005-0000-0000-00003A510000}"/>
    <cellStyle name="Standard_AX-4-4-Profit-Loss-310899" xfId="20788" xr:uid="{00000000-0005-0000-0000-00003B510000}"/>
    <cellStyle name="Style 1" xfId="20789" xr:uid="{00000000-0005-0000-0000-00003C510000}"/>
    <cellStyle name="Style 1 2" xfId="20790" xr:uid="{00000000-0005-0000-0000-00003D510000}"/>
    <cellStyle name="Style 1 2 2" xfId="20791" xr:uid="{00000000-0005-0000-0000-00003E510000}"/>
    <cellStyle name="Style 1 3" xfId="20792" xr:uid="{00000000-0005-0000-0000-00003F510000}"/>
    <cellStyle name="Style 1 4" xfId="20793" xr:uid="{00000000-0005-0000-0000-000040510000}"/>
    <cellStyle name="Style 2" xfId="20794" xr:uid="{00000000-0005-0000-0000-000041510000}"/>
    <cellStyle name="Style 3" xfId="20795" xr:uid="{00000000-0005-0000-0000-000042510000}"/>
    <cellStyle name="Style 4" xfId="20796" xr:uid="{00000000-0005-0000-0000-000043510000}"/>
    <cellStyle name="Style 5" xfId="20797" xr:uid="{00000000-0005-0000-0000-000044510000}"/>
    <cellStyle name="Style 6" xfId="20798" xr:uid="{00000000-0005-0000-0000-000045510000}"/>
    <cellStyle name="Style 7" xfId="20799" xr:uid="{00000000-0005-0000-0000-000046510000}"/>
    <cellStyle name="Style 8" xfId="20800" xr:uid="{00000000-0005-0000-0000-000047510000}"/>
    <cellStyle name="Text Indent A" xfId="20801" xr:uid="{00000000-0005-0000-0000-000048510000}"/>
    <cellStyle name="Text Indent B" xfId="20802" xr:uid="{00000000-0005-0000-0000-000049510000}"/>
    <cellStyle name="Text Indent C" xfId="20803" xr:uid="{00000000-0005-0000-0000-00004A510000}"/>
    <cellStyle name="Tickmark" xfId="20804" xr:uid="{00000000-0005-0000-0000-00004B510000}"/>
    <cellStyle name="Title 2" xfId="20805" xr:uid="{00000000-0005-0000-0000-00004C510000}"/>
    <cellStyle name="Title 2 2" xfId="20806" xr:uid="{00000000-0005-0000-0000-00004D510000}"/>
    <cellStyle name="Title 2 2 2" xfId="20807" xr:uid="{00000000-0005-0000-0000-00004E510000}"/>
    <cellStyle name="Title 2 3" xfId="20808" xr:uid="{00000000-0005-0000-0000-00004F510000}"/>
    <cellStyle name="Title 2 4" xfId="20809" xr:uid="{00000000-0005-0000-0000-000050510000}"/>
    <cellStyle name="Title 3" xfId="20810" xr:uid="{00000000-0005-0000-0000-000051510000}"/>
    <cellStyle name="Title 3 2" xfId="20811" xr:uid="{00000000-0005-0000-0000-000052510000}"/>
    <cellStyle name="Title 3 3" xfId="20812" xr:uid="{00000000-0005-0000-0000-000053510000}"/>
    <cellStyle name="Title 4" xfId="20813" xr:uid="{00000000-0005-0000-0000-000054510000}"/>
    <cellStyle name="Title 4 2" xfId="20814" xr:uid="{00000000-0005-0000-0000-000055510000}"/>
    <cellStyle name="Title 4 3" xfId="20815" xr:uid="{00000000-0005-0000-0000-000056510000}"/>
    <cellStyle name="Title 5" xfId="20816" xr:uid="{00000000-0005-0000-0000-000057510000}"/>
    <cellStyle name="Title 5 2" xfId="20817" xr:uid="{00000000-0005-0000-0000-000058510000}"/>
    <cellStyle name="Title 5 3" xfId="20818" xr:uid="{00000000-0005-0000-0000-000059510000}"/>
    <cellStyle name="Title 6" xfId="20819" xr:uid="{00000000-0005-0000-0000-00005A510000}"/>
    <cellStyle name="Title 6 2" xfId="20820" xr:uid="{00000000-0005-0000-0000-00005B510000}"/>
    <cellStyle name="Title 6 3" xfId="20821" xr:uid="{00000000-0005-0000-0000-00005C510000}"/>
    <cellStyle name="Title 7" xfId="20822" xr:uid="{00000000-0005-0000-0000-00005D510000}"/>
    <cellStyle name="Total 2" xfId="20823" xr:uid="{00000000-0005-0000-0000-00005E510000}"/>
    <cellStyle name="Total 2 10" xfId="20824" xr:uid="{00000000-0005-0000-0000-00005F510000}"/>
    <cellStyle name="Total 2 10 2" xfId="20825" xr:uid="{00000000-0005-0000-0000-000060510000}"/>
    <cellStyle name="Total 2 10 3" xfId="20826" xr:uid="{00000000-0005-0000-0000-000061510000}"/>
    <cellStyle name="Total 2 10 4" xfId="20827" xr:uid="{00000000-0005-0000-0000-000062510000}"/>
    <cellStyle name="Total 2 10 5" xfId="20828" xr:uid="{00000000-0005-0000-0000-000063510000}"/>
    <cellStyle name="Total 2 11" xfId="20829" xr:uid="{00000000-0005-0000-0000-000064510000}"/>
    <cellStyle name="Total 2 11 2" xfId="20830" xr:uid="{00000000-0005-0000-0000-000065510000}"/>
    <cellStyle name="Total 2 11 3" xfId="20831" xr:uid="{00000000-0005-0000-0000-000066510000}"/>
    <cellStyle name="Total 2 11 4" xfId="20832" xr:uid="{00000000-0005-0000-0000-000067510000}"/>
    <cellStyle name="Total 2 11 5" xfId="20833" xr:uid="{00000000-0005-0000-0000-000068510000}"/>
    <cellStyle name="Total 2 12" xfId="20834" xr:uid="{00000000-0005-0000-0000-000069510000}"/>
    <cellStyle name="Total 2 12 2" xfId="20835" xr:uid="{00000000-0005-0000-0000-00006A510000}"/>
    <cellStyle name="Total 2 12 3" xfId="20836" xr:uid="{00000000-0005-0000-0000-00006B510000}"/>
    <cellStyle name="Total 2 12 4" xfId="20837" xr:uid="{00000000-0005-0000-0000-00006C510000}"/>
    <cellStyle name="Total 2 12 5" xfId="20838" xr:uid="{00000000-0005-0000-0000-00006D510000}"/>
    <cellStyle name="Total 2 13" xfId="20839" xr:uid="{00000000-0005-0000-0000-00006E510000}"/>
    <cellStyle name="Total 2 13 2" xfId="20840" xr:uid="{00000000-0005-0000-0000-00006F510000}"/>
    <cellStyle name="Total 2 13 3" xfId="20841" xr:uid="{00000000-0005-0000-0000-000070510000}"/>
    <cellStyle name="Total 2 13 4" xfId="20842" xr:uid="{00000000-0005-0000-0000-000071510000}"/>
    <cellStyle name="Total 2 14" xfId="20843" xr:uid="{00000000-0005-0000-0000-000072510000}"/>
    <cellStyle name="Total 2 15" xfId="20844" xr:uid="{00000000-0005-0000-0000-000073510000}"/>
    <cellStyle name="Total 2 16" xfId="20845" xr:uid="{00000000-0005-0000-0000-000074510000}"/>
    <cellStyle name="Total 2 2" xfId="20846" xr:uid="{00000000-0005-0000-0000-000075510000}"/>
    <cellStyle name="Total 2 2 2" xfId="20847" xr:uid="{00000000-0005-0000-0000-000076510000}"/>
    <cellStyle name="Total 2 2 2 2" xfId="20848" xr:uid="{00000000-0005-0000-0000-000077510000}"/>
    <cellStyle name="Total 2 2 2 3" xfId="20849" xr:uid="{00000000-0005-0000-0000-000078510000}"/>
    <cellStyle name="Total 2 2 2 4" xfId="20850" xr:uid="{00000000-0005-0000-0000-000079510000}"/>
    <cellStyle name="Total 2 2 3" xfId="20851" xr:uid="{00000000-0005-0000-0000-00007A510000}"/>
    <cellStyle name="Total 2 2 3 2" xfId="20852" xr:uid="{00000000-0005-0000-0000-00007B510000}"/>
    <cellStyle name="Total 2 2 3 3" xfId="20853" xr:uid="{00000000-0005-0000-0000-00007C510000}"/>
    <cellStyle name="Total 2 2 3 4" xfId="20854" xr:uid="{00000000-0005-0000-0000-00007D510000}"/>
    <cellStyle name="Total 2 2 4" xfId="20855" xr:uid="{00000000-0005-0000-0000-00007E510000}"/>
    <cellStyle name="Total 2 2 4 2" xfId="20856" xr:uid="{00000000-0005-0000-0000-00007F510000}"/>
    <cellStyle name="Total 2 2 4 3" xfId="20857" xr:uid="{00000000-0005-0000-0000-000080510000}"/>
    <cellStyle name="Total 2 2 4 4" xfId="20858" xr:uid="{00000000-0005-0000-0000-000081510000}"/>
    <cellStyle name="Total 2 2 5" xfId="20859" xr:uid="{00000000-0005-0000-0000-000082510000}"/>
    <cellStyle name="Total 2 2 5 2" xfId="20860" xr:uid="{00000000-0005-0000-0000-000083510000}"/>
    <cellStyle name="Total 2 2 5 3" xfId="20861" xr:uid="{00000000-0005-0000-0000-000084510000}"/>
    <cellStyle name="Total 2 2 5 4" xfId="20862" xr:uid="{00000000-0005-0000-0000-000085510000}"/>
    <cellStyle name="Total 2 2 6" xfId="20863" xr:uid="{00000000-0005-0000-0000-000086510000}"/>
    <cellStyle name="Total 2 2 7" xfId="20864" xr:uid="{00000000-0005-0000-0000-000087510000}"/>
    <cellStyle name="Total 2 2 8" xfId="20865" xr:uid="{00000000-0005-0000-0000-000088510000}"/>
    <cellStyle name="Total 2 2 9" xfId="20866" xr:uid="{00000000-0005-0000-0000-000089510000}"/>
    <cellStyle name="Total 2 3" xfId="20867" xr:uid="{00000000-0005-0000-0000-00008A510000}"/>
    <cellStyle name="Total 2 3 2" xfId="20868" xr:uid="{00000000-0005-0000-0000-00008B510000}"/>
    <cellStyle name="Total 2 3 3" xfId="20869" xr:uid="{00000000-0005-0000-0000-00008C510000}"/>
    <cellStyle name="Total 2 3 4" xfId="20870" xr:uid="{00000000-0005-0000-0000-00008D510000}"/>
    <cellStyle name="Total 2 3 5" xfId="20871" xr:uid="{00000000-0005-0000-0000-00008E510000}"/>
    <cellStyle name="Total 2 4" xfId="20872" xr:uid="{00000000-0005-0000-0000-00008F510000}"/>
    <cellStyle name="Total 2 4 2" xfId="20873" xr:uid="{00000000-0005-0000-0000-000090510000}"/>
    <cellStyle name="Total 2 4 3" xfId="20874" xr:uid="{00000000-0005-0000-0000-000091510000}"/>
    <cellStyle name="Total 2 4 4" xfId="20875" xr:uid="{00000000-0005-0000-0000-000092510000}"/>
    <cellStyle name="Total 2 4 5" xfId="20876" xr:uid="{00000000-0005-0000-0000-000093510000}"/>
    <cellStyle name="Total 2 5" xfId="20877" xr:uid="{00000000-0005-0000-0000-000094510000}"/>
    <cellStyle name="Total 2 5 2" xfId="20878" xr:uid="{00000000-0005-0000-0000-000095510000}"/>
    <cellStyle name="Total 2 5 3" xfId="20879" xr:uid="{00000000-0005-0000-0000-000096510000}"/>
    <cellStyle name="Total 2 5 4" xfId="20880" xr:uid="{00000000-0005-0000-0000-000097510000}"/>
    <cellStyle name="Total 2 5 5" xfId="20881" xr:uid="{00000000-0005-0000-0000-000098510000}"/>
    <cellStyle name="Total 2 6" xfId="20882" xr:uid="{00000000-0005-0000-0000-000099510000}"/>
    <cellStyle name="Total 2 6 2" xfId="20883" xr:uid="{00000000-0005-0000-0000-00009A510000}"/>
    <cellStyle name="Total 2 6 3" xfId="20884" xr:uid="{00000000-0005-0000-0000-00009B510000}"/>
    <cellStyle name="Total 2 6 4" xfId="20885" xr:uid="{00000000-0005-0000-0000-00009C510000}"/>
    <cellStyle name="Total 2 6 5" xfId="20886" xr:uid="{00000000-0005-0000-0000-00009D510000}"/>
    <cellStyle name="Total 2 7" xfId="20887" xr:uid="{00000000-0005-0000-0000-00009E510000}"/>
    <cellStyle name="Total 2 7 2" xfId="20888" xr:uid="{00000000-0005-0000-0000-00009F510000}"/>
    <cellStyle name="Total 2 7 3" xfId="20889" xr:uid="{00000000-0005-0000-0000-0000A0510000}"/>
    <cellStyle name="Total 2 7 4" xfId="20890" xr:uid="{00000000-0005-0000-0000-0000A1510000}"/>
    <cellStyle name="Total 2 7 5" xfId="20891" xr:uid="{00000000-0005-0000-0000-0000A2510000}"/>
    <cellStyle name="Total 2 8" xfId="20892" xr:uid="{00000000-0005-0000-0000-0000A3510000}"/>
    <cellStyle name="Total 2 8 2" xfId="20893" xr:uid="{00000000-0005-0000-0000-0000A4510000}"/>
    <cellStyle name="Total 2 8 3" xfId="20894" xr:uid="{00000000-0005-0000-0000-0000A5510000}"/>
    <cellStyle name="Total 2 8 4" xfId="20895" xr:uid="{00000000-0005-0000-0000-0000A6510000}"/>
    <cellStyle name="Total 2 8 5" xfId="20896" xr:uid="{00000000-0005-0000-0000-0000A7510000}"/>
    <cellStyle name="Total 2 9" xfId="20897" xr:uid="{00000000-0005-0000-0000-0000A8510000}"/>
    <cellStyle name="Total 2 9 2" xfId="20898" xr:uid="{00000000-0005-0000-0000-0000A9510000}"/>
    <cellStyle name="Total 2 9 3" xfId="20899" xr:uid="{00000000-0005-0000-0000-0000AA510000}"/>
    <cellStyle name="Total 2 9 4" xfId="20900" xr:uid="{00000000-0005-0000-0000-0000AB510000}"/>
    <cellStyle name="Total 2 9 5" xfId="20901" xr:uid="{00000000-0005-0000-0000-0000AC510000}"/>
    <cellStyle name="Total 3" xfId="20902" xr:uid="{00000000-0005-0000-0000-0000AD510000}"/>
    <cellStyle name="Total 3 2" xfId="20903" xr:uid="{00000000-0005-0000-0000-0000AE510000}"/>
    <cellStyle name="Total 3 3" xfId="20904" xr:uid="{00000000-0005-0000-0000-0000AF510000}"/>
    <cellStyle name="Total 4" xfId="20905" xr:uid="{00000000-0005-0000-0000-0000B0510000}"/>
    <cellStyle name="Total 4 2" xfId="20906" xr:uid="{00000000-0005-0000-0000-0000B1510000}"/>
    <cellStyle name="Total 4 3" xfId="20907" xr:uid="{00000000-0005-0000-0000-0000B2510000}"/>
    <cellStyle name="Total 5" xfId="20908" xr:uid="{00000000-0005-0000-0000-0000B3510000}"/>
    <cellStyle name="Total 5 2" xfId="20909" xr:uid="{00000000-0005-0000-0000-0000B4510000}"/>
    <cellStyle name="Total 5 3" xfId="20910" xr:uid="{00000000-0005-0000-0000-0000B5510000}"/>
    <cellStyle name="Total 6" xfId="20911" xr:uid="{00000000-0005-0000-0000-0000B6510000}"/>
    <cellStyle name="Total 6 2" xfId="20912" xr:uid="{00000000-0005-0000-0000-0000B7510000}"/>
    <cellStyle name="Total 6 3" xfId="20913" xr:uid="{00000000-0005-0000-0000-0000B8510000}"/>
    <cellStyle name="Total 7" xfId="20914" xr:uid="{00000000-0005-0000-0000-0000B9510000}"/>
    <cellStyle name="Total2 - Style2" xfId="20915" xr:uid="{00000000-0005-0000-0000-0000BA510000}"/>
    <cellStyle name="Unit" xfId="20916" xr:uid="{00000000-0005-0000-0000-0000BB510000}"/>
    <cellStyle name="Unit 2" xfId="20917" xr:uid="{00000000-0005-0000-0000-0000BC510000}"/>
    <cellStyle name="Unit 3" xfId="20918" xr:uid="{00000000-0005-0000-0000-0000BD510000}"/>
    <cellStyle name="Unit 4" xfId="20919" xr:uid="{00000000-0005-0000-0000-0000BE510000}"/>
    <cellStyle name="Vertical" xfId="20920" xr:uid="{00000000-0005-0000-0000-0000BF510000}"/>
    <cellStyle name="Vertical 2" xfId="20921" xr:uid="{00000000-0005-0000-0000-0000C0510000}"/>
    <cellStyle name="Vertical 3" xfId="20922" xr:uid="{00000000-0005-0000-0000-0000C1510000}"/>
    <cellStyle name="Währung [0]" xfId="20923" xr:uid="{00000000-0005-0000-0000-0000C2510000}"/>
    <cellStyle name="Währung_AX-3-4-Balance-Sheet-310899" xfId="20924" xr:uid="{00000000-0005-0000-0000-0000C3510000}"/>
    <cellStyle name="Warning Text 2" xfId="20925" xr:uid="{00000000-0005-0000-0000-0000C4510000}"/>
    <cellStyle name="Warning Text 2 10" xfId="20926" xr:uid="{00000000-0005-0000-0000-0000C5510000}"/>
    <cellStyle name="Warning Text 2 11" xfId="20927" xr:uid="{00000000-0005-0000-0000-0000C6510000}"/>
    <cellStyle name="Warning Text 2 12" xfId="20928" xr:uid="{00000000-0005-0000-0000-0000C7510000}"/>
    <cellStyle name="Warning Text 2 2" xfId="20929" xr:uid="{00000000-0005-0000-0000-0000C8510000}"/>
    <cellStyle name="Warning Text 2 2 2" xfId="20930" xr:uid="{00000000-0005-0000-0000-0000C9510000}"/>
    <cellStyle name="Warning Text 2 3" xfId="20931" xr:uid="{00000000-0005-0000-0000-0000CA510000}"/>
    <cellStyle name="Warning Text 2 4" xfId="20932" xr:uid="{00000000-0005-0000-0000-0000CB510000}"/>
    <cellStyle name="Warning Text 2 5" xfId="20933" xr:uid="{00000000-0005-0000-0000-0000CC510000}"/>
    <cellStyle name="Warning Text 2 6" xfId="20934" xr:uid="{00000000-0005-0000-0000-0000CD510000}"/>
    <cellStyle name="Warning Text 2 7" xfId="20935" xr:uid="{00000000-0005-0000-0000-0000CE510000}"/>
    <cellStyle name="Warning Text 2 8" xfId="20936" xr:uid="{00000000-0005-0000-0000-0000CF510000}"/>
    <cellStyle name="Warning Text 2 9" xfId="20937" xr:uid="{00000000-0005-0000-0000-0000D0510000}"/>
    <cellStyle name="Warning Text 3" xfId="20938" xr:uid="{00000000-0005-0000-0000-0000D1510000}"/>
    <cellStyle name="Warning Text 3 2" xfId="20939" xr:uid="{00000000-0005-0000-0000-0000D2510000}"/>
    <cellStyle name="Warning Text 3 3" xfId="20940" xr:uid="{00000000-0005-0000-0000-0000D3510000}"/>
    <cellStyle name="Warning Text 4" xfId="20941" xr:uid="{00000000-0005-0000-0000-0000D4510000}"/>
    <cellStyle name="Warning Text 4 2" xfId="20942" xr:uid="{00000000-0005-0000-0000-0000D5510000}"/>
    <cellStyle name="Warning Text 4 3" xfId="20943" xr:uid="{00000000-0005-0000-0000-0000D6510000}"/>
    <cellStyle name="Warning Text 5" xfId="20944" xr:uid="{00000000-0005-0000-0000-0000D7510000}"/>
    <cellStyle name="Warning Text 5 2" xfId="20945" xr:uid="{00000000-0005-0000-0000-0000D8510000}"/>
    <cellStyle name="Warning Text 5 3" xfId="20946" xr:uid="{00000000-0005-0000-0000-0000D9510000}"/>
    <cellStyle name="Warning Text 6" xfId="20947" xr:uid="{00000000-0005-0000-0000-0000DA510000}"/>
    <cellStyle name="Warning Text 6 2" xfId="20948" xr:uid="{00000000-0005-0000-0000-0000DB510000}"/>
    <cellStyle name="Warning Text 6 3" xfId="20949" xr:uid="{00000000-0005-0000-0000-0000DC510000}"/>
    <cellStyle name="Warning Text 7" xfId="20950" xr:uid="{00000000-0005-0000-0000-0000DD510000}"/>
    <cellStyle name="Years" xfId="20951" xr:uid="{00000000-0005-0000-0000-0000DE510000}"/>
    <cellStyle name="Денежный [0]_Capex" xfId="20952" xr:uid="{00000000-0005-0000-0000-0000DF510000}"/>
    <cellStyle name="Денежный_Capex" xfId="20953" xr:uid="{00000000-0005-0000-0000-0000E0510000}"/>
    <cellStyle name="Обычный_7.1" xfId="20954" xr:uid="{00000000-0005-0000-0000-0000E1510000}"/>
    <cellStyle name="ТЕКСТ" xfId="20955" xr:uid="{00000000-0005-0000-0000-0000E2510000}"/>
    <cellStyle name="Тысячи [0]_Chart1 (Sales &amp; Costs)" xfId="20956" xr:uid="{00000000-0005-0000-0000-0000E3510000}"/>
    <cellStyle name="Тысячи_Chart1 (Sales &amp; Costs)" xfId="20957" xr:uid="{00000000-0005-0000-0000-0000E4510000}"/>
    <cellStyle name="Финансовый [0]_Capex" xfId="20958" xr:uid="{00000000-0005-0000-0000-0000E5510000}"/>
    <cellStyle name="Финансовый_Capex" xfId="20959" xr:uid="{00000000-0005-0000-0000-0000E6510000}"/>
  </cellStyles>
  <dxfs count="2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rgb="FFFFC000"/>
      </font>
      <fill>
        <patternFill>
          <bgColor rgb="FFFF0000"/>
        </patternFill>
      </fill>
    </dxf>
    <dxf>
      <font>
        <b/>
        <i val="0"/>
      </font>
      <fill>
        <patternFill>
          <bgColor rgb="FFFF0000"/>
        </patternFill>
      </fill>
    </dxf>
  </dxfs>
  <tableStyles count="0" defaultTableStyle="TableStyleMedium2" defaultPivotStyle="PivotStyleMedium9"/>
  <colors>
    <mruColors>
      <color rgb="FF9696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ustomXml" Target="../customXml/item1.xml"/><Relationship Id="rId21" Type="http://schemas.openxmlformats.org/officeDocument/2006/relationships/worksheet" Target="worksheets/sheet21.xml"/><Relationship Id="rId34" Type="http://schemas.openxmlformats.org/officeDocument/2006/relationships/externalLink" Target="externalLinks/externalLink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3.xml"/><Relationship Id="rId38"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2.xml"/><Relationship Id="rId37" Type="http://schemas.openxmlformats.org/officeDocument/2006/relationships/sharedStrings" Target="sharedStrings.xml"/><Relationship Id="rId40"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theme" Target="theme/theme1.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twoCellAnchor>
    <xdr:from>
      <xdr:col>1</xdr:col>
      <xdr:colOff>0</xdr:colOff>
      <xdr:row>5</xdr:row>
      <xdr:rowOff>0</xdr:rowOff>
    </xdr:from>
    <xdr:to>
      <xdr:col>1</xdr:col>
      <xdr:colOff>6324600</xdr:colOff>
      <xdr:row>6</xdr:row>
      <xdr:rowOff>561975</xdr:rowOff>
    </xdr:to>
    <xdr:cxnSp macro="">
      <xdr:nvCxnSpPr>
        <xdr:cNvPr id="4" name="Straight Connector 3">
          <a:extLst>
            <a:ext uri="{FF2B5EF4-FFF2-40B4-BE49-F238E27FC236}">
              <a16:creationId xmlns:a16="http://schemas.microsoft.com/office/drawing/2014/main" id="{00000000-0008-0000-0C00-000004000000}"/>
            </a:ext>
          </a:extLst>
        </xdr:cNvPr>
        <xdr:cNvCxnSpPr/>
      </xdr:nvCxnSpPr>
      <xdr:spPr>
        <a:xfrm>
          <a:off x="704850" y="1143000"/>
          <a:ext cx="6324600" cy="104775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euters\Reports\Filganacxadebi.xls"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ListSheet"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SA/FSA-SGSP/CGP/temp/3.%20&#4330;&#4309;&#4314;&#4312;&#4314;&#4308;&#4305;&#4308;&#4305;&#4312;%20&#4320;&#4308;&#4306;&#4323;&#4314;&#4304;&#4330;&#4312;&#4308;&#4305;&#4328;&#4312;/5.%20Pillar%203/Bank%20questions/1%20Consolidated%20Q&amp;A.xlsx"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file:///\\share\fd$\Web_Report\03.%20NBG\06.%20Publications\2025\PG1_I-BBG-QQ-20251231.xlsx" TargetMode="External"/><Relationship Id="rId1" Type="http://schemas.openxmlformats.org/officeDocument/2006/relationships/externalLinkPath" Target="PG1_I-BBG-QQ-2025123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ppl (2)"/>
      <sheetName val="Position"/>
      <sheetName val="906"/>
      <sheetName val="906 (2)"/>
      <sheetName val="Kurs"/>
      <sheetName val="nusxa"/>
      <sheetName val="IFC Forward"/>
      <sheetName val="IFC SWAP"/>
      <sheetName val="BNB SWAP"/>
      <sheetName val="BNB SWAP 2"/>
      <sheetName val="BOB SWAP"/>
      <sheetName val="UBS SWAP"/>
      <sheetName val="UBS SWAP 2"/>
      <sheetName val="UBS SWAP 3"/>
      <sheetName val="CCO_Appl"/>
      <sheetName val="CCO_DOC"/>
      <sheetName val="FXCM"/>
      <sheetName val="DBFX"/>
      <sheetName val="open_posicion"/>
      <sheetName val="close_posicion"/>
      <sheetName val="NBG_RATES"/>
      <sheetName val="Dynamic"/>
    </sheetNames>
    <sheetDataSet>
      <sheetData sheetId="0">
        <row r="2">
          <cell r="B2">
            <v>40602</v>
          </cell>
          <cell r="C2">
            <v>40602</v>
          </cell>
          <cell r="E2">
            <v>39546183.700000003</v>
          </cell>
          <cell r="F2" t="str">
            <v>USD</v>
          </cell>
          <cell r="G2">
            <v>30000000</v>
          </cell>
          <cell r="H2" t="str">
            <v>EUR</v>
          </cell>
        </row>
        <row r="3">
          <cell r="B3">
            <v>40602</v>
          </cell>
          <cell r="C3">
            <v>40602</v>
          </cell>
          <cell r="E3">
            <v>7859585.2000000011</v>
          </cell>
          <cell r="F3" t="str">
            <v>USD</v>
          </cell>
          <cell r="G3">
            <v>5000000</v>
          </cell>
          <cell r="H3" t="str">
            <v>GBP</v>
          </cell>
        </row>
        <row r="4">
          <cell r="B4">
            <v>40602</v>
          </cell>
          <cell r="C4">
            <v>40602</v>
          </cell>
          <cell r="E4">
            <v>4969010</v>
          </cell>
          <cell r="F4" t="str">
            <v>JPY</v>
          </cell>
          <cell r="G4">
            <v>60000</v>
          </cell>
          <cell r="H4" t="str">
            <v>USD</v>
          </cell>
        </row>
        <row r="5">
          <cell r="B5">
            <v>40602</v>
          </cell>
          <cell r="C5">
            <v>40602</v>
          </cell>
          <cell r="F5" t="str">
            <v>CHF</v>
          </cell>
          <cell r="H5" t="str">
            <v>USD</v>
          </cell>
        </row>
        <row r="6">
          <cell r="B6">
            <v>40602</v>
          </cell>
          <cell r="C6">
            <v>40602</v>
          </cell>
          <cell r="F6" t="str">
            <v>USD</v>
          </cell>
          <cell r="G6">
            <v>79490001.840000004</v>
          </cell>
          <cell r="H6" t="str">
            <v>USD</v>
          </cell>
        </row>
        <row r="7">
          <cell r="B7">
            <v>40602</v>
          </cell>
          <cell r="C7">
            <v>40602</v>
          </cell>
          <cell r="E7">
            <v>5640478.8600000003</v>
          </cell>
          <cell r="F7" t="str">
            <v>GBP</v>
          </cell>
          <cell r="H7" t="str">
            <v>GBP</v>
          </cell>
        </row>
        <row r="8">
          <cell r="B8">
            <v>40602</v>
          </cell>
          <cell r="C8">
            <v>40602</v>
          </cell>
          <cell r="E8">
            <v>53786258.409999996</v>
          </cell>
          <cell r="F8" t="str">
            <v>EUR</v>
          </cell>
          <cell r="H8" t="str">
            <v>EUR</v>
          </cell>
        </row>
        <row r="9">
          <cell r="B9">
            <v>40602</v>
          </cell>
          <cell r="C9">
            <v>40602</v>
          </cell>
          <cell r="E9">
            <v>12678064.9</v>
          </cell>
          <cell r="F9" t="str">
            <v>RUR</v>
          </cell>
          <cell r="H9" t="str">
            <v>RUR</v>
          </cell>
        </row>
        <row r="10">
          <cell r="B10">
            <v>40602</v>
          </cell>
          <cell r="C10">
            <v>40602</v>
          </cell>
          <cell r="F10" t="str">
            <v>CHF</v>
          </cell>
          <cell r="G10">
            <v>94648.97</v>
          </cell>
          <cell r="H10" t="str">
            <v>CHF</v>
          </cell>
        </row>
        <row r="11">
          <cell r="B11">
            <v>40602</v>
          </cell>
          <cell r="C11">
            <v>40602</v>
          </cell>
          <cell r="F11" t="str">
            <v>JPY</v>
          </cell>
          <cell r="G11">
            <v>4873512.43</v>
          </cell>
          <cell r="H11" t="str">
            <v>JPY</v>
          </cell>
        </row>
        <row r="12">
          <cell r="B12">
            <v>40602</v>
          </cell>
          <cell r="C12">
            <v>40602</v>
          </cell>
          <cell r="F12" t="str">
            <v>NOK</v>
          </cell>
          <cell r="G12">
            <v>12818.59</v>
          </cell>
          <cell r="H12" t="str">
            <v>NOK</v>
          </cell>
        </row>
        <row r="13">
          <cell r="B13">
            <v>40602</v>
          </cell>
          <cell r="C13">
            <v>40602</v>
          </cell>
          <cell r="F13" t="str">
            <v>DKK</v>
          </cell>
          <cell r="G13">
            <v>3853.48</v>
          </cell>
          <cell r="H13" t="str">
            <v>DKK</v>
          </cell>
        </row>
        <row r="14">
          <cell r="B14">
            <v>40602</v>
          </cell>
          <cell r="C14">
            <v>40602</v>
          </cell>
          <cell r="F14" t="str">
            <v>CAD</v>
          </cell>
          <cell r="G14">
            <v>13880.710000000001</v>
          </cell>
          <cell r="H14" t="str">
            <v>CAD</v>
          </cell>
        </row>
        <row r="15">
          <cell r="B15">
            <v>40602</v>
          </cell>
          <cell r="C15">
            <v>40602</v>
          </cell>
          <cell r="E15">
            <v>18807.580000000002</v>
          </cell>
          <cell r="F15" t="str">
            <v>AUD</v>
          </cell>
          <cell r="H15" t="str">
            <v>AUD</v>
          </cell>
        </row>
        <row r="16">
          <cell r="B16">
            <v>40602</v>
          </cell>
          <cell r="C16">
            <v>40602</v>
          </cell>
          <cell r="F16" t="str">
            <v>SEK</v>
          </cell>
          <cell r="G16">
            <v>17038.37</v>
          </cell>
          <cell r="H16" t="str">
            <v>SEK</v>
          </cell>
        </row>
        <row r="17">
          <cell r="B17">
            <v>40602</v>
          </cell>
          <cell r="C17">
            <v>40602</v>
          </cell>
          <cell r="F17" t="str">
            <v>TRY</v>
          </cell>
          <cell r="G17">
            <v>57159.24</v>
          </cell>
          <cell r="H17" t="str">
            <v>TRY</v>
          </cell>
        </row>
        <row r="18">
          <cell r="B18">
            <v>40602</v>
          </cell>
          <cell r="C18">
            <v>40602</v>
          </cell>
          <cell r="F18" t="str">
            <v>KZT</v>
          </cell>
          <cell r="G18">
            <v>1278318</v>
          </cell>
          <cell r="H18" t="str">
            <v>KZT</v>
          </cell>
        </row>
        <row r="19">
          <cell r="B19">
            <v>40602</v>
          </cell>
          <cell r="C19">
            <v>40602</v>
          </cell>
          <cell r="F19" t="str">
            <v>AZN</v>
          </cell>
          <cell r="G19">
            <v>35081</v>
          </cell>
          <cell r="H19" t="str">
            <v>AZN</v>
          </cell>
        </row>
        <row r="20">
          <cell r="B20">
            <v>40602</v>
          </cell>
          <cell r="C20">
            <v>40602</v>
          </cell>
          <cell r="F20" t="str">
            <v>AMD</v>
          </cell>
          <cell r="G20">
            <v>4250932</v>
          </cell>
          <cell r="H20" t="str">
            <v>AMD</v>
          </cell>
        </row>
        <row r="21">
          <cell r="B21">
            <v>40602</v>
          </cell>
          <cell r="C21">
            <v>40602</v>
          </cell>
          <cell r="F21" t="str">
            <v>UAH</v>
          </cell>
          <cell r="G21">
            <v>1387001.7499999998</v>
          </cell>
          <cell r="H21" t="str">
            <v>UAH</v>
          </cell>
        </row>
        <row r="22">
          <cell r="B22">
            <v>40602</v>
          </cell>
          <cell r="C22">
            <v>40602</v>
          </cell>
          <cell r="F22" t="str">
            <v>AED</v>
          </cell>
          <cell r="G22">
            <v>60704.5</v>
          </cell>
          <cell r="H22" t="str">
            <v>AED</v>
          </cell>
        </row>
        <row r="23">
          <cell r="B23">
            <v>40602</v>
          </cell>
          <cell r="C23">
            <v>40602</v>
          </cell>
          <cell r="F23" t="str">
            <v>ILS</v>
          </cell>
          <cell r="G23">
            <v>10727.75</v>
          </cell>
          <cell r="H23" t="str">
            <v>ILS</v>
          </cell>
        </row>
        <row r="24">
          <cell r="B24">
            <v>40602</v>
          </cell>
          <cell r="C24">
            <v>40602</v>
          </cell>
          <cell r="F24" t="str">
            <v>CZK</v>
          </cell>
          <cell r="G24">
            <v>235614.18</v>
          </cell>
          <cell r="H24" t="str">
            <v>CZK</v>
          </cell>
        </row>
        <row r="25">
          <cell r="B25">
            <v>40602</v>
          </cell>
          <cell r="C25">
            <v>40602</v>
          </cell>
          <cell r="F25" t="str">
            <v>PLN</v>
          </cell>
          <cell r="G25">
            <v>33293.15</v>
          </cell>
          <cell r="H25" t="str">
            <v>PLN</v>
          </cell>
        </row>
        <row r="26">
          <cell r="B26">
            <v>40602</v>
          </cell>
          <cell r="C26">
            <v>40602</v>
          </cell>
          <cell r="F26" t="str">
            <v>BGN</v>
          </cell>
          <cell r="G26">
            <v>3743.0000000000005</v>
          </cell>
          <cell r="H26" t="str">
            <v>BGN</v>
          </cell>
        </row>
        <row r="27">
          <cell r="B27">
            <v>40602</v>
          </cell>
          <cell r="C27">
            <v>40602</v>
          </cell>
          <cell r="F27" t="str">
            <v>CNY</v>
          </cell>
          <cell r="G27">
            <v>126922</v>
          </cell>
          <cell r="H27" t="str">
            <v>CNY</v>
          </cell>
        </row>
        <row r="28">
          <cell r="B28">
            <v>40602</v>
          </cell>
          <cell r="C28">
            <v>40602</v>
          </cell>
          <cell r="F28" t="str">
            <v>LVL</v>
          </cell>
          <cell r="G28">
            <v>1810</v>
          </cell>
          <cell r="H28" t="str">
            <v>LVL</v>
          </cell>
        </row>
        <row r="29">
          <cell r="B29">
            <v>40602</v>
          </cell>
          <cell r="C29">
            <v>40602</v>
          </cell>
          <cell r="F29" t="str">
            <v>LTL</v>
          </cell>
          <cell r="G29">
            <v>13430</v>
          </cell>
          <cell r="H29" t="str">
            <v>LTL</v>
          </cell>
        </row>
        <row r="30">
          <cell r="B30">
            <v>40602</v>
          </cell>
          <cell r="C30">
            <v>40602</v>
          </cell>
          <cell r="F30" t="str">
            <v>RON</v>
          </cell>
          <cell r="G30">
            <v>63</v>
          </cell>
          <cell r="H30" t="str">
            <v>RON</v>
          </cell>
        </row>
        <row r="31">
          <cell r="B31">
            <v>40602</v>
          </cell>
          <cell r="C31">
            <v>40602</v>
          </cell>
          <cell r="F31" t="str">
            <v>MDL</v>
          </cell>
          <cell r="G31">
            <v>1016.0000000000001</v>
          </cell>
          <cell r="H31" t="str">
            <v>MDL</v>
          </cell>
        </row>
        <row r="32">
          <cell r="B32">
            <v>40602</v>
          </cell>
          <cell r="C32">
            <v>40602</v>
          </cell>
          <cell r="F32" t="str">
            <v>CYP</v>
          </cell>
          <cell r="G32">
            <v>192</v>
          </cell>
          <cell r="H32" t="str">
            <v>CYP</v>
          </cell>
        </row>
        <row r="33">
          <cell r="B33">
            <v>40602</v>
          </cell>
          <cell r="C33">
            <v>40602</v>
          </cell>
          <cell r="F33" t="str">
            <v>INR</v>
          </cell>
          <cell r="G33">
            <v>381617.56</v>
          </cell>
          <cell r="H33" t="str">
            <v>INR</v>
          </cell>
        </row>
        <row r="34">
          <cell r="B34">
            <v>40602</v>
          </cell>
          <cell r="C34">
            <v>40602</v>
          </cell>
          <cell r="F34" t="str">
            <v>KWD</v>
          </cell>
          <cell r="G34">
            <v>621.25</v>
          </cell>
          <cell r="H34" t="str">
            <v>KWD</v>
          </cell>
        </row>
        <row r="35">
          <cell r="B35">
            <v>40602</v>
          </cell>
          <cell r="C35">
            <v>40602</v>
          </cell>
          <cell r="F35" t="str">
            <v>BYR</v>
          </cell>
          <cell r="G35">
            <v>44485098</v>
          </cell>
          <cell r="H35" t="str">
            <v>BYR</v>
          </cell>
        </row>
        <row r="36">
          <cell r="B36">
            <v>40602</v>
          </cell>
          <cell r="C36">
            <v>40602</v>
          </cell>
          <cell r="F36" t="str">
            <v>NZD</v>
          </cell>
          <cell r="G36">
            <v>65</v>
          </cell>
          <cell r="H36" t="str">
            <v>NZD</v>
          </cell>
        </row>
        <row r="37">
          <cell r="B37">
            <v>40602</v>
          </cell>
          <cell r="C37">
            <v>40602</v>
          </cell>
          <cell r="E37">
            <v>530989232</v>
          </cell>
          <cell r="F37" t="str">
            <v>HUF</v>
          </cell>
          <cell r="H37" t="str">
            <v>HUF</v>
          </cell>
        </row>
        <row r="38">
          <cell r="C38">
            <v>40602</v>
          </cell>
          <cell r="E38">
            <v>2276838.9900000002</v>
          </cell>
          <cell r="F38" t="str">
            <v>GEL</v>
          </cell>
        </row>
        <row r="39">
          <cell r="C39">
            <v>40602</v>
          </cell>
          <cell r="G39">
            <v>2014812.01</v>
          </cell>
          <cell r="H39" t="str">
            <v>GEL</v>
          </cell>
        </row>
        <row r="40">
          <cell r="C40">
            <v>40602</v>
          </cell>
          <cell r="E40">
            <v>33653582.25</v>
          </cell>
          <cell r="F40" t="str">
            <v>GEL</v>
          </cell>
        </row>
        <row r="41">
          <cell r="C41">
            <v>40602</v>
          </cell>
          <cell r="G41">
            <v>33177055.289999999</v>
          </cell>
          <cell r="H41" t="str">
            <v>GEL</v>
          </cell>
        </row>
        <row r="42">
          <cell r="B42">
            <v>40343</v>
          </cell>
          <cell r="C42">
            <v>40619</v>
          </cell>
          <cell r="E42">
            <v>12295000</v>
          </cell>
          <cell r="F42" t="str">
            <v>USD</v>
          </cell>
          <cell r="G42">
            <v>10000000</v>
          </cell>
          <cell r="H42" t="str">
            <v>EUR</v>
          </cell>
        </row>
        <row r="43">
          <cell r="B43">
            <v>40431</v>
          </cell>
          <cell r="C43">
            <v>42440</v>
          </cell>
          <cell r="E43">
            <v>15989950000</v>
          </cell>
          <cell r="F43" t="str">
            <v>BYR</v>
          </cell>
          <cell r="G43">
            <v>5000000</v>
          </cell>
          <cell r="H43" t="str">
            <v>USD</v>
          </cell>
        </row>
        <row r="44">
          <cell r="B44">
            <v>40445</v>
          </cell>
          <cell r="C44">
            <v>42454</v>
          </cell>
          <cell r="E44">
            <v>47813100000</v>
          </cell>
          <cell r="F44" t="str">
            <v>BYR</v>
          </cell>
          <cell r="G44">
            <v>15000000</v>
          </cell>
          <cell r="H44" t="str">
            <v>USD</v>
          </cell>
        </row>
        <row r="45">
          <cell r="B45">
            <v>40485</v>
          </cell>
          <cell r="C45">
            <v>40667</v>
          </cell>
          <cell r="E45">
            <v>5600628</v>
          </cell>
          <cell r="F45" t="str">
            <v>USD</v>
          </cell>
          <cell r="G45">
            <v>4000000</v>
          </cell>
          <cell r="H45" t="str">
            <v>EUR</v>
          </cell>
        </row>
        <row r="46">
          <cell r="B46">
            <v>40486</v>
          </cell>
          <cell r="C46">
            <v>40669</v>
          </cell>
          <cell r="E46">
            <v>5679988</v>
          </cell>
          <cell r="F46" t="str">
            <v>USD</v>
          </cell>
          <cell r="G46">
            <v>4000000</v>
          </cell>
          <cell r="H46" t="str">
            <v>EUR</v>
          </cell>
        </row>
        <row r="47">
          <cell r="B47">
            <v>40487</v>
          </cell>
          <cell r="C47">
            <v>40644</v>
          </cell>
          <cell r="E47">
            <v>5627464</v>
          </cell>
          <cell r="F47" t="str">
            <v>USD</v>
          </cell>
          <cell r="G47">
            <v>4000000</v>
          </cell>
          <cell r="H47" t="str">
            <v>EUR</v>
          </cell>
        </row>
        <row r="48">
          <cell r="B48">
            <v>40574</v>
          </cell>
          <cell r="C48">
            <v>40603</v>
          </cell>
          <cell r="E48">
            <v>2641415.4</v>
          </cell>
          <cell r="F48" t="str">
            <v>USD</v>
          </cell>
          <cell r="G48">
            <v>530000000</v>
          </cell>
          <cell r="H48" t="str">
            <v>HUF</v>
          </cell>
        </row>
        <row r="49">
          <cell r="B49">
            <v>40596</v>
          </cell>
          <cell r="C49">
            <v>40604</v>
          </cell>
          <cell r="E49">
            <v>2200000</v>
          </cell>
          <cell r="F49" t="str">
            <v>EUR</v>
          </cell>
          <cell r="G49">
            <v>3005200</v>
          </cell>
          <cell r="H49" t="str">
            <v>USD</v>
          </cell>
        </row>
        <row r="50">
          <cell r="B50">
            <v>40598</v>
          </cell>
          <cell r="C50">
            <v>40603</v>
          </cell>
          <cell r="E50">
            <v>4407136</v>
          </cell>
          <cell r="F50" t="str">
            <v>USD</v>
          </cell>
          <cell r="G50">
            <v>3200000</v>
          </cell>
          <cell r="H50" t="str">
            <v>EUR</v>
          </cell>
        </row>
        <row r="51">
          <cell r="B51">
            <v>40599</v>
          </cell>
          <cell r="C51">
            <v>40603</v>
          </cell>
          <cell r="E51">
            <v>311068.87</v>
          </cell>
          <cell r="F51" t="str">
            <v>USD</v>
          </cell>
          <cell r="G51">
            <v>9000000</v>
          </cell>
          <cell r="H51" t="str">
            <v>RUR</v>
          </cell>
        </row>
        <row r="52">
          <cell r="B52">
            <v>40599</v>
          </cell>
          <cell r="C52">
            <v>40603</v>
          </cell>
          <cell r="E52">
            <v>514775</v>
          </cell>
          <cell r="F52" t="str">
            <v>GEL</v>
          </cell>
          <cell r="G52">
            <v>295000</v>
          </cell>
          <cell r="H52" t="str">
            <v>USD</v>
          </cell>
        </row>
        <row r="53">
          <cell r="B53">
            <v>40599</v>
          </cell>
          <cell r="C53">
            <v>40604</v>
          </cell>
          <cell r="E53">
            <v>137500</v>
          </cell>
          <cell r="F53" t="str">
            <v>USD</v>
          </cell>
          <cell r="G53">
            <v>100000</v>
          </cell>
          <cell r="H53" t="str">
            <v>EUR</v>
          </cell>
        </row>
        <row r="54">
          <cell r="B54">
            <v>40602</v>
          </cell>
          <cell r="C54">
            <v>40603</v>
          </cell>
          <cell r="E54">
            <v>138348.47</v>
          </cell>
          <cell r="F54" t="str">
            <v>USD</v>
          </cell>
          <cell r="G54">
            <v>4000000</v>
          </cell>
          <cell r="H54" t="str">
            <v>RUR</v>
          </cell>
        </row>
        <row r="55">
          <cell r="B55">
            <v>40602</v>
          </cell>
          <cell r="C55">
            <v>40606</v>
          </cell>
          <cell r="E55">
            <v>74215.199999999997</v>
          </cell>
          <cell r="F55" t="str">
            <v>CHF</v>
          </cell>
          <cell r="G55">
            <v>80000</v>
          </cell>
          <cell r="H55" t="str">
            <v>USD</v>
          </cell>
        </row>
        <row r="56">
          <cell r="B56">
            <v>40602</v>
          </cell>
          <cell r="C56">
            <v>40606</v>
          </cell>
          <cell r="E56">
            <v>1039091.2</v>
          </cell>
          <cell r="F56" t="str">
            <v>USD</v>
          </cell>
          <cell r="G56">
            <v>640000</v>
          </cell>
          <cell r="H56" t="str">
            <v>GBP</v>
          </cell>
        </row>
        <row r="57">
          <cell r="B57">
            <v>40602</v>
          </cell>
          <cell r="C57">
            <v>40606</v>
          </cell>
          <cell r="E57">
            <v>899652</v>
          </cell>
          <cell r="F57" t="str">
            <v>USD</v>
          </cell>
          <cell r="G57">
            <v>650000</v>
          </cell>
          <cell r="H57" t="str">
            <v>EUR</v>
          </cell>
        </row>
        <row r="58">
          <cell r="B58">
            <v>40602</v>
          </cell>
          <cell r="C58">
            <v>40603</v>
          </cell>
          <cell r="E58">
            <v>200000</v>
          </cell>
          <cell r="F58" t="str">
            <v>USD</v>
          </cell>
          <cell r="G58">
            <v>348400</v>
          </cell>
          <cell r="H58" t="str">
            <v>GEL</v>
          </cell>
        </row>
        <row r="59">
          <cell r="B59">
            <v>40602</v>
          </cell>
          <cell r="C59">
            <v>40603</v>
          </cell>
          <cell r="E59">
            <v>200000</v>
          </cell>
          <cell r="F59" t="str">
            <v>USD</v>
          </cell>
          <cell r="G59">
            <v>348400</v>
          </cell>
          <cell r="H59" t="str">
            <v>GEL</v>
          </cell>
        </row>
        <row r="60">
          <cell r="B60">
            <v>40602</v>
          </cell>
          <cell r="C60">
            <v>40603</v>
          </cell>
          <cell r="E60">
            <v>173070.27</v>
          </cell>
          <cell r="F60" t="str">
            <v>USD</v>
          </cell>
          <cell r="G60">
            <v>5000000</v>
          </cell>
          <cell r="H60" t="str">
            <v>RUR</v>
          </cell>
        </row>
        <row r="61">
          <cell r="B61">
            <v>40602</v>
          </cell>
          <cell r="C61">
            <v>40603</v>
          </cell>
          <cell r="E61">
            <v>6000000</v>
          </cell>
          <cell r="F61" t="str">
            <v>RUR</v>
          </cell>
          <cell r="G61">
            <v>207756.23</v>
          </cell>
          <cell r="H61" t="str">
            <v>USD</v>
          </cell>
        </row>
        <row r="62">
          <cell r="B62">
            <v>40602</v>
          </cell>
          <cell r="C62">
            <v>40604</v>
          </cell>
          <cell r="E62">
            <v>30476.28</v>
          </cell>
          <cell r="F62" t="str">
            <v>USD</v>
          </cell>
          <cell r="G62">
            <v>30000</v>
          </cell>
          <cell r="H62" t="str">
            <v>AUD</v>
          </cell>
        </row>
        <row r="63">
          <cell r="B63">
            <v>40602</v>
          </cell>
          <cell r="C63">
            <v>40603</v>
          </cell>
          <cell r="E63">
            <v>138576.13</v>
          </cell>
          <cell r="F63" t="str">
            <v>USD</v>
          </cell>
          <cell r="G63">
            <v>4000000</v>
          </cell>
          <cell r="H63" t="str">
            <v>RUR</v>
          </cell>
        </row>
        <row r="64">
          <cell r="B64">
            <v>40602</v>
          </cell>
          <cell r="C64">
            <v>40603</v>
          </cell>
          <cell r="E64">
            <v>2000000</v>
          </cell>
          <cell r="F64" t="str">
            <v>RUR</v>
          </cell>
          <cell r="G64">
            <v>69324.09</v>
          </cell>
          <cell r="H64" t="str">
            <v>USD</v>
          </cell>
        </row>
        <row r="65">
          <cell r="B65">
            <v>40602</v>
          </cell>
          <cell r="C65">
            <v>40603</v>
          </cell>
          <cell r="E65">
            <v>10000</v>
          </cell>
          <cell r="F65" t="str">
            <v>USD</v>
          </cell>
          <cell r="G65">
            <v>17420</v>
          </cell>
          <cell r="H65" t="str">
            <v>GEL</v>
          </cell>
        </row>
        <row r="66">
          <cell r="B66">
            <v>40602</v>
          </cell>
          <cell r="C66">
            <v>40603</v>
          </cell>
          <cell r="E66">
            <v>400000</v>
          </cell>
          <cell r="F66" t="str">
            <v>USD</v>
          </cell>
          <cell r="G66">
            <v>696800</v>
          </cell>
          <cell r="H66" t="str">
            <v>GEL</v>
          </cell>
        </row>
        <row r="67">
          <cell r="B67">
            <v>40602</v>
          </cell>
          <cell r="C67">
            <v>40603</v>
          </cell>
          <cell r="E67">
            <v>340905.21</v>
          </cell>
          <cell r="F67" t="str">
            <v>GEL</v>
          </cell>
          <cell r="G67">
            <v>195810</v>
          </cell>
          <cell r="H67" t="str">
            <v>USD</v>
          </cell>
        </row>
        <row r="68">
          <cell r="B68">
            <v>40602</v>
          </cell>
          <cell r="C68">
            <v>40603</v>
          </cell>
          <cell r="E68">
            <v>15590.12</v>
          </cell>
          <cell r="F68" t="str">
            <v>GEL</v>
          </cell>
          <cell r="G68">
            <v>6477.53</v>
          </cell>
          <cell r="H68" t="str">
            <v>EUR</v>
          </cell>
        </row>
        <row r="69">
          <cell r="B69">
            <v>40602</v>
          </cell>
          <cell r="C69">
            <v>40603</v>
          </cell>
          <cell r="E69">
            <v>2074500</v>
          </cell>
          <cell r="F69" t="str">
            <v>USD</v>
          </cell>
          <cell r="G69">
            <v>1500000</v>
          </cell>
          <cell r="H69" t="str">
            <v>EUR</v>
          </cell>
        </row>
        <row r="70">
          <cell r="B70">
            <v>40602</v>
          </cell>
          <cell r="C70">
            <v>40723</v>
          </cell>
          <cell r="E70">
            <v>1500000</v>
          </cell>
          <cell r="F70" t="str">
            <v>EUR</v>
          </cell>
          <cell r="G70">
            <v>2087100</v>
          </cell>
          <cell r="H70" t="str">
            <v>USD</v>
          </cell>
        </row>
        <row r="71">
          <cell r="B71">
            <v>40603</v>
          </cell>
          <cell r="C71">
            <v>40603</v>
          </cell>
          <cell r="E71">
            <v>2500</v>
          </cell>
          <cell r="F71" t="str">
            <v>JPY</v>
          </cell>
          <cell r="G71">
            <v>53.19</v>
          </cell>
          <cell r="H71" t="str">
            <v>GEL</v>
          </cell>
        </row>
        <row r="72">
          <cell r="B72">
            <v>40603</v>
          </cell>
          <cell r="C72">
            <v>40603</v>
          </cell>
          <cell r="E72">
            <v>5.2</v>
          </cell>
          <cell r="F72" t="str">
            <v>GEL</v>
          </cell>
          <cell r="G72">
            <v>2.16</v>
          </cell>
          <cell r="H72" t="str">
            <v>EUR</v>
          </cell>
        </row>
        <row r="73">
          <cell r="B73">
            <v>40603</v>
          </cell>
          <cell r="C73">
            <v>40603</v>
          </cell>
          <cell r="E73">
            <v>7891</v>
          </cell>
          <cell r="F73" t="str">
            <v>EUR</v>
          </cell>
          <cell r="G73">
            <v>18992.060000000001</v>
          </cell>
          <cell r="H73" t="str">
            <v>GEL</v>
          </cell>
        </row>
        <row r="74">
          <cell r="B74">
            <v>40603</v>
          </cell>
          <cell r="C74">
            <v>40603</v>
          </cell>
          <cell r="E74">
            <v>6715.12</v>
          </cell>
          <cell r="F74" t="str">
            <v>GBP</v>
          </cell>
          <cell r="G74">
            <v>18956.11</v>
          </cell>
          <cell r="H74" t="str">
            <v>GEL</v>
          </cell>
        </row>
        <row r="75">
          <cell r="B75">
            <v>40603</v>
          </cell>
          <cell r="C75">
            <v>40603</v>
          </cell>
          <cell r="E75">
            <v>258000</v>
          </cell>
          <cell r="F75" t="str">
            <v>GEL</v>
          </cell>
          <cell r="G75">
            <v>150000</v>
          </cell>
          <cell r="H75" t="str">
            <v>USD</v>
          </cell>
        </row>
        <row r="76">
          <cell r="B76">
            <v>40603</v>
          </cell>
          <cell r="C76">
            <v>40603</v>
          </cell>
          <cell r="E76">
            <v>700</v>
          </cell>
          <cell r="F76" t="str">
            <v>USD</v>
          </cell>
          <cell r="G76">
            <v>1218.7</v>
          </cell>
          <cell r="H76" t="str">
            <v>GEL</v>
          </cell>
        </row>
        <row r="77">
          <cell r="B77">
            <v>40603</v>
          </cell>
          <cell r="C77">
            <v>40603</v>
          </cell>
          <cell r="E77">
            <v>14285.7</v>
          </cell>
          <cell r="F77" t="str">
            <v>EUR</v>
          </cell>
          <cell r="G77">
            <v>34382.82</v>
          </cell>
          <cell r="H77" t="str">
            <v>GEL</v>
          </cell>
        </row>
        <row r="78">
          <cell r="B78">
            <v>40603</v>
          </cell>
          <cell r="C78">
            <v>40604</v>
          </cell>
          <cell r="E78">
            <v>139178.84</v>
          </cell>
          <cell r="F78" t="str">
            <v>USD</v>
          </cell>
          <cell r="G78">
            <v>4000000</v>
          </cell>
          <cell r="H78" t="str">
            <v>RUR</v>
          </cell>
        </row>
        <row r="79">
          <cell r="B79">
            <v>40603</v>
          </cell>
          <cell r="C79">
            <v>40604</v>
          </cell>
          <cell r="E79">
            <v>4000000</v>
          </cell>
          <cell r="F79" t="str">
            <v>RUR</v>
          </cell>
          <cell r="G79">
            <v>139227.29</v>
          </cell>
          <cell r="H79" t="str">
            <v>USD</v>
          </cell>
        </row>
        <row r="80">
          <cell r="B80">
            <v>40603</v>
          </cell>
          <cell r="C80">
            <v>40603</v>
          </cell>
          <cell r="E80">
            <v>1000000</v>
          </cell>
          <cell r="F80" t="str">
            <v>RUR</v>
          </cell>
          <cell r="G80">
            <v>34822.980000000003</v>
          </cell>
          <cell r="H80" t="str">
            <v>USD</v>
          </cell>
        </row>
        <row r="81">
          <cell r="B81">
            <v>40603</v>
          </cell>
          <cell r="C81">
            <v>40603</v>
          </cell>
          <cell r="E81">
            <v>152000</v>
          </cell>
          <cell r="F81" t="str">
            <v>EUR</v>
          </cell>
          <cell r="G81">
            <v>210400.53</v>
          </cell>
          <cell r="H81" t="str">
            <v>USD</v>
          </cell>
        </row>
        <row r="82">
          <cell r="B82">
            <v>40603</v>
          </cell>
          <cell r="C82">
            <v>40603</v>
          </cell>
          <cell r="E82">
            <v>337760.43</v>
          </cell>
          <cell r="F82" t="str">
            <v>GEL</v>
          </cell>
          <cell r="G82">
            <v>194889.64</v>
          </cell>
          <cell r="H82" t="str">
            <v>USD</v>
          </cell>
        </row>
        <row r="83">
          <cell r="B83">
            <v>40603</v>
          </cell>
          <cell r="C83">
            <v>40603</v>
          </cell>
          <cell r="E83">
            <v>33505.800000000003</v>
          </cell>
          <cell r="F83" t="str">
            <v>GEL</v>
          </cell>
          <cell r="G83">
            <v>19039.52</v>
          </cell>
          <cell r="H83" t="str">
            <v>USD</v>
          </cell>
        </row>
        <row r="84">
          <cell r="B84">
            <v>40603</v>
          </cell>
          <cell r="C84">
            <v>40603</v>
          </cell>
          <cell r="E84">
            <v>3</v>
          </cell>
          <cell r="F84" t="str">
            <v>USD</v>
          </cell>
          <cell r="G84">
            <v>5.22</v>
          </cell>
          <cell r="H84" t="str">
            <v>GEL</v>
          </cell>
        </row>
        <row r="85">
          <cell r="B85">
            <v>40603</v>
          </cell>
          <cell r="C85">
            <v>40603</v>
          </cell>
          <cell r="E85">
            <v>0.06</v>
          </cell>
          <cell r="F85" t="str">
            <v>GEL</v>
          </cell>
          <cell r="G85">
            <v>0.59</v>
          </cell>
          <cell r="H85" t="str">
            <v>CZK</v>
          </cell>
        </row>
        <row r="86">
          <cell r="B86">
            <v>40603</v>
          </cell>
          <cell r="C86">
            <v>40603</v>
          </cell>
          <cell r="E86">
            <v>84295.290000000008</v>
          </cell>
          <cell r="F86" t="str">
            <v>GEL</v>
          </cell>
          <cell r="G86">
            <v>48213.07</v>
          </cell>
          <cell r="H86" t="str">
            <v>USD</v>
          </cell>
        </row>
        <row r="87">
          <cell r="B87">
            <v>40603</v>
          </cell>
          <cell r="C87">
            <v>40603</v>
          </cell>
          <cell r="E87">
            <v>8650000</v>
          </cell>
          <cell r="F87" t="str">
            <v>GEL</v>
          </cell>
          <cell r="G87">
            <v>5000000</v>
          </cell>
          <cell r="H87" t="str">
            <v>USD</v>
          </cell>
        </row>
        <row r="88">
          <cell r="B88">
            <v>40603</v>
          </cell>
          <cell r="C88">
            <v>40603</v>
          </cell>
          <cell r="E88">
            <v>200000</v>
          </cell>
          <cell r="F88" t="str">
            <v>USD</v>
          </cell>
          <cell r="G88">
            <v>345000</v>
          </cell>
          <cell r="H88" t="str">
            <v>GEL</v>
          </cell>
        </row>
        <row r="89">
          <cell r="B89">
            <v>40603</v>
          </cell>
          <cell r="C89">
            <v>40603</v>
          </cell>
          <cell r="E89">
            <v>100000</v>
          </cell>
          <cell r="F89" t="str">
            <v>GEL</v>
          </cell>
          <cell r="G89">
            <v>42301.18</v>
          </cell>
          <cell r="H89" t="str">
            <v>EUR</v>
          </cell>
        </row>
        <row r="90">
          <cell r="B90">
            <v>40603</v>
          </cell>
          <cell r="C90">
            <v>40604</v>
          </cell>
          <cell r="E90">
            <v>13825</v>
          </cell>
          <cell r="F90" t="str">
            <v>USD</v>
          </cell>
          <cell r="G90">
            <v>10000</v>
          </cell>
          <cell r="H90" t="str">
            <v>EUR</v>
          </cell>
        </row>
        <row r="91">
          <cell r="B91">
            <v>40603</v>
          </cell>
          <cell r="C91">
            <v>40603</v>
          </cell>
          <cell r="E91">
            <v>200000</v>
          </cell>
          <cell r="F91" t="str">
            <v>USD</v>
          </cell>
          <cell r="G91">
            <v>344600</v>
          </cell>
          <cell r="H91" t="str">
            <v>GEL</v>
          </cell>
        </row>
        <row r="92">
          <cell r="B92">
            <v>40603</v>
          </cell>
          <cell r="C92">
            <v>40603</v>
          </cell>
          <cell r="E92">
            <v>400000</v>
          </cell>
          <cell r="F92" t="str">
            <v>USD</v>
          </cell>
          <cell r="G92">
            <v>692000</v>
          </cell>
          <cell r="H92" t="str">
            <v>GEL</v>
          </cell>
        </row>
        <row r="93">
          <cell r="B93">
            <v>40603</v>
          </cell>
          <cell r="C93">
            <v>40603</v>
          </cell>
          <cell r="E93">
            <v>95.86</v>
          </cell>
          <cell r="F93" t="str">
            <v>GEL</v>
          </cell>
          <cell r="G93">
            <v>55.06</v>
          </cell>
          <cell r="H93" t="str">
            <v>USD</v>
          </cell>
        </row>
        <row r="94">
          <cell r="B94">
            <v>40603</v>
          </cell>
          <cell r="C94">
            <v>40603</v>
          </cell>
          <cell r="E94">
            <v>5.9</v>
          </cell>
          <cell r="F94" t="str">
            <v>USD</v>
          </cell>
          <cell r="G94">
            <v>10.27</v>
          </cell>
          <cell r="H94" t="str">
            <v>GEL</v>
          </cell>
        </row>
        <row r="95">
          <cell r="B95">
            <v>40603</v>
          </cell>
          <cell r="C95">
            <v>40603</v>
          </cell>
          <cell r="E95">
            <v>470.75</v>
          </cell>
          <cell r="F95" t="str">
            <v>RUR</v>
          </cell>
          <cell r="G95">
            <v>28.36</v>
          </cell>
          <cell r="H95" t="str">
            <v>GEL</v>
          </cell>
        </row>
        <row r="96">
          <cell r="B96">
            <v>40603</v>
          </cell>
          <cell r="C96">
            <v>40603</v>
          </cell>
          <cell r="E96">
            <v>83000</v>
          </cell>
          <cell r="F96" t="str">
            <v>GBP</v>
          </cell>
          <cell r="G96">
            <v>135121.84</v>
          </cell>
          <cell r="H96" t="str">
            <v>USD</v>
          </cell>
        </row>
        <row r="97">
          <cell r="B97">
            <v>40603</v>
          </cell>
          <cell r="C97">
            <v>40603</v>
          </cell>
          <cell r="E97">
            <v>12</v>
          </cell>
          <cell r="F97" t="str">
            <v>USD</v>
          </cell>
          <cell r="G97">
            <v>20.89</v>
          </cell>
          <cell r="H97" t="str">
            <v>GEL</v>
          </cell>
        </row>
        <row r="98">
          <cell r="B98">
            <v>40603</v>
          </cell>
          <cell r="C98">
            <v>40603</v>
          </cell>
          <cell r="E98">
            <v>7.1000000000000005</v>
          </cell>
          <cell r="F98" t="str">
            <v>GEL</v>
          </cell>
          <cell r="G98">
            <v>4.08</v>
          </cell>
          <cell r="H98" t="str">
            <v>USD</v>
          </cell>
        </row>
        <row r="99">
          <cell r="B99">
            <v>40603</v>
          </cell>
          <cell r="C99">
            <v>40603</v>
          </cell>
          <cell r="E99">
            <v>0.1</v>
          </cell>
          <cell r="F99" t="str">
            <v>USD</v>
          </cell>
          <cell r="G99">
            <v>0.17</v>
          </cell>
          <cell r="H99" t="str">
            <v>GEL</v>
          </cell>
        </row>
        <row r="100">
          <cell r="B100">
            <v>40603</v>
          </cell>
          <cell r="C100">
            <v>40603</v>
          </cell>
          <cell r="E100">
            <v>836.21</v>
          </cell>
          <cell r="F100" t="str">
            <v>EUR</v>
          </cell>
          <cell r="G100">
            <v>2012.5900000000001</v>
          </cell>
          <cell r="H100" t="str">
            <v>GEL</v>
          </cell>
        </row>
        <row r="101">
          <cell r="B101">
            <v>40603</v>
          </cell>
          <cell r="C101">
            <v>40603</v>
          </cell>
          <cell r="E101">
            <v>2018.7</v>
          </cell>
          <cell r="F101" t="str">
            <v>GEL</v>
          </cell>
          <cell r="G101">
            <v>838.75</v>
          </cell>
          <cell r="H101" t="str">
            <v>EUR</v>
          </cell>
        </row>
        <row r="102">
          <cell r="B102">
            <v>40603</v>
          </cell>
          <cell r="C102">
            <v>40603</v>
          </cell>
          <cell r="E102">
            <v>58.67</v>
          </cell>
          <cell r="F102" t="str">
            <v>USD</v>
          </cell>
          <cell r="G102">
            <v>102.14</v>
          </cell>
          <cell r="H102" t="str">
            <v>GEL</v>
          </cell>
        </row>
        <row r="103">
          <cell r="B103">
            <v>40603</v>
          </cell>
          <cell r="C103">
            <v>40603</v>
          </cell>
          <cell r="E103">
            <v>100</v>
          </cell>
          <cell r="F103" t="str">
            <v>AED</v>
          </cell>
          <cell r="G103">
            <v>47.4</v>
          </cell>
          <cell r="H103" t="str">
            <v>GEL</v>
          </cell>
        </row>
        <row r="104">
          <cell r="B104">
            <v>40603</v>
          </cell>
          <cell r="C104">
            <v>40603</v>
          </cell>
          <cell r="E104">
            <v>318.5</v>
          </cell>
          <cell r="F104" t="str">
            <v>CHF</v>
          </cell>
          <cell r="G104">
            <v>597.66999999999996</v>
          </cell>
          <cell r="H104" t="str">
            <v>GEL</v>
          </cell>
        </row>
        <row r="105">
          <cell r="B105">
            <v>40603</v>
          </cell>
          <cell r="C105">
            <v>40604</v>
          </cell>
          <cell r="E105">
            <v>2625800</v>
          </cell>
          <cell r="F105" t="str">
            <v>USD</v>
          </cell>
          <cell r="G105">
            <v>1900000</v>
          </cell>
          <cell r="H105" t="str">
            <v>EUR</v>
          </cell>
        </row>
        <row r="106">
          <cell r="B106">
            <v>40603</v>
          </cell>
          <cell r="C106">
            <v>40612</v>
          </cell>
          <cell r="E106">
            <v>1900000</v>
          </cell>
          <cell r="F106" t="str">
            <v>EUR</v>
          </cell>
          <cell r="G106">
            <v>2625800</v>
          </cell>
          <cell r="H106" t="str">
            <v>USD</v>
          </cell>
        </row>
        <row r="107">
          <cell r="B107">
            <v>40603</v>
          </cell>
          <cell r="C107">
            <v>40604</v>
          </cell>
          <cell r="E107">
            <v>33783.520000000004</v>
          </cell>
          <cell r="F107" t="str">
            <v>GEL</v>
          </cell>
          <cell r="G107">
            <v>19510</v>
          </cell>
          <cell r="H107" t="str">
            <v>USD</v>
          </cell>
        </row>
        <row r="108">
          <cell r="B108">
            <v>40603</v>
          </cell>
          <cell r="C108">
            <v>40603</v>
          </cell>
          <cell r="E108">
            <v>7891</v>
          </cell>
          <cell r="F108" t="str">
            <v>EUR</v>
          </cell>
          <cell r="G108">
            <v>18992.060000000001</v>
          </cell>
          <cell r="H108" t="str">
            <v>GEL</v>
          </cell>
        </row>
        <row r="109">
          <cell r="B109">
            <v>40603</v>
          </cell>
          <cell r="C109">
            <v>40604</v>
          </cell>
          <cell r="E109">
            <v>3961.7400000000002</v>
          </cell>
          <cell r="F109" t="str">
            <v>GEL</v>
          </cell>
          <cell r="G109">
            <v>1652.72</v>
          </cell>
          <cell r="H109" t="str">
            <v>EUR</v>
          </cell>
        </row>
        <row r="110">
          <cell r="B110">
            <v>40603</v>
          </cell>
          <cell r="C110">
            <v>40603</v>
          </cell>
          <cell r="E110">
            <v>870.5</v>
          </cell>
          <cell r="F110" t="str">
            <v>GEL</v>
          </cell>
          <cell r="G110">
            <v>500</v>
          </cell>
          <cell r="H110" t="str">
            <v>USD</v>
          </cell>
        </row>
        <row r="111">
          <cell r="B111">
            <v>40603</v>
          </cell>
          <cell r="C111">
            <v>40603</v>
          </cell>
          <cell r="E111">
            <v>7147.06</v>
          </cell>
          <cell r="F111" t="str">
            <v>USD</v>
          </cell>
          <cell r="G111">
            <v>12443.03</v>
          </cell>
          <cell r="H111" t="str">
            <v>GEL</v>
          </cell>
        </row>
        <row r="112">
          <cell r="B112">
            <v>40603</v>
          </cell>
          <cell r="C112">
            <v>40603</v>
          </cell>
          <cell r="E112">
            <v>12</v>
          </cell>
          <cell r="F112" t="str">
            <v>USD</v>
          </cell>
          <cell r="G112">
            <v>20.89</v>
          </cell>
          <cell r="H112" t="str">
            <v>GEL</v>
          </cell>
        </row>
        <row r="113">
          <cell r="B113">
            <v>40603</v>
          </cell>
          <cell r="C113">
            <v>40603</v>
          </cell>
          <cell r="E113">
            <v>10</v>
          </cell>
          <cell r="F113" t="str">
            <v>USD</v>
          </cell>
          <cell r="G113">
            <v>17.41</v>
          </cell>
          <cell r="H113" t="str">
            <v>GEL</v>
          </cell>
        </row>
        <row r="114">
          <cell r="B114">
            <v>40603</v>
          </cell>
          <cell r="C114">
            <v>40603</v>
          </cell>
          <cell r="E114">
            <v>1494000</v>
          </cell>
          <cell r="F114" t="str">
            <v>USD</v>
          </cell>
          <cell r="G114">
            <v>2624659.2000000002</v>
          </cell>
          <cell r="H114" t="str">
            <v>GEL</v>
          </cell>
        </row>
        <row r="115">
          <cell r="B115">
            <v>40603</v>
          </cell>
          <cell r="C115">
            <v>40603</v>
          </cell>
          <cell r="E115">
            <v>5744.27</v>
          </cell>
          <cell r="F115" t="str">
            <v>EUR</v>
          </cell>
          <cell r="G115">
            <v>7955.81</v>
          </cell>
          <cell r="H115" t="str">
            <v>USD</v>
          </cell>
        </row>
        <row r="116">
          <cell r="B116">
            <v>40603</v>
          </cell>
          <cell r="C116">
            <v>40603</v>
          </cell>
          <cell r="E116">
            <v>19.650000000000002</v>
          </cell>
          <cell r="F116" t="str">
            <v>EUR</v>
          </cell>
          <cell r="G116">
            <v>47.29</v>
          </cell>
          <cell r="H116" t="str">
            <v>GEL</v>
          </cell>
        </row>
        <row r="117">
          <cell r="B117">
            <v>40603</v>
          </cell>
          <cell r="C117">
            <v>40603</v>
          </cell>
          <cell r="E117">
            <v>4158.1000000000004</v>
          </cell>
          <cell r="F117" t="str">
            <v>USD</v>
          </cell>
          <cell r="G117">
            <v>7326.14</v>
          </cell>
          <cell r="H117" t="str">
            <v>GEL</v>
          </cell>
        </row>
        <row r="118">
          <cell r="B118">
            <v>40603</v>
          </cell>
          <cell r="C118">
            <v>40603</v>
          </cell>
          <cell r="E118">
            <v>6.79</v>
          </cell>
          <cell r="F118" t="str">
            <v>GEL</v>
          </cell>
          <cell r="G118">
            <v>3.9</v>
          </cell>
          <cell r="H118" t="str">
            <v>USD</v>
          </cell>
        </row>
        <row r="119">
          <cell r="B119">
            <v>40603</v>
          </cell>
          <cell r="C119">
            <v>40603</v>
          </cell>
          <cell r="E119">
            <v>6.79</v>
          </cell>
          <cell r="F119" t="str">
            <v>GEL</v>
          </cell>
          <cell r="G119">
            <v>3.9</v>
          </cell>
          <cell r="H119" t="str">
            <v>USD</v>
          </cell>
        </row>
        <row r="120">
          <cell r="B120">
            <v>40603</v>
          </cell>
          <cell r="C120">
            <v>40603</v>
          </cell>
          <cell r="E120">
            <v>6.79</v>
          </cell>
          <cell r="F120" t="str">
            <v>GEL</v>
          </cell>
          <cell r="G120">
            <v>3.9</v>
          </cell>
          <cell r="H120" t="str">
            <v>USD</v>
          </cell>
        </row>
        <row r="121">
          <cell r="B121">
            <v>40603</v>
          </cell>
          <cell r="C121">
            <v>40603</v>
          </cell>
          <cell r="E121">
            <v>6.79</v>
          </cell>
          <cell r="F121" t="str">
            <v>GEL</v>
          </cell>
          <cell r="G121">
            <v>3.9</v>
          </cell>
          <cell r="H121" t="str">
            <v>USD</v>
          </cell>
        </row>
        <row r="122">
          <cell r="B122">
            <v>40603</v>
          </cell>
          <cell r="C122">
            <v>40603</v>
          </cell>
          <cell r="E122">
            <v>30.55</v>
          </cell>
          <cell r="F122" t="str">
            <v>GEL</v>
          </cell>
          <cell r="G122">
            <v>17.55</v>
          </cell>
          <cell r="H122" t="str">
            <v>USD</v>
          </cell>
        </row>
        <row r="123">
          <cell r="B123">
            <v>40603</v>
          </cell>
          <cell r="C123">
            <v>40603</v>
          </cell>
          <cell r="E123">
            <v>2.44</v>
          </cell>
          <cell r="F123" t="str">
            <v>GEL</v>
          </cell>
          <cell r="G123">
            <v>1.4000000000000001</v>
          </cell>
          <cell r="H123" t="str">
            <v>USD</v>
          </cell>
        </row>
        <row r="124">
          <cell r="B124">
            <v>40603</v>
          </cell>
          <cell r="C124">
            <v>40603</v>
          </cell>
          <cell r="E124">
            <v>3.83</v>
          </cell>
          <cell r="F124" t="str">
            <v>GEL</v>
          </cell>
          <cell r="G124">
            <v>2.2000000000000002</v>
          </cell>
          <cell r="H124" t="str">
            <v>USD</v>
          </cell>
        </row>
        <row r="125">
          <cell r="B125">
            <v>40603</v>
          </cell>
          <cell r="C125">
            <v>40603</v>
          </cell>
          <cell r="E125">
            <v>600.03</v>
          </cell>
          <cell r="F125" t="str">
            <v>USD</v>
          </cell>
          <cell r="G125">
            <v>1044.6500000000001</v>
          </cell>
          <cell r="H125" t="str">
            <v>GEL</v>
          </cell>
        </row>
        <row r="126">
          <cell r="B126">
            <v>40603</v>
          </cell>
          <cell r="C126">
            <v>40603</v>
          </cell>
          <cell r="E126">
            <v>1159.03</v>
          </cell>
          <cell r="F126" t="str">
            <v>USD</v>
          </cell>
          <cell r="G126">
            <v>2017.8700000000001</v>
          </cell>
          <cell r="H126" t="str">
            <v>GEL</v>
          </cell>
        </row>
        <row r="127">
          <cell r="B127">
            <v>40603</v>
          </cell>
          <cell r="C127">
            <v>40603</v>
          </cell>
          <cell r="E127">
            <v>30.830000000000002</v>
          </cell>
          <cell r="F127" t="str">
            <v>USD</v>
          </cell>
          <cell r="G127">
            <v>53.67</v>
          </cell>
          <cell r="H127" t="str">
            <v>GEL</v>
          </cell>
        </row>
        <row r="128">
          <cell r="B128">
            <v>40603</v>
          </cell>
          <cell r="C128">
            <v>40603</v>
          </cell>
          <cell r="E128">
            <v>36.300000000000004</v>
          </cell>
          <cell r="F128" t="str">
            <v>EUR</v>
          </cell>
          <cell r="G128">
            <v>87.36</v>
          </cell>
          <cell r="H128" t="str">
            <v>GEL</v>
          </cell>
        </row>
        <row r="129">
          <cell r="B129">
            <v>40603</v>
          </cell>
          <cell r="C129">
            <v>40603</v>
          </cell>
          <cell r="E129">
            <v>171.23</v>
          </cell>
          <cell r="F129" t="str">
            <v>USD</v>
          </cell>
          <cell r="G129">
            <v>298.11</v>
          </cell>
          <cell r="H129" t="str">
            <v>GEL</v>
          </cell>
        </row>
        <row r="130">
          <cell r="B130">
            <v>40603</v>
          </cell>
          <cell r="C130">
            <v>40603</v>
          </cell>
          <cell r="E130">
            <v>189.42000000000002</v>
          </cell>
          <cell r="F130" t="str">
            <v>USD</v>
          </cell>
          <cell r="G130">
            <v>329.78000000000003</v>
          </cell>
          <cell r="H130" t="str">
            <v>GEL</v>
          </cell>
        </row>
        <row r="131">
          <cell r="B131">
            <v>40603</v>
          </cell>
          <cell r="C131">
            <v>40603</v>
          </cell>
          <cell r="E131">
            <v>238.3</v>
          </cell>
          <cell r="F131" t="str">
            <v>GEL</v>
          </cell>
          <cell r="G131">
            <v>129.97</v>
          </cell>
          <cell r="H131" t="str">
            <v>USD</v>
          </cell>
        </row>
        <row r="132">
          <cell r="B132">
            <v>40603</v>
          </cell>
          <cell r="C132">
            <v>40603</v>
          </cell>
          <cell r="E132">
            <v>11.94</v>
          </cell>
          <cell r="F132" t="str">
            <v>EUR</v>
          </cell>
          <cell r="G132">
            <v>28.73</v>
          </cell>
          <cell r="H132" t="str">
            <v>GEL</v>
          </cell>
        </row>
        <row r="133">
          <cell r="B133">
            <v>40603</v>
          </cell>
          <cell r="C133">
            <v>40603</v>
          </cell>
          <cell r="E133">
            <v>14.43</v>
          </cell>
          <cell r="F133" t="str">
            <v>USD</v>
          </cell>
          <cell r="G133">
            <v>25.2</v>
          </cell>
          <cell r="H133" t="str">
            <v>GEL</v>
          </cell>
        </row>
        <row r="134">
          <cell r="B134">
            <v>40603</v>
          </cell>
          <cell r="C134">
            <v>40603</v>
          </cell>
          <cell r="E134">
            <v>2293.85</v>
          </cell>
          <cell r="F134" t="str">
            <v>USD</v>
          </cell>
          <cell r="G134">
            <v>3993.59</v>
          </cell>
          <cell r="H134" t="str">
            <v>GEL</v>
          </cell>
        </row>
        <row r="135">
          <cell r="B135">
            <v>40603</v>
          </cell>
          <cell r="C135">
            <v>40603</v>
          </cell>
          <cell r="E135">
            <v>27.44</v>
          </cell>
          <cell r="F135" t="str">
            <v>GEL</v>
          </cell>
          <cell r="G135">
            <v>15.75</v>
          </cell>
          <cell r="H135" t="str">
            <v>USD</v>
          </cell>
        </row>
        <row r="136">
          <cell r="B136">
            <v>40603</v>
          </cell>
          <cell r="C136">
            <v>40603</v>
          </cell>
          <cell r="E136">
            <v>753.49</v>
          </cell>
          <cell r="F136" t="str">
            <v>GEL</v>
          </cell>
          <cell r="G136">
            <v>432.79</v>
          </cell>
          <cell r="H136" t="str">
            <v>USD</v>
          </cell>
        </row>
        <row r="137">
          <cell r="B137">
            <v>40603</v>
          </cell>
          <cell r="C137">
            <v>40603</v>
          </cell>
          <cell r="E137">
            <v>467.07</v>
          </cell>
          <cell r="F137" t="str">
            <v>USD</v>
          </cell>
          <cell r="G137">
            <v>813.17000000000007</v>
          </cell>
          <cell r="H137" t="str">
            <v>GEL</v>
          </cell>
        </row>
        <row r="138">
          <cell r="B138">
            <v>40603</v>
          </cell>
          <cell r="C138">
            <v>40603</v>
          </cell>
          <cell r="E138">
            <v>32539.22</v>
          </cell>
          <cell r="F138" t="str">
            <v>USD</v>
          </cell>
          <cell r="G138">
            <v>20000</v>
          </cell>
          <cell r="H138" t="str">
            <v>GBP</v>
          </cell>
        </row>
        <row r="139">
          <cell r="B139">
            <v>40603</v>
          </cell>
          <cell r="C139">
            <v>40603</v>
          </cell>
          <cell r="E139">
            <v>790000</v>
          </cell>
          <cell r="F139" t="str">
            <v>EUR</v>
          </cell>
          <cell r="G139">
            <v>1092504.43</v>
          </cell>
          <cell r="H139" t="str">
            <v>USD</v>
          </cell>
        </row>
        <row r="140">
          <cell r="B140">
            <v>40603</v>
          </cell>
          <cell r="C140">
            <v>40603</v>
          </cell>
          <cell r="E140">
            <v>2000000</v>
          </cell>
          <cell r="F140" t="str">
            <v>USD</v>
          </cell>
          <cell r="G140">
            <v>3442000</v>
          </cell>
          <cell r="H140" t="str">
            <v>GEL</v>
          </cell>
        </row>
        <row r="141">
          <cell r="B141">
            <v>40603</v>
          </cell>
          <cell r="C141">
            <v>40603</v>
          </cell>
          <cell r="E141">
            <v>23750</v>
          </cell>
          <cell r="F141" t="str">
            <v>CHF</v>
          </cell>
          <cell r="G141">
            <v>44566.879999999997</v>
          </cell>
          <cell r="H141" t="str">
            <v>GEL</v>
          </cell>
        </row>
        <row r="142">
          <cell r="B142">
            <v>40603</v>
          </cell>
          <cell r="C142">
            <v>40603</v>
          </cell>
          <cell r="E142">
            <v>8.36</v>
          </cell>
          <cell r="F142" t="str">
            <v>GEL</v>
          </cell>
          <cell r="G142">
            <v>4.8</v>
          </cell>
          <cell r="H142" t="str">
            <v>USD</v>
          </cell>
        </row>
        <row r="143">
          <cell r="B143">
            <v>40603</v>
          </cell>
          <cell r="C143">
            <v>40603</v>
          </cell>
          <cell r="E143">
            <v>3.7800000000000002</v>
          </cell>
          <cell r="F143" t="str">
            <v>GEL</v>
          </cell>
          <cell r="G143">
            <v>2.17</v>
          </cell>
          <cell r="H143" t="str">
            <v>USD</v>
          </cell>
        </row>
        <row r="144">
          <cell r="B144">
            <v>40603</v>
          </cell>
          <cell r="C144">
            <v>40603</v>
          </cell>
          <cell r="E144">
            <v>4.88</v>
          </cell>
          <cell r="F144" t="str">
            <v>GEL</v>
          </cell>
          <cell r="G144">
            <v>2.8000000000000003</v>
          </cell>
          <cell r="H144" t="str">
            <v>USD</v>
          </cell>
        </row>
        <row r="145">
          <cell r="B145">
            <v>40603</v>
          </cell>
          <cell r="C145">
            <v>40603</v>
          </cell>
          <cell r="E145">
            <v>3.42</v>
          </cell>
          <cell r="F145" t="str">
            <v>GEL</v>
          </cell>
          <cell r="G145">
            <v>1.97</v>
          </cell>
          <cell r="H145" t="str">
            <v>USD</v>
          </cell>
        </row>
        <row r="146">
          <cell r="B146">
            <v>40603</v>
          </cell>
          <cell r="C146">
            <v>40603</v>
          </cell>
          <cell r="E146">
            <v>0.35000000000000003</v>
          </cell>
          <cell r="F146" t="str">
            <v>GEL</v>
          </cell>
          <cell r="G146">
            <v>0.2</v>
          </cell>
          <cell r="H146" t="str">
            <v>USD</v>
          </cell>
        </row>
        <row r="147">
          <cell r="B147">
            <v>40603</v>
          </cell>
          <cell r="C147">
            <v>40603</v>
          </cell>
          <cell r="E147">
            <v>2.44</v>
          </cell>
          <cell r="F147" t="str">
            <v>GEL</v>
          </cell>
          <cell r="G147">
            <v>1.4000000000000001</v>
          </cell>
          <cell r="H147" t="str">
            <v>USD</v>
          </cell>
        </row>
        <row r="148">
          <cell r="B148">
            <v>40603</v>
          </cell>
          <cell r="C148">
            <v>40603</v>
          </cell>
          <cell r="E148">
            <v>2.7800000000000002</v>
          </cell>
          <cell r="F148" t="str">
            <v>GEL</v>
          </cell>
          <cell r="G148">
            <v>1.6</v>
          </cell>
          <cell r="H148" t="str">
            <v>USD</v>
          </cell>
        </row>
        <row r="149">
          <cell r="B149">
            <v>40603</v>
          </cell>
          <cell r="C149">
            <v>40603</v>
          </cell>
          <cell r="E149">
            <v>6.96</v>
          </cell>
          <cell r="F149" t="str">
            <v>GEL</v>
          </cell>
          <cell r="G149">
            <v>4</v>
          </cell>
          <cell r="H149" t="str">
            <v>USD</v>
          </cell>
        </row>
        <row r="150">
          <cell r="B150">
            <v>40603</v>
          </cell>
          <cell r="C150">
            <v>40603</v>
          </cell>
          <cell r="E150">
            <v>3.48</v>
          </cell>
          <cell r="F150" t="str">
            <v>GEL</v>
          </cell>
          <cell r="G150">
            <v>2</v>
          </cell>
          <cell r="H150" t="str">
            <v>USD</v>
          </cell>
        </row>
        <row r="151">
          <cell r="B151">
            <v>40603</v>
          </cell>
          <cell r="C151">
            <v>40603</v>
          </cell>
          <cell r="E151">
            <v>1.98</v>
          </cell>
          <cell r="F151" t="str">
            <v>GEL</v>
          </cell>
          <cell r="G151">
            <v>1.1400000000000001</v>
          </cell>
          <cell r="H151" t="str">
            <v>USD</v>
          </cell>
        </row>
        <row r="152">
          <cell r="B152">
            <v>40603</v>
          </cell>
          <cell r="C152">
            <v>40603</v>
          </cell>
          <cell r="E152">
            <v>0.99</v>
          </cell>
          <cell r="F152" t="str">
            <v>GEL</v>
          </cell>
          <cell r="G152">
            <v>0.57000000000000006</v>
          </cell>
          <cell r="H152" t="str">
            <v>USD</v>
          </cell>
        </row>
        <row r="153">
          <cell r="B153">
            <v>40603</v>
          </cell>
          <cell r="C153">
            <v>40603</v>
          </cell>
          <cell r="E153">
            <v>0.19</v>
          </cell>
          <cell r="F153" t="str">
            <v>GEL</v>
          </cell>
          <cell r="G153">
            <v>0.11</v>
          </cell>
          <cell r="H153" t="str">
            <v>USD</v>
          </cell>
        </row>
        <row r="154">
          <cell r="B154">
            <v>40603</v>
          </cell>
          <cell r="C154">
            <v>40603</v>
          </cell>
          <cell r="E154">
            <v>1.74</v>
          </cell>
          <cell r="F154" t="str">
            <v>GEL</v>
          </cell>
          <cell r="G154">
            <v>1</v>
          </cell>
          <cell r="H154" t="str">
            <v>USD</v>
          </cell>
        </row>
        <row r="155">
          <cell r="B155">
            <v>40603</v>
          </cell>
          <cell r="C155">
            <v>40603</v>
          </cell>
          <cell r="E155">
            <v>0.89</v>
          </cell>
          <cell r="F155" t="str">
            <v>GEL</v>
          </cell>
          <cell r="G155">
            <v>0.51</v>
          </cell>
          <cell r="H155" t="str">
            <v>USD</v>
          </cell>
        </row>
        <row r="156">
          <cell r="B156">
            <v>40603</v>
          </cell>
          <cell r="C156">
            <v>40603</v>
          </cell>
          <cell r="E156">
            <v>2.09</v>
          </cell>
          <cell r="F156" t="str">
            <v>GEL</v>
          </cell>
          <cell r="G156">
            <v>1.2</v>
          </cell>
          <cell r="H156" t="str">
            <v>USD</v>
          </cell>
        </row>
        <row r="157">
          <cell r="B157">
            <v>40603</v>
          </cell>
          <cell r="C157">
            <v>40603</v>
          </cell>
          <cell r="E157">
            <v>0.99</v>
          </cell>
          <cell r="F157" t="str">
            <v>GEL</v>
          </cell>
          <cell r="G157">
            <v>0.57000000000000006</v>
          </cell>
          <cell r="H157" t="str">
            <v>USD</v>
          </cell>
        </row>
        <row r="158">
          <cell r="B158">
            <v>40603</v>
          </cell>
          <cell r="C158">
            <v>40603</v>
          </cell>
          <cell r="E158">
            <v>1.3900000000000001</v>
          </cell>
          <cell r="F158" t="str">
            <v>GEL</v>
          </cell>
          <cell r="G158">
            <v>0.8</v>
          </cell>
          <cell r="H158" t="str">
            <v>USD</v>
          </cell>
        </row>
        <row r="159">
          <cell r="B159">
            <v>40603</v>
          </cell>
          <cell r="C159">
            <v>40603</v>
          </cell>
          <cell r="E159">
            <v>1.3900000000000001</v>
          </cell>
          <cell r="F159" t="str">
            <v>GEL</v>
          </cell>
          <cell r="G159">
            <v>0.8</v>
          </cell>
          <cell r="H159" t="str">
            <v>USD</v>
          </cell>
        </row>
        <row r="160">
          <cell r="B160">
            <v>40603</v>
          </cell>
          <cell r="C160">
            <v>40603</v>
          </cell>
          <cell r="E160">
            <v>5.23</v>
          </cell>
          <cell r="F160" t="str">
            <v>GEL</v>
          </cell>
          <cell r="G160">
            <v>3</v>
          </cell>
          <cell r="H160" t="str">
            <v>USD</v>
          </cell>
        </row>
        <row r="161">
          <cell r="B161">
            <v>40603</v>
          </cell>
          <cell r="C161">
            <v>40603</v>
          </cell>
          <cell r="E161">
            <v>0.99</v>
          </cell>
          <cell r="F161" t="str">
            <v>GEL</v>
          </cell>
          <cell r="G161">
            <v>0.57000000000000006</v>
          </cell>
          <cell r="H161" t="str">
            <v>USD</v>
          </cell>
        </row>
        <row r="162">
          <cell r="B162">
            <v>40603</v>
          </cell>
          <cell r="C162">
            <v>40603</v>
          </cell>
          <cell r="E162">
            <v>3.83</v>
          </cell>
          <cell r="F162" t="str">
            <v>GEL</v>
          </cell>
          <cell r="G162">
            <v>2.2000000000000002</v>
          </cell>
          <cell r="H162" t="str">
            <v>USD</v>
          </cell>
        </row>
        <row r="163">
          <cell r="B163">
            <v>40603</v>
          </cell>
          <cell r="C163">
            <v>40603</v>
          </cell>
          <cell r="E163">
            <v>0.35000000000000003</v>
          </cell>
          <cell r="F163" t="str">
            <v>GEL</v>
          </cell>
          <cell r="G163">
            <v>0.2</v>
          </cell>
          <cell r="H163" t="str">
            <v>USD</v>
          </cell>
        </row>
        <row r="164">
          <cell r="B164">
            <v>40603</v>
          </cell>
          <cell r="C164">
            <v>40603</v>
          </cell>
          <cell r="E164">
            <v>2.09</v>
          </cell>
          <cell r="F164" t="str">
            <v>GEL</v>
          </cell>
          <cell r="G164">
            <v>1.2</v>
          </cell>
          <cell r="H164" t="str">
            <v>USD</v>
          </cell>
        </row>
        <row r="165">
          <cell r="B165">
            <v>40603</v>
          </cell>
          <cell r="C165">
            <v>40603</v>
          </cell>
          <cell r="E165">
            <v>12.19</v>
          </cell>
          <cell r="F165" t="str">
            <v>GEL</v>
          </cell>
          <cell r="G165">
            <v>7</v>
          </cell>
          <cell r="H165" t="str">
            <v>USD</v>
          </cell>
        </row>
        <row r="166">
          <cell r="B166">
            <v>40603</v>
          </cell>
          <cell r="C166">
            <v>40603</v>
          </cell>
          <cell r="E166">
            <v>0.99</v>
          </cell>
          <cell r="F166" t="str">
            <v>GEL</v>
          </cell>
          <cell r="G166">
            <v>0.57000000000000006</v>
          </cell>
          <cell r="H166" t="str">
            <v>USD</v>
          </cell>
        </row>
        <row r="167">
          <cell r="B167">
            <v>40603</v>
          </cell>
          <cell r="C167">
            <v>40603</v>
          </cell>
          <cell r="E167">
            <v>0.35000000000000003</v>
          </cell>
          <cell r="F167" t="str">
            <v>GEL</v>
          </cell>
          <cell r="G167">
            <v>0.2</v>
          </cell>
          <cell r="H167" t="str">
            <v>USD</v>
          </cell>
        </row>
        <row r="168">
          <cell r="B168">
            <v>40603</v>
          </cell>
          <cell r="C168">
            <v>40603</v>
          </cell>
          <cell r="E168">
            <v>0.70000000000000007</v>
          </cell>
          <cell r="F168" t="str">
            <v>GEL</v>
          </cell>
          <cell r="G168">
            <v>0.4</v>
          </cell>
          <cell r="H168" t="str">
            <v>USD</v>
          </cell>
        </row>
        <row r="169">
          <cell r="B169">
            <v>40603</v>
          </cell>
          <cell r="C169">
            <v>40603</v>
          </cell>
          <cell r="E169">
            <v>2.61</v>
          </cell>
          <cell r="F169" t="str">
            <v>GEL</v>
          </cell>
          <cell r="G169">
            <v>1.5</v>
          </cell>
          <cell r="H169" t="str">
            <v>USD</v>
          </cell>
        </row>
        <row r="170">
          <cell r="B170">
            <v>40603</v>
          </cell>
          <cell r="C170">
            <v>40603</v>
          </cell>
          <cell r="E170">
            <v>0.52</v>
          </cell>
          <cell r="F170" t="str">
            <v>GEL</v>
          </cell>
          <cell r="G170">
            <v>0.3</v>
          </cell>
          <cell r="H170" t="str">
            <v>USD</v>
          </cell>
        </row>
        <row r="171">
          <cell r="B171">
            <v>40603</v>
          </cell>
          <cell r="C171">
            <v>40603</v>
          </cell>
          <cell r="E171">
            <v>3.49</v>
          </cell>
          <cell r="F171" t="str">
            <v>GEL</v>
          </cell>
          <cell r="G171">
            <v>2</v>
          </cell>
          <cell r="H171" t="str">
            <v>USD</v>
          </cell>
        </row>
        <row r="172">
          <cell r="B172">
            <v>40603</v>
          </cell>
          <cell r="C172">
            <v>40603</v>
          </cell>
          <cell r="E172">
            <v>0.35000000000000003</v>
          </cell>
          <cell r="F172" t="str">
            <v>GEL</v>
          </cell>
          <cell r="G172">
            <v>0.2</v>
          </cell>
          <cell r="H172" t="str">
            <v>USD</v>
          </cell>
        </row>
        <row r="173">
          <cell r="B173">
            <v>40603</v>
          </cell>
          <cell r="C173">
            <v>40603</v>
          </cell>
          <cell r="E173">
            <v>13.870000000000001</v>
          </cell>
          <cell r="F173" t="str">
            <v>GEL</v>
          </cell>
          <cell r="G173">
            <v>7.97</v>
          </cell>
          <cell r="H173" t="str">
            <v>USD</v>
          </cell>
        </row>
        <row r="174">
          <cell r="B174">
            <v>40603</v>
          </cell>
          <cell r="C174">
            <v>40603</v>
          </cell>
          <cell r="E174">
            <v>1.04</v>
          </cell>
          <cell r="F174" t="str">
            <v>GEL</v>
          </cell>
          <cell r="G174">
            <v>0.6</v>
          </cell>
          <cell r="H174" t="str">
            <v>USD</v>
          </cell>
        </row>
        <row r="175">
          <cell r="B175">
            <v>40603</v>
          </cell>
          <cell r="C175">
            <v>40603</v>
          </cell>
          <cell r="E175">
            <v>2.79</v>
          </cell>
          <cell r="F175" t="str">
            <v>GEL</v>
          </cell>
          <cell r="G175">
            <v>1.6</v>
          </cell>
          <cell r="H175" t="str">
            <v>USD</v>
          </cell>
        </row>
        <row r="176">
          <cell r="B176">
            <v>40603</v>
          </cell>
          <cell r="C176">
            <v>40603</v>
          </cell>
          <cell r="E176">
            <v>0.35000000000000003</v>
          </cell>
          <cell r="F176" t="str">
            <v>GEL</v>
          </cell>
          <cell r="G176">
            <v>0.2</v>
          </cell>
          <cell r="H176" t="str">
            <v>USD</v>
          </cell>
        </row>
        <row r="177">
          <cell r="B177">
            <v>40603</v>
          </cell>
          <cell r="C177">
            <v>40603</v>
          </cell>
          <cell r="E177">
            <v>2.44</v>
          </cell>
          <cell r="F177" t="str">
            <v>GEL</v>
          </cell>
          <cell r="G177">
            <v>1.4000000000000001</v>
          </cell>
          <cell r="H177" t="str">
            <v>USD</v>
          </cell>
        </row>
        <row r="178">
          <cell r="B178">
            <v>40603</v>
          </cell>
          <cell r="C178">
            <v>40603</v>
          </cell>
          <cell r="E178">
            <v>0.99</v>
          </cell>
          <cell r="F178" t="str">
            <v>GEL</v>
          </cell>
          <cell r="G178">
            <v>0.57000000000000006</v>
          </cell>
          <cell r="H178" t="str">
            <v>USD</v>
          </cell>
        </row>
        <row r="179">
          <cell r="B179">
            <v>40603</v>
          </cell>
          <cell r="C179">
            <v>40603</v>
          </cell>
          <cell r="E179">
            <v>0.21</v>
          </cell>
          <cell r="F179" t="str">
            <v>GEL</v>
          </cell>
          <cell r="G179">
            <v>0.12</v>
          </cell>
          <cell r="H179" t="str">
            <v>USD</v>
          </cell>
        </row>
        <row r="180">
          <cell r="B180">
            <v>40603</v>
          </cell>
          <cell r="C180">
            <v>40603</v>
          </cell>
          <cell r="E180">
            <v>6.16</v>
          </cell>
          <cell r="F180" t="str">
            <v>GEL</v>
          </cell>
          <cell r="G180">
            <v>3.54</v>
          </cell>
          <cell r="H180" t="str">
            <v>USD</v>
          </cell>
        </row>
        <row r="181">
          <cell r="B181">
            <v>40603</v>
          </cell>
          <cell r="C181">
            <v>40603</v>
          </cell>
          <cell r="E181">
            <v>1.74</v>
          </cell>
          <cell r="F181" t="str">
            <v>GEL</v>
          </cell>
          <cell r="G181">
            <v>1</v>
          </cell>
          <cell r="H181" t="str">
            <v>USD</v>
          </cell>
        </row>
        <row r="182">
          <cell r="B182">
            <v>40603</v>
          </cell>
          <cell r="C182">
            <v>40603</v>
          </cell>
          <cell r="E182">
            <v>0.35000000000000003</v>
          </cell>
          <cell r="F182" t="str">
            <v>GEL</v>
          </cell>
          <cell r="G182">
            <v>0.2</v>
          </cell>
          <cell r="H182" t="str">
            <v>USD</v>
          </cell>
        </row>
        <row r="183">
          <cell r="B183">
            <v>40603</v>
          </cell>
          <cell r="C183">
            <v>40603</v>
          </cell>
          <cell r="E183">
            <v>3.48</v>
          </cell>
          <cell r="F183" t="str">
            <v>GEL</v>
          </cell>
          <cell r="G183">
            <v>2</v>
          </cell>
          <cell r="H183" t="str">
            <v>USD</v>
          </cell>
        </row>
        <row r="184">
          <cell r="B184">
            <v>40603</v>
          </cell>
          <cell r="C184">
            <v>40603</v>
          </cell>
          <cell r="E184">
            <v>1.04</v>
          </cell>
          <cell r="F184" t="str">
            <v>GEL</v>
          </cell>
          <cell r="G184">
            <v>0.6</v>
          </cell>
          <cell r="H184" t="str">
            <v>USD</v>
          </cell>
        </row>
        <row r="185">
          <cell r="B185">
            <v>40603</v>
          </cell>
          <cell r="C185">
            <v>40603</v>
          </cell>
          <cell r="E185">
            <v>4.53</v>
          </cell>
          <cell r="F185" t="str">
            <v>GEL</v>
          </cell>
          <cell r="G185">
            <v>2.6</v>
          </cell>
          <cell r="H185" t="str">
            <v>USD</v>
          </cell>
        </row>
        <row r="186">
          <cell r="B186">
            <v>40603</v>
          </cell>
          <cell r="C186">
            <v>40603</v>
          </cell>
          <cell r="E186">
            <v>1.98</v>
          </cell>
          <cell r="F186" t="str">
            <v>GEL</v>
          </cell>
          <cell r="G186">
            <v>1.1400000000000001</v>
          </cell>
          <cell r="H186" t="str">
            <v>USD</v>
          </cell>
        </row>
        <row r="187">
          <cell r="B187">
            <v>40603</v>
          </cell>
          <cell r="C187">
            <v>40603</v>
          </cell>
          <cell r="E187">
            <v>1.34</v>
          </cell>
          <cell r="F187" t="str">
            <v>GEL</v>
          </cell>
          <cell r="G187">
            <v>0.77</v>
          </cell>
          <cell r="H187" t="str">
            <v>USD</v>
          </cell>
        </row>
        <row r="188">
          <cell r="B188">
            <v>40603</v>
          </cell>
          <cell r="C188">
            <v>40603</v>
          </cell>
          <cell r="E188">
            <v>0.99</v>
          </cell>
          <cell r="F188" t="str">
            <v>GEL</v>
          </cell>
          <cell r="G188">
            <v>0.57000000000000006</v>
          </cell>
          <cell r="H188" t="str">
            <v>USD</v>
          </cell>
        </row>
        <row r="189">
          <cell r="B189">
            <v>40603</v>
          </cell>
          <cell r="C189">
            <v>40603</v>
          </cell>
          <cell r="E189">
            <v>13.92</v>
          </cell>
          <cell r="F189" t="str">
            <v>GEL</v>
          </cell>
          <cell r="G189">
            <v>8</v>
          </cell>
          <cell r="H189" t="str">
            <v>USD</v>
          </cell>
        </row>
        <row r="190">
          <cell r="B190">
            <v>40603</v>
          </cell>
          <cell r="C190">
            <v>40603</v>
          </cell>
          <cell r="E190">
            <v>2.33</v>
          </cell>
          <cell r="F190" t="str">
            <v>GEL</v>
          </cell>
          <cell r="G190">
            <v>1.34</v>
          </cell>
          <cell r="H190" t="str">
            <v>USD</v>
          </cell>
        </row>
        <row r="191">
          <cell r="B191">
            <v>40603</v>
          </cell>
          <cell r="C191">
            <v>40603</v>
          </cell>
          <cell r="E191">
            <v>3.48</v>
          </cell>
          <cell r="F191" t="str">
            <v>GEL</v>
          </cell>
          <cell r="G191">
            <v>2</v>
          </cell>
          <cell r="H191" t="str">
            <v>USD</v>
          </cell>
        </row>
        <row r="192">
          <cell r="B192">
            <v>40603</v>
          </cell>
          <cell r="C192">
            <v>40603</v>
          </cell>
          <cell r="E192">
            <v>1.74</v>
          </cell>
          <cell r="F192" t="str">
            <v>GEL</v>
          </cell>
          <cell r="G192">
            <v>1</v>
          </cell>
          <cell r="H192" t="str">
            <v>USD</v>
          </cell>
        </row>
        <row r="193">
          <cell r="B193">
            <v>40603</v>
          </cell>
          <cell r="C193">
            <v>40603</v>
          </cell>
          <cell r="E193">
            <v>0.19</v>
          </cell>
          <cell r="F193" t="str">
            <v>GEL</v>
          </cell>
          <cell r="G193">
            <v>0.11</v>
          </cell>
          <cell r="H193" t="str">
            <v>USD</v>
          </cell>
        </row>
        <row r="194">
          <cell r="B194">
            <v>40603</v>
          </cell>
          <cell r="C194">
            <v>40603</v>
          </cell>
          <cell r="E194">
            <v>12.19</v>
          </cell>
          <cell r="F194" t="str">
            <v>GEL</v>
          </cell>
          <cell r="G194">
            <v>7</v>
          </cell>
          <cell r="H194" t="str">
            <v>USD</v>
          </cell>
        </row>
        <row r="195">
          <cell r="B195">
            <v>40603</v>
          </cell>
          <cell r="C195">
            <v>40603</v>
          </cell>
          <cell r="E195">
            <v>6.2700000000000005</v>
          </cell>
          <cell r="F195" t="str">
            <v>GEL</v>
          </cell>
          <cell r="G195">
            <v>3.6</v>
          </cell>
          <cell r="H195" t="str">
            <v>USD</v>
          </cell>
        </row>
        <row r="196">
          <cell r="B196">
            <v>40603</v>
          </cell>
          <cell r="C196">
            <v>40603</v>
          </cell>
          <cell r="E196">
            <v>7.3100000000000005</v>
          </cell>
          <cell r="F196" t="str">
            <v>GEL</v>
          </cell>
          <cell r="G196">
            <v>4.2</v>
          </cell>
          <cell r="H196" t="str">
            <v>USD</v>
          </cell>
        </row>
        <row r="197">
          <cell r="B197">
            <v>40603</v>
          </cell>
          <cell r="C197">
            <v>40603</v>
          </cell>
          <cell r="E197">
            <v>1.04</v>
          </cell>
          <cell r="F197" t="str">
            <v>GEL</v>
          </cell>
          <cell r="G197">
            <v>0.6</v>
          </cell>
          <cell r="H197" t="str">
            <v>USD</v>
          </cell>
        </row>
        <row r="198">
          <cell r="B198">
            <v>40603</v>
          </cell>
          <cell r="C198">
            <v>40603</v>
          </cell>
          <cell r="E198">
            <v>0.70000000000000007</v>
          </cell>
          <cell r="F198" t="str">
            <v>GEL</v>
          </cell>
          <cell r="G198">
            <v>0.4</v>
          </cell>
          <cell r="H198" t="str">
            <v>USD</v>
          </cell>
        </row>
        <row r="199">
          <cell r="B199">
            <v>40603</v>
          </cell>
          <cell r="C199">
            <v>40603</v>
          </cell>
          <cell r="E199">
            <v>1.3900000000000001</v>
          </cell>
          <cell r="F199" t="str">
            <v>GEL</v>
          </cell>
          <cell r="G199">
            <v>0.8</v>
          </cell>
          <cell r="H199" t="str">
            <v>USD</v>
          </cell>
        </row>
        <row r="200">
          <cell r="B200">
            <v>40603</v>
          </cell>
          <cell r="C200">
            <v>40603</v>
          </cell>
          <cell r="E200">
            <v>2.79</v>
          </cell>
          <cell r="F200" t="str">
            <v>GEL</v>
          </cell>
          <cell r="G200">
            <v>1.6</v>
          </cell>
          <cell r="H200" t="str">
            <v>USD</v>
          </cell>
        </row>
        <row r="201">
          <cell r="B201">
            <v>40603</v>
          </cell>
          <cell r="C201">
            <v>40603</v>
          </cell>
          <cell r="E201">
            <v>0.99</v>
          </cell>
          <cell r="F201" t="str">
            <v>GEL</v>
          </cell>
          <cell r="G201">
            <v>0.57000000000000006</v>
          </cell>
          <cell r="H201" t="str">
            <v>USD</v>
          </cell>
        </row>
        <row r="202">
          <cell r="B202">
            <v>40603</v>
          </cell>
          <cell r="C202">
            <v>40603</v>
          </cell>
          <cell r="E202">
            <v>0.99</v>
          </cell>
          <cell r="F202" t="str">
            <v>GEL</v>
          </cell>
          <cell r="G202">
            <v>0.57000000000000006</v>
          </cell>
          <cell r="H202" t="str">
            <v>USD</v>
          </cell>
        </row>
        <row r="203">
          <cell r="B203">
            <v>40603</v>
          </cell>
          <cell r="C203">
            <v>40603</v>
          </cell>
          <cell r="E203">
            <v>15.31</v>
          </cell>
          <cell r="F203" t="str">
            <v>GEL</v>
          </cell>
          <cell r="G203">
            <v>8.8000000000000007</v>
          </cell>
          <cell r="H203" t="str">
            <v>USD</v>
          </cell>
        </row>
        <row r="204">
          <cell r="B204">
            <v>40603</v>
          </cell>
          <cell r="C204">
            <v>40603</v>
          </cell>
          <cell r="E204">
            <v>0.35000000000000003</v>
          </cell>
          <cell r="F204" t="str">
            <v>GEL</v>
          </cell>
          <cell r="G204">
            <v>0.2</v>
          </cell>
          <cell r="H204" t="str">
            <v>USD</v>
          </cell>
        </row>
        <row r="205">
          <cell r="B205">
            <v>40603</v>
          </cell>
          <cell r="C205">
            <v>40603</v>
          </cell>
          <cell r="E205">
            <v>8</v>
          </cell>
          <cell r="F205" t="str">
            <v>GEL</v>
          </cell>
          <cell r="G205">
            <v>4.6000000000000005</v>
          </cell>
          <cell r="H205" t="str">
            <v>USD</v>
          </cell>
        </row>
        <row r="206">
          <cell r="B206">
            <v>40603</v>
          </cell>
          <cell r="C206">
            <v>40603</v>
          </cell>
          <cell r="E206">
            <v>2.98</v>
          </cell>
          <cell r="F206" t="str">
            <v>GEL</v>
          </cell>
          <cell r="G206">
            <v>1.71</v>
          </cell>
          <cell r="H206" t="str">
            <v>USD</v>
          </cell>
        </row>
        <row r="207">
          <cell r="B207">
            <v>40603</v>
          </cell>
          <cell r="C207">
            <v>40603</v>
          </cell>
          <cell r="E207">
            <v>0.99</v>
          </cell>
          <cell r="F207" t="str">
            <v>GEL</v>
          </cell>
          <cell r="G207">
            <v>0.57000000000000006</v>
          </cell>
          <cell r="H207" t="str">
            <v>USD</v>
          </cell>
        </row>
        <row r="208">
          <cell r="B208">
            <v>40603</v>
          </cell>
          <cell r="C208">
            <v>40603</v>
          </cell>
          <cell r="E208">
            <v>1.74</v>
          </cell>
          <cell r="F208" t="str">
            <v>GEL</v>
          </cell>
          <cell r="G208">
            <v>1</v>
          </cell>
          <cell r="H208" t="str">
            <v>USD</v>
          </cell>
        </row>
        <row r="209">
          <cell r="B209">
            <v>40603</v>
          </cell>
          <cell r="C209">
            <v>40603</v>
          </cell>
          <cell r="E209">
            <v>1.04</v>
          </cell>
          <cell r="F209" t="str">
            <v>GEL</v>
          </cell>
          <cell r="G209">
            <v>0.6</v>
          </cell>
          <cell r="H209" t="str">
            <v>USD</v>
          </cell>
        </row>
        <row r="210">
          <cell r="B210">
            <v>40603</v>
          </cell>
          <cell r="C210">
            <v>40603</v>
          </cell>
          <cell r="E210">
            <v>11.44</v>
          </cell>
          <cell r="F210" t="str">
            <v>GEL</v>
          </cell>
          <cell r="G210">
            <v>6.57</v>
          </cell>
          <cell r="H210" t="str">
            <v>USD</v>
          </cell>
        </row>
        <row r="211">
          <cell r="B211">
            <v>40603</v>
          </cell>
          <cell r="C211">
            <v>40603</v>
          </cell>
          <cell r="E211">
            <v>6.28</v>
          </cell>
          <cell r="F211" t="str">
            <v>GEL</v>
          </cell>
          <cell r="G211">
            <v>3.6</v>
          </cell>
          <cell r="H211" t="str">
            <v>USD</v>
          </cell>
        </row>
        <row r="212">
          <cell r="B212">
            <v>40603</v>
          </cell>
          <cell r="C212">
            <v>40603</v>
          </cell>
          <cell r="E212">
            <v>0.35000000000000003</v>
          </cell>
          <cell r="F212" t="str">
            <v>GEL</v>
          </cell>
          <cell r="G212">
            <v>0.2</v>
          </cell>
          <cell r="H212" t="str">
            <v>USD</v>
          </cell>
        </row>
        <row r="213">
          <cell r="B213">
            <v>40603</v>
          </cell>
          <cell r="C213">
            <v>40603</v>
          </cell>
          <cell r="E213">
            <v>0.70000000000000007</v>
          </cell>
          <cell r="F213" t="str">
            <v>GEL</v>
          </cell>
          <cell r="G213">
            <v>0.4</v>
          </cell>
          <cell r="H213" t="str">
            <v>USD</v>
          </cell>
        </row>
        <row r="214">
          <cell r="B214">
            <v>40603</v>
          </cell>
          <cell r="C214">
            <v>40603</v>
          </cell>
          <cell r="E214">
            <v>0.19</v>
          </cell>
          <cell r="F214" t="str">
            <v>GEL</v>
          </cell>
          <cell r="G214">
            <v>0.11</v>
          </cell>
          <cell r="H214" t="str">
            <v>USD</v>
          </cell>
        </row>
        <row r="215">
          <cell r="B215">
            <v>40603</v>
          </cell>
          <cell r="C215">
            <v>40603</v>
          </cell>
          <cell r="E215">
            <v>0.35000000000000003</v>
          </cell>
          <cell r="F215" t="str">
            <v>GEL</v>
          </cell>
          <cell r="G215">
            <v>0.2</v>
          </cell>
          <cell r="H215" t="str">
            <v>USD</v>
          </cell>
        </row>
        <row r="216">
          <cell r="B216">
            <v>40603</v>
          </cell>
          <cell r="C216">
            <v>40603</v>
          </cell>
          <cell r="E216">
            <v>2.79</v>
          </cell>
          <cell r="F216" t="str">
            <v>GEL</v>
          </cell>
          <cell r="G216">
            <v>1.6</v>
          </cell>
          <cell r="H216" t="str">
            <v>USD</v>
          </cell>
        </row>
        <row r="217">
          <cell r="B217">
            <v>40603</v>
          </cell>
          <cell r="C217">
            <v>40603</v>
          </cell>
          <cell r="E217">
            <v>0.52</v>
          </cell>
          <cell r="F217" t="str">
            <v>GEL</v>
          </cell>
          <cell r="G217">
            <v>0.3</v>
          </cell>
          <cell r="H217" t="str">
            <v>USD</v>
          </cell>
        </row>
        <row r="218">
          <cell r="B218">
            <v>40603</v>
          </cell>
          <cell r="C218">
            <v>40603</v>
          </cell>
          <cell r="E218">
            <v>5.23</v>
          </cell>
          <cell r="F218" t="str">
            <v>GEL</v>
          </cell>
          <cell r="G218">
            <v>3</v>
          </cell>
          <cell r="H218" t="str">
            <v>USD</v>
          </cell>
        </row>
        <row r="219">
          <cell r="B219">
            <v>40603</v>
          </cell>
          <cell r="C219">
            <v>40603</v>
          </cell>
          <cell r="E219">
            <v>1.04</v>
          </cell>
          <cell r="F219" t="str">
            <v>GEL</v>
          </cell>
          <cell r="G219">
            <v>0.6</v>
          </cell>
          <cell r="H219" t="str">
            <v>USD</v>
          </cell>
        </row>
        <row r="220">
          <cell r="B220">
            <v>40603</v>
          </cell>
          <cell r="C220">
            <v>40603</v>
          </cell>
          <cell r="E220">
            <v>0.35000000000000003</v>
          </cell>
          <cell r="F220" t="str">
            <v>GEL</v>
          </cell>
          <cell r="G220">
            <v>0.2</v>
          </cell>
          <cell r="H220" t="str">
            <v>USD</v>
          </cell>
        </row>
        <row r="221">
          <cell r="B221">
            <v>40603</v>
          </cell>
          <cell r="C221">
            <v>40603</v>
          </cell>
          <cell r="E221">
            <v>2.79</v>
          </cell>
          <cell r="F221" t="str">
            <v>GEL</v>
          </cell>
          <cell r="G221">
            <v>1.6</v>
          </cell>
          <cell r="H221" t="str">
            <v>USD</v>
          </cell>
        </row>
        <row r="222">
          <cell r="B222">
            <v>40603</v>
          </cell>
          <cell r="C222">
            <v>40603</v>
          </cell>
          <cell r="E222">
            <v>2.79</v>
          </cell>
          <cell r="F222" t="str">
            <v>GEL</v>
          </cell>
          <cell r="G222">
            <v>1.6</v>
          </cell>
          <cell r="H222" t="str">
            <v>USD</v>
          </cell>
        </row>
        <row r="223">
          <cell r="B223">
            <v>40603</v>
          </cell>
          <cell r="C223">
            <v>40603</v>
          </cell>
          <cell r="E223">
            <v>0.35000000000000003</v>
          </cell>
          <cell r="F223" t="str">
            <v>GEL</v>
          </cell>
          <cell r="G223">
            <v>0.2</v>
          </cell>
          <cell r="H223" t="str">
            <v>USD</v>
          </cell>
        </row>
        <row r="224">
          <cell r="B224">
            <v>40603</v>
          </cell>
          <cell r="C224">
            <v>40603</v>
          </cell>
          <cell r="E224">
            <v>0.35000000000000003</v>
          </cell>
          <cell r="F224" t="str">
            <v>GEL</v>
          </cell>
          <cell r="G224">
            <v>0.2</v>
          </cell>
          <cell r="H224" t="str">
            <v>USD</v>
          </cell>
        </row>
        <row r="225">
          <cell r="B225">
            <v>40603</v>
          </cell>
          <cell r="C225">
            <v>40603</v>
          </cell>
          <cell r="E225">
            <v>0.35000000000000003</v>
          </cell>
          <cell r="F225" t="str">
            <v>GEL</v>
          </cell>
          <cell r="G225">
            <v>0.2</v>
          </cell>
          <cell r="H225" t="str">
            <v>USD</v>
          </cell>
        </row>
        <row r="226">
          <cell r="B226">
            <v>40603</v>
          </cell>
          <cell r="C226">
            <v>40603</v>
          </cell>
          <cell r="E226">
            <v>0.35000000000000003</v>
          </cell>
          <cell r="F226" t="str">
            <v>GEL</v>
          </cell>
          <cell r="G226">
            <v>0.2</v>
          </cell>
          <cell r="H226" t="str">
            <v>USD</v>
          </cell>
        </row>
        <row r="227">
          <cell r="B227">
            <v>40603</v>
          </cell>
          <cell r="C227">
            <v>40603</v>
          </cell>
          <cell r="E227">
            <v>1.04</v>
          </cell>
          <cell r="F227" t="str">
            <v>GEL</v>
          </cell>
          <cell r="G227">
            <v>0.6</v>
          </cell>
          <cell r="H227" t="str">
            <v>USD</v>
          </cell>
        </row>
        <row r="228">
          <cell r="B228">
            <v>40603</v>
          </cell>
          <cell r="C228">
            <v>40603</v>
          </cell>
          <cell r="E228">
            <v>0.35000000000000003</v>
          </cell>
          <cell r="F228" t="str">
            <v>GEL</v>
          </cell>
          <cell r="G228">
            <v>0.2</v>
          </cell>
          <cell r="H228" t="str">
            <v>USD</v>
          </cell>
        </row>
        <row r="229">
          <cell r="B229">
            <v>40603</v>
          </cell>
          <cell r="C229">
            <v>40603</v>
          </cell>
          <cell r="E229">
            <v>2.44</v>
          </cell>
          <cell r="F229" t="str">
            <v>GEL</v>
          </cell>
          <cell r="G229">
            <v>1.4000000000000001</v>
          </cell>
          <cell r="H229" t="str">
            <v>USD</v>
          </cell>
        </row>
        <row r="230">
          <cell r="B230">
            <v>40603</v>
          </cell>
          <cell r="C230">
            <v>40603</v>
          </cell>
          <cell r="E230">
            <v>0.35000000000000003</v>
          </cell>
          <cell r="F230" t="str">
            <v>GEL</v>
          </cell>
          <cell r="G230">
            <v>0.2</v>
          </cell>
          <cell r="H230" t="str">
            <v>USD</v>
          </cell>
        </row>
        <row r="231">
          <cell r="B231">
            <v>40603</v>
          </cell>
          <cell r="C231">
            <v>40603</v>
          </cell>
          <cell r="E231">
            <v>1.74</v>
          </cell>
          <cell r="F231" t="str">
            <v>GEL</v>
          </cell>
          <cell r="G231">
            <v>1</v>
          </cell>
          <cell r="H231" t="str">
            <v>USD</v>
          </cell>
        </row>
        <row r="232">
          <cell r="B232">
            <v>40603</v>
          </cell>
          <cell r="C232">
            <v>40603</v>
          </cell>
          <cell r="E232">
            <v>54.32</v>
          </cell>
          <cell r="F232" t="str">
            <v>GEL</v>
          </cell>
          <cell r="G232">
            <v>31.2</v>
          </cell>
          <cell r="H232" t="str">
            <v>USD</v>
          </cell>
        </row>
        <row r="233">
          <cell r="B233">
            <v>40603</v>
          </cell>
          <cell r="C233">
            <v>40603</v>
          </cell>
          <cell r="E233">
            <v>6.79</v>
          </cell>
          <cell r="F233" t="str">
            <v>GEL</v>
          </cell>
          <cell r="G233">
            <v>3.9</v>
          </cell>
          <cell r="H233" t="str">
            <v>USD</v>
          </cell>
        </row>
        <row r="234">
          <cell r="B234">
            <v>40603</v>
          </cell>
          <cell r="C234">
            <v>40603</v>
          </cell>
          <cell r="E234">
            <v>47.53</v>
          </cell>
          <cell r="F234" t="str">
            <v>GEL</v>
          </cell>
          <cell r="G234">
            <v>27.3</v>
          </cell>
          <cell r="H234" t="str">
            <v>USD</v>
          </cell>
        </row>
        <row r="235">
          <cell r="B235">
            <v>40603</v>
          </cell>
          <cell r="C235">
            <v>40603</v>
          </cell>
          <cell r="E235">
            <v>74.69</v>
          </cell>
          <cell r="F235" t="str">
            <v>GEL</v>
          </cell>
          <cell r="G235">
            <v>42.9</v>
          </cell>
          <cell r="H235" t="str">
            <v>USD</v>
          </cell>
        </row>
        <row r="236">
          <cell r="B236">
            <v>40603</v>
          </cell>
          <cell r="C236">
            <v>40603</v>
          </cell>
          <cell r="E236">
            <v>6.79</v>
          </cell>
          <cell r="F236" t="str">
            <v>GEL</v>
          </cell>
          <cell r="G236">
            <v>3.9</v>
          </cell>
          <cell r="H236" t="str">
            <v>USD</v>
          </cell>
        </row>
        <row r="237">
          <cell r="B237">
            <v>40603</v>
          </cell>
          <cell r="C237">
            <v>40603</v>
          </cell>
          <cell r="E237">
            <v>47.53</v>
          </cell>
          <cell r="F237" t="str">
            <v>GEL</v>
          </cell>
          <cell r="G237">
            <v>27.3</v>
          </cell>
          <cell r="H237" t="str">
            <v>USD</v>
          </cell>
        </row>
        <row r="238">
          <cell r="B238">
            <v>40603</v>
          </cell>
          <cell r="C238">
            <v>40603</v>
          </cell>
          <cell r="E238">
            <v>27.16</v>
          </cell>
          <cell r="F238" t="str">
            <v>GEL</v>
          </cell>
          <cell r="G238">
            <v>15.6</v>
          </cell>
          <cell r="H238" t="str">
            <v>USD</v>
          </cell>
        </row>
        <row r="239">
          <cell r="B239">
            <v>40603</v>
          </cell>
          <cell r="C239">
            <v>40603</v>
          </cell>
          <cell r="E239">
            <v>6.79</v>
          </cell>
          <cell r="F239" t="str">
            <v>GEL</v>
          </cell>
          <cell r="G239">
            <v>3.9</v>
          </cell>
          <cell r="H239" t="str">
            <v>USD</v>
          </cell>
        </row>
        <row r="240">
          <cell r="B240">
            <v>40603</v>
          </cell>
          <cell r="C240">
            <v>40603</v>
          </cell>
          <cell r="E240">
            <v>6.79</v>
          </cell>
          <cell r="F240" t="str">
            <v>GEL</v>
          </cell>
          <cell r="G240">
            <v>3.9</v>
          </cell>
          <cell r="H240" t="str">
            <v>USD</v>
          </cell>
        </row>
        <row r="241">
          <cell r="B241">
            <v>40603</v>
          </cell>
          <cell r="C241">
            <v>40603</v>
          </cell>
          <cell r="E241">
            <v>40.74</v>
          </cell>
          <cell r="F241" t="str">
            <v>GEL</v>
          </cell>
          <cell r="G241">
            <v>23.400000000000002</v>
          </cell>
          <cell r="H241" t="str">
            <v>USD</v>
          </cell>
        </row>
        <row r="242">
          <cell r="B242">
            <v>40603</v>
          </cell>
          <cell r="C242">
            <v>40603</v>
          </cell>
          <cell r="E242">
            <v>13.58</v>
          </cell>
          <cell r="F242" t="str">
            <v>GEL</v>
          </cell>
          <cell r="G242">
            <v>7.8</v>
          </cell>
          <cell r="H242" t="str">
            <v>USD</v>
          </cell>
        </row>
        <row r="243">
          <cell r="B243">
            <v>40603</v>
          </cell>
          <cell r="C243">
            <v>40603</v>
          </cell>
          <cell r="E243">
            <v>47.53</v>
          </cell>
          <cell r="F243" t="str">
            <v>GEL</v>
          </cell>
          <cell r="G243">
            <v>27.3</v>
          </cell>
          <cell r="H243" t="str">
            <v>USD</v>
          </cell>
        </row>
        <row r="244">
          <cell r="B244">
            <v>40603</v>
          </cell>
          <cell r="C244">
            <v>40603</v>
          </cell>
          <cell r="E244">
            <v>20.37</v>
          </cell>
          <cell r="F244" t="str">
            <v>GEL</v>
          </cell>
          <cell r="G244">
            <v>11.700000000000001</v>
          </cell>
          <cell r="H244" t="str">
            <v>USD</v>
          </cell>
        </row>
        <row r="245">
          <cell r="B245">
            <v>40603</v>
          </cell>
          <cell r="C245">
            <v>40603</v>
          </cell>
          <cell r="E245">
            <v>3.39</v>
          </cell>
          <cell r="F245" t="str">
            <v>GEL</v>
          </cell>
          <cell r="G245">
            <v>1.95</v>
          </cell>
          <cell r="H245" t="str">
            <v>USD</v>
          </cell>
        </row>
        <row r="246">
          <cell r="B246">
            <v>40603</v>
          </cell>
          <cell r="C246">
            <v>40603</v>
          </cell>
          <cell r="E246">
            <v>33.950000000000003</v>
          </cell>
          <cell r="F246" t="str">
            <v>GEL</v>
          </cell>
          <cell r="G246">
            <v>19.5</v>
          </cell>
          <cell r="H246" t="str">
            <v>USD</v>
          </cell>
        </row>
        <row r="247">
          <cell r="B247">
            <v>40603</v>
          </cell>
          <cell r="C247">
            <v>40603</v>
          </cell>
          <cell r="E247">
            <v>64.5</v>
          </cell>
          <cell r="F247" t="str">
            <v>GEL</v>
          </cell>
          <cell r="G247">
            <v>37.050000000000004</v>
          </cell>
          <cell r="H247" t="str">
            <v>USD</v>
          </cell>
        </row>
        <row r="248">
          <cell r="B248">
            <v>40603</v>
          </cell>
          <cell r="C248">
            <v>40603</v>
          </cell>
          <cell r="E248">
            <v>6.79</v>
          </cell>
          <cell r="F248" t="str">
            <v>GEL</v>
          </cell>
          <cell r="G248">
            <v>3.9</v>
          </cell>
          <cell r="H248" t="str">
            <v>USD</v>
          </cell>
        </row>
        <row r="249">
          <cell r="B249">
            <v>40603</v>
          </cell>
          <cell r="C249">
            <v>40603</v>
          </cell>
          <cell r="E249">
            <v>13.57</v>
          </cell>
          <cell r="F249" t="str">
            <v>GEL</v>
          </cell>
          <cell r="G249">
            <v>7.8</v>
          </cell>
          <cell r="H249" t="str">
            <v>USD</v>
          </cell>
        </row>
        <row r="250">
          <cell r="B250">
            <v>40603</v>
          </cell>
          <cell r="C250">
            <v>40603</v>
          </cell>
          <cell r="E250">
            <v>40.74</v>
          </cell>
          <cell r="F250" t="str">
            <v>GEL</v>
          </cell>
          <cell r="G250">
            <v>23.400000000000002</v>
          </cell>
          <cell r="H250" t="str">
            <v>USD</v>
          </cell>
        </row>
        <row r="251">
          <cell r="B251">
            <v>40603</v>
          </cell>
          <cell r="C251">
            <v>40603</v>
          </cell>
          <cell r="E251">
            <v>6.79</v>
          </cell>
          <cell r="F251" t="str">
            <v>GEL</v>
          </cell>
          <cell r="G251">
            <v>3.9</v>
          </cell>
          <cell r="H251" t="str">
            <v>USD</v>
          </cell>
        </row>
        <row r="252">
          <cell r="B252">
            <v>40603</v>
          </cell>
          <cell r="C252">
            <v>40603</v>
          </cell>
          <cell r="E252">
            <v>44.13</v>
          </cell>
          <cell r="F252" t="str">
            <v>GEL</v>
          </cell>
          <cell r="G252">
            <v>25.35</v>
          </cell>
          <cell r="H252" t="str">
            <v>USD</v>
          </cell>
        </row>
        <row r="253">
          <cell r="B253">
            <v>40603</v>
          </cell>
          <cell r="C253">
            <v>40603</v>
          </cell>
          <cell r="E253">
            <v>6.79</v>
          </cell>
          <cell r="F253" t="str">
            <v>GEL</v>
          </cell>
          <cell r="G253">
            <v>3.9</v>
          </cell>
          <cell r="H253" t="str">
            <v>USD</v>
          </cell>
        </row>
        <row r="254">
          <cell r="B254">
            <v>40603</v>
          </cell>
          <cell r="C254">
            <v>40603</v>
          </cell>
          <cell r="E254">
            <v>6.79</v>
          </cell>
          <cell r="F254" t="str">
            <v>GEL</v>
          </cell>
          <cell r="G254">
            <v>3.9</v>
          </cell>
          <cell r="H254" t="str">
            <v>USD</v>
          </cell>
        </row>
        <row r="255">
          <cell r="B255">
            <v>40603</v>
          </cell>
          <cell r="C255">
            <v>40603</v>
          </cell>
          <cell r="E255">
            <v>6.79</v>
          </cell>
          <cell r="F255" t="str">
            <v>GEL</v>
          </cell>
          <cell r="G255">
            <v>3.9</v>
          </cell>
          <cell r="H255" t="str">
            <v>USD</v>
          </cell>
        </row>
        <row r="256">
          <cell r="B256">
            <v>40603</v>
          </cell>
          <cell r="C256">
            <v>40603</v>
          </cell>
          <cell r="E256">
            <v>10.18</v>
          </cell>
          <cell r="F256" t="str">
            <v>GEL</v>
          </cell>
          <cell r="G256">
            <v>5.8500000000000005</v>
          </cell>
          <cell r="H256" t="str">
            <v>USD</v>
          </cell>
        </row>
        <row r="257">
          <cell r="B257">
            <v>40603</v>
          </cell>
          <cell r="C257">
            <v>40603</v>
          </cell>
          <cell r="E257">
            <v>54.32</v>
          </cell>
          <cell r="F257" t="str">
            <v>GEL</v>
          </cell>
          <cell r="G257">
            <v>31.2</v>
          </cell>
          <cell r="H257" t="str">
            <v>USD</v>
          </cell>
        </row>
        <row r="258">
          <cell r="B258">
            <v>40603</v>
          </cell>
          <cell r="C258">
            <v>40603</v>
          </cell>
          <cell r="E258">
            <v>27.16</v>
          </cell>
          <cell r="F258" t="str">
            <v>GEL</v>
          </cell>
          <cell r="G258">
            <v>15.6</v>
          </cell>
          <cell r="H258" t="str">
            <v>USD</v>
          </cell>
        </row>
        <row r="259">
          <cell r="B259">
            <v>40603</v>
          </cell>
          <cell r="C259">
            <v>40603</v>
          </cell>
          <cell r="E259">
            <v>27.16</v>
          </cell>
          <cell r="F259" t="str">
            <v>GEL</v>
          </cell>
          <cell r="G259">
            <v>15.6</v>
          </cell>
          <cell r="H259" t="str">
            <v>USD</v>
          </cell>
        </row>
        <row r="260">
          <cell r="B260">
            <v>40603</v>
          </cell>
          <cell r="C260">
            <v>40603</v>
          </cell>
          <cell r="E260">
            <v>47.53</v>
          </cell>
          <cell r="F260" t="str">
            <v>GEL</v>
          </cell>
          <cell r="G260">
            <v>27.3</v>
          </cell>
          <cell r="H260" t="str">
            <v>USD</v>
          </cell>
        </row>
        <row r="261">
          <cell r="B261">
            <v>40603</v>
          </cell>
          <cell r="C261">
            <v>40603</v>
          </cell>
          <cell r="E261">
            <v>20.37</v>
          </cell>
          <cell r="F261" t="str">
            <v>GEL</v>
          </cell>
          <cell r="G261">
            <v>11.700000000000001</v>
          </cell>
          <cell r="H261" t="str">
            <v>USD</v>
          </cell>
        </row>
        <row r="262">
          <cell r="B262">
            <v>40603</v>
          </cell>
          <cell r="C262">
            <v>40603</v>
          </cell>
          <cell r="E262">
            <v>33.950000000000003</v>
          </cell>
          <cell r="F262" t="str">
            <v>GEL</v>
          </cell>
          <cell r="G262">
            <v>19.5</v>
          </cell>
          <cell r="H262" t="str">
            <v>USD</v>
          </cell>
        </row>
        <row r="263">
          <cell r="B263">
            <v>40603</v>
          </cell>
          <cell r="C263">
            <v>40603</v>
          </cell>
          <cell r="E263">
            <v>6.79</v>
          </cell>
          <cell r="F263" t="str">
            <v>GEL</v>
          </cell>
          <cell r="G263">
            <v>3.9</v>
          </cell>
          <cell r="H263" t="str">
            <v>USD</v>
          </cell>
        </row>
        <row r="264">
          <cell r="B264">
            <v>40603</v>
          </cell>
          <cell r="C264">
            <v>40603</v>
          </cell>
          <cell r="E264">
            <v>27.16</v>
          </cell>
          <cell r="F264" t="str">
            <v>GEL</v>
          </cell>
          <cell r="G264">
            <v>15.6</v>
          </cell>
          <cell r="H264" t="str">
            <v>USD</v>
          </cell>
        </row>
        <row r="265">
          <cell r="B265">
            <v>40603</v>
          </cell>
          <cell r="C265">
            <v>40603</v>
          </cell>
          <cell r="E265">
            <v>6.79</v>
          </cell>
          <cell r="F265" t="str">
            <v>GEL</v>
          </cell>
          <cell r="G265">
            <v>3.9</v>
          </cell>
          <cell r="H265" t="str">
            <v>USD</v>
          </cell>
        </row>
        <row r="266">
          <cell r="B266">
            <v>40603</v>
          </cell>
          <cell r="C266">
            <v>40603</v>
          </cell>
          <cell r="E266">
            <v>108.64</v>
          </cell>
          <cell r="F266" t="str">
            <v>GEL</v>
          </cell>
          <cell r="G266">
            <v>62.4</v>
          </cell>
          <cell r="H266" t="str">
            <v>USD</v>
          </cell>
        </row>
        <row r="267">
          <cell r="B267">
            <v>40603</v>
          </cell>
          <cell r="C267">
            <v>40603</v>
          </cell>
          <cell r="E267">
            <v>37.340000000000003</v>
          </cell>
          <cell r="F267" t="str">
            <v>GEL</v>
          </cell>
          <cell r="G267">
            <v>21.45</v>
          </cell>
          <cell r="H267" t="str">
            <v>USD</v>
          </cell>
        </row>
        <row r="268">
          <cell r="B268">
            <v>40603</v>
          </cell>
          <cell r="C268">
            <v>40603</v>
          </cell>
          <cell r="E268">
            <v>13.57</v>
          </cell>
          <cell r="F268" t="str">
            <v>GEL</v>
          </cell>
          <cell r="G268">
            <v>7.8</v>
          </cell>
          <cell r="H268" t="str">
            <v>USD</v>
          </cell>
        </row>
        <row r="269">
          <cell r="B269">
            <v>40603</v>
          </cell>
          <cell r="C269">
            <v>40603</v>
          </cell>
          <cell r="E269">
            <v>6.79</v>
          </cell>
          <cell r="F269" t="str">
            <v>GEL</v>
          </cell>
          <cell r="G269">
            <v>3.9</v>
          </cell>
          <cell r="H269" t="str">
            <v>USD</v>
          </cell>
        </row>
        <row r="270">
          <cell r="B270">
            <v>40603</v>
          </cell>
          <cell r="C270">
            <v>40603</v>
          </cell>
          <cell r="E270">
            <v>10.18</v>
          </cell>
          <cell r="F270" t="str">
            <v>GEL</v>
          </cell>
          <cell r="G270">
            <v>5.8500000000000005</v>
          </cell>
          <cell r="H270" t="str">
            <v>USD</v>
          </cell>
        </row>
        <row r="271">
          <cell r="B271">
            <v>40603</v>
          </cell>
          <cell r="C271">
            <v>40603</v>
          </cell>
          <cell r="E271">
            <v>10.18</v>
          </cell>
          <cell r="F271" t="str">
            <v>GEL</v>
          </cell>
          <cell r="G271">
            <v>5.8500000000000005</v>
          </cell>
          <cell r="H271" t="str">
            <v>USD</v>
          </cell>
        </row>
        <row r="272">
          <cell r="B272">
            <v>40603</v>
          </cell>
          <cell r="C272">
            <v>40603</v>
          </cell>
          <cell r="E272">
            <v>3.39</v>
          </cell>
          <cell r="F272" t="str">
            <v>GEL</v>
          </cell>
          <cell r="G272">
            <v>1.95</v>
          </cell>
          <cell r="H272" t="str">
            <v>USD</v>
          </cell>
        </row>
        <row r="273">
          <cell r="B273">
            <v>40603</v>
          </cell>
          <cell r="C273">
            <v>40603</v>
          </cell>
          <cell r="E273">
            <v>16.96</v>
          </cell>
          <cell r="F273" t="str">
            <v>GEL</v>
          </cell>
          <cell r="G273">
            <v>9.75</v>
          </cell>
          <cell r="H273" t="str">
            <v>USD</v>
          </cell>
        </row>
        <row r="274">
          <cell r="B274">
            <v>40603</v>
          </cell>
          <cell r="C274">
            <v>40603</v>
          </cell>
          <cell r="E274">
            <v>20.37</v>
          </cell>
          <cell r="F274" t="str">
            <v>GEL</v>
          </cell>
          <cell r="G274">
            <v>11.700000000000001</v>
          </cell>
          <cell r="H274" t="str">
            <v>USD</v>
          </cell>
        </row>
        <row r="275">
          <cell r="B275">
            <v>40603</v>
          </cell>
          <cell r="C275">
            <v>40603</v>
          </cell>
          <cell r="E275">
            <v>20.37</v>
          </cell>
          <cell r="F275" t="str">
            <v>GEL</v>
          </cell>
          <cell r="G275">
            <v>11.700000000000001</v>
          </cell>
          <cell r="H275" t="str">
            <v>USD</v>
          </cell>
        </row>
        <row r="276">
          <cell r="B276">
            <v>40603</v>
          </cell>
          <cell r="C276">
            <v>40603</v>
          </cell>
          <cell r="E276">
            <v>6.79</v>
          </cell>
          <cell r="F276" t="str">
            <v>GEL</v>
          </cell>
          <cell r="G276">
            <v>3.9</v>
          </cell>
          <cell r="H276" t="str">
            <v>USD</v>
          </cell>
        </row>
        <row r="277">
          <cell r="B277">
            <v>40603</v>
          </cell>
          <cell r="C277">
            <v>40603</v>
          </cell>
          <cell r="E277">
            <v>6.79</v>
          </cell>
          <cell r="F277" t="str">
            <v>GEL</v>
          </cell>
          <cell r="G277">
            <v>3.9</v>
          </cell>
          <cell r="H277" t="str">
            <v>USD</v>
          </cell>
        </row>
        <row r="278">
          <cell r="B278">
            <v>40603</v>
          </cell>
          <cell r="C278">
            <v>40603</v>
          </cell>
          <cell r="E278">
            <v>13.58</v>
          </cell>
          <cell r="F278" t="str">
            <v>GEL</v>
          </cell>
          <cell r="G278">
            <v>7.8</v>
          </cell>
          <cell r="H278" t="str">
            <v>USD</v>
          </cell>
        </row>
        <row r="279">
          <cell r="B279">
            <v>40603</v>
          </cell>
          <cell r="C279">
            <v>40603</v>
          </cell>
          <cell r="E279">
            <v>9.51</v>
          </cell>
          <cell r="F279" t="str">
            <v>GEL</v>
          </cell>
          <cell r="G279">
            <v>5.46</v>
          </cell>
          <cell r="H279" t="str">
            <v>USD</v>
          </cell>
        </row>
        <row r="280">
          <cell r="B280">
            <v>40603</v>
          </cell>
          <cell r="C280">
            <v>40603</v>
          </cell>
          <cell r="E280">
            <v>6.79</v>
          </cell>
          <cell r="F280" t="str">
            <v>GEL</v>
          </cell>
          <cell r="G280">
            <v>3.9</v>
          </cell>
          <cell r="H280" t="str">
            <v>USD</v>
          </cell>
        </row>
        <row r="281">
          <cell r="B281">
            <v>40603</v>
          </cell>
          <cell r="C281">
            <v>40603</v>
          </cell>
          <cell r="E281">
            <v>3.39</v>
          </cell>
          <cell r="F281" t="str">
            <v>GEL</v>
          </cell>
          <cell r="G281">
            <v>1.95</v>
          </cell>
          <cell r="H281" t="str">
            <v>USD</v>
          </cell>
        </row>
        <row r="282">
          <cell r="B282">
            <v>40603</v>
          </cell>
          <cell r="C282">
            <v>40603</v>
          </cell>
          <cell r="E282">
            <v>4.07</v>
          </cell>
          <cell r="F282" t="str">
            <v>GEL</v>
          </cell>
          <cell r="G282">
            <v>2.34</v>
          </cell>
          <cell r="H282" t="str">
            <v>USD</v>
          </cell>
        </row>
        <row r="283">
          <cell r="B283">
            <v>40603</v>
          </cell>
          <cell r="C283">
            <v>40603</v>
          </cell>
          <cell r="E283">
            <v>33.950000000000003</v>
          </cell>
          <cell r="F283" t="str">
            <v>GEL</v>
          </cell>
          <cell r="G283">
            <v>19.5</v>
          </cell>
          <cell r="H283" t="str">
            <v>USD</v>
          </cell>
        </row>
        <row r="284">
          <cell r="B284">
            <v>40603</v>
          </cell>
          <cell r="C284">
            <v>40603</v>
          </cell>
          <cell r="E284">
            <v>10.18</v>
          </cell>
          <cell r="F284" t="str">
            <v>GEL</v>
          </cell>
          <cell r="G284">
            <v>5.8500000000000005</v>
          </cell>
          <cell r="H284" t="str">
            <v>USD</v>
          </cell>
        </row>
        <row r="285">
          <cell r="B285">
            <v>40603</v>
          </cell>
          <cell r="C285">
            <v>40603</v>
          </cell>
          <cell r="E285">
            <v>13.58</v>
          </cell>
          <cell r="F285" t="str">
            <v>GEL</v>
          </cell>
          <cell r="G285">
            <v>7.8</v>
          </cell>
          <cell r="H285" t="str">
            <v>USD</v>
          </cell>
        </row>
        <row r="286">
          <cell r="B286">
            <v>40603</v>
          </cell>
          <cell r="C286">
            <v>40603</v>
          </cell>
          <cell r="E286">
            <v>74.69</v>
          </cell>
          <cell r="F286" t="str">
            <v>GEL</v>
          </cell>
          <cell r="G286">
            <v>42.9</v>
          </cell>
          <cell r="H286" t="str">
            <v>USD</v>
          </cell>
        </row>
        <row r="287">
          <cell r="B287">
            <v>40603</v>
          </cell>
          <cell r="C287">
            <v>40603</v>
          </cell>
          <cell r="E287">
            <v>6.79</v>
          </cell>
          <cell r="F287" t="str">
            <v>GEL</v>
          </cell>
          <cell r="G287">
            <v>3.9</v>
          </cell>
          <cell r="H287" t="str">
            <v>USD</v>
          </cell>
        </row>
        <row r="288">
          <cell r="B288">
            <v>40603</v>
          </cell>
          <cell r="C288">
            <v>40603</v>
          </cell>
          <cell r="E288">
            <v>108.64</v>
          </cell>
          <cell r="F288" t="str">
            <v>GEL</v>
          </cell>
          <cell r="G288">
            <v>62.4</v>
          </cell>
          <cell r="H288" t="str">
            <v>USD</v>
          </cell>
        </row>
        <row r="289">
          <cell r="B289">
            <v>40603</v>
          </cell>
          <cell r="C289">
            <v>40603</v>
          </cell>
          <cell r="E289">
            <v>3.39</v>
          </cell>
          <cell r="F289" t="str">
            <v>GEL</v>
          </cell>
          <cell r="G289">
            <v>1.95</v>
          </cell>
          <cell r="H289" t="str">
            <v>USD</v>
          </cell>
        </row>
        <row r="290">
          <cell r="B290">
            <v>40603</v>
          </cell>
          <cell r="C290">
            <v>40603</v>
          </cell>
          <cell r="E290">
            <v>6.79</v>
          </cell>
          <cell r="F290" t="str">
            <v>GEL</v>
          </cell>
          <cell r="G290">
            <v>3.9</v>
          </cell>
          <cell r="H290" t="str">
            <v>USD</v>
          </cell>
        </row>
        <row r="291">
          <cell r="B291">
            <v>40603</v>
          </cell>
          <cell r="C291">
            <v>40603</v>
          </cell>
          <cell r="E291">
            <v>6.79</v>
          </cell>
          <cell r="F291" t="str">
            <v>GEL</v>
          </cell>
          <cell r="G291">
            <v>3.9</v>
          </cell>
          <cell r="H291" t="str">
            <v>USD</v>
          </cell>
        </row>
        <row r="292">
          <cell r="B292">
            <v>40603</v>
          </cell>
          <cell r="C292">
            <v>40603</v>
          </cell>
          <cell r="E292">
            <v>9.51</v>
          </cell>
          <cell r="F292" t="str">
            <v>GEL</v>
          </cell>
          <cell r="G292">
            <v>5.46</v>
          </cell>
          <cell r="H292" t="str">
            <v>USD</v>
          </cell>
        </row>
        <row r="293">
          <cell r="B293">
            <v>40603</v>
          </cell>
          <cell r="C293">
            <v>40603</v>
          </cell>
          <cell r="E293">
            <v>27.16</v>
          </cell>
          <cell r="F293" t="str">
            <v>GEL</v>
          </cell>
          <cell r="G293">
            <v>15.6</v>
          </cell>
          <cell r="H293" t="str">
            <v>USD</v>
          </cell>
        </row>
        <row r="294">
          <cell r="B294">
            <v>40603</v>
          </cell>
          <cell r="C294">
            <v>40603</v>
          </cell>
          <cell r="E294">
            <v>20.37</v>
          </cell>
          <cell r="F294" t="str">
            <v>GEL</v>
          </cell>
          <cell r="G294">
            <v>11.700000000000001</v>
          </cell>
          <cell r="H294" t="str">
            <v>USD</v>
          </cell>
        </row>
        <row r="295">
          <cell r="B295">
            <v>40603</v>
          </cell>
          <cell r="C295">
            <v>40603</v>
          </cell>
          <cell r="E295">
            <v>6.79</v>
          </cell>
          <cell r="F295" t="str">
            <v>GEL</v>
          </cell>
          <cell r="G295">
            <v>3.9</v>
          </cell>
          <cell r="H295" t="str">
            <v>USD</v>
          </cell>
        </row>
        <row r="296">
          <cell r="B296">
            <v>40603</v>
          </cell>
          <cell r="C296">
            <v>40603</v>
          </cell>
          <cell r="E296">
            <v>47.53</v>
          </cell>
          <cell r="F296" t="str">
            <v>GEL</v>
          </cell>
          <cell r="G296">
            <v>27.3</v>
          </cell>
          <cell r="H296" t="str">
            <v>USD</v>
          </cell>
        </row>
        <row r="297">
          <cell r="B297">
            <v>40603</v>
          </cell>
          <cell r="C297">
            <v>40603</v>
          </cell>
          <cell r="E297">
            <v>6.79</v>
          </cell>
          <cell r="F297" t="str">
            <v>GEL</v>
          </cell>
          <cell r="G297">
            <v>3.9</v>
          </cell>
          <cell r="H297" t="str">
            <v>USD</v>
          </cell>
        </row>
        <row r="298">
          <cell r="B298">
            <v>40603</v>
          </cell>
          <cell r="C298">
            <v>40603</v>
          </cell>
          <cell r="E298">
            <v>3.39</v>
          </cell>
          <cell r="F298" t="str">
            <v>GEL</v>
          </cell>
          <cell r="G298">
            <v>1.95</v>
          </cell>
          <cell r="H298" t="str">
            <v>USD</v>
          </cell>
        </row>
        <row r="299">
          <cell r="B299">
            <v>40603</v>
          </cell>
          <cell r="C299">
            <v>40603</v>
          </cell>
          <cell r="E299">
            <v>44.12</v>
          </cell>
          <cell r="F299" t="str">
            <v>GEL</v>
          </cell>
          <cell r="G299">
            <v>25.35</v>
          </cell>
          <cell r="H299" t="str">
            <v>USD</v>
          </cell>
        </row>
        <row r="300">
          <cell r="B300">
            <v>40603</v>
          </cell>
          <cell r="C300">
            <v>40603</v>
          </cell>
          <cell r="E300">
            <v>33.950000000000003</v>
          </cell>
          <cell r="F300" t="str">
            <v>GEL</v>
          </cell>
          <cell r="G300">
            <v>19.5</v>
          </cell>
          <cell r="H300" t="str">
            <v>USD</v>
          </cell>
        </row>
        <row r="301">
          <cell r="B301">
            <v>40603</v>
          </cell>
          <cell r="C301">
            <v>40603</v>
          </cell>
          <cell r="E301">
            <v>13.58</v>
          </cell>
          <cell r="F301" t="str">
            <v>GEL</v>
          </cell>
          <cell r="G301">
            <v>7.8</v>
          </cell>
          <cell r="H301" t="str">
            <v>USD</v>
          </cell>
        </row>
        <row r="302">
          <cell r="B302">
            <v>40603</v>
          </cell>
          <cell r="C302">
            <v>40603</v>
          </cell>
          <cell r="E302">
            <v>10.18</v>
          </cell>
          <cell r="F302" t="str">
            <v>GEL</v>
          </cell>
          <cell r="G302">
            <v>5.8500000000000005</v>
          </cell>
          <cell r="H302" t="str">
            <v>USD</v>
          </cell>
        </row>
        <row r="303">
          <cell r="B303">
            <v>40603</v>
          </cell>
          <cell r="C303">
            <v>40603</v>
          </cell>
          <cell r="E303">
            <v>2.72</v>
          </cell>
          <cell r="F303" t="str">
            <v>GEL</v>
          </cell>
          <cell r="G303">
            <v>1.56</v>
          </cell>
          <cell r="H303" t="str">
            <v>USD</v>
          </cell>
        </row>
        <row r="304">
          <cell r="B304">
            <v>40603</v>
          </cell>
          <cell r="C304">
            <v>40603</v>
          </cell>
          <cell r="E304">
            <v>27.150000000000002</v>
          </cell>
          <cell r="F304" t="str">
            <v>GEL</v>
          </cell>
          <cell r="G304">
            <v>15.6</v>
          </cell>
          <cell r="H304" t="str">
            <v>USD</v>
          </cell>
        </row>
        <row r="305">
          <cell r="B305">
            <v>40603</v>
          </cell>
          <cell r="C305">
            <v>40603</v>
          </cell>
          <cell r="E305">
            <v>3.39</v>
          </cell>
          <cell r="F305" t="str">
            <v>GEL</v>
          </cell>
          <cell r="G305">
            <v>1.95</v>
          </cell>
          <cell r="H305" t="str">
            <v>USD</v>
          </cell>
        </row>
        <row r="306">
          <cell r="B306">
            <v>40603</v>
          </cell>
          <cell r="C306">
            <v>40603</v>
          </cell>
          <cell r="E306">
            <v>6.79</v>
          </cell>
          <cell r="F306" t="str">
            <v>GEL</v>
          </cell>
          <cell r="G306">
            <v>3.9</v>
          </cell>
          <cell r="H306" t="str">
            <v>USD</v>
          </cell>
        </row>
        <row r="307">
          <cell r="B307">
            <v>40603</v>
          </cell>
          <cell r="C307">
            <v>40603</v>
          </cell>
          <cell r="E307">
            <v>6.79</v>
          </cell>
          <cell r="F307" t="str">
            <v>GEL</v>
          </cell>
          <cell r="G307">
            <v>3.9</v>
          </cell>
          <cell r="H307" t="str">
            <v>USD</v>
          </cell>
        </row>
        <row r="308">
          <cell r="B308">
            <v>40603</v>
          </cell>
          <cell r="C308">
            <v>40603</v>
          </cell>
          <cell r="E308">
            <v>3.39</v>
          </cell>
          <cell r="F308" t="str">
            <v>GEL</v>
          </cell>
          <cell r="G308">
            <v>1.95</v>
          </cell>
          <cell r="H308" t="str">
            <v>USD</v>
          </cell>
        </row>
        <row r="309">
          <cell r="B309">
            <v>40603</v>
          </cell>
          <cell r="C309">
            <v>40603</v>
          </cell>
          <cell r="E309">
            <v>6.79</v>
          </cell>
          <cell r="F309" t="str">
            <v>GEL</v>
          </cell>
          <cell r="G309">
            <v>3.9</v>
          </cell>
          <cell r="H309" t="str">
            <v>USD</v>
          </cell>
        </row>
        <row r="310">
          <cell r="B310">
            <v>40603</v>
          </cell>
          <cell r="C310">
            <v>40603</v>
          </cell>
          <cell r="E310">
            <v>67.900000000000006</v>
          </cell>
          <cell r="F310" t="str">
            <v>GEL</v>
          </cell>
          <cell r="G310">
            <v>39</v>
          </cell>
          <cell r="H310" t="str">
            <v>USD</v>
          </cell>
        </row>
        <row r="311">
          <cell r="B311">
            <v>40603</v>
          </cell>
          <cell r="C311">
            <v>40603</v>
          </cell>
          <cell r="E311">
            <v>13.58</v>
          </cell>
          <cell r="F311" t="str">
            <v>GEL</v>
          </cell>
          <cell r="G311">
            <v>7.8</v>
          </cell>
          <cell r="H311" t="str">
            <v>USD</v>
          </cell>
        </row>
        <row r="312">
          <cell r="B312">
            <v>40603</v>
          </cell>
          <cell r="C312">
            <v>40603</v>
          </cell>
          <cell r="E312">
            <v>6.79</v>
          </cell>
          <cell r="F312" t="str">
            <v>GEL</v>
          </cell>
          <cell r="G312">
            <v>3.9</v>
          </cell>
          <cell r="H312" t="str">
            <v>USD</v>
          </cell>
        </row>
        <row r="313">
          <cell r="B313">
            <v>40603</v>
          </cell>
          <cell r="C313">
            <v>40603</v>
          </cell>
          <cell r="E313">
            <v>13.58</v>
          </cell>
          <cell r="F313" t="str">
            <v>GEL</v>
          </cell>
          <cell r="G313">
            <v>7.8</v>
          </cell>
          <cell r="H313" t="str">
            <v>USD</v>
          </cell>
        </row>
        <row r="314">
          <cell r="B314">
            <v>40603</v>
          </cell>
          <cell r="C314">
            <v>40603</v>
          </cell>
          <cell r="E314">
            <v>20.37</v>
          </cell>
          <cell r="F314" t="str">
            <v>GEL</v>
          </cell>
          <cell r="G314">
            <v>11.700000000000001</v>
          </cell>
          <cell r="H314" t="str">
            <v>USD</v>
          </cell>
        </row>
        <row r="315">
          <cell r="B315">
            <v>40603</v>
          </cell>
          <cell r="C315">
            <v>40603</v>
          </cell>
          <cell r="E315">
            <v>10.18</v>
          </cell>
          <cell r="F315" t="str">
            <v>GEL</v>
          </cell>
          <cell r="G315">
            <v>5.8500000000000005</v>
          </cell>
          <cell r="H315" t="str">
            <v>USD</v>
          </cell>
        </row>
        <row r="316">
          <cell r="B316">
            <v>40603</v>
          </cell>
          <cell r="C316">
            <v>40603</v>
          </cell>
          <cell r="E316">
            <v>13.58</v>
          </cell>
          <cell r="F316" t="str">
            <v>GEL</v>
          </cell>
          <cell r="G316">
            <v>7.8</v>
          </cell>
          <cell r="H316" t="str">
            <v>USD</v>
          </cell>
        </row>
        <row r="317">
          <cell r="B317">
            <v>40603</v>
          </cell>
          <cell r="C317">
            <v>40603</v>
          </cell>
          <cell r="E317">
            <v>20.37</v>
          </cell>
          <cell r="F317" t="str">
            <v>GEL</v>
          </cell>
          <cell r="G317">
            <v>11.700000000000001</v>
          </cell>
          <cell r="H317" t="str">
            <v>USD</v>
          </cell>
        </row>
        <row r="318">
          <cell r="B318">
            <v>40603</v>
          </cell>
          <cell r="C318">
            <v>40603</v>
          </cell>
          <cell r="E318">
            <v>6.79</v>
          </cell>
          <cell r="F318" t="str">
            <v>GEL</v>
          </cell>
          <cell r="G318">
            <v>3.9</v>
          </cell>
          <cell r="H318" t="str">
            <v>USD</v>
          </cell>
        </row>
        <row r="319">
          <cell r="B319">
            <v>40603</v>
          </cell>
          <cell r="C319">
            <v>40603</v>
          </cell>
          <cell r="E319">
            <v>40.74</v>
          </cell>
          <cell r="F319" t="str">
            <v>GEL</v>
          </cell>
          <cell r="G319">
            <v>23.400000000000002</v>
          </cell>
          <cell r="H319" t="str">
            <v>USD</v>
          </cell>
        </row>
        <row r="320">
          <cell r="B320">
            <v>40603</v>
          </cell>
          <cell r="C320">
            <v>40603</v>
          </cell>
          <cell r="E320">
            <v>6.79</v>
          </cell>
          <cell r="F320" t="str">
            <v>GEL</v>
          </cell>
          <cell r="G320">
            <v>3.9</v>
          </cell>
          <cell r="H320" t="str">
            <v>USD</v>
          </cell>
        </row>
        <row r="321">
          <cell r="B321">
            <v>40603</v>
          </cell>
          <cell r="C321">
            <v>40603</v>
          </cell>
          <cell r="E321">
            <v>6.79</v>
          </cell>
          <cell r="F321" t="str">
            <v>GEL</v>
          </cell>
          <cell r="G321">
            <v>3.9</v>
          </cell>
          <cell r="H321" t="str">
            <v>USD</v>
          </cell>
        </row>
        <row r="322">
          <cell r="B322">
            <v>40603</v>
          </cell>
          <cell r="C322">
            <v>40603</v>
          </cell>
          <cell r="E322">
            <v>10.18</v>
          </cell>
          <cell r="F322" t="str">
            <v>GEL</v>
          </cell>
          <cell r="G322">
            <v>5.8500000000000005</v>
          </cell>
          <cell r="H322" t="str">
            <v>USD</v>
          </cell>
        </row>
        <row r="323">
          <cell r="B323">
            <v>40603</v>
          </cell>
          <cell r="C323">
            <v>40603</v>
          </cell>
          <cell r="E323">
            <v>3.39</v>
          </cell>
          <cell r="F323" t="str">
            <v>GEL</v>
          </cell>
          <cell r="G323">
            <v>1.95</v>
          </cell>
          <cell r="H323" t="str">
            <v>USD</v>
          </cell>
        </row>
        <row r="324">
          <cell r="B324">
            <v>40603</v>
          </cell>
          <cell r="C324">
            <v>40603</v>
          </cell>
          <cell r="E324">
            <v>6.79</v>
          </cell>
          <cell r="F324" t="str">
            <v>GEL</v>
          </cell>
          <cell r="G324">
            <v>3.9</v>
          </cell>
          <cell r="H324" t="str">
            <v>USD</v>
          </cell>
        </row>
        <row r="325">
          <cell r="B325">
            <v>40603</v>
          </cell>
          <cell r="C325">
            <v>40603</v>
          </cell>
          <cell r="E325">
            <v>13.58</v>
          </cell>
          <cell r="F325" t="str">
            <v>GEL</v>
          </cell>
          <cell r="G325">
            <v>7.8</v>
          </cell>
          <cell r="H325" t="str">
            <v>USD</v>
          </cell>
        </row>
        <row r="326">
          <cell r="B326">
            <v>40603</v>
          </cell>
          <cell r="C326">
            <v>40603</v>
          </cell>
          <cell r="E326">
            <v>6.79</v>
          </cell>
          <cell r="F326" t="str">
            <v>GEL</v>
          </cell>
          <cell r="G326">
            <v>3.9</v>
          </cell>
          <cell r="H326" t="str">
            <v>USD</v>
          </cell>
        </row>
        <row r="327">
          <cell r="B327">
            <v>40603</v>
          </cell>
          <cell r="C327">
            <v>40603</v>
          </cell>
          <cell r="E327">
            <v>47.53</v>
          </cell>
          <cell r="F327" t="str">
            <v>GEL</v>
          </cell>
          <cell r="G327">
            <v>27.3</v>
          </cell>
          <cell r="H327" t="str">
            <v>USD</v>
          </cell>
        </row>
        <row r="328">
          <cell r="B328">
            <v>40603</v>
          </cell>
          <cell r="C328">
            <v>40603</v>
          </cell>
          <cell r="E328">
            <v>3.39</v>
          </cell>
          <cell r="F328" t="str">
            <v>GEL</v>
          </cell>
          <cell r="G328">
            <v>1.95</v>
          </cell>
          <cell r="H328" t="str">
            <v>USD</v>
          </cell>
        </row>
        <row r="329">
          <cell r="B329">
            <v>40603</v>
          </cell>
          <cell r="C329">
            <v>40603</v>
          </cell>
          <cell r="E329">
            <v>6.79</v>
          </cell>
          <cell r="F329" t="str">
            <v>GEL</v>
          </cell>
          <cell r="G329">
            <v>3.9</v>
          </cell>
          <cell r="H329" t="str">
            <v>USD</v>
          </cell>
        </row>
        <row r="330">
          <cell r="B330">
            <v>40603</v>
          </cell>
          <cell r="C330">
            <v>40603</v>
          </cell>
          <cell r="E330">
            <v>54.32</v>
          </cell>
          <cell r="F330" t="str">
            <v>GEL</v>
          </cell>
          <cell r="G330">
            <v>31.2</v>
          </cell>
          <cell r="H330" t="str">
            <v>USD</v>
          </cell>
        </row>
        <row r="331">
          <cell r="B331">
            <v>40603</v>
          </cell>
          <cell r="C331">
            <v>40603</v>
          </cell>
          <cell r="E331">
            <v>6.79</v>
          </cell>
          <cell r="F331" t="str">
            <v>GEL</v>
          </cell>
          <cell r="G331">
            <v>3.9</v>
          </cell>
          <cell r="H331" t="str">
            <v>USD</v>
          </cell>
        </row>
        <row r="332">
          <cell r="B332">
            <v>40603</v>
          </cell>
          <cell r="C332">
            <v>40603</v>
          </cell>
          <cell r="E332">
            <v>3.39</v>
          </cell>
          <cell r="F332" t="str">
            <v>GEL</v>
          </cell>
          <cell r="G332">
            <v>1.95</v>
          </cell>
          <cell r="H332" t="str">
            <v>USD</v>
          </cell>
        </row>
        <row r="333">
          <cell r="B333">
            <v>40603</v>
          </cell>
          <cell r="C333">
            <v>40603</v>
          </cell>
          <cell r="E333">
            <v>33.950000000000003</v>
          </cell>
          <cell r="F333" t="str">
            <v>GEL</v>
          </cell>
          <cell r="G333">
            <v>19.5</v>
          </cell>
          <cell r="H333" t="str">
            <v>USD</v>
          </cell>
        </row>
        <row r="334">
          <cell r="B334">
            <v>40603</v>
          </cell>
          <cell r="C334">
            <v>40603</v>
          </cell>
          <cell r="E334">
            <v>6.79</v>
          </cell>
          <cell r="F334" t="str">
            <v>GEL</v>
          </cell>
          <cell r="G334">
            <v>3.9</v>
          </cell>
          <cell r="H334" t="str">
            <v>USD</v>
          </cell>
        </row>
        <row r="335">
          <cell r="B335">
            <v>40603</v>
          </cell>
          <cell r="C335">
            <v>40603</v>
          </cell>
          <cell r="E335">
            <v>3.39</v>
          </cell>
          <cell r="F335" t="str">
            <v>GEL</v>
          </cell>
          <cell r="G335">
            <v>1.95</v>
          </cell>
          <cell r="H335" t="str">
            <v>USD</v>
          </cell>
        </row>
        <row r="336">
          <cell r="B336">
            <v>40603</v>
          </cell>
          <cell r="C336">
            <v>40603</v>
          </cell>
          <cell r="E336">
            <v>6.79</v>
          </cell>
          <cell r="F336" t="str">
            <v>GEL</v>
          </cell>
          <cell r="G336">
            <v>3.9</v>
          </cell>
          <cell r="H336" t="str">
            <v>USD</v>
          </cell>
        </row>
        <row r="337">
          <cell r="B337">
            <v>40603</v>
          </cell>
          <cell r="C337">
            <v>40603</v>
          </cell>
          <cell r="E337">
            <v>20.37</v>
          </cell>
          <cell r="F337" t="str">
            <v>GEL</v>
          </cell>
          <cell r="G337">
            <v>11.700000000000001</v>
          </cell>
          <cell r="H337" t="str">
            <v>USD</v>
          </cell>
        </row>
        <row r="338">
          <cell r="B338">
            <v>40603</v>
          </cell>
          <cell r="C338">
            <v>40603</v>
          </cell>
          <cell r="E338">
            <v>3.39</v>
          </cell>
          <cell r="F338" t="str">
            <v>GEL</v>
          </cell>
          <cell r="G338">
            <v>1.95</v>
          </cell>
          <cell r="H338" t="str">
            <v>USD</v>
          </cell>
        </row>
        <row r="339">
          <cell r="B339">
            <v>40603</v>
          </cell>
          <cell r="C339">
            <v>40603</v>
          </cell>
          <cell r="E339">
            <v>40.74</v>
          </cell>
          <cell r="F339" t="str">
            <v>GEL</v>
          </cell>
          <cell r="G339">
            <v>23.400000000000002</v>
          </cell>
          <cell r="H339" t="str">
            <v>USD</v>
          </cell>
        </row>
        <row r="340">
          <cell r="B340">
            <v>40603</v>
          </cell>
          <cell r="C340">
            <v>40603</v>
          </cell>
          <cell r="E340">
            <v>27.16</v>
          </cell>
          <cell r="F340" t="str">
            <v>GEL</v>
          </cell>
          <cell r="G340">
            <v>15.6</v>
          </cell>
          <cell r="H340" t="str">
            <v>USD</v>
          </cell>
        </row>
        <row r="341">
          <cell r="B341">
            <v>40603</v>
          </cell>
          <cell r="C341">
            <v>40603</v>
          </cell>
          <cell r="E341">
            <v>632.46</v>
          </cell>
          <cell r="F341" t="str">
            <v>USD</v>
          </cell>
          <cell r="G341">
            <v>1101.1100000000001</v>
          </cell>
          <cell r="H341" t="str">
            <v>GEL</v>
          </cell>
        </row>
        <row r="342">
          <cell r="B342">
            <v>40603</v>
          </cell>
          <cell r="C342">
            <v>40603</v>
          </cell>
          <cell r="E342">
            <v>6.79</v>
          </cell>
          <cell r="F342" t="str">
            <v>GEL</v>
          </cell>
          <cell r="G342">
            <v>3.9</v>
          </cell>
          <cell r="H342" t="str">
            <v>USD</v>
          </cell>
        </row>
        <row r="343">
          <cell r="B343">
            <v>40603</v>
          </cell>
          <cell r="C343">
            <v>40603</v>
          </cell>
          <cell r="E343">
            <v>9.51</v>
          </cell>
          <cell r="F343" t="str">
            <v>GEL</v>
          </cell>
          <cell r="G343">
            <v>5.46</v>
          </cell>
          <cell r="H343" t="str">
            <v>USD</v>
          </cell>
        </row>
        <row r="344">
          <cell r="B344">
            <v>40603</v>
          </cell>
          <cell r="C344">
            <v>40603</v>
          </cell>
          <cell r="E344">
            <v>13.58</v>
          </cell>
          <cell r="F344" t="str">
            <v>GEL</v>
          </cell>
          <cell r="G344">
            <v>7.8</v>
          </cell>
          <cell r="H344" t="str">
            <v>USD</v>
          </cell>
        </row>
        <row r="345">
          <cell r="B345">
            <v>40603</v>
          </cell>
          <cell r="C345">
            <v>40603</v>
          </cell>
          <cell r="E345">
            <v>13.58</v>
          </cell>
          <cell r="F345" t="str">
            <v>GEL</v>
          </cell>
          <cell r="G345">
            <v>7.8</v>
          </cell>
          <cell r="H345" t="str">
            <v>USD</v>
          </cell>
        </row>
        <row r="346">
          <cell r="B346">
            <v>40603</v>
          </cell>
          <cell r="C346">
            <v>40603</v>
          </cell>
          <cell r="E346">
            <v>6.79</v>
          </cell>
          <cell r="F346" t="str">
            <v>GEL</v>
          </cell>
          <cell r="G346">
            <v>3.9</v>
          </cell>
          <cell r="H346" t="str">
            <v>USD</v>
          </cell>
        </row>
        <row r="347">
          <cell r="B347">
            <v>40603</v>
          </cell>
          <cell r="C347">
            <v>40603</v>
          </cell>
          <cell r="E347">
            <v>13.58</v>
          </cell>
          <cell r="F347" t="str">
            <v>GEL</v>
          </cell>
          <cell r="G347">
            <v>7.8</v>
          </cell>
          <cell r="H347" t="str">
            <v>USD</v>
          </cell>
        </row>
        <row r="348">
          <cell r="B348">
            <v>40603</v>
          </cell>
          <cell r="C348">
            <v>40603</v>
          </cell>
          <cell r="E348">
            <v>6.79</v>
          </cell>
          <cell r="F348" t="str">
            <v>GEL</v>
          </cell>
          <cell r="G348">
            <v>3.9</v>
          </cell>
          <cell r="H348" t="str">
            <v>USD</v>
          </cell>
        </row>
        <row r="349">
          <cell r="B349">
            <v>40603</v>
          </cell>
          <cell r="C349">
            <v>40603</v>
          </cell>
          <cell r="E349">
            <v>6.79</v>
          </cell>
          <cell r="F349" t="str">
            <v>GEL</v>
          </cell>
          <cell r="G349">
            <v>3.9</v>
          </cell>
          <cell r="H349" t="str">
            <v>USD</v>
          </cell>
        </row>
        <row r="350">
          <cell r="B350">
            <v>40603</v>
          </cell>
          <cell r="C350">
            <v>40603</v>
          </cell>
          <cell r="E350">
            <v>6.79</v>
          </cell>
          <cell r="F350" t="str">
            <v>GEL</v>
          </cell>
          <cell r="G350">
            <v>3.9</v>
          </cell>
          <cell r="H350" t="str">
            <v>USD</v>
          </cell>
        </row>
        <row r="351">
          <cell r="B351">
            <v>40603</v>
          </cell>
          <cell r="C351">
            <v>40603</v>
          </cell>
          <cell r="E351">
            <v>5.43</v>
          </cell>
          <cell r="F351" t="str">
            <v>GEL</v>
          </cell>
          <cell r="G351">
            <v>3.12</v>
          </cell>
          <cell r="H351" t="str">
            <v>USD</v>
          </cell>
        </row>
        <row r="352">
          <cell r="B352">
            <v>40603</v>
          </cell>
          <cell r="C352">
            <v>40603</v>
          </cell>
          <cell r="E352">
            <v>10.18</v>
          </cell>
          <cell r="F352" t="str">
            <v>GEL</v>
          </cell>
          <cell r="G352">
            <v>5.8500000000000005</v>
          </cell>
          <cell r="H352" t="str">
            <v>USD</v>
          </cell>
        </row>
        <row r="353">
          <cell r="B353">
            <v>40603</v>
          </cell>
          <cell r="C353">
            <v>40603</v>
          </cell>
          <cell r="E353">
            <v>54.32</v>
          </cell>
          <cell r="F353" t="str">
            <v>GEL</v>
          </cell>
          <cell r="G353">
            <v>31.2</v>
          </cell>
          <cell r="H353" t="str">
            <v>USD</v>
          </cell>
        </row>
        <row r="354">
          <cell r="B354">
            <v>40603</v>
          </cell>
          <cell r="C354">
            <v>40603</v>
          </cell>
          <cell r="E354">
            <v>47.53</v>
          </cell>
          <cell r="F354" t="str">
            <v>GEL</v>
          </cell>
          <cell r="G354">
            <v>27.3</v>
          </cell>
          <cell r="H354" t="str">
            <v>USD</v>
          </cell>
        </row>
        <row r="355">
          <cell r="B355">
            <v>40603</v>
          </cell>
          <cell r="C355">
            <v>40603</v>
          </cell>
          <cell r="E355">
            <v>6.79</v>
          </cell>
          <cell r="F355" t="str">
            <v>GEL</v>
          </cell>
          <cell r="G355">
            <v>3.9</v>
          </cell>
          <cell r="H355" t="str">
            <v>USD</v>
          </cell>
        </row>
        <row r="356">
          <cell r="B356">
            <v>40603</v>
          </cell>
          <cell r="C356">
            <v>40603</v>
          </cell>
          <cell r="E356">
            <v>6.79</v>
          </cell>
          <cell r="F356" t="str">
            <v>GEL</v>
          </cell>
          <cell r="G356">
            <v>3.9</v>
          </cell>
          <cell r="H356" t="str">
            <v>USD</v>
          </cell>
        </row>
        <row r="357">
          <cell r="B357">
            <v>40603</v>
          </cell>
          <cell r="C357">
            <v>40603</v>
          </cell>
          <cell r="E357">
            <v>20.37</v>
          </cell>
          <cell r="F357" t="str">
            <v>GEL</v>
          </cell>
          <cell r="G357">
            <v>11.700000000000001</v>
          </cell>
          <cell r="H357" t="str">
            <v>USD</v>
          </cell>
        </row>
        <row r="358">
          <cell r="B358">
            <v>40603</v>
          </cell>
          <cell r="C358">
            <v>40603</v>
          </cell>
          <cell r="E358">
            <v>53146.130000000005</v>
          </cell>
          <cell r="F358" t="str">
            <v>GEL</v>
          </cell>
          <cell r="G358">
            <v>30929.97</v>
          </cell>
          <cell r="H358" t="str">
            <v>USD</v>
          </cell>
        </row>
        <row r="359">
          <cell r="B359">
            <v>40603</v>
          </cell>
          <cell r="C359">
            <v>40603</v>
          </cell>
          <cell r="E359">
            <v>4092.84</v>
          </cell>
          <cell r="F359" t="str">
            <v>GEL</v>
          </cell>
          <cell r="G359">
            <v>1752.06</v>
          </cell>
          <cell r="H359" t="str">
            <v>EUR</v>
          </cell>
        </row>
        <row r="360">
          <cell r="B360">
            <v>40603</v>
          </cell>
          <cell r="C360">
            <v>40603</v>
          </cell>
          <cell r="E360">
            <v>53.47</v>
          </cell>
          <cell r="F360" t="str">
            <v>USD</v>
          </cell>
          <cell r="G360">
            <v>94.24</v>
          </cell>
          <cell r="H360" t="str">
            <v>GEL</v>
          </cell>
        </row>
        <row r="361">
          <cell r="B361">
            <v>40603</v>
          </cell>
          <cell r="C361">
            <v>40603</v>
          </cell>
          <cell r="E361">
            <v>2.66</v>
          </cell>
          <cell r="F361" t="str">
            <v>GEL</v>
          </cell>
          <cell r="G361">
            <v>1.53</v>
          </cell>
          <cell r="H361" t="str">
            <v>USD</v>
          </cell>
        </row>
        <row r="362">
          <cell r="B362">
            <v>40603</v>
          </cell>
          <cell r="C362">
            <v>40603</v>
          </cell>
          <cell r="E362">
            <v>90.12</v>
          </cell>
          <cell r="F362" t="str">
            <v>GEL</v>
          </cell>
          <cell r="G362">
            <v>51.76</v>
          </cell>
          <cell r="H362" t="str">
            <v>USD</v>
          </cell>
        </row>
        <row r="363">
          <cell r="B363">
            <v>40603</v>
          </cell>
          <cell r="C363">
            <v>40604</v>
          </cell>
          <cell r="E363">
            <v>669240</v>
          </cell>
          <cell r="F363" t="str">
            <v>GEL</v>
          </cell>
          <cell r="G363">
            <v>390000</v>
          </cell>
          <cell r="H363" t="str">
            <v>USD</v>
          </cell>
        </row>
        <row r="364">
          <cell r="B364">
            <v>40603</v>
          </cell>
          <cell r="C364">
            <v>40603</v>
          </cell>
          <cell r="E364">
            <v>122.23</v>
          </cell>
          <cell r="F364" t="str">
            <v>USD</v>
          </cell>
          <cell r="G364">
            <v>212.8</v>
          </cell>
          <cell r="H364" t="str">
            <v>GEL</v>
          </cell>
        </row>
        <row r="365">
          <cell r="B365">
            <v>40603</v>
          </cell>
          <cell r="C365">
            <v>40604</v>
          </cell>
          <cell r="E365">
            <v>250000</v>
          </cell>
          <cell r="F365" t="str">
            <v>USD</v>
          </cell>
          <cell r="G365">
            <v>429500</v>
          </cell>
          <cell r="H365" t="str">
            <v>GEL</v>
          </cell>
        </row>
        <row r="366">
          <cell r="B366">
            <v>40603</v>
          </cell>
          <cell r="C366">
            <v>40603</v>
          </cell>
          <cell r="E366">
            <v>8.11</v>
          </cell>
          <cell r="F366" t="str">
            <v>GEL</v>
          </cell>
          <cell r="G366">
            <v>4.66</v>
          </cell>
          <cell r="H366" t="str">
            <v>USD</v>
          </cell>
        </row>
        <row r="367">
          <cell r="B367">
            <v>40603</v>
          </cell>
          <cell r="C367">
            <v>40603</v>
          </cell>
          <cell r="E367">
            <v>5.22</v>
          </cell>
          <cell r="F367" t="str">
            <v>GEL</v>
          </cell>
          <cell r="G367">
            <v>3</v>
          </cell>
          <cell r="H367" t="str">
            <v>USD</v>
          </cell>
        </row>
        <row r="368">
          <cell r="B368">
            <v>40603</v>
          </cell>
          <cell r="C368">
            <v>40603</v>
          </cell>
          <cell r="E368">
            <v>5.22</v>
          </cell>
          <cell r="F368" t="str">
            <v>GEL</v>
          </cell>
          <cell r="G368">
            <v>3</v>
          </cell>
          <cell r="H368" t="str">
            <v>USD</v>
          </cell>
        </row>
        <row r="369">
          <cell r="B369">
            <v>40603</v>
          </cell>
          <cell r="C369">
            <v>40603</v>
          </cell>
          <cell r="E369">
            <v>0.87</v>
          </cell>
          <cell r="F369" t="str">
            <v>GEL</v>
          </cell>
          <cell r="G369">
            <v>0.5</v>
          </cell>
          <cell r="H369" t="str">
            <v>USD</v>
          </cell>
        </row>
        <row r="370">
          <cell r="B370">
            <v>40603</v>
          </cell>
          <cell r="C370">
            <v>40603</v>
          </cell>
          <cell r="E370">
            <v>2.1800000000000002</v>
          </cell>
          <cell r="F370" t="str">
            <v>GEL</v>
          </cell>
          <cell r="G370">
            <v>1.25</v>
          </cell>
          <cell r="H370" t="str">
            <v>USD</v>
          </cell>
        </row>
        <row r="371">
          <cell r="B371">
            <v>40603</v>
          </cell>
          <cell r="C371">
            <v>40603</v>
          </cell>
          <cell r="E371">
            <v>1.74</v>
          </cell>
          <cell r="F371" t="str">
            <v>GEL</v>
          </cell>
          <cell r="G371">
            <v>1</v>
          </cell>
          <cell r="H371" t="str">
            <v>USD</v>
          </cell>
        </row>
        <row r="372">
          <cell r="B372">
            <v>40603</v>
          </cell>
          <cell r="C372">
            <v>40603</v>
          </cell>
          <cell r="E372">
            <v>2.61</v>
          </cell>
          <cell r="F372" t="str">
            <v>GEL</v>
          </cell>
          <cell r="G372">
            <v>1.5</v>
          </cell>
          <cell r="H372" t="str">
            <v>USD</v>
          </cell>
        </row>
        <row r="373">
          <cell r="B373">
            <v>40603</v>
          </cell>
          <cell r="C373">
            <v>40603</v>
          </cell>
          <cell r="E373">
            <v>3.48</v>
          </cell>
          <cell r="F373" t="str">
            <v>GEL</v>
          </cell>
          <cell r="G373">
            <v>2</v>
          </cell>
          <cell r="H373" t="str">
            <v>USD</v>
          </cell>
        </row>
        <row r="374">
          <cell r="B374">
            <v>40603</v>
          </cell>
          <cell r="C374">
            <v>40603</v>
          </cell>
          <cell r="E374">
            <v>258</v>
          </cell>
          <cell r="F374" t="str">
            <v>GEL</v>
          </cell>
          <cell r="G374">
            <v>150.16</v>
          </cell>
          <cell r="H374" t="str">
            <v>USD</v>
          </cell>
        </row>
        <row r="375">
          <cell r="B375">
            <v>40603</v>
          </cell>
          <cell r="C375">
            <v>40603</v>
          </cell>
          <cell r="E375">
            <v>68972</v>
          </cell>
          <cell r="F375" t="str">
            <v>USD</v>
          </cell>
          <cell r="G375">
            <v>50000</v>
          </cell>
          <cell r="H375" t="str">
            <v>EUR</v>
          </cell>
        </row>
        <row r="376">
          <cell r="B376">
            <v>40603</v>
          </cell>
          <cell r="C376">
            <v>40603</v>
          </cell>
          <cell r="E376">
            <v>50000</v>
          </cell>
          <cell r="F376" t="str">
            <v>EUR</v>
          </cell>
          <cell r="G376">
            <v>69203</v>
          </cell>
          <cell r="H376" t="str">
            <v>USD</v>
          </cell>
        </row>
        <row r="377">
          <cell r="B377">
            <v>40603</v>
          </cell>
          <cell r="C377">
            <v>40603</v>
          </cell>
          <cell r="E377">
            <v>68972</v>
          </cell>
          <cell r="F377" t="str">
            <v>USD</v>
          </cell>
          <cell r="G377">
            <v>50000</v>
          </cell>
          <cell r="H377" t="str">
            <v>EUR</v>
          </cell>
        </row>
        <row r="378">
          <cell r="B378">
            <v>40603</v>
          </cell>
          <cell r="C378">
            <v>40603</v>
          </cell>
          <cell r="E378">
            <v>50000</v>
          </cell>
          <cell r="F378" t="str">
            <v>EUR</v>
          </cell>
          <cell r="G378">
            <v>69196</v>
          </cell>
          <cell r="H378" t="str">
            <v>USD</v>
          </cell>
        </row>
        <row r="379">
          <cell r="B379">
            <v>40603</v>
          </cell>
          <cell r="C379">
            <v>40603</v>
          </cell>
          <cell r="E379">
            <v>32640.400000000001</v>
          </cell>
          <cell r="F379" t="str">
            <v>USD</v>
          </cell>
          <cell r="G379">
            <v>20000</v>
          </cell>
          <cell r="H379" t="str">
            <v>GBP</v>
          </cell>
        </row>
        <row r="380">
          <cell r="B380">
            <v>40603</v>
          </cell>
          <cell r="C380">
            <v>40603</v>
          </cell>
          <cell r="E380">
            <v>20000</v>
          </cell>
          <cell r="F380" t="str">
            <v>GBP</v>
          </cell>
          <cell r="G380">
            <v>32584.399999999998</v>
          </cell>
          <cell r="H380" t="str">
            <v>USD</v>
          </cell>
        </row>
        <row r="381">
          <cell r="B381">
            <v>40603</v>
          </cell>
          <cell r="C381">
            <v>40603</v>
          </cell>
          <cell r="E381">
            <v>16266.9</v>
          </cell>
          <cell r="F381" t="str">
            <v>USD</v>
          </cell>
          <cell r="G381">
            <v>10000</v>
          </cell>
          <cell r="H381" t="str">
            <v>GBP</v>
          </cell>
        </row>
        <row r="382">
          <cell r="B382">
            <v>40603</v>
          </cell>
          <cell r="C382">
            <v>40603</v>
          </cell>
          <cell r="E382">
            <v>138082</v>
          </cell>
          <cell r="F382" t="str">
            <v>USD</v>
          </cell>
          <cell r="G382">
            <v>100000</v>
          </cell>
          <cell r="H382" t="str">
            <v>EUR</v>
          </cell>
        </row>
        <row r="383">
          <cell r="B383">
            <v>40603</v>
          </cell>
          <cell r="C383">
            <v>40603</v>
          </cell>
          <cell r="E383">
            <v>1105704</v>
          </cell>
          <cell r="F383" t="str">
            <v>USD</v>
          </cell>
          <cell r="G383">
            <v>800000</v>
          </cell>
          <cell r="H383" t="str">
            <v>EUR</v>
          </cell>
        </row>
        <row r="384">
          <cell r="B384">
            <v>40603</v>
          </cell>
          <cell r="C384">
            <v>40603</v>
          </cell>
          <cell r="E384">
            <v>69155</v>
          </cell>
          <cell r="F384" t="str">
            <v>USD</v>
          </cell>
          <cell r="G384">
            <v>50000</v>
          </cell>
          <cell r="H384" t="str">
            <v>EUR</v>
          </cell>
        </row>
        <row r="385">
          <cell r="B385">
            <v>40603</v>
          </cell>
          <cell r="C385">
            <v>40603</v>
          </cell>
          <cell r="E385">
            <v>97921.2</v>
          </cell>
          <cell r="F385" t="str">
            <v>USD</v>
          </cell>
          <cell r="G385">
            <v>60000</v>
          </cell>
          <cell r="H385" t="str">
            <v>GBP</v>
          </cell>
        </row>
        <row r="386">
          <cell r="C386">
            <v>40603</v>
          </cell>
          <cell r="E386">
            <v>159821.72999999998</v>
          </cell>
          <cell r="F386" t="str">
            <v>GEL</v>
          </cell>
        </row>
        <row r="387">
          <cell r="C387">
            <v>40603</v>
          </cell>
          <cell r="G387">
            <v>112216.7899999998</v>
          </cell>
          <cell r="H387" t="str">
            <v>GEL</v>
          </cell>
        </row>
        <row r="388">
          <cell r="C388">
            <v>40603</v>
          </cell>
          <cell r="E388">
            <v>1152506.2899999991</v>
          </cell>
          <cell r="F388" t="str">
            <v>GEL</v>
          </cell>
        </row>
        <row r="389">
          <cell r="C389">
            <v>40603</v>
          </cell>
          <cell r="G389">
            <v>1133679.8000000045</v>
          </cell>
          <cell r="H389" t="str">
            <v>GEL</v>
          </cell>
        </row>
        <row r="390">
          <cell r="B390">
            <v>40603</v>
          </cell>
          <cell r="C390">
            <v>40603</v>
          </cell>
          <cell r="E390">
            <v>287.79000000000002</v>
          </cell>
          <cell r="F390" t="str">
            <v>GEL</v>
          </cell>
          <cell r="G390">
            <v>119.6</v>
          </cell>
          <cell r="H390" t="str">
            <v>EUR</v>
          </cell>
        </row>
        <row r="391">
          <cell r="B391">
            <v>40603</v>
          </cell>
          <cell r="C391">
            <v>40603</v>
          </cell>
          <cell r="E391">
            <v>325.66000000000003</v>
          </cell>
          <cell r="F391" t="str">
            <v>GEL</v>
          </cell>
          <cell r="G391">
            <v>135.31</v>
          </cell>
          <cell r="H391" t="str">
            <v>EUR</v>
          </cell>
        </row>
        <row r="392">
          <cell r="B392">
            <v>40603</v>
          </cell>
          <cell r="C392">
            <v>40603</v>
          </cell>
          <cell r="E392">
            <v>4761.21</v>
          </cell>
          <cell r="F392" t="str">
            <v>GEL</v>
          </cell>
          <cell r="G392">
            <v>2734.09</v>
          </cell>
          <cell r="H392" t="str">
            <v>USD</v>
          </cell>
        </row>
        <row r="393">
          <cell r="B393">
            <v>40603</v>
          </cell>
          <cell r="C393">
            <v>40603</v>
          </cell>
          <cell r="E393">
            <v>13348.4</v>
          </cell>
          <cell r="F393" t="str">
            <v>GEL</v>
          </cell>
          <cell r="G393">
            <v>7667.09</v>
          </cell>
          <cell r="H393" t="str">
            <v>USD</v>
          </cell>
        </row>
        <row r="394">
          <cell r="B394">
            <v>40603</v>
          </cell>
          <cell r="C394">
            <v>40603</v>
          </cell>
          <cell r="E394">
            <v>135710.79</v>
          </cell>
          <cell r="F394" t="str">
            <v>USD</v>
          </cell>
          <cell r="G394">
            <v>236272.48539000002</v>
          </cell>
          <cell r="H394" t="str">
            <v>GEL</v>
          </cell>
        </row>
        <row r="395">
          <cell r="B395">
            <v>40603</v>
          </cell>
          <cell r="C395">
            <v>40603</v>
          </cell>
          <cell r="E395">
            <v>7844.1462879999999</v>
          </cell>
          <cell r="F395" t="str">
            <v>GEL</v>
          </cell>
          <cell r="G395">
            <v>3259.16</v>
          </cell>
          <cell r="H395" t="str">
            <v>EUR</v>
          </cell>
        </row>
        <row r="396">
          <cell r="B396">
            <v>40603</v>
          </cell>
          <cell r="C396">
            <v>40603</v>
          </cell>
          <cell r="E396">
            <v>29.386389000000001</v>
          </cell>
          <cell r="F396" t="str">
            <v>GEL</v>
          </cell>
          <cell r="G396">
            <v>10.41</v>
          </cell>
          <cell r="H396" t="str">
            <v>GBP</v>
          </cell>
        </row>
        <row r="397">
          <cell r="B397">
            <v>40603</v>
          </cell>
          <cell r="C397">
            <v>40603</v>
          </cell>
          <cell r="E397">
            <v>208.49791500000001</v>
          </cell>
          <cell r="F397" t="str">
            <v>GEL</v>
          </cell>
          <cell r="G397">
            <v>111.11</v>
          </cell>
          <cell r="H397" t="str">
            <v>CHF</v>
          </cell>
        </row>
        <row r="398">
          <cell r="B398">
            <v>40603</v>
          </cell>
          <cell r="C398">
            <v>40603</v>
          </cell>
          <cell r="E398">
            <v>467.18985199999997</v>
          </cell>
          <cell r="F398" t="str">
            <v>GEL</v>
          </cell>
          <cell r="G398">
            <v>973.15</v>
          </cell>
          <cell r="H398" t="str">
            <v>ILS</v>
          </cell>
        </row>
        <row r="399">
          <cell r="B399">
            <v>40603</v>
          </cell>
          <cell r="C399">
            <v>40603</v>
          </cell>
          <cell r="E399">
            <v>146.868876</v>
          </cell>
          <cell r="F399" t="str">
            <v>GEL</v>
          </cell>
          <cell r="G399">
            <v>66.989999999999995</v>
          </cell>
          <cell r="H399" t="str">
            <v>AZN</v>
          </cell>
        </row>
        <row r="400">
          <cell r="B400">
            <v>40604</v>
          </cell>
          <cell r="C400">
            <v>40604</v>
          </cell>
          <cell r="E400">
            <v>25.98</v>
          </cell>
          <cell r="F400" t="str">
            <v>GEL</v>
          </cell>
          <cell r="G400">
            <v>10.84</v>
          </cell>
          <cell r="H400" t="str">
            <v>EUR</v>
          </cell>
        </row>
        <row r="401">
          <cell r="B401">
            <v>40604</v>
          </cell>
          <cell r="C401">
            <v>40604</v>
          </cell>
          <cell r="E401">
            <v>851.45</v>
          </cell>
          <cell r="F401" t="str">
            <v>GEL</v>
          </cell>
          <cell r="G401">
            <v>491.71000000000004</v>
          </cell>
          <cell r="H401" t="str">
            <v>USD</v>
          </cell>
        </row>
        <row r="402">
          <cell r="B402">
            <v>40604</v>
          </cell>
          <cell r="C402">
            <v>40604</v>
          </cell>
          <cell r="E402">
            <v>21.740000000000002</v>
          </cell>
          <cell r="F402" t="str">
            <v>GEL</v>
          </cell>
          <cell r="G402">
            <v>9.07</v>
          </cell>
          <cell r="H402" t="str">
            <v>EUR</v>
          </cell>
        </row>
        <row r="403">
          <cell r="B403">
            <v>40604</v>
          </cell>
          <cell r="C403">
            <v>40604</v>
          </cell>
          <cell r="E403">
            <v>60.35</v>
          </cell>
          <cell r="F403" t="str">
            <v>GEL</v>
          </cell>
          <cell r="G403">
            <v>34.85</v>
          </cell>
          <cell r="H403" t="str">
            <v>USD</v>
          </cell>
        </row>
        <row r="404">
          <cell r="B404">
            <v>40604</v>
          </cell>
          <cell r="C404">
            <v>40604</v>
          </cell>
          <cell r="E404">
            <v>22</v>
          </cell>
          <cell r="F404" t="str">
            <v>GBP</v>
          </cell>
          <cell r="G404">
            <v>61.82</v>
          </cell>
          <cell r="H404" t="str">
            <v>GEL</v>
          </cell>
        </row>
        <row r="405">
          <cell r="B405">
            <v>40604</v>
          </cell>
          <cell r="C405">
            <v>40604</v>
          </cell>
          <cell r="E405">
            <v>35</v>
          </cell>
          <cell r="F405" t="str">
            <v>USD</v>
          </cell>
          <cell r="G405">
            <v>60.61</v>
          </cell>
          <cell r="H405" t="str">
            <v>GEL</v>
          </cell>
        </row>
        <row r="406">
          <cell r="B406">
            <v>40604</v>
          </cell>
          <cell r="C406">
            <v>40604</v>
          </cell>
          <cell r="E406">
            <v>24.62</v>
          </cell>
          <cell r="F406" t="str">
            <v>AUD</v>
          </cell>
          <cell r="G406">
            <v>43.45</v>
          </cell>
          <cell r="H406" t="str">
            <v>GEL</v>
          </cell>
        </row>
        <row r="407">
          <cell r="B407">
            <v>40604</v>
          </cell>
          <cell r="C407">
            <v>40604</v>
          </cell>
          <cell r="E407">
            <v>125</v>
          </cell>
          <cell r="F407" t="str">
            <v>ILS</v>
          </cell>
          <cell r="G407">
            <v>59.88</v>
          </cell>
          <cell r="H407" t="str">
            <v>GEL</v>
          </cell>
        </row>
        <row r="408">
          <cell r="B408">
            <v>40604</v>
          </cell>
          <cell r="C408">
            <v>40604</v>
          </cell>
          <cell r="E408">
            <v>0.47000000000000003</v>
          </cell>
          <cell r="F408" t="str">
            <v>GEL</v>
          </cell>
          <cell r="G408">
            <v>0.27</v>
          </cell>
          <cell r="H408" t="str">
            <v>USD</v>
          </cell>
        </row>
        <row r="409">
          <cell r="B409">
            <v>40604</v>
          </cell>
          <cell r="C409">
            <v>40604</v>
          </cell>
          <cell r="E409">
            <v>820.34</v>
          </cell>
          <cell r="F409" t="str">
            <v>GEL</v>
          </cell>
          <cell r="G409">
            <v>342.22</v>
          </cell>
          <cell r="H409" t="str">
            <v>EUR</v>
          </cell>
        </row>
        <row r="410">
          <cell r="B410">
            <v>40604</v>
          </cell>
          <cell r="C410">
            <v>40604</v>
          </cell>
          <cell r="E410">
            <v>841.98</v>
          </cell>
          <cell r="F410" t="str">
            <v>EUR</v>
          </cell>
          <cell r="G410">
            <v>2018.31</v>
          </cell>
          <cell r="H410" t="str">
            <v>GEL</v>
          </cell>
        </row>
        <row r="411">
          <cell r="B411">
            <v>40604</v>
          </cell>
          <cell r="C411">
            <v>40604</v>
          </cell>
          <cell r="E411">
            <v>26</v>
          </cell>
          <cell r="F411" t="str">
            <v>EUR</v>
          </cell>
          <cell r="G411">
            <v>62.32</v>
          </cell>
          <cell r="H411" t="str">
            <v>GEL</v>
          </cell>
        </row>
        <row r="412">
          <cell r="B412">
            <v>40604</v>
          </cell>
          <cell r="C412">
            <v>40604</v>
          </cell>
          <cell r="E412">
            <v>150</v>
          </cell>
          <cell r="F412" t="str">
            <v>USD</v>
          </cell>
          <cell r="G412">
            <v>259.74</v>
          </cell>
          <cell r="H412" t="str">
            <v>GEL</v>
          </cell>
        </row>
        <row r="413">
          <cell r="B413">
            <v>40604</v>
          </cell>
          <cell r="C413">
            <v>40604</v>
          </cell>
          <cell r="E413">
            <v>21.37</v>
          </cell>
          <cell r="F413" t="str">
            <v>GEL</v>
          </cell>
          <cell r="G413">
            <v>12.34</v>
          </cell>
          <cell r="H413" t="str">
            <v>USD</v>
          </cell>
        </row>
        <row r="414">
          <cell r="B414">
            <v>40604</v>
          </cell>
          <cell r="C414">
            <v>40604</v>
          </cell>
          <cell r="E414">
            <v>49.06</v>
          </cell>
          <cell r="F414" t="str">
            <v>GEL</v>
          </cell>
          <cell r="G414">
            <v>28.330000000000002</v>
          </cell>
          <cell r="H414" t="str">
            <v>USD</v>
          </cell>
        </row>
        <row r="415">
          <cell r="B415">
            <v>40604</v>
          </cell>
          <cell r="C415">
            <v>40604</v>
          </cell>
          <cell r="E415">
            <v>168.83</v>
          </cell>
          <cell r="F415" t="str">
            <v>GEL</v>
          </cell>
          <cell r="G415">
            <v>97.5</v>
          </cell>
          <cell r="H415" t="str">
            <v>USD</v>
          </cell>
        </row>
        <row r="416">
          <cell r="B416">
            <v>40604</v>
          </cell>
          <cell r="C416">
            <v>40604</v>
          </cell>
          <cell r="E416">
            <v>1010.2</v>
          </cell>
          <cell r="F416" t="str">
            <v>GEL</v>
          </cell>
          <cell r="G416">
            <v>421.43</v>
          </cell>
          <cell r="H416" t="str">
            <v>EUR</v>
          </cell>
        </row>
        <row r="417">
          <cell r="B417">
            <v>40604</v>
          </cell>
          <cell r="C417">
            <v>40604</v>
          </cell>
          <cell r="E417">
            <v>869.18000000000006</v>
          </cell>
          <cell r="F417" t="str">
            <v>GEL</v>
          </cell>
          <cell r="G417">
            <v>501.95</v>
          </cell>
          <cell r="H417" t="str">
            <v>USD</v>
          </cell>
        </row>
        <row r="418">
          <cell r="B418">
            <v>40604</v>
          </cell>
          <cell r="C418">
            <v>40604</v>
          </cell>
          <cell r="E418">
            <v>3</v>
          </cell>
          <cell r="F418" t="str">
            <v>USD</v>
          </cell>
          <cell r="G418">
            <v>5.19</v>
          </cell>
          <cell r="H418" t="str">
            <v>GEL</v>
          </cell>
        </row>
        <row r="419">
          <cell r="B419">
            <v>40604</v>
          </cell>
          <cell r="C419">
            <v>40604</v>
          </cell>
          <cell r="E419">
            <v>662.63</v>
          </cell>
          <cell r="F419" t="str">
            <v>GEL</v>
          </cell>
          <cell r="G419">
            <v>75000</v>
          </cell>
          <cell r="H419" t="str">
            <v>HUF</v>
          </cell>
        </row>
        <row r="420">
          <cell r="B420">
            <v>40604</v>
          </cell>
          <cell r="C420">
            <v>40604</v>
          </cell>
          <cell r="E420">
            <v>1100</v>
          </cell>
          <cell r="F420" t="str">
            <v>HUF</v>
          </cell>
          <cell r="G420">
            <v>9.7200000000000006</v>
          </cell>
          <cell r="H420" t="str">
            <v>GEL</v>
          </cell>
        </row>
        <row r="421">
          <cell r="B421">
            <v>40604</v>
          </cell>
          <cell r="C421">
            <v>40604</v>
          </cell>
          <cell r="E421">
            <v>276.59000000000003</v>
          </cell>
          <cell r="F421" t="str">
            <v>USD</v>
          </cell>
          <cell r="G421">
            <v>478.94</v>
          </cell>
          <cell r="H421" t="str">
            <v>GEL</v>
          </cell>
        </row>
        <row r="422">
          <cell r="B422">
            <v>40604</v>
          </cell>
          <cell r="C422">
            <v>40604</v>
          </cell>
          <cell r="E422">
            <v>25.55</v>
          </cell>
          <cell r="F422" t="str">
            <v>USD</v>
          </cell>
          <cell r="G422">
            <v>44.24</v>
          </cell>
          <cell r="H422" t="str">
            <v>GEL</v>
          </cell>
        </row>
        <row r="423">
          <cell r="B423">
            <v>40604</v>
          </cell>
          <cell r="C423">
            <v>40604</v>
          </cell>
          <cell r="E423">
            <v>30.43</v>
          </cell>
          <cell r="F423" t="str">
            <v>USD</v>
          </cell>
          <cell r="G423">
            <v>52.69</v>
          </cell>
          <cell r="H423" t="str">
            <v>GEL</v>
          </cell>
        </row>
        <row r="424">
          <cell r="B424">
            <v>40604</v>
          </cell>
          <cell r="C424">
            <v>40604</v>
          </cell>
          <cell r="E424">
            <v>266.98</v>
          </cell>
          <cell r="F424" t="str">
            <v>EUR</v>
          </cell>
          <cell r="G424">
            <v>639.98</v>
          </cell>
          <cell r="H424" t="str">
            <v>GEL</v>
          </cell>
        </row>
        <row r="425">
          <cell r="B425">
            <v>40604</v>
          </cell>
          <cell r="C425">
            <v>40604</v>
          </cell>
          <cell r="E425">
            <v>243</v>
          </cell>
          <cell r="F425" t="str">
            <v>EUR</v>
          </cell>
          <cell r="G425">
            <v>582.5</v>
          </cell>
          <cell r="H425" t="str">
            <v>GEL</v>
          </cell>
        </row>
        <row r="426">
          <cell r="B426">
            <v>40604</v>
          </cell>
          <cell r="C426">
            <v>40604</v>
          </cell>
          <cell r="E426">
            <v>24</v>
          </cell>
          <cell r="F426" t="str">
            <v>EUR</v>
          </cell>
          <cell r="G426">
            <v>57.53</v>
          </cell>
          <cell r="H426" t="str">
            <v>GEL</v>
          </cell>
        </row>
        <row r="427">
          <cell r="B427">
            <v>40604</v>
          </cell>
          <cell r="C427">
            <v>40606</v>
          </cell>
          <cell r="E427">
            <v>174565.77</v>
          </cell>
          <cell r="F427" t="str">
            <v>USD</v>
          </cell>
          <cell r="G427">
            <v>5000000</v>
          </cell>
          <cell r="H427" t="str">
            <v>RUR</v>
          </cell>
        </row>
        <row r="428">
          <cell r="B428">
            <v>40604</v>
          </cell>
          <cell r="C428">
            <v>40604</v>
          </cell>
          <cell r="E428">
            <v>75802.37</v>
          </cell>
          <cell r="F428" t="str">
            <v>EUR</v>
          </cell>
          <cell r="G428">
            <v>181705.86000000002</v>
          </cell>
          <cell r="H428" t="str">
            <v>GEL</v>
          </cell>
        </row>
        <row r="429">
          <cell r="B429">
            <v>40604</v>
          </cell>
          <cell r="C429">
            <v>40604</v>
          </cell>
          <cell r="E429">
            <v>20000</v>
          </cell>
          <cell r="F429" t="str">
            <v>GBP</v>
          </cell>
          <cell r="G429">
            <v>32423</v>
          </cell>
          <cell r="H429" t="str">
            <v>USD</v>
          </cell>
        </row>
        <row r="430">
          <cell r="B430">
            <v>40604</v>
          </cell>
          <cell r="C430">
            <v>40604</v>
          </cell>
          <cell r="E430">
            <v>383.5</v>
          </cell>
          <cell r="F430" t="str">
            <v>GBP</v>
          </cell>
          <cell r="G430">
            <v>1082.43</v>
          </cell>
          <cell r="H430" t="str">
            <v>GEL</v>
          </cell>
        </row>
        <row r="431">
          <cell r="B431">
            <v>40604</v>
          </cell>
          <cell r="C431">
            <v>40604</v>
          </cell>
          <cell r="E431">
            <v>2000</v>
          </cell>
          <cell r="F431" t="str">
            <v>GEL</v>
          </cell>
          <cell r="G431">
            <v>1160.77</v>
          </cell>
          <cell r="H431" t="str">
            <v>USD</v>
          </cell>
        </row>
        <row r="432">
          <cell r="B432">
            <v>40604</v>
          </cell>
          <cell r="C432">
            <v>40604</v>
          </cell>
          <cell r="E432">
            <v>96746.880000000005</v>
          </cell>
          <cell r="F432" t="str">
            <v>GEL</v>
          </cell>
          <cell r="G432">
            <v>55898.9</v>
          </cell>
          <cell r="H432" t="str">
            <v>USD</v>
          </cell>
        </row>
        <row r="433">
          <cell r="B433">
            <v>40604</v>
          </cell>
          <cell r="C433">
            <v>40604</v>
          </cell>
          <cell r="E433">
            <v>123430.04000000001</v>
          </cell>
          <cell r="F433" t="str">
            <v>GEL</v>
          </cell>
          <cell r="G433">
            <v>70766.09</v>
          </cell>
          <cell r="H433" t="str">
            <v>USD</v>
          </cell>
        </row>
        <row r="434">
          <cell r="B434">
            <v>40604</v>
          </cell>
          <cell r="C434">
            <v>40604</v>
          </cell>
          <cell r="E434">
            <v>43670.720000000001</v>
          </cell>
          <cell r="F434" t="str">
            <v>GEL</v>
          </cell>
          <cell r="G434">
            <v>24841.279999999999</v>
          </cell>
          <cell r="H434" t="str">
            <v>USD</v>
          </cell>
        </row>
        <row r="435">
          <cell r="B435">
            <v>40604</v>
          </cell>
          <cell r="C435">
            <v>40604</v>
          </cell>
          <cell r="E435">
            <v>200000</v>
          </cell>
          <cell r="F435" t="str">
            <v>USD</v>
          </cell>
          <cell r="G435">
            <v>347200</v>
          </cell>
          <cell r="H435" t="str">
            <v>GEL</v>
          </cell>
        </row>
        <row r="436">
          <cell r="B436">
            <v>40604</v>
          </cell>
          <cell r="C436">
            <v>40604</v>
          </cell>
          <cell r="E436">
            <v>7597.1100000000006</v>
          </cell>
          <cell r="F436" t="str">
            <v>USD</v>
          </cell>
          <cell r="G436">
            <v>13155.16</v>
          </cell>
          <cell r="H436" t="str">
            <v>GEL</v>
          </cell>
        </row>
        <row r="437">
          <cell r="B437">
            <v>40604</v>
          </cell>
          <cell r="C437">
            <v>40606</v>
          </cell>
          <cell r="E437">
            <v>20625</v>
          </cell>
          <cell r="F437" t="str">
            <v>USD</v>
          </cell>
          <cell r="G437">
            <v>15000</v>
          </cell>
          <cell r="H437" t="str">
            <v>EUR</v>
          </cell>
        </row>
        <row r="438">
          <cell r="B438">
            <v>40604</v>
          </cell>
          <cell r="C438">
            <v>40604</v>
          </cell>
          <cell r="E438">
            <v>1038.96</v>
          </cell>
          <cell r="F438" t="str">
            <v>GEL</v>
          </cell>
          <cell r="G438">
            <v>600</v>
          </cell>
          <cell r="H438" t="str">
            <v>USD</v>
          </cell>
        </row>
        <row r="439">
          <cell r="B439">
            <v>40604</v>
          </cell>
          <cell r="C439">
            <v>40604</v>
          </cell>
          <cell r="E439">
            <v>690400</v>
          </cell>
          <cell r="F439" t="str">
            <v>GEL</v>
          </cell>
          <cell r="G439">
            <v>400000</v>
          </cell>
          <cell r="H439" t="str">
            <v>USD</v>
          </cell>
        </row>
        <row r="440">
          <cell r="B440">
            <v>40604</v>
          </cell>
          <cell r="C440">
            <v>40604</v>
          </cell>
          <cell r="E440">
            <v>0.21</v>
          </cell>
          <cell r="F440" t="str">
            <v>GEL</v>
          </cell>
          <cell r="G440">
            <v>0.12</v>
          </cell>
          <cell r="H440" t="str">
            <v>USD</v>
          </cell>
        </row>
        <row r="441">
          <cell r="B441">
            <v>40604</v>
          </cell>
          <cell r="C441">
            <v>40604</v>
          </cell>
          <cell r="E441">
            <v>2.77</v>
          </cell>
          <cell r="F441" t="str">
            <v>GEL</v>
          </cell>
          <cell r="G441">
            <v>1.6</v>
          </cell>
          <cell r="H441" t="str">
            <v>USD</v>
          </cell>
        </row>
        <row r="442">
          <cell r="B442">
            <v>40604</v>
          </cell>
          <cell r="C442">
            <v>40604</v>
          </cell>
          <cell r="E442">
            <v>2.42</v>
          </cell>
          <cell r="F442" t="str">
            <v>GEL</v>
          </cell>
          <cell r="G442">
            <v>1.4000000000000001</v>
          </cell>
          <cell r="H442" t="str">
            <v>USD</v>
          </cell>
        </row>
        <row r="443">
          <cell r="B443">
            <v>40604</v>
          </cell>
          <cell r="C443">
            <v>40604</v>
          </cell>
          <cell r="E443">
            <v>2.77</v>
          </cell>
          <cell r="F443" t="str">
            <v>GEL</v>
          </cell>
          <cell r="G443">
            <v>1.6</v>
          </cell>
          <cell r="H443" t="str">
            <v>USD</v>
          </cell>
        </row>
        <row r="444">
          <cell r="B444">
            <v>40604</v>
          </cell>
          <cell r="C444">
            <v>40604</v>
          </cell>
          <cell r="E444">
            <v>1.73</v>
          </cell>
          <cell r="F444" t="str">
            <v>GEL</v>
          </cell>
          <cell r="G444">
            <v>1</v>
          </cell>
          <cell r="H444" t="str">
            <v>USD</v>
          </cell>
        </row>
        <row r="445">
          <cell r="B445">
            <v>40604</v>
          </cell>
          <cell r="C445">
            <v>40604</v>
          </cell>
          <cell r="E445">
            <v>0.35000000000000003</v>
          </cell>
          <cell r="F445" t="str">
            <v>GEL</v>
          </cell>
          <cell r="G445">
            <v>0.2</v>
          </cell>
          <cell r="H445" t="str">
            <v>USD</v>
          </cell>
        </row>
        <row r="446">
          <cell r="B446">
            <v>40604</v>
          </cell>
          <cell r="C446">
            <v>40604</v>
          </cell>
          <cell r="E446">
            <v>2.77</v>
          </cell>
          <cell r="F446" t="str">
            <v>GEL</v>
          </cell>
          <cell r="G446">
            <v>1.6</v>
          </cell>
          <cell r="H446" t="str">
            <v>USD</v>
          </cell>
        </row>
        <row r="447">
          <cell r="B447">
            <v>40604</v>
          </cell>
          <cell r="C447">
            <v>40604</v>
          </cell>
          <cell r="E447">
            <v>2.08</v>
          </cell>
          <cell r="F447" t="str">
            <v>GEL</v>
          </cell>
          <cell r="G447">
            <v>1.2</v>
          </cell>
          <cell r="H447" t="str">
            <v>USD</v>
          </cell>
        </row>
        <row r="448">
          <cell r="B448">
            <v>40604</v>
          </cell>
          <cell r="C448">
            <v>40604</v>
          </cell>
          <cell r="E448">
            <v>0.35000000000000003</v>
          </cell>
          <cell r="F448" t="str">
            <v>GEL</v>
          </cell>
          <cell r="G448">
            <v>0.2</v>
          </cell>
          <cell r="H448" t="str">
            <v>USD</v>
          </cell>
        </row>
        <row r="449">
          <cell r="B449">
            <v>40604</v>
          </cell>
          <cell r="C449">
            <v>40604</v>
          </cell>
          <cell r="E449">
            <v>2.77</v>
          </cell>
          <cell r="F449" t="str">
            <v>GEL</v>
          </cell>
          <cell r="G449">
            <v>1.6</v>
          </cell>
          <cell r="H449" t="str">
            <v>USD</v>
          </cell>
        </row>
        <row r="450">
          <cell r="B450">
            <v>40604</v>
          </cell>
          <cell r="C450">
            <v>40604</v>
          </cell>
          <cell r="E450">
            <v>1.73</v>
          </cell>
          <cell r="F450" t="str">
            <v>GEL</v>
          </cell>
          <cell r="G450">
            <v>1</v>
          </cell>
          <cell r="H450" t="str">
            <v>USD</v>
          </cell>
        </row>
        <row r="451">
          <cell r="B451">
            <v>40604</v>
          </cell>
          <cell r="C451">
            <v>40604</v>
          </cell>
          <cell r="E451">
            <v>0.28000000000000003</v>
          </cell>
          <cell r="F451" t="str">
            <v>GEL</v>
          </cell>
          <cell r="G451">
            <v>0.16</v>
          </cell>
          <cell r="H451" t="str">
            <v>USD</v>
          </cell>
        </row>
        <row r="452">
          <cell r="B452">
            <v>40604</v>
          </cell>
          <cell r="C452">
            <v>40604</v>
          </cell>
          <cell r="E452">
            <v>1.04</v>
          </cell>
          <cell r="F452" t="str">
            <v>GEL</v>
          </cell>
          <cell r="G452">
            <v>0.6</v>
          </cell>
          <cell r="H452" t="str">
            <v>USD</v>
          </cell>
        </row>
        <row r="453">
          <cell r="B453">
            <v>40604</v>
          </cell>
          <cell r="C453">
            <v>40604</v>
          </cell>
          <cell r="E453">
            <v>1.73</v>
          </cell>
          <cell r="F453" t="str">
            <v>GEL</v>
          </cell>
          <cell r="G453">
            <v>1</v>
          </cell>
          <cell r="H453" t="str">
            <v>USD</v>
          </cell>
        </row>
        <row r="454">
          <cell r="B454">
            <v>40604</v>
          </cell>
          <cell r="C454">
            <v>40604</v>
          </cell>
          <cell r="E454">
            <v>1.73</v>
          </cell>
          <cell r="F454" t="str">
            <v>GEL</v>
          </cell>
          <cell r="G454">
            <v>1</v>
          </cell>
          <cell r="H454" t="str">
            <v>USD</v>
          </cell>
        </row>
        <row r="455">
          <cell r="B455">
            <v>40604</v>
          </cell>
          <cell r="C455">
            <v>40604</v>
          </cell>
          <cell r="E455">
            <v>2.77</v>
          </cell>
          <cell r="F455" t="str">
            <v>GEL</v>
          </cell>
          <cell r="G455">
            <v>1.6</v>
          </cell>
          <cell r="H455" t="str">
            <v>USD</v>
          </cell>
        </row>
        <row r="456">
          <cell r="B456">
            <v>40604</v>
          </cell>
          <cell r="C456">
            <v>40604</v>
          </cell>
          <cell r="E456">
            <v>2.42</v>
          </cell>
          <cell r="F456" t="str">
            <v>GEL</v>
          </cell>
          <cell r="G456">
            <v>1.4000000000000001</v>
          </cell>
          <cell r="H456" t="str">
            <v>USD</v>
          </cell>
        </row>
        <row r="457">
          <cell r="B457">
            <v>40604</v>
          </cell>
          <cell r="C457">
            <v>40604</v>
          </cell>
          <cell r="E457">
            <v>0.35000000000000003</v>
          </cell>
          <cell r="F457" t="str">
            <v>GEL</v>
          </cell>
          <cell r="G457">
            <v>0.2</v>
          </cell>
          <cell r="H457" t="str">
            <v>USD</v>
          </cell>
        </row>
        <row r="458">
          <cell r="B458">
            <v>40604</v>
          </cell>
          <cell r="C458">
            <v>40604</v>
          </cell>
          <cell r="E458">
            <v>0.69000000000000006</v>
          </cell>
          <cell r="F458" t="str">
            <v>GEL</v>
          </cell>
          <cell r="G458">
            <v>0.4</v>
          </cell>
          <cell r="H458" t="str">
            <v>USD</v>
          </cell>
        </row>
        <row r="459">
          <cell r="B459">
            <v>40604</v>
          </cell>
          <cell r="C459">
            <v>40604</v>
          </cell>
          <cell r="E459">
            <v>0.69000000000000006</v>
          </cell>
          <cell r="F459" t="str">
            <v>GEL</v>
          </cell>
          <cell r="G459">
            <v>0.4</v>
          </cell>
          <cell r="H459" t="str">
            <v>USD</v>
          </cell>
        </row>
        <row r="460">
          <cell r="B460">
            <v>40604</v>
          </cell>
          <cell r="C460">
            <v>40604</v>
          </cell>
          <cell r="E460">
            <v>19601.5</v>
          </cell>
          <cell r="F460" t="str">
            <v>USD</v>
          </cell>
          <cell r="G460">
            <v>33941.96</v>
          </cell>
          <cell r="H460" t="str">
            <v>GEL</v>
          </cell>
        </row>
        <row r="461">
          <cell r="B461">
            <v>40604</v>
          </cell>
          <cell r="C461">
            <v>40604</v>
          </cell>
          <cell r="E461">
            <v>164</v>
          </cell>
          <cell r="F461" t="str">
            <v>USD</v>
          </cell>
          <cell r="G461">
            <v>283.98</v>
          </cell>
          <cell r="H461" t="str">
            <v>GEL</v>
          </cell>
        </row>
        <row r="462">
          <cell r="B462">
            <v>40604</v>
          </cell>
          <cell r="C462">
            <v>40604</v>
          </cell>
          <cell r="E462">
            <v>408.35</v>
          </cell>
          <cell r="F462" t="str">
            <v>USD</v>
          </cell>
          <cell r="G462">
            <v>707.1</v>
          </cell>
          <cell r="H462" t="str">
            <v>GEL</v>
          </cell>
        </row>
        <row r="463">
          <cell r="B463">
            <v>40604</v>
          </cell>
          <cell r="C463">
            <v>40604</v>
          </cell>
          <cell r="E463">
            <v>913.65</v>
          </cell>
          <cell r="F463" t="str">
            <v>USD</v>
          </cell>
          <cell r="G463">
            <v>1582.08</v>
          </cell>
          <cell r="H463" t="str">
            <v>GEL</v>
          </cell>
        </row>
        <row r="464">
          <cell r="B464">
            <v>40604</v>
          </cell>
          <cell r="C464">
            <v>40604</v>
          </cell>
          <cell r="E464">
            <v>3.25</v>
          </cell>
          <cell r="F464" t="str">
            <v>USD</v>
          </cell>
          <cell r="G464">
            <v>5.63</v>
          </cell>
          <cell r="H464" t="str">
            <v>GEL</v>
          </cell>
        </row>
        <row r="465">
          <cell r="B465">
            <v>40604</v>
          </cell>
          <cell r="C465">
            <v>40604</v>
          </cell>
          <cell r="E465">
            <v>876.95</v>
          </cell>
          <cell r="F465" t="str">
            <v>USD</v>
          </cell>
          <cell r="G465">
            <v>1518.53</v>
          </cell>
          <cell r="H465" t="str">
            <v>GEL</v>
          </cell>
        </row>
        <row r="466">
          <cell r="B466">
            <v>40604</v>
          </cell>
          <cell r="C466">
            <v>40604</v>
          </cell>
          <cell r="E466">
            <v>203.71</v>
          </cell>
          <cell r="F466" t="str">
            <v>USD</v>
          </cell>
          <cell r="G466">
            <v>352.74</v>
          </cell>
          <cell r="H466" t="str">
            <v>GEL</v>
          </cell>
        </row>
        <row r="467">
          <cell r="B467">
            <v>40604</v>
          </cell>
          <cell r="C467">
            <v>40604</v>
          </cell>
          <cell r="E467">
            <v>62.58</v>
          </cell>
          <cell r="F467" t="str">
            <v>USD</v>
          </cell>
          <cell r="G467">
            <v>108.36</v>
          </cell>
          <cell r="H467" t="str">
            <v>GEL</v>
          </cell>
        </row>
        <row r="468">
          <cell r="B468">
            <v>40604</v>
          </cell>
          <cell r="C468">
            <v>40604</v>
          </cell>
          <cell r="E468">
            <v>0.35000000000000003</v>
          </cell>
          <cell r="F468" t="str">
            <v>GEL</v>
          </cell>
          <cell r="G468">
            <v>0.2</v>
          </cell>
          <cell r="H468" t="str">
            <v>USD</v>
          </cell>
        </row>
        <row r="469">
          <cell r="B469">
            <v>40604</v>
          </cell>
          <cell r="C469">
            <v>40604</v>
          </cell>
          <cell r="E469">
            <v>33.770000000000003</v>
          </cell>
          <cell r="F469" t="str">
            <v>GEL</v>
          </cell>
          <cell r="G469">
            <v>19.5</v>
          </cell>
          <cell r="H469" t="str">
            <v>USD</v>
          </cell>
        </row>
        <row r="470">
          <cell r="B470">
            <v>40604</v>
          </cell>
          <cell r="C470">
            <v>40604</v>
          </cell>
          <cell r="E470">
            <v>13.51</v>
          </cell>
          <cell r="F470" t="str">
            <v>GEL</v>
          </cell>
          <cell r="G470">
            <v>7.8</v>
          </cell>
          <cell r="H470" t="str">
            <v>USD</v>
          </cell>
        </row>
        <row r="471">
          <cell r="B471">
            <v>40604</v>
          </cell>
          <cell r="C471">
            <v>40604</v>
          </cell>
          <cell r="E471">
            <v>13.51</v>
          </cell>
          <cell r="F471" t="str">
            <v>GEL</v>
          </cell>
          <cell r="G471">
            <v>7.8</v>
          </cell>
          <cell r="H471" t="str">
            <v>USD</v>
          </cell>
        </row>
        <row r="472">
          <cell r="B472">
            <v>40604</v>
          </cell>
          <cell r="C472">
            <v>40604</v>
          </cell>
          <cell r="E472">
            <v>6.75</v>
          </cell>
          <cell r="F472" t="str">
            <v>GEL</v>
          </cell>
          <cell r="G472">
            <v>3.9</v>
          </cell>
          <cell r="H472" t="str">
            <v>USD</v>
          </cell>
        </row>
        <row r="473">
          <cell r="B473">
            <v>40604</v>
          </cell>
          <cell r="C473">
            <v>40604</v>
          </cell>
          <cell r="E473">
            <v>87.79</v>
          </cell>
          <cell r="F473" t="str">
            <v>GEL</v>
          </cell>
          <cell r="G473">
            <v>50.7</v>
          </cell>
          <cell r="H473" t="str">
            <v>USD</v>
          </cell>
        </row>
        <row r="474">
          <cell r="B474">
            <v>40604</v>
          </cell>
          <cell r="C474">
            <v>40604</v>
          </cell>
          <cell r="E474">
            <v>54.02</v>
          </cell>
          <cell r="F474" t="str">
            <v>GEL</v>
          </cell>
          <cell r="G474">
            <v>31.2</v>
          </cell>
          <cell r="H474" t="str">
            <v>USD</v>
          </cell>
        </row>
        <row r="475">
          <cell r="B475">
            <v>40604</v>
          </cell>
          <cell r="C475">
            <v>40604</v>
          </cell>
          <cell r="E475">
            <v>27.01</v>
          </cell>
          <cell r="F475" t="str">
            <v>GEL</v>
          </cell>
          <cell r="G475">
            <v>15.6</v>
          </cell>
          <cell r="H475" t="str">
            <v>USD</v>
          </cell>
        </row>
        <row r="476">
          <cell r="B476">
            <v>40604</v>
          </cell>
          <cell r="C476">
            <v>40604</v>
          </cell>
          <cell r="E476">
            <v>20.260000000000002</v>
          </cell>
          <cell r="F476" t="str">
            <v>GEL</v>
          </cell>
          <cell r="G476">
            <v>11.700000000000001</v>
          </cell>
          <cell r="H476" t="str">
            <v>USD</v>
          </cell>
        </row>
        <row r="477">
          <cell r="B477">
            <v>40604</v>
          </cell>
          <cell r="C477">
            <v>40604</v>
          </cell>
          <cell r="E477">
            <v>13.5</v>
          </cell>
          <cell r="F477" t="str">
            <v>GEL</v>
          </cell>
          <cell r="G477">
            <v>7.8</v>
          </cell>
          <cell r="H477" t="str">
            <v>USD</v>
          </cell>
        </row>
        <row r="478">
          <cell r="B478">
            <v>40604</v>
          </cell>
          <cell r="C478">
            <v>40604</v>
          </cell>
          <cell r="E478">
            <v>47.28</v>
          </cell>
          <cell r="F478" t="str">
            <v>GEL</v>
          </cell>
          <cell r="G478">
            <v>27.3</v>
          </cell>
          <cell r="H478" t="str">
            <v>USD</v>
          </cell>
        </row>
        <row r="479">
          <cell r="B479">
            <v>40604</v>
          </cell>
          <cell r="C479">
            <v>40604</v>
          </cell>
          <cell r="E479">
            <v>3.38</v>
          </cell>
          <cell r="F479" t="str">
            <v>GEL</v>
          </cell>
          <cell r="G479">
            <v>1.95</v>
          </cell>
          <cell r="H479" t="str">
            <v>USD</v>
          </cell>
        </row>
        <row r="480">
          <cell r="B480">
            <v>40604</v>
          </cell>
          <cell r="C480">
            <v>40604</v>
          </cell>
          <cell r="E480">
            <v>3.38</v>
          </cell>
          <cell r="F480" t="str">
            <v>GEL</v>
          </cell>
          <cell r="G480">
            <v>1.95</v>
          </cell>
          <cell r="H480" t="str">
            <v>USD</v>
          </cell>
        </row>
        <row r="481">
          <cell r="B481">
            <v>40604</v>
          </cell>
          <cell r="C481">
            <v>40604</v>
          </cell>
          <cell r="E481">
            <v>20.260000000000002</v>
          </cell>
          <cell r="F481" t="str">
            <v>GEL</v>
          </cell>
          <cell r="G481">
            <v>11.700000000000001</v>
          </cell>
          <cell r="H481" t="str">
            <v>USD</v>
          </cell>
        </row>
        <row r="482">
          <cell r="B482">
            <v>40604</v>
          </cell>
          <cell r="C482">
            <v>40604</v>
          </cell>
          <cell r="E482">
            <v>30.39</v>
          </cell>
          <cell r="F482" t="str">
            <v>GEL</v>
          </cell>
          <cell r="G482">
            <v>17.55</v>
          </cell>
          <cell r="H482" t="str">
            <v>USD</v>
          </cell>
        </row>
        <row r="483">
          <cell r="B483">
            <v>40604</v>
          </cell>
          <cell r="C483">
            <v>40604</v>
          </cell>
          <cell r="E483">
            <v>6.75</v>
          </cell>
          <cell r="F483" t="str">
            <v>GEL</v>
          </cell>
          <cell r="G483">
            <v>3.9</v>
          </cell>
          <cell r="H483" t="str">
            <v>USD</v>
          </cell>
        </row>
        <row r="484">
          <cell r="B484">
            <v>40604</v>
          </cell>
          <cell r="C484">
            <v>40604</v>
          </cell>
          <cell r="E484">
            <v>40.51</v>
          </cell>
          <cell r="F484" t="str">
            <v>GEL</v>
          </cell>
          <cell r="G484">
            <v>23.400000000000002</v>
          </cell>
          <cell r="H484" t="str">
            <v>USD</v>
          </cell>
        </row>
        <row r="485">
          <cell r="B485">
            <v>40604</v>
          </cell>
          <cell r="C485">
            <v>40604</v>
          </cell>
          <cell r="E485">
            <v>6.75</v>
          </cell>
          <cell r="F485" t="str">
            <v>GEL</v>
          </cell>
          <cell r="G485">
            <v>3.9</v>
          </cell>
          <cell r="H485" t="str">
            <v>USD</v>
          </cell>
        </row>
        <row r="486">
          <cell r="B486">
            <v>40604</v>
          </cell>
          <cell r="C486">
            <v>40604</v>
          </cell>
          <cell r="E486">
            <v>6.75</v>
          </cell>
          <cell r="F486" t="str">
            <v>GEL</v>
          </cell>
          <cell r="G486">
            <v>3.9</v>
          </cell>
          <cell r="H486" t="str">
            <v>USD</v>
          </cell>
        </row>
        <row r="487">
          <cell r="B487">
            <v>40604</v>
          </cell>
          <cell r="C487">
            <v>40604</v>
          </cell>
          <cell r="E487">
            <v>3.38</v>
          </cell>
          <cell r="F487" t="str">
            <v>GEL</v>
          </cell>
          <cell r="G487">
            <v>1.95</v>
          </cell>
          <cell r="H487" t="str">
            <v>USD</v>
          </cell>
        </row>
        <row r="488">
          <cell r="B488">
            <v>40604</v>
          </cell>
          <cell r="C488">
            <v>40604</v>
          </cell>
          <cell r="E488">
            <v>5.6000000000000005</v>
          </cell>
          <cell r="F488" t="str">
            <v>EUR</v>
          </cell>
          <cell r="G488">
            <v>13.42</v>
          </cell>
          <cell r="H488" t="str">
            <v>GEL</v>
          </cell>
        </row>
        <row r="489">
          <cell r="B489">
            <v>40604</v>
          </cell>
          <cell r="C489">
            <v>40604</v>
          </cell>
          <cell r="E489">
            <v>13.51</v>
          </cell>
          <cell r="F489" t="str">
            <v>GEL</v>
          </cell>
          <cell r="G489">
            <v>7.8</v>
          </cell>
          <cell r="H489" t="str">
            <v>USD</v>
          </cell>
        </row>
        <row r="490">
          <cell r="B490">
            <v>40604</v>
          </cell>
          <cell r="C490">
            <v>40604</v>
          </cell>
          <cell r="E490">
            <v>27.02</v>
          </cell>
          <cell r="F490" t="str">
            <v>GEL</v>
          </cell>
          <cell r="G490">
            <v>15.6</v>
          </cell>
          <cell r="H490" t="str">
            <v>USD</v>
          </cell>
        </row>
        <row r="491">
          <cell r="B491">
            <v>40604</v>
          </cell>
          <cell r="C491">
            <v>40604</v>
          </cell>
          <cell r="E491">
            <v>74.290000000000006</v>
          </cell>
          <cell r="F491" t="str">
            <v>GEL</v>
          </cell>
          <cell r="G491">
            <v>42.9</v>
          </cell>
          <cell r="H491" t="str">
            <v>USD</v>
          </cell>
        </row>
        <row r="492">
          <cell r="B492">
            <v>40604</v>
          </cell>
          <cell r="C492">
            <v>40604</v>
          </cell>
          <cell r="E492">
            <v>3.38</v>
          </cell>
          <cell r="F492" t="str">
            <v>GEL</v>
          </cell>
          <cell r="G492">
            <v>1.95</v>
          </cell>
          <cell r="H492" t="str">
            <v>USD</v>
          </cell>
        </row>
        <row r="493">
          <cell r="B493">
            <v>40604</v>
          </cell>
          <cell r="C493">
            <v>40604</v>
          </cell>
          <cell r="E493">
            <v>6.75</v>
          </cell>
          <cell r="F493" t="str">
            <v>GEL</v>
          </cell>
          <cell r="G493">
            <v>3.9</v>
          </cell>
          <cell r="H493" t="str">
            <v>USD</v>
          </cell>
        </row>
        <row r="494">
          <cell r="B494">
            <v>40604</v>
          </cell>
          <cell r="C494">
            <v>40604</v>
          </cell>
          <cell r="E494">
            <v>6.75</v>
          </cell>
          <cell r="F494" t="str">
            <v>GEL</v>
          </cell>
          <cell r="G494">
            <v>3.9</v>
          </cell>
          <cell r="H494" t="str">
            <v>USD</v>
          </cell>
        </row>
        <row r="495">
          <cell r="B495">
            <v>40604</v>
          </cell>
          <cell r="C495">
            <v>40604</v>
          </cell>
          <cell r="E495">
            <v>13.5</v>
          </cell>
          <cell r="F495" t="str">
            <v>GEL</v>
          </cell>
          <cell r="G495">
            <v>7.8</v>
          </cell>
          <cell r="H495" t="str">
            <v>USD</v>
          </cell>
        </row>
        <row r="496">
          <cell r="B496">
            <v>40604</v>
          </cell>
          <cell r="C496">
            <v>40604</v>
          </cell>
          <cell r="E496">
            <v>6.75</v>
          </cell>
          <cell r="F496" t="str">
            <v>GEL</v>
          </cell>
          <cell r="G496">
            <v>3.9</v>
          </cell>
          <cell r="H496" t="str">
            <v>USD</v>
          </cell>
        </row>
        <row r="497">
          <cell r="B497">
            <v>40604</v>
          </cell>
          <cell r="C497">
            <v>40604</v>
          </cell>
          <cell r="E497">
            <v>13.5</v>
          </cell>
          <cell r="F497" t="str">
            <v>GEL</v>
          </cell>
          <cell r="G497">
            <v>7.8</v>
          </cell>
          <cell r="H497" t="str">
            <v>USD</v>
          </cell>
        </row>
        <row r="498">
          <cell r="B498">
            <v>40604</v>
          </cell>
          <cell r="C498">
            <v>40604</v>
          </cell>
          <cell r="E498">
            <v>6.75</v>
          </cell>
          <cell r="F498" t="str">
            <v>GEL</v>
          </cell>
          <cell r="G498">
            <v>3.9</v>
          </cell>
          <cell r="H498" t="str">
            <v>USD</v>
          </cell>
        </row>
        <row r="499">
          <cell r="B499">
            <v>40604</v>
          </cell>
          <cell r="C499">
            <v>40604</v>
          </cell>
          <cell r="E499">
            <v>33.770000000000003</v>
          </cell>
          <cell r="F499" t="str">
            <v>GEL</v>
          </cell>
          <cell r="G499">
            <v>19.5</v>
          </cell>
          <cell r="H499" t="str">
            <v>USD</v>
          </cell>
        </row>
        <row r="500">
          <cell r="B500">
            <v>40604</v>
          </cell>
          <cell r="C500">
            <v>40604</v>
          </cell>
          <cell r="E500">
            <v>10.130000000000001</v>
          </cell>
          <cell r="F500" t="str">
            <v>GEL</v>
          </cell>
          <cell r="G500">
            <v>5.8500000000000005</v>
          </cell>
          <cell r="H500" t="str">
            <v>USD</v>
          </cell>
        </row>
        <row r="501">
          <cell r="B501">
            <v>40604</v>
          </cell>
          <cell r="C501">
            <v>40604</v>
          </cell>
          <cell r="E501">
            <v>6.75</v>
          </cell>
          <cell r="F501" t="str">
            <v>GEL</v>
          </cell>
          <cell r="G501">
            <v>3.9</v>
          </cell>
          <cell r="H501" t="str">
            <v>USD</v>
          </cell>
        </row>
        <row r="502">
          <cell r="B502">
            <v>40604</v>
          </cell>
          <cell r="C502">
            <v>40604</v>
          </cell>
          <cell r="E502">
            <v>54.03</v>
          </cell>
          <cell r="F502" t="str">
            <v>GEL</v>
          </cell>
          <cell r="G502">
            <v>31.2</v>
          </cell>
          <cell r="H502" t="str">
            <v>USD</v>
          </cell>
        </row>
        <row r="503">
          <cell r="B503">
            <v>40604</v>
          </cell>
          <cell r="C503">
            <v>40604</v>
          </cell>
          <cell r="E503">
            <v>13.5</v>
          </cell>
          <cell r="F503" t="str">
            <v>GEL</v>
          </cell>
          <cell r="G503">
            <v>7.8</v>
          </cell>
          <cell r="H503" t="str">
            <v>USD</v>
          </cell>
        </row>
        <row r="504">
          <cell r="B504">
            <v>40604</v>
          </cell>
          <cell r="C504">
            <v>40604</v>
          </cell>
          <cell r="E504">
            <v>6.75</v>
          </cell>
          <cell r="F504" t="str">
            <v>GEL</v>
          </cell>
          <cell r="G504">
            <v>3.9</v>
          </cell>
          <cell r="H504" t="str">
            <v>USD</v>
          </cell>
        </row>
        <row r="505">
          <cell r="B505">
            <v>40604</v>
          </cell>
          <cell r="C505">
            <v>40604</v>
          </cell>
          <cell r="E505">
            <v>30.39</v>
          </cell>
          <cell r="F505" t="str">
            <v>GEL</v>
          </cell>
          <cell r="G505">
            <v>17.55</v>
          </cell>
          <cell r="H505" t="str">
            <v>USD</v>
          </cell>
        </row>
        <row r="506">
          <cell r="B506">
            <v>40604</v>
          </cell>
          <cell r="C506">
            <v>40604</v>
          </cell>
          <cell r="E506">
            <v>33.76</v>
          </cell>
          <cell r="F506" t="str">
            <v>GEL</v>
          </cell>
          <cell r="G506">
            <v>19.5</v>
          </cell>
          <cell r="H506" t="str">
            <v>USD</v>
          </cell>
        </row>
        <row r="507">
          <cell r="B507">
            <v>40604</v>
          </cell>
          <cell r="C507">
            <v>40604</v>
          </cell>
          <cell r="E507">
            <v>40.520000000000003</v>
          </cell>
          <cell r="F507" t="str">
            <v>GEL</v>
          </cell>
          <cell r="G507">
            <v>23.400000000000002</v>
          </cell>
          <cell r="H507" t="str">
            <v>USD</v>
          </cell>
        </row>
        <row r="508">
          <cell r="B508">
            <v>40604</v>
          </cell>
          <cell r="C508">
            <v>40604</v>
          </cell>
          <cell r="E508">
            <v>6.75</v>
          </cell>
          <cell r="F508" t="str">
            <v>GEL</v>
          </cell>
          <cell r="G508">
            <v>3.9</v>
          </cell>
          <cell r="H508" t="str">
            <v>USD</v>
          </cell>
        </row>
        <row r="509">
          <cell r="B509">
            <v>40604</v>
          </cell>
          <cell r="C509">
            <v>40604</v>
          </cell>
          <cell r="E509">
            <v>10.130000000000001</v>
          </cell>
          <cell r="F509" t="str">
            <v>GEL</v>
          </cell>
          <cell r="G509">
            <v>5.8500000000000005</v>
          </cell>
          <cell r="H509" t="str">
            <v>USD</v>
          </cell>
        </row>
        <row r="510">
          <cell r="B510">
            <v>40604</v>
          </cell>
          <cell r="C510">
            <v>40604</v>
          </cell>
          <cell r="E510">
            <v>22.96</v>
          </cell>
          <cell r="F510" t="str">
            <v>GEL</v>
          </cell>
          <cell r="G510">
            <v>13.26</v>
          </cell>
          <cell r="H510" t="str">
            <v>USD</v>
          </cell>
        </row>
        <row r="511">
          <cell r="B511">
            <v>40604</v>
          </cell>
          <cell r="C511">
            <v>40604</v>
          </cell>
          <cell r="E511">
            <v>6.75</v>
          </cell>
          <cell r="F511" t="str">
            <v>GEL</v>
          </cell>
          <cell r="G511">
            <v>3.9</v>
          </cell>
          <cell r="H511" t="str">
            <v>USD</v>
          </cell>
        </row>
        <row r="512">
          <cell r="B512">
            <v>40604</v>
          </cell>
          <cell r="C512">
            <v>40604</v>
          </cell>
          <cell r="E512">
            <v>3.38</v>
          </cell>
          <cell r="F512" t="str">
            <v>GEL</v>
          </cell>
          <cell r="G512">
            <v>1.95</v>
          </cell>
          <cell r="H512" t="str">
            <v>USD</v>
          </cell>
        </row>
        <row r="513">
          <cell r="B513">
            <v>40604</v>
          </cell>
          <cell r="C513">
            <v>40604</v>
          </cell>
          <cell r="E513">
            <v>6.75</v>
          </cell>
          <cell r="F513" t="str">
            <v>GEL</v>
          </cell>
          <cell r="G513">
            <v>3.9</v>
          </cell>
          <cell r="H513" t="str">
            <v>USD</v>
          </cell>
        </row>
        <row r="514">
          <cell r="B514">
            <v>40604</v>
          </cell>
          <cell r="C514">
            <v>40604</v>
          </cell>
          <cell r="E514">
            <v>6.75</v>
          </cell>
          <cell r="F514" t="str">
            <v>GEL</v>
          </cell>
          <cell r="G514">
            <v>3.9</v>
          </cell>
          <cell r="H514" t="str">
            <v>USD</v>
          </cell>
        </row>
        <row r="515">
          <cell r="B515">
            <v>40604</v>
          </cell>
          <cell r="C515">
            <v>40604</v>
          </cell>
          <cell r="E515">
            <v>6.75</v>
          </cell>
          <cell r="F515" t="str">
            <v>GEL</v>
          </cell>
          <cell r="G515">
            <v>3.9</v>
          </cell>
          <cell r="H515" t="str">
            <v>USD</v>
          </cell>
        </row>
        <row r="516">
          <cell r="B516">
            <v>40604</v>
          </cell>
          <cell r="C516">
            <v>40604</v>
          </cell>
          <cell r="E516">
            <v>13.51</v>
          </cell>
          <cell r="F516" t="str">
            <v>GEL</v>
          </cell>
          <cell r="G516">
            <v>7.8</v>
          </cell>
          <cell r="H516" t="str">
            <v>USD</v>
          </cell>
        </row>
        <row r="517">
          <cell r="B517">
            <v>40604</v>
          </cell>
          <cell r="C517">
            <v>40604</v>
          </cell>
          <cell r="E517">
            <v>9.4500000000000011</v>
          </cell>
          <cell r="F517" t="str">
            <v>GEL</v>
          </cell>
          <cell r="G517">
            <v>5.46</v>
          </cell>
          <cell r="H517" t="str">
            <v>USD</v>
          </cell>
        </row>
        <row r="518">
          <cell r="B518">
            <v>40604</v>
          </cell>
          <cell r="C518">
            <v>40604</v>
          </cell>
          <cell r="E518">
            <v>6.75</v>
          </cell>
          <cell r="F518" t="str">
            <v>GEL</v>
          </cell>
          <cell r="G518">
            <v>3.9</v>
          </cell>
          <cell r="H518" t="str">
            <v>USD</v>
          </cell>
        </row>
        <row r="519">
          <cell r="B519">
            <v>40604</v>
          </cell>
          <cell r="C519">
            <v>40604</v>
          </cell>
          <cell r="E519">
            <v>13.51</v>
          </cell>
          <cell r="F519" t="str">
            <v>GEL</v>
          </cell>
          <cell r="G519">
            <v>7.8</v>
          </cell>
          <cell r="H519" t="str">
            <v>USD</v>
          </cell>
        </row>
        <row r="520">
          <cell r="B520">
            <v>40604</v>
          </cell>
          <cell r="C520">
            <v>40604</v>
          </cell>
          <cell r="E520">
            <v>27.01</v>
          </cell>
          <cell r="F520" t="str">
            <v>GEL</v>
          </cell>
          <cell r="G520">
            <v>15.6</v>
          </cell>
          <cell r="H520" t="str">
            <v>USD</v>
          </cell>
        </row>
        <row r="521">
          <cell r="B521">
            <v>40604</v>
          </cell>
          <cell r="C521">
            <v>40604</v>
          </cell>
          <cell r="E521">
            <v>3.38</v>
          </cell>
          <cell r="F521" t="str">
            <v>GEL</v>
          </cell>
          <cell r="G521">
            <v>1.95</v>
          </cell>
          <cell r="H521" t="str">
            <v>USD</v>
          </cell>
        </row>
        <row r="522">
          <cell r="B522">
            <v>40604</v>
          </cell>
          <cell r="C522">
            <v>40604</v>
          </cell>
          <cell r="E522">
            <v>20.260000000000002</v>
          </cell>
          <cell r="F522" t="str">
            <v>GEL</v>
          </cell>
          <cell r="G522">
            <v>11.700000000000001</v>
          </cell>
          <cell r="H522" t="str">
            <v>USD</v>
          </cell>
        </row>
        <row r="523">
          <cell r="B523">
            <v>40604</v>
          </cell>
          <cell r="C523">
            <v>40604</v>
          </cell>
          <cell r="E523">
            <v>33.770000000000003</v>
          </cell>
          <cell r="F523" t="str">
            <v>GEL</v>
          </cell>
          <cell r="G523">
            <v>19.5</v>
          </cell>
          <cell r="H523" t="str">
            <v>USD</v>
          </cell>
        </row>
        <row r="524">
          <cell r="B524">
            <v>40604</v>
          </cell>
          <cell r="C524">
            <v>40604</v>
          </cell>
          <cell r="E524">
            <v>6.75</v>
          </cell>
          <cell r="F524" t="str">
            <v>GEL</v>
          </cell>
          <cell r="G524">
            <v>3.9</v>
          </cell>
          <cell r="H524" t="str">
            <v>USD</v>
          </cell>
        </row>
        <row r="525">
          <cell r="B525">
            <v>40604</v>
          </cell>
          <cell r="C525">
            <v>40604</v>
          </cell>
          <cell r="E525">
            <v>10.130000000000001</v>
          </cell>
          <cell r="F525" t="str">
            <v>GEL</v>
          </cell>
          <cell r="G525">
            <v>5.8500000000000005</v>
          </cell>
          <cell r="H525" t="str">
            <v>USD</v>
          </cell>
        </row>
        <row r="526">
          <cell r="B526">
            <v>40604</v>
          </cell>
          <cell r="C526">
            <v>40604</v>
          </cell>
          <cell r="E526">
            <v>6.75</v>
          </cell>
          <cell r="F526" t="str">
            <v>GEL</v>
          </cell>
          <cell r="G526">
            <v>3.9</v>
          </cell>
          <cell r="H526" t="str">
            <v>USD</v>
          </cell>
        </row>
        <row r="527">
          <cell r="B527">
            <v>40604</v>
          </cell>
          <cell r="C527">
            <v>40604</v>
          </cell>
          <cell r="E527">
            <v>5.4</v>
          </cell>
          <cell r="F527" t="str">
            <v>GEL</v>
          </cell>
          <cell r="G527">
            <v>3.12</v>
          </cell>
          <cell r="H527" t="str">
            <v>USD</v>
          </cell>
        </row>
        <row r="528">
          <cell r="B528">
            <v>40604</v>
          </cell>
          <cell r="C528">
            <v>40604</v>
          </cell>
          <cell r="E528">
            <v>5.4</v>
          </cell>
          <cell r="F528" t="str">
            <v>GEL</v>
          </cell>
          <cell r="G528">
            <v>3.12</v>
          </cell>
          <cell r="H528" t="str">
            <v>USD</v>
          </cell>
        </row>
        <row r="529">
          <cell r="B529">
            <v>40604</v>
          </cell>
          <cell r="C529">
            <v>40606</v>
          </cell>
          <cell r="E529">
            <v>39440.770000000004</v>
          </cell>
          <cell r="F529" t="str">
            <v>GEL</v>
          </cell>
          <cell r="G529">
            <v>22810</v>
          </cell>
          <cell r="H529" t="str">
            <v>USD</v>
          </cell>
        </row>
        <row r="530">
          <cell r="B530">
            <v>40604</v>
          </cell>
          <cell r="C530">
            <v>40606</v>
          </cell>
          <cell r="E530">
            <v>12.76</v>
          </cell>
          <cell r="F530" t="str">
            <v>EUR</v>
          </cell>
          <cell r="G530">
            <v>30.53</v>
          </cell>
          <cell r="H530" t="str">
            <v>GEL</v>
          </cell>
        </row>
        <row r="531">
          <cell r="B531">
            <v>40604</v>
          </cell>
          <cell r="C531">
            <v>40604</v>
          </cell>
          <cell r="E531">
            <v>60.78</v>
          </cell>
          <cell r="F531" t="str">
            <v>GEL</v>
          </cell>
          <cell r="G531">
            <v>35.1</v>
          </cell>
          <cell r="H531" t="str">
            <v>USD</v>
          </cell>
        </row>
        <row r="532">
          <cell r="B532">
            <v>40604</v>
          </cell>
          <cell r="C532">
            <v>40604</v>
          </cell>
          <cell r="E532">
            <v>13.51</v>
          </cell>
          <cell r="F532" t="str">
            <v>GEL</v>
          </cell>
          <cell r="G532">
            <v>7.8</v>
          </cell>
          <cell r="H532" t="str">
            <v>USD</v>
          </cell>
        </row>
        <row r="533">
          <cell r="B533">
            <v>40604</v>
          </cell>
          <cell r="C533">
            <v>40604</v>
          </cell>
          <cell r="E533">
            <v>20.260000000000002</v>
          </cell>
          <cell r="F533" t="str">
            <v>GEL</v>
          </cell>
          <cell r="G533">
            <v>11.700000000000001</v>
          </cell>
          <cell r="H533" t="str">
            <v>USD</v>
          </cell>
        </row>
        <row r="534">
          <cell r="B534">
            <v>40604</v>
          </cell>
          <cell r="C534">
            <v>40604</v>
          </cell>
          <cell r="E534">
            <v>10.130000000000001</v>
          </cell>
          <cell r="F534" t="str">
            <v>GEL</v>
          </cell>
          <cell r="G534">
            <v>5.8500000000000005</v>
          </cell>
          <cell r="H534" t="str">
            <v>USD</v>
          </cell>
        </row>
        <row r="535">
          <cell r="B535">
            <v>40604</v>
          </cell>
          <cell r="C535">
            <v>40604</v>
          </cell>
          <cell r="E535">
            <v>6.75</v>
          </cell>
          <cell r="F535" t="str">
            <v>GEL</v>
          </cell>
          <cell r="G535">
            <v>3.9</v>
          </cell>
          <cell r="H535" t="str">
            <v>USD</v>
          </cell>
        </row>
        <row r="536">
          <cell r="B536">
            <v>40604</v>
          </cell>
          <cell r="C536">
            <v>40604</v>
          </cell>
          <cell r="E536">
            <v>13.51</v>
          </cell>
          <cell r="F536" t="str">
            <v>GEL</v>
          </cell>
          <cell r="G536">
            <v>7.8</v>
          </cell>
          <cell r="H536" t="str">
            <v>USD</v>
          </cell>
        </row>
        <row r="537">
          <cell r="B537">
            <v>40604</v>
          </cell>
          <cell r="C537">
            <v>40604</v>
          </cell>
          <cell r="E537">
            <v>40.51</v>
          </cell>
          <cell r="F537" t="str">
            <v>GEL</v>
          </cell>
          <cell r="G537">
            <v>23.400000000000002</v>
          </cell>
          <cell r="H537" t="str">
            <v>USD</v>
          </cell>
        </row>
        <row r="538">
          <cell r="B538">
            <v>40604</v>
          </cell>
          <cell r="C538">
            <v>40604</v>
          </cell>
          <cell r="E538">
            <v>6.75</v>
          </cell>
          <cell r="F538" t="str">
            <v>GEL</v>
          </cell>
          <cell r="G538">
            <v>3.9</v>
          </cell>
          <cell r="H538" t="str">
            <v>USD</v>
          </cell>
        </row>
        <row r="539">
          <cell r="B539">
            <v>40604</v>
          </cell>
          <cell r="C539">
            <v>40604</v>
          </cell>
          <cell r="E539">
            <v>64.16</v>
          </cell>
          <cell r="F539" t="str">
            <v>GEL</v>
          </cell>
          <cell r="G539">
            <v>37.050000000000004</v>
          </cell>
          <cell r="H539" t="str">
            <v>USD</v>
          </cell>
        </row>
        <row r="540">
          <cell r="B540">
            <v>40604</v>
          </cell>
          <cell r="C540">
            <v>40604</v>
          </cell>
          <cell r="E540">
            <v>6.75</v>
          </cell>
          <cell r="F540" t="str">
            <v>GEL</v>
          </cell>
          <cell r="G540">
            <v>3.9</v>
          </cell>
          <cell r="H540" t="str">
            <v>USD</v>
          </cell>
        </row>
        <row r="541">
          <cell r="B541">
            <v>40604</v>
          </cell>
          <cell r="C541">
            <v>40604</v>
          </cell>
          <cell r="E541">
            <v>2.7</v>
          </cell>
          <cell r="F541" t="str">
            <v>GEL</v>
          </cell>
          <cell r="G541">
            <v>1.56</v>
          </cell>
          <cell r="H541" t="str">
            <v>USD</v>
          </cell>
        </row>
        <row r="542">
          <cell r="B542">
            <v>40604</v>
          </cell>
          <cell r="C542">
            <v>40604</v>
          </cell>
          <cell r="E542">
            <v>10.130000000000001</v>
          </cell>
          <cell r="F542" t="str">
            <v>GEL</v>
          </cell>
          <cell r="G542">
            <v>5.8500000000000005</v>
          </cell>
          <cell r="H542" t="str">
            <v>USD</v>
          </cell>
        </row>
        <row r="543">
          <cell r="B543">
            <v>40604</v>
          </cell>
          <cell r="C543">
            <v>40604</v>
          </cell>
          <cell r="E543">
            <v>27</v>
          </cell>
          <cell r="F543" t="str">
            <v>GEL</v>
          </cell>
          <cell r="G543">
            <v>15.6</v>
          </cell>
          <cell r="H543" t="str">
            <v>USD</v>
          </cell>
        </row>
        <row r="544">
          <cell r="B544">
            <v>40604</v>
          </cell>
          <cell r="C544">
            <v>40604</v>
          </cell>
          <cell r="E544">
            <v>6.75</v>
          </cell>
          <cell r="F544" t="str">
            <v>GEL</v>
          </cell>
          <cell r="G544">
            <v>3.9</v>
          </cell>
          <cell r="H544" t="str">
            <v>USD</v>
          </cell>
        </row>
        <row r="545">
          <cell r="B545">
            <v>40604</v>
          </cell>
          <cell r="C545">
            <v>40604</v>
          </cell>
          <cell r="E545">
            <v>6.76</v>
          </cell>
          <cell r="F545" t="str">
            <v>GEL</v>
          </cell>
          <cell r="G545">
            <v>3.9</v>
          </cell>
          <cell r="H545" t="str">
            <v>USD</v>
          </cell>
        </row>
        <row r="546">
          <cell r="B546">
            <v>40604</v>
          </cell>
          <cell r="C546">
            <v>40604</v>
          </cell>
          <cell r="E546">
            <v>2.7</v>
          </cell>
          <cell r="F546" t="str">
            <v>GEL</v>
          </cell>
          <cell r="G546">
            <v>1.56</v>
          </cell>
          <cell r="H546" t="str">
            <v>USD</v>
          </cell>
        </row>
        <row r="547">
          <cell r="B547">
            <v>40604</v>
          </cell>
          <cell r="C547">
            <v>40604</v>
          </cell>
          <cell r="E547">
            <v>3.38</v>
          </cell>
          <cell r="F547" t="str">
            <v>GEL</v>
          </cell>
          <cell r="G547">
            <v>1.95</v>
          </cell>
          <cell r="H547" t="str">
            <v>USD</v>
          </cell>
        </row>
        <row r="548">
          <cell r="B548">
            <v>40604</v>
          </cell>
          <cell r="C548">
            <v>40604</v>
          </cell>
          <cell r="E548">
            <v>54.03</v>
          </cell>
          <cell r="F548" t="str">
            <v>GEL</v>
          </cell>
          <cell r="G548">
            <v>31.2</v>
          </cell>
          <cell r="H548" t="str">
            <v>USD</v>
          </cell>
        </row>
        <row r="549">
          <cell r="B549">
            <v>40604</v>
          </cell>
          <cell r="C549">
            <v>40604</v>
          </cell>
          <cell r="E549">
            <v>6.75</v>
          </cell>
          <cell r="F549" t="str">
            <v>GEL</v>
          </cell>
          <cell r="G549">
            <v>3.9</v>
          </cell>
          <cell r="H549" t="str">
            <v>USD</v>
          </cell>
        </row>
        <row r="550">
          <cell r="B550">
            <v>40604</v>
          </cell>
          <cell r="C550">
            <v>40604</v>
          </cell>
          <cell r="E550">
            <v>3.38</v>
          </cell>
          <cell r="F550" t="str">
            <v>GEL</v>
          </cell>
          <cell r="G550">
            <v>1.95</v>
          </cell>
          <cell r="H550" t="str">
            <v>USD</v>
          </cell>
        </row>
        <row r="551">
          <cell r="B551">
            <v>40604</v>
          </cell>
          <cell r="C551">
            <v>40606</v>
          </cell>
          <cell r="E551">
            <v>3076923.08</v>
          </cell>
          <cell r="F551" t="str">
            <v>USD</v>
          </cell>
          <cell r="G551">
            <v>5316923.08</v>
          </cell>
          <cell r="H551" t="str">
            <v>GEL</v>
          </cell>
        </row>
        <row r="552">
          <cell r="B552">
            <v>40604</v>
          </cell>
          <cell r="C552">
            <v>40604</v>
          </cell>
          <cell r="E552">
            <v>3436000</v>
          </cell>
          <cell r="F552" t="str">
            <v>GEL</v>
          </cell>
          <cell r="G552">
            <v>2000000</v>
          </cell>
          <cell r="H552" t="str">
            <v>USD</v>
          </cell>
        </row>
        <row r="553">
          <cell r="B553">
            <v>40604</v>
          </cell>
          <cell r="C553">
            <v>40604</v>
          </cell>
          <cell r="E553">
            <v>6.75</v>
          </cell>
          <cell r="F553" t="str">
            <v>GEL</v>
          </cell>
          <cell r="G553">
            <v>3.9</v>
          </cell>
          <cell r="H553" t="str">
            <v>USD</v>
          </cell>
        </row>
        <row r="554">
          <cell r="B554">
            <v>40604</v>
          </cell>
          <cell r="C554">
            <v>40604</v>
          </cell>
          <cell r="E554">
            <v>6.75</v>
          </cell>
          <cell r="F554" t="str">
            <v>GEL</v>
          </cell>
          <cell r="G554">
            <v>3.9</v>
          </cell>
          <cell r="H554" t="str">
            <v>USD</v>
          </cell>
        </row>
        <row r="555">
          <cell r="B555">
            <v>40604</v>
          </cell>
          <cell r="C555">
            <v>40604</v>
          </cell>
          <cell r="E555">
            <v>6.75</v>
          </cell>
          <cell r="F555" t="str">
            <v>GEL</v>
          </cell>
          <cell r="G555">
            <v>3.9</v>
          </cell>
          <cell r="H555" t="str">
            <v>USD</v>
          </cell>
        </row>
        <row r="556">
          <cell r="B556">
            <v>40604</v>
          </cell>
          <cell r="C556">
            <v>40604</v>
          </cell>
          <cell r="E556">
            <v>13.51</v>
          </cell>
          <cell r="F556" t="str">
            <v>GEL</v>
          </cell>
          <cell r="G556">
            <v>7.8</v>
          </cell>
          <cell r="H556" t="str">
            <v>USD</v>
          </cell>
        </row>
        <row r="557">
          <cell r="B557">
            <v>40604</v>
          </cell>
          <cell r="C557">
            <v>40604</v>
          </cell>
          <cell r="E557">
            <v>40.520000000000003</v>
          </cell>
          <cell r="F557" t="str">
            <v>GEL</v>
          </cell>
          <cell r="G557">
            <v>23.400000000000002</v>
          </cell>
          <cell r="H557" t="str">
            <v>USD</v>
          </cell>
        </row>
        <row r="558">
          <cell r="B558">
            <v>40604</v>
          </cell>
          <cell r="C558">
            <v>40604</v>
          </cell>
          <cell r="E558">
            <v>6.75</v>
          </cell>
          <cell r="F558" t="str">
            <v>GEL</v>
          </cell>
          <cell r="G558">
            <v>3.9</v>
          </cell>
          <cell r="H558" t="str">
            <v>USD</v>
          </cell>
        </row>
        <row r="559">
          <cell r="B559">
            <v>40604</v>
          </cell>
          <cell r="C559">
            <v>40604</v>
          </cell>
          <cell r="E559">
            <v>10.130000000000001</v>
          </cell>
          <cell r="F559" t="str">
            <v>GEL</v>
          </cell>
          <cell r="G559">
            <v>5.8500000000000005</v>
          </cell>
          <cell r="H559" t="str">
            <v>USD</v>
          </cell>
        </row>
        <row r="560">
          <cell r="B560">
            <v>40604</v>
          </cell>
          <cell r="C560">
            <v>40604</v>
          </cell>
          <cell r="E560">
            <v>33.770000000000003</v>
          </cell>
          <cell r="F560" t="str">
            <v>GEL</v>
          </cell>
          <cell r="G560">
            <v>19.5</v>
          </cell>
          <cell r="H560" t="str">
            <v>USD</v>
          </cell>
        </row>
        <row r="561">
          <cell r="B561">
            <v>40604</v>
          </cell>
          <cell r="C561">
            <v>40604</v>
          </cell>
          <cell r="E561">
            <v>10.130000000000001</v>
          </cell>
          <cell r="F561" t="str">
            <v>GEL</v>
          </cell>
          <cell r="G561">
            <v>5.8500000000000005</v>
          </cell>
          <cell r="H561" t="str">
            <v>USD</v>
          </cell>
        </row>
        <row r="562">
          <cell r="B562">
            <v>40604</v>
          </cell>
          <cell r="C562">
            <v>40604</v>
          </cell>
          <cell r="E562">
            <v>6.75</v>
          </cell>
          <cell r="F562" t="str">
            <v>GEL</v>
          </cell>
          <cell r="G562">
            <v>3.9</v>
          </cell>
          <cell r="H562" t="str">
            <v>USD</v>
          </cell>
        </row>
        <row r="563">
          <cell r="B563">
            <v>40604</v>
          </cell>
          <cell r="C563">
            <v>40604</v>
          </cell>
          <cell r="E563">
            <v>10.130000000000001</v>
          </cell>
          <cell r="F563" t="str">
            <v>GEL</v>
          </cell>
          <cell r="G563">
            <v>5.8500000000000005</v>
          </cell>
          <cell r="H563" t="str">
            <v>USD</v>
          </cell>
        </row>
        <row r="564">
          <cell r="B564">
            <v>40604</v>
          </cell>
          <cell r="C564">
            <v>40604</v>
          </cell>
          <cell r="E564">
            <v>6.75</v>
          </cell>
          <cell r="F564" t="str">
            <v>GEL</v>
          </cell>
          <cell r="G564">
            <v>3.9</v>
          </cell>
          <cell r="H564" t="str">
            <v>USD</v>
          </cell>
        </row>
        <row r="565">
          <cell r="B565">
            <v>40604</v>
          </cell>
          <cell r="C565">
            <v>40604</v>
          </cell>
          <cell r="E565">
            <v>6.75</v>
          </cell>
          <cell r="F565" t="str">
            <v>GEL</v>
          </cell>
          <cell r="G565">
            <v>3.9</v>
          </cell>
          <cell r="H565" t="str">
            <v>USD</v>
          </cell>
        </row>
        <row r="566">
          <cell r="B566">
            <v>40604</v>
          </cell>
          <cell r="C566">
            <v>40604</v>
          </cell>
          <cell r="E566">
            <v>3.38</v>
          </cell>
          <cell r="F566" t="str">
            <v>GEL</v>
          </cell>
          <cell r="G566">
            <v>1.95</v>
          </cell>
          <cell r="H566" t="str">
            <v>USD</v>
          </cell>
        </row>
        <row r="567">
          <cell r="B567">
            <v>40604</v>
          </cell>
          <cell r="C567">
            <v>40604</v>
          </cell>
          <cell r="E567">
            <v>6.75</v>
          </cell>
          <cell r="F567" t="str">
            <v>GEL</v>
          </cell>
          <cell r="G567">
            <v>3.9</v>
          </cell>
          <cell r="H567" t="str">
            <v>USD</v>
          </cell>
        </row>
        <row r="568">
          <cell r="B568">
            <v>40604</v>
          </cell>
          <cell r="C568">
            <v>40604</v>
          </cell>
          <cell r="E568">
            <v>3.38</v>
          </cell>
          <cell r="F568" t="str">
            <v>GEL</v>
          </cell>
          <cell r="G568">
            <v>1.95</v>
          </cell>
          <cell r="H568" t="str">
            <v>USD</v>
          </cell>
        </row>
        <row r="569">
          <cell r="B569">
            <v>40604</v>
          </cell>
          <cell r="C569">
            <v>40604</v>
          </cell>
          <cell r="E569">
            <v>6.75</v>
          </cell>
          <cell r="F569" t="str">
            <v>GEL</v>
          </cell>
          <cell r="G569">
            <v>3.9</v>
          </cell>
          <cell r="H569" t="str">
            <v>USD</v>
          </cell>
        </row>
        <row r="570">
          <cell r="B570">
            <v>40604</v>
          </cell>
          <cell r="C570">
            <v>40604</v>
          </cell>
          <cell r="E570">
            <v>3.38</v>
          </cell>
          <cell r="F570" t="str">
            <v>GEL</v>
          </cell>
          <cell r="G570">
            <v>1.95</v>
          </cell>
          <cell r="H570" t="str">
            <v>USD</v>
          </cell>
        </row>
        <row r="571">
          <cell r="B571">
            <v>40604</v>
          </cell>
          <cell r="C571">
            <v>40604</v>
          </cell>
          <cell r="E571">
            <v>13.51</v>
          </cell>
          <cell r="F571" t="str">
            <v>GEL</v>
          </cell>
          <cell r="G571">
            <v>7.8</v>
          </cell>
          <cell r="H571" t="str">
            <v>USD</v>
          </cell>
        </row>
        <row r="572">
          <cell r="B572">
            <v>40604</v>
          </cell>
          <cell r="C572">
            <v>40604</v>
          </cell>
          <cell r="E572">
            <v>20.260000000000002</v>
          </cell>
          <cell r="F572" t="str">
            <v>GEL</v>
          </cell>
          <cell r="G572">
            <v>11.700000000000001</v>
          </cell>
          <cell r="H572" t="str">
            <v>USD</v>
          </cell>
        </row>
        <row r="573">
          <cell r="B573">
            <v>40604</v>
          </cell>
          <cell r="C573">
            <v>40604</v>
          </cell>
          <cell r="E573">
            <v>180000</v>
          </cell>
          <cell r="F573" t="str">
            <v>USD</v>
          </cell>
          <cell r="G573">
            <v>316224</v>
          </cell>
          <cell r="H573" t="str">
            <v>GEL</v>
          </cell>
        </row>
        <row r="574">
          <cell r="B574">
            <v>40604</v>
          </cell>
          <cell r="C574">
            <v>40604</v>
          </cell>
          <cell r="E574">
            <v>198000</v>
          </cell>
          <cell r="F574" t="str">
            <v>EUR</v>
          </cell>
          <cell r="G574">
            <v>273401.17</v>
          </cell>
          <cell r="H574" t="str">
            <v>USD</v>
          </cell>
        </row>
        <row r="575">
          <cell r="B575">
            <v>40604</v>
          </cell>
          <cell r="C575">
            <v>40604</v>
          </cell>
          <cell r="E575">
            <v>500000</v>
          </cell>
          <cell r="F575" t="str">
            <v>USD</v>
          </cell>
          <cell r="G575">
            <v>860000</v>
          </cell>
          <cell r="H575" t="str">
            <v>GEL</v>
          </cell>
        </row>
        <row r="576">
          <cell r="B576">
            <v>40604</v>
          </cell>
          <cell r="C576">
            <v>40604</v>
          </cell>
          <cell r="E576">
            <v>27.02</v>
          </cell>
          <cell r="F576" t="str">
            <v>GEL</v>
          </cell>
          <cell r="G576">
            <v>15.6</v>
          </cell>
          <cell r="H576" t="str">
            <v>USD</v>
          </cell>
        </row>
        <row r="577">
          <cell r="B577">
            <v>40604</v>
          </cell>
          <cell r="C577">
            <v>40604</v>
          </cell>
          <cell r="E577">
            <v>33.770000000000003</v>
          </cell>
          <cell r="F577" t="str">
            <v>GEL</v>
          </cell>
          <cell r="G577">
            <v>19.5</v>
          </cell>
          <cell r="H577" t="str">
            <v>USD</v>
          </cell>
        </row>
        <row r="578">
          <cell r="B578">
            <v>40604</v>
          </cell>
          <cell r="C578">
            <v>40604</v>
          </cell>
          <cell r="E578">
            <v>10.130000000000001</v>
          </cell>
          <cell r="F578" t="str">
            <v>GEL</v>
          </cell>
          <cell r="G578">
            <v>5.8500000000000005</v>
          </cell>
          <cell r="H578" t="str">
            <v>USD</v>
          </cell>
        </row>
        <row r="579">
          <cell r="B579">
            <v>40604</v>
          </cell>
          <cell r="C579">
            <v>40604</v>
          </cell>
          <cell r="E579">
            <v>6.75</v>
          </cell>
          <cell r="F579" t="str">
            <v>GEL</v>
          </cell>
          <cell r="G579">
            <v>3.9</v>
          </cell>
          <cell r="H579" t="str">
            <v>USD</v>
          </cell>
        </row>
        <row r="580">
          <cell r="B580">
            <v>40604</v>
          </cell>
          <cell r="C580">
            <v>40604</v>
          </cell>
          <cell r="E580">
            <v>6.75</v>
          </cell>
          <cell r="F580" t="str">
            <v>GEL</v>
          </cell>
          <cell r="G580">
            <v>3.9</v>
          </cell>
          <cell r="H580" t="str">
            <v>USD</v>
          </cell>
        </row>
        <row r="581">
          <cell r="B581">
            <v>40604</v>
          </cell>
          <cell r="C581">
            <v>40604</v>
          </cell>
          <cell r="E581">
            <v>16.21</v>
          </cell>
          <cell r="F581" t="str">
            <v>GEL</v>
          </cell>
          <cell r="G581">
            <v>9.36</v>
          </cell>
          <cell r="H581" t="str">
            <v>USD</v>
          </cell>
        </row>
        <row r="582">
          <cell r="B582">
            <v>40604</v>
          </cell>
          <cell r="C582">
            <v>40604</v>
          </cell>
          <cell r="E582">
            <v>6.75</v>
          </cell>
          <cell r="F582" t="str">
            <v>GEL</v>
          </cell>
          <cell r="G582">
            <v>3.9</v>
          </cell>
          <cell r="H582" t="str">
            <v>USD</v>
          </cell>
        </row>
        <row r="583">
          <cell r="B583">
            <v>40604</v>
          </cell>
          <cell r="C583">
            <v>40604</v>
          </cell>
          <cell r="E583">
            <v>3.38</v>
          </cell>
          <cell r="F583" t="str">
            <v>GEL</v>
          </cell>
          <cell r="G583">
            <v>1.95</v>
          </cell>
          <cell r="H583" t="str">
            <v>USD</v>
          </cell>
        </row>
        <row r="584">
          <cell r="B584">
            <v>40604</v>
          </cell>
          <cell r="C584">
            <v>40604</v>
          </cell>
          <cell r="E584">
            <v>40.520000000000003</v>
          </cell>
          <cell r="F584" t="str">
            <v>GEL</v>
          </cell>
          <cell r="G584">
            <v>23.400000000000002</v>
          </cell>
          <cell r="H584" t="str">
            <v>USD</v>
          </cell>
        </row>
        <row r="585">
          <cell r="B585">
            <v>40604</v>
          </cell>
          <cell r="C585">
            <v>40604</v>
          </cell>
          <cell r="E585">
            <v>6.75</v>
          </cell>
          <cell r="F585" t="str">
            <v>GEL</v>
          </cell>
          <cell r="G585">
            <v>3.9</v>
          </cell>
          <cell r="H585" t="str">
            <v>USD</v>
          </cell>
        </row>
        <row r="586">
          <cell r="B586">
            <v>40604</v>
          </cell>
          <cell r="C586">
            <v>40604</v>
          </cell>
          <cell r="E586">
            <v>6.75</v>
          </cell>
          <cell r="F586" t="str">
            <v>GEL</v>
          </cell>
          <cell r="G586">
            <v>3.9</v>
          </cell>
          <cell r="H586" t="str">
            <v>USD</v>
          </cell>
        </row>
        <row r="587">
          <cell r="B587">
            <v>40604</v>
          </cell>
          <cell r="C587">
            <v>40604</v>
          </cell>
          <cell r="E587">
            <v>13.51</v>
          </cell>
          <cell r="F587" t="str">
            <v>GEL</v>
          </cell>
          <cell r="G587">
            <v>7.8</v>
          </cell>
          <cell r="H587" t="str">
            <v>USD</v>
          </cell>
        </row>
        <row r="588">
          <cell r="B588">
            <v>40604</v>
          </cell>
          <cell r="C588">
            <v>40604</v>
          </cell>
          <cell r="E588">
            <v>20.260000000000002</v>
          </cell>
          <cell r="F588" t="str">
            <v>GEL</v>
          </cell>
          <cell r="G588">
            <v>11.700000000000001</v>
          </cell>
          <cell r="H588" t="str">
            <v>USD</v>
          </cell>
        </row>
        <row r="589">
          <cell r="B589">
            <v>40604</v>
          </cell>
          <cell r="C589">
            <v>40604</v>
          </cell>
          <cell r="E589">
            <v>135.07</v>
          </cell>
          <cell r="F589" t="str">
            <v>GEL</v>
          </cell>
          <cell r="G589">
            <v>78</v>
          </cell>
          <cell r="H589" t="str">
            <v>USD</v>
          </cell>
        </row>
        <row r="590">
          <cell r="B590">
            <v>40604</v>
          </cell>
          <cell r="C590">
            <v>40604</v>
          </cell>
          <cell r="E590">
            <v>74.290000000000006</v>
          </cell>
          <cell r="F590" t="str">
            <v>GEL</v>
          </cell>
          <cell r="G590">
            <v>42.9</v>
          </cell>
          <cell r="H590" t="str">
            <v>USD</v>
          </cell>
        </row>
        <row r="591">
          <cell r="B591">
            <v>40604</v>
          </cell>
          <cell r="C591">
            <v>40604</v>
          </cell>
          <cell r="E591">
            <v>3.0300000000000002</v>
          </cell>
          <cell r="F591" t="str">
            <v>GEL</v>
          </cell>
          <cell r="G591">
            <v>1.75</v>
          </cell>
          <cell r="H591" t="str">
            <v>USD</v>
          </cell>
        </row>
        <row r="592">
          <cell r="B592">
            <v>40604</v>
          </cell>
          <cell r="C592">
            <v>40604</v>
          </cell>
          <cell r="E592">
            <v>41927.72</v>
          </cell>
          <cell r="F592" t="str">
            <v>GEL</v>
          </cell>
          <cell r="G592">
            <v>24637.09</v>
          </cell>
          <cell r="H592" t="str">
            <v>USD</v>
          </cell>
        </row>
        <row r="593">
          <cell r="B593">
            <v>40604</v>
          </cell>
          <cell r="C593">
            <v>40604</v>
          </cell>
          <cell r="E593">
            <v>1486.8700000000001</v>
          </cell>
          <cell r="F593" t="str">
            <v>GEL</v>
          </cell>
          <cell r="G593">
            <v>643.35</v>
          </cell>
          <cell r="H593" t="str">
            <v>EUR</v>
          </cell>
        </row>
        <row r="594">
          <cell r="B594">
            <v>40604</v>
          </cell>
          <cell r="C594">
            <v>40604</v>
          </cell>
          <cell r="E594">
            <v>117.45</v>
          </cell>
          <cell r="F594" t="str">
            <v>GEL</v>
          </cell>
          <cell r="G594">
            <v>67.83</v>
          </cell>
          <cell r="H594" t="str">
            <v>USD</v>
          </cell>
        </row>
        <row r="595">
          <cell r="B595">
            <v>40604</v>
          </cell>
          <cell r="C595">
            <v>40604</v>
          </cell>
          <cell r="E595">
            <v>81.61</v>
          </cell>
          <cell r="F595" t="str">
            <v>GEL</v>
          </cell>
          <cell r="G595">
            <v>47.13</v>
          </cell>
          <cell r="H595" t="str">
            <v>USD</v>
          </cell>
        </row>
        <row r="596">
          <cell r="B596">
            <v>40604</v>
          </cell>
          <cell r="C596">
            <v>40604</v>
          </cell>
          <cell r="E596">
            <v>51.550000000000004</v>
          </cell>
          <cell r="F596" t="str">
            <v>GEL</v>
          </cell>
          <cell r="G596">
            <v>29.77</v>
          </cell>
          <cell r="H596" t="str">
            <v>USD</v>
          </cell>
        </row>
        <row r="597">
          <cell r="B597">
            <v>40604</v>
          </cell>
          <cell r="C597">
            <v>40604</v>
          </cell>
          <cell r="E597">
            <v>636.93000000000006</v>
          </cell>
          <cell r="F597" t="str">
            <v>GEL</v>
          </cell>
          <cell r="G597">
            <v>367.83</v>
          </cell>
          <cell r="H597" t="str">
            <v>USD</v>
          </cell>
        </row>
        <row r="598">
          <cell r="B598">
            <v>40604</v>
          </cell>
          <cell r="C598">
            <v>40604</v>
          </cell>
          <cell r="E598">
            <v>194.67000000000002</v>
          </cell>
          <cell r="F598" t="str">
            <v>GEL</v>
          </cell>
          <cell r="G598">
            <v>112.42</v>
          </cell>
          <cell r="H598" t="str">
            <v>USD</v>
          </cell>
        </row>
        <row r="599">
          <cell r="B599">
            <v>40604</v>
          </cell>
          <cell r="C599">
            <v>40604</v>
          </cell>
          <cell r="E599">
            <v>408.2</v>
          </cell>
          <cell r="F599" t="str">
            <v>EUR</v>
          </cell>
          <cell r="G599">
            <v>978.5</v>
          </cell>
          <cell r="H599" t="str">
            <v>GEL</v>
          </cell>
        </row>
        <row r="600">
          <cell r="B600">
            <v>40604</v>
          </cell>
          <cell r="C600">
            <v>40604</v>
          </cell>
          <cell r="E600">
            <v>17.82</v>
          </cell>
          <cell r="F600" t="str">
            <v>GEL</v>
          </cell>
          <cell r="G600">
            <v>10.290000000000001</v>
          </cell>
          <cell r="H600" t="str">
            <v>USD</v>
          </cell>
        </row>
        <row r="601">
          <cell r="B601">
            <v>40604</v>
          </cell>
          <cell r="C601">
            <v>40604</v>
          </cell>
          <cell r="E601">
            <v>120057</v>
          </cell>
          <cell r="F601" t="str">
            <v>ILS</v>
          </cell>
          <cell r="G601">
            <v>57507.3</v>
          </cell>
          <cell r="H601" t="str">
            <v>GEL</v>
          </cell>
        </row>
        <row r="602">
          <cell r="B602">
            <v>40604</v>
          </cell>
          <cell r="C602">
            <v>40604</v>
          </cell>
          <cell r="E602">
            <v>57040</v>
          </cell>
          <cell r="F602" t="str">
            <v>USD</v>
          </cell>
          <cell r="G602">
            <v>98770.46</v>
          </cell>
          <cell r="H602" t="str">
            <v>GEL</v>
          </cell>
        </row>
        <row r="603">
          <cell r="B603">
            <v>40604</v>
          </cell>
          <cell r="C603">
            <v>40604</v>
          </cell>
          <cell r="E603">
            <v>1000</v>
          </cell>
          <cell r="F603" t="str">
            <v>USD</v>
          </cell>
          <cell r="G603">
            <v>1731.6000000000001</v>
          </cell>
          <cell r="H603" t="str">
            <v>GEL</v>
          </cell>
        </row>
        <row r="604">
          <cell r="B604">
            <v>40604</v>
          </cell>
          <cell r="C604">
            <v>40604</v>
          </cell>
          <cell r="E604">
            <v>13997.04</v>
          </cell>
          <cell r="F604" t="str">
            <v>EUR</v>
          </cell>
          <cell r="G604">
            <v>19371.900000000001</v>
          </cell>
          <cell r="H604" t="str">
            <v>USD</v>
          </cell>
        </row>
        <row r="605">
          <cell r="B605">
            <v>40604</v>
          </cell>
          <cell r="C605">
            <v>40604</v>
          </cell>
          <cell r="E605">
            <v>1228.52</v>
          </cell>
          <cell r="F605" t="str">
            <v>EUR</v>
          </cell>
          <cell r="G605">
            <v>2944.89</v>
          </cell>
          <cell r="H605" t="str">
            <v>GEL</v>
          </cell>
        </row>
        <row r="606">
          <cell r="B606">
            <v>40604</v>
          </cell>
          <cell r="C606">
            <v>40604</v>
          </cell>
          <cell r="E606">
            <v>457.78000000000003</v>
          </cell>
          <cell r="F606" t="str">
            <v>EUR</v>
          </cell>
          <cell r="G606">
            <v>1097.3399999999999</v>
          </cell>
          <cell r="H606" t="str">
            <v>GEL</v>
          </cell>
        </row>
        <row r="607">
          <cell r="B607">
            <v>40604</v>
          </cell>
          <cell r="C607">
            <v>40604</v>
          </cell>
          <cell r="E607">
            <v>4093.2200000000003</v>
          </cell>
          <cell r="F607" t="str">
            <v>USD</v>
          </cell>
          <cell r="G607">
            <v>7087.82</v>
          </cell>
          <cell r="H607" t="str">
            <v>GEL</v>
          </cell>
        </row>
        <row r="608">
          <cell r="B608">
            <v>40604</v>
          </cell>
          <cell r="C608">
            <v>40604</v>
          </cell>
          <cell r="E608">
            <v>27776.71</v>
          </cell>
          <cell r="F608" t="str">
            <v>ILS</v>
          </cell>
          <cell r="G608">
            <v>13193.94</v>
          </cell>
          <cell r="H608" t="str">
            <v>GEL</v>
          </cell>
        </row>
        <row r="609">
          <cell r="B609">
            <v>40604</v>
          </cell>
          <cell r="C609">
            <v>40604</v>
          </cell>
          <cell r="E609">
            <v>1435139</v>
          </cell>
          <cell r="F609" t="str">
            <v>HUF</v>
          </cell>
          <cell r="G609">
            <v>12629.220000000001</v>
          </cell>
          <cell r="H609" t="str">
            <v>GEL</v>
          </cell>
        </row>
        <row r="610">
          <cell r="B610">
            <v>40604</v>
          </cell>
          <cell r="C610">
            <v>40604</v>
          </cell>
          <cell r="E610">
            <v>452.27</v>
          </cell>
          <cell r="F610" t="str">
            <v>GEL</v>
          </cell>
          <cell r="G610">
            <v>793450</v>
          </cell>
          <cell r="H610" t="str">
            <v>BYR</v>
          </cell>
        </row>
        <row r="611">
          <cell r="B611">
            <v>40604</v>
          </cell>
          <cell r="C611">
            <v>40604</v>
          </cell>
          <cell r="E611">
            <v>1214.95</v>
          </cell>
          <cell r="F611" t="str">
            <v>GEL</v>
          </cell>
          <cell r="G611">
            <v>258500</v>
          </cell>
          <cell r="H611" t="str">
            <v>AMD</v>
          </cell>
        </row>
        <row r="612">
          <cell r="B612">
            <v>40604</v>
          </cell>
          <cell r="C612">
            <v>40604</v>
          </cell>
          <cell r="E612">
            <v>400000</v>
          </cell>
          <cell r="F612" t="str">
            <v>RUR</v>
          </cell>
          <cell r="G612">
            <v>14046.51</v>
          </cell>
          <cell r="H612" t="str">
            <v>USD</v>
          </cell>
        </row>
        <row r="613">
          <cell r="B613">
            <v>40604</v>
          </cell>
          <cell r="C613">
            <v>40604</v>
          </cell>
          <cell r="E613">
            <v>326162.8</v>
          </cell>
          <cell r="F613" t="str">
            <v>USD</v>
          </cell>
          <cell r="G613">
            <v>200000</v>
          </cell>
          <cell r="H613" t="str">
            <v>GBP</v>
          </cell>
        </row>
        <row r="614">
          <cell r="B614">
            <v>40604</v>
          </cell>
          <cell r="C614">
            <v>40604</v>
          </cell>
          <cell r="E614">
            <v>1041000</v>
          </cell>
          <cell r="F614" t="str">
            <v>EUR</v>
          </cell>
          <cell r="G614">
            <v>1437427.37</v>
          </cell>
          <cell r="H614" t="str">
            <v>USD</v>
          </cell>
        </row>
        <row r="615">
          <cell r="B615">
            <v>40604</v>
          </cell>
          <cell r="C615">
            <v>40604</v>
          </cell>
          <cell r="E615">
            <v>1000000</v>
          </cell>
          <cell r="F615" t="str">
            <v>USD</v>
          </cell>
          <cell r="G615">
            <v>1720000</v>
          </cell>
          <cell r="H615" t="str">
            <v>GEL</v>
          </cell>
        </row>
        <row r="616">
          <cell r="B616">
            <v>40604</v>
          </cell>
          <cell r="C616">
            <v>40604</v>
          </cell>
          <cell r="E616">
            <v>138.47</v>
          </cell>
          <cell r="F616" t="str">
            <v>USD</v>
          </cell>
          <cell r="G616">
            <v>239.77</v>
          </cell>
          <cell r="H616" t="str">
            <v>GEL</v>
          </cell>
        </row>
        <row r="617">
          <cell r="B617">
            <v>40604</v>
          </cell>
          <cell r="C617">
            <v>40604</v>
          </cell>
          <cell r="E617">
            <v>32.090000000000003</v>
          </cell>
          <cell r="F617" t="str">
            <v>EUR</v>
          </cell>
          <cell r="G617">
            <v>76.92</v>
          </cell>
          <cell r="H617" t="str">
            <v>GEL</v>
          </cell>
        </row>
        <row r="618">
          <cell r="B618">
            <v>40604</v>
          </cell>
          <cell r="C618">
            <v>40604</v>
          </cell>
          <cell r="E618">
            <v>19.25</v>
          </cell>
          <cell r="F618" t="str">
            <v>USD</v>
          </cell>
          <cell r="G618">
            <v>33.33</v>
          </cell>
          <cell r="H618" t="str">
            <v>GEL</v>
          </cell>
        </row>
        <row r="619">
          <cell r="B619">
            <v>40604</v>
          </cell>
          <cell r="C619">
            <v>40604</v>
          </cell>
          <cell r="E619">
            <v>146.65</v>
          </cell>
          <cell r="F619" t="str">
            <v>USD</v>
          </cell>
          <cell r="G619">
            <v>253.93</v>
          </cell>
          <cell r="H619" t="str">
            <v>GEL</v>
          </cell>
        </row>
        <row r="620">
          <cell r="B620">
            <v>40604</v>
          </cell>
          <cell r="C620">
            <v>40604</v>
          </cell>
          <cell r="E620">
            <v>710.16</v>
          </cell>
          <cell r="F620" t="str">
            <v>USD</v>
          </cell>
          <cell r="G620">
            <v>1229.71</v>
          </cell>
          <cell r="H620" t="str">
            <v>GEL</v>
          </cell>
        </row>
        <row r="621">
          <cell r="B621">
            <v>40604</v>
          </cell>
          <cell r="C621">
            <v>40604</v>
          </cell>
          <cell r="E621">
            <v>484.73</v>
          </cell>
          <cell r="F621" t="str">
            <v>USD</v>
          </cell>
          <cell r="G621">
            <v>839.36</v>
          </cell>
          <cell r="H621" t="str">
            <v>GEL</v>
          </cell>
        </row>
        <row r="622">
          <cell r="B622">
            <v>40604</v>
          </cell>
          <cell r="C622">
            <v>40604</v>
          </cell>
          <cell r="E622">
            <v>7.8</v>
          </cell>
          <cell r="F622" t="str">
            <v>GEL</v>
          </cell>
          <cell r="G622">
            <v>4.5</v>
          </cell>
          <cell r="H622" t="str">
            <v>USD</v>
          </cell>
        </row>
        <row r="623">
          <cell r="B623">
            <v>40604</v>
          </cell>
          <cell r="C623">
            <v>40604</v>
          </cell>
          <cell r="E623">
            <v>610.49</v>
          </cell>
          <cell r="F623" t="str">
            <v>USD</v>
          </cell>
          <cell r="G623">
            <v>1057.1200000000001</v>
          </cell>
          <cell r="H623" t="str">
            <v>GEL</v>
          </cell>
        </row>
        <row r="624">
          <cell r="B624">
            <v>40604</v>
          </cell>
          <cell r="C624">
            <v>40604</v>
          </cell>
          <cell r="E624">
            <v>853.19</v>
          </cell>
          <cell r="F624" t="str">
            <v>GEL</v>
          </cell>
          <cell r="G624">
            <v>492.72</v>
          </cell>
          <cell r="H624" t="str">
            <v>USD</v>
          </cell>
        </row>
        <row r="625">
          <cell r="B625">
            <v>40604</v>
          </cell>
          <cell r="C625">
            <v>40604</v>
          </cell>
          <cell r="E625">
            <v>673.99</v>
          </cell>
          <cell r="F625" t="str">
            <v>USD</v>
          </cell>
          <cell r="G625">
            <v>1167.08</v>
          </cell>
          <cell r="H625" t="str">
            <v>GEL</v>
          </cell>
        </row>
        <row r="626">
          <cell r="B626">
            <v>40604</v>
          </cell>
          <cell r="C626">
            <v>40609</v>
          </cell>
          <cell r="E626">
            <v>50000</v>
          </cell>
          <cell r="F626" t="str">
            <v>EUR</v>
          </cell>
          <cell r="G626">
            <v>69400</v>
          </cell>
          <cell r="H626" t="str">
            <v>USD</v>
          </cell>
        </row>
        <row r="627">
          <cell r="B627">
            <v>40604</v>
          </cell>
          <cell r="C627">
            <v>40609</v>
          </cell>
          <cell r="E627">
            <v>50000</v>
          </cell>
          <cell r="F627" t="str">
            <v>EUR</v>
          </cell>
          <cell r="G627">
            <v>69450</v>
          </cell>
          <cell r="H627" t="str">
            <v>USD</v>
          </cell>
        </row>
        <row r="628">
          <cell r="B628">
            <v>40604</v>
          </cell>
          <cell r="C628">
            <v>40604</v>
          </cell>
          <cell r="E628">
            <v>12.82</v>
          </cell>
          <cell r="F628" t="str">
            <v>GEL</v>
          </cell>
          <cell r="G628">
            <v>7.41</v>
          </cell>
          <cell r="H628" t="str">
            <v>USD</v>
          </cell>
        </row>
        <row r="629">
          <cell r="B629">
            <v>40604</v>
          </cell>
          <cell r="C629">
            <v>40604</v>
          </cell>
          <cell r="E629">
            <v>1.73</v>
          </cell>
          <cell r="F629" t="str">
            <v>GEL</v>
          </cell>
          <cell r="G629">
            <v>1</v>
          </cell>
          <cell r="H629" t="str">
            <v>USD</v>
          </cell>
        </row>
        <row r="630">
          <cell r="B630">
            <v>40604</v>
          </cell>
          <cell r="C630">
            <v>40604</v>
          </cell>
          <cell r="E630">
            <v>4.33</v>
          </cell>
          <cell r="F630" t="str">
            <v>GEL</v>
          </cell>
          <cell r="G630">
            <v>2.5</v>
          </cell>
          <cell r="H630" t="str">
            <v>USD</v>
          </cell>
        </row>
        <row r="631">
          <cell r="B631">
            <v>40604</v>
          </cell>
          <cell r="C631">
            <v>40604</v>
          </cell>
          <cell r="E631">
            <v>8.66</v>
          </cell>
          <cell r="F631" t="str">
            <v>GEL</v>
          </cell>
          <cell r="G631">
            <v>5</v>
          </cell>
          <cell r="H631" t="str">
            <v>USD</v>
          </cell>
        </row>
        <row r="632">
          <cell r="B632">
            <v>40604</v>
          </cell>
          <cell r="C632">
            <v>40604</v>
          </cell>
          <cell r="E632">
            <v>6.0600000000000005</v>
          </cell>
          <cell r="F632" t="str">
            <v>GEL</v>
          </cell>
          <cell r="G632">
            <v>3.5</v>
          </cell>
          <cell r="H632" t="str">
            <v>USD</v>
          </cell>
        </row>
        <row r="633">
          <cell r="B633">
            <v>40604</v>
          </cell>
          <cell r="C633">
            <v>40604</v>
          </cell>
          <cell r="E633">
            <v>6.93</v>
          </cell>
          <cell r="F633" t="str">
            <v>GEL</v>
          </cell>
          <cell r="G633">
            <v>4</v>
          </cell>
          <cell r="H633" t="str">
            <v>USD</v>
          </cell>
        </row>
        <row r="634">
          <cell r="B634">
            <v>40604</v>
          </cell>
          <cell r="C634">
            <v>40604</v>
          </cell>
          <cell r="E634">
            <v>308.5</v>
          </cell>
          <cell r="F634" t="str">
            <v>GEL</v>
          </cell>
          <cell r="G634">
            <v>181.38</v>
          </cell>
          <cell r="H634" t="str">
            <v>USD</v>
          </cell>
        </row>
        <row r="635">
          <cell r="B635">
            <v>40604</v>
          </cell>
          <cell r="C635">
            <v>40604</v>
          </cell>
          <cell r="E635">
            <v>3590</v>
          </cell>
          <cell r="F635" t="str">
            <v>USD</v>
          </cell>
          <cell r="G635">
            <v>6294.08</v>
          </cell>
          <cell r="H635" t="str">
            <v>GEL</v>
          </cell>
        </row>
        <row r="636">
          <cell r="B636">
            <v>40604</v>
          </cell>
          <cell r="C636">
            <v>40604</v>
          </cell>
          <cell r="E636">
            <v>6.75</v>
          </cell>
          <cell r="F636" t="str">
            <v>GEL</v>
          </cell>
          <cell r="G636">
            <v>3.9</v>
          </cell>
          <cell r="H636" t="str">
            <v>USD</v>
          </cell>
        </row>
        <row r="637">
          <cell r="B637">
            <v>40604</v>
          </cell>
          <cell r="C637">
            <v>40604</v>
          </cell>
          <cell r="E637">
            <v>33.770000000000003</v>
          </cell>
          <cell r="F637" t="str">
            <v>GEL</v>
          </cell>
          <cell r="G637">
            <v>19.5</v>
          </cell>
          <cell r="H637" t="str">
            <v>USD</v>
          </cell>
        </row>
        <row r="638">
          <cell r="B638">
            <v>40604</v>
          </cell>
          <cell r="C638">
            <v>40604</v>
          </cell>
          <cell r="E638">
            <v>6.75</v>
          </cell>
          <cell r="F638" t="str">
            <v>GEL</v>
          </cell>
          <cell r="G638">
            <v>3.9</v>
          </cell>
          <cell r="H638" t="str">
            <v>USD</v>
          </cell>
        </row>
        <row r="639">
          <cell r="B639">
            <v>40604</v>
          </cell>
          <cell r="C639">
            <v>40604</v>
          </cell>
          <cell r="E639">
            <v>43.89</v>
          </cell>
          <cell r="F639" t="str">
            <v>GEL</v>
          </cell>
          <cell r="G639">
            <v>25.35</v>
          </cell>
          <cell r="H639" t="str">
            <v>USD</v>
          </cell>
        </row>
        <row r="640">
          <cell r="B640">
            <v>40604</v>
          </cell>
          <cell r="C640">
            <v>40604</v>
          </cell>
          <cell r="E640">
            <v>2.77</v>
          </cell>
          <cell r="F640" t="str">
            <v>GEL</v>
          </cell>
          <cell r="G640">
            <v>1.6</v>
          </cell>
          <cell r="H640" t="str">
            <v>USD</v>
          </cell>
        </row>
        <row r="641">
          <cell r="B641">
            <v>40604</v>
          </cell>
          <cell r="C641">
            <v>40604</v>
          </cell>
          <cell r="E641">
            <v>1.73</v>
          </cell>
          <cell r="F641" t="str">
            <v>GEL</v>
          </cell>
          <cell r="G641">
            <v>1</v>
          </cell>
          <cell r="H641" t="str">
            <v>USD</v>
          </cell>
        </row>
        <row r="642">
          <cell r="B642">
            <v>40604</v>
          </cell>
          <cell r="C642">
            <v>40604</v>
          </cell>
          <cell r="E642">
            <v>0.69000000000000006</v>
          </cell>
          <cell r="F642" t="str">
            <v>GEL</v>
          </cell>
          <cell r="G642">
            <v>0.4</v>
          </cell>
          <cell r="H642" t="str">
            <v>USD</v>
          </cell>
        </row>
        <row r="643">
          <cell r="B643">
            <v>40604</v>
          </cell>
          <cell r="C643">
            <v>40604</v>
          </cell>
          <cell r="E643">
            <v>4.16</v>
          </cell>
          <cell r="F643" t="str">
            <v>GEL</v>
          </cell>
          <cell r="G643">
            <v>2.4</v>
          </cell>
          <cell r="H643" t="str">
            <v>USD</v>
          </cell>
        </row>
        <row r="644">
          <cell r="B644">
            <v>40604</v>
          </cell>
          <cell r="C644">
            <v>40604</v>
          </cell>
          <cell r="E644">
            <v>11.08</v>
          </cell>
          <cell r="F644" t="str">
            <v>GEL</v>
          </cell>
          <cell r="G644">
            <v>6.4</v>
          </cell>
          <cell r="H644" t="str">
            <v>USD</v>
          </cell>
        </row>
        <row r="645">
          <cell r="B645">
            <v>40604</v>
          </cell>
          <cell r="C645">
            <v>40604</v>
          </cell>
          <cell r="E645">
            <v>1.04</v>
          </cell>
          <cell r="F645" t="str">
            <v>GEL</v>
          </cell>
          <cell r="G645">
            <v>0.6</v>
          </cell>
          <cell r="H645" t="str">
            <v>USD</v>
          </cell>
        </row>
        <row r="646">
          <cell r="B646">
            <v>40604</v>
          </cell>
          <cell r="C646">
            <v>40604</v>
          </cell>
          <cell r="E646">
            <v>3.43</v>
          </cell>
          <cell r="F646" t="str">
            <v>GEL</v>
          </cell>
          <cell r="G646">
            <v>1.98</v>
          </cell>
          <cell r="H646" t="str">
            <v>USD</v>
          </cell>
        </row>
        <row r="647">
          <cell r="B647">
            <v>40604</v>
          </cell>
          <cell r="C647">
            <v>40604</v>
          </cell>
          <cell r="E647">
            <v>2.08</v>
          </cell>
          <cell r="F647" t="str">
            <v>GEL</v>
          </cell>
          <cell r="G647">
            <v>1.2</v>
          </cell>
          <cell r="H647" t="str">
            <v>USD</v>
          </cell>
        </row>
        <row r="648">
          <cell r="B648">
            <v>40604</v>
          </cell>
          <cell r="C648">
            <v>40604</v>
          </cell>
          <cell r="E648">
            <v>1</v>
          </cell>
          <cell r="F648" t="str">
            <v>GEL</v>
          </cell>
          <cell r="G648">
            <v>0.57999999999999996</v>
          </cell>
          <cell r="H648" t="str">
            <v>USD</v>
          </cell>
        </row>
        <row r="649">
          <cell r="B649">
            <v>40604</v>
          </cell>
          <cell r="C649">
            <v>40604</v>
          </cell>
          <cell r="E649">
            <v>1</v>
          </cell>
          <cell r="F649" t="str">
            <v>GEL</v>
          </cell>
          <cell r="G649">
            <v>0.57999999999999996</v>
          </cell>
          <cell r="H649" t="str">
            <v>USD</v>
          </cell>
        </row>
        <row r="650">
          <cell r="B650">
            <v>40604</v>
          </cell>
          <cell r="C650">
            <v>40604</v>
          </cell>
          <cell r="E650">
            <v>13.85</v>
          </cell>
          <cell r="F650" t="str">
            <v>GEL</v>
          </cell>
          <cell r="G650">
            <v>8</v>
          </cell>
          <cell r="H650" t="str">
            <v>USD</v>
          </cell>
        </row>
        <row r="651">
          <cell r="B651">
            <v>40604</v>
          </cell>
          <cell r="C651">
            <v>40604</v>
          </cell>
          <cell r="E651">
            <v>2.4300000000000002</v>
          </cell>
          <cell r="F651" t="str">
            <v>GEL</v>
          </cell>
          <cell r="G651">
            <v>1.4000000000000001</v>
          </cell>
          <cell r="H651" t="str">
            <v>USD</v>
          </cell>
        </row>
        <row r="652">
          <cell r="B652">
            <v>40604</v>
          </cell>
          <cell r="C652">
            <v>40604</v>
          </cell>
          <cell r="E652">
            <v>1.3900000000000001</v>
          </cell>
          <cell r="F652" t="str">
            <v>GEL</v>
          </cell>
          <cell r="G652">
            <v>0.8</v>
          </cell>
          <cell r="H652" t="str">
            <v>USD</v>
          </cell>
        </row>
        <row r="653">
          <cell r="B653">
            <v>40604</v>
          </cell>
          <cell r="C653">
            <v>40604</v>
          </cell>
          <cell r="E653">
            <v>0.35000000000000003</v>
          </cell>
          <cell r="F653" t="str">
            <v>GEL</v>
          </cell>
          <cell r="G653">
            <v>0.2</v>
          </cell>
          <cell r="H653" t="str">
            <v>USD</v>
          </cell>
        </row>
        <row r="654">
          <cell r="B654">
            <v>40604</v>
          </cell>
          <cell r="C654">
            <v>40604</v>
          </cell>
          <cell r="E654">
            <v>0.21</v>
          </cell>
          <cell r="F654" t="str">
            <v>GEL</v>
          </cell>
          <cell r="G654">
            <v>0.12</v>
          </cell>
          <cell r="H654" t="str">
            <v>USD</v>
          </cell>
        </row>
        <row r="655">
          <cell r="B655">
            <v>40604</v>
          </cell>
          <cell r="C655">
            <v>40604</v>
          </cell>
          <cell r="E655">
            <v>0.35000000000000003</v>
          </cell>
          <cell r="F655" t="str">
            <v>GEL</v>
          </cell>
          <cell r="G655">
            <v>0.2</v>
          </cell>
          <cell r="H655" t="str">
            <v>USD</v>
          </cell>
        </row>
        <row r="656">
          <cell r="B656">
            <v>40604</v>
          </cell>
          <cell r="C656">
            <v>40604</v>
          </cell>
          <cell r="E656">
            <v>3.13</v>
          </cell>
          <cell r="F656" t="str">
            <v>GEL</v>
          </cell>
          <cell r="G656">
            <v>1.8</v>
          </cell>
          <cell r="H656" t="str">
            <v>USD</v>
          </cell>
        </row>
        <row r="657">
          <cell r="B657">
            <v>40604</v>
          </cell>
          <cell r="C657">
            <v>40604</v>
          </cell>
          <cell r="E657">
            <v>1</v>
          </cell>
          <cell r="F657" t="str">
            <v>GEL</v>
          </cell>
          <cell r="G657">
            <v>0.57999999999999996</v>
          </cell>
          <cell r="H657" t="str">
            <v>USD</v>
          </cell>
        </row>
        <row r="658">
          <cell r="B658">
            <v>40604</v>
          </cell>
          <cell r="C658">
            <v>40604</v>
          </cell>
          <cell r="E658">
            <v>4.08</v>
          </cell>
          <cell r="F658" t="str">
            <v>GEL</v>
          </cell>
          <cell r="G658">
            <v>2.36</v>
          </cell>
          <cell r="H658" t="str">
            <v>USD</v>
          </cell>
        </row>
        <row r="659">
          <cell r="B659">
            <v>40604</v>
          </cell>
          <cell r="C659">
            <v>40604</v>
          </cell>
          <cell r="E659">
            <v>0.35000000000000003</v>
          </cell>
          <cell r="F659" t="str">
            <v>GEL</v>
          </cell>
          <cell r="G659">
            <v>0.2</v>
          </cell>
          <cell r="H659" t="str">
            <v>USD</v>
          </cell>
        </row>
        <row r="660">
          <cell r="B660">
            <v>40604</v>
          </cell>
          <cell r="C660">
            <v>40604</v>
          </cell>
          <cell r="E660">
            <v>2.74</v>
          </cell>
          <cell r="F660" t="str">
            <v>GEL</v>
          </cell>
          <cell r="G660">
            <v>1.58</v>
          </cell>
          <cell r="H660" t="str">
            <v>USD</v>
          </cell>
        </row>
        <row r="661">
          <cell r="B661">
            <v>40604</v>
          </cell>
          <cell r="C661">
            <v>40604</v>
          </cell>
          <cell r="E661">
            <v>0.35000000000000003</v>
          </cell>
          <cell r="F661" t="str">
            <v>GEL</v>
          </cell>
          <cell r="G661">
            <v>0.2</v>
          </cell>
          <cell r="H661" t="str">
            <v>USD</v>
          </cell>
        </row>
        <row r="662">
          <cell r="B662">
            <v>40604</v>
          </cell>
          <cell r="C662">
            <v>40604</v>
          </cell>
          <cell r="E662">
            <v>0.35000000000000003</v>
          </cell>
          <cell r="F662" t="str">
            <v>GEL</v>
          </cell>
          <cell r="G662">
            <v>0.2</v>
          </cell>
          <cell r="H662" t="str">
            <v>USD</v>
          </cell>
        </row>
        <row r="663">
          <cell r="B663">
            <v>40604</v>
          </cell>
          <cell r="C663">
            <v>40604</v>
          </cell>
          <cell r="E663">
            <v>1.73</v>
          </cell>
          <cell r="F663" t="str">
            <v>GEL</v>
          </cell>
          <cell r="G663">
            <v>1</v>
          </cell>
          <cell r="H663" t="str">
            <v>USD</v>
          </cell>
        </row>
        <row r="664">
          <cell r="B664">
            <v>40604</v>
          </cell>
          <cell r="C664">
            <v>40604</v>
          </cell>
          <cell r="E664">
            <v>2.04</v>
          </cell>
          <cell r="F664" t="str">
            <v>GEL</v>
          </cell>
          <cell r="G664">
            <v>1.18</v>
          </cell>
          <cell r="H664" t="str">
            <v>USD</v>
          </cell>
        </row>
        <row r="665">
          <cell r="B665">
            <v>40604</v>
          </cell>
          <cell r="C665">
            <v>40604</v>
          </cell>
          <cell r="E665">
            <v>1.3900000000000001</v>
          </cell>
          <cell r="F665" t="str">
            <v>GEL</v>
          </cell>
          <cell r="G665">
            <v>0.8</v>
          </cell>
          <cell r="H665" t="str">
            <v>USD</v>
          </cell>
        </row>
        <row r="666">
          <cell r="B666">
            <v>40604</v>
          </cell>
          <cell r="C666">
            <v>40604</v>
          </cell>
          <cell r="E666">
            <v>0.69000000000000006</v>
          </cell>
          <cell r="F666" t="str">
            <v>GEL</v>
          </cell>
          <cell r="G666">
            <v>0.4</v>
          </cell>
          <cell r="H666" t="str">
            <v>USD</v>
          </cell>
        </row>
        <row r="667">
          <cell r="B667">
            <v>40604</v>
          </cell>
          <cell r="C667">
            <v>40604</v>
          </cell>
          <cell r="E667">
            <v>0.69000000000000006</v>
          </cell>
          <cell r="F667" t="str">
            <v>GEL</v>
          </cell>
          <cell r="G667">
            <v>0.4</v>
          </cell>
          <cell r="H667" t="str">
            <v>USD</v>
          </cell>
        </row>
        <row r="668">
          <cell r="B668">
            <v>40604</v>
          </cell>
          <cell r="C668">
            <v>40604</v>
          </cell>
          <cell r="E668">
            <v>3.81</v>
          </cell>
          <cell r="F668" t="str">
            <v>GEL</v>
          </cell>
          <cell r="G668">
            <v>2.2000000000000002</v>
          </cell>
          <cell r="H668" t="str">
            <v>USD</v>
          </cell>
        </row>
        <row r="669">
          <cell r="B669">
            <v>40604</v>
          </cell>
          <cell r="C669">
            <v>40604</v>
          </cell>
          <cell r="E669">
            <v>2.77</v>
          </cell>
          <cell r="F669" t="str">
            <v>GEL</v>
          </cell>
          <cell r="G669">
            <v>1.6</v>
          </cell>
          <cell r="H669" t="str">
            <v>USD</v>
          </cell>
        </row>
        <row r="670">
          <cell r="B670">
            <v>40604</v>
          </cell>
          <cell r="C670">
            <v>40604</v>
          </cell>
          <cell r="E670">
            <v>2.08</v>
          </cell>
          <cell r="F670" t="str">
            <v>GEL</v>
          </cell>
          <cell r="G670">
            <v>1.2</v>
          </cell>
          <cell r="H670" t="str">
            <v>USD</v>
          </cell>
        </row>
        <row r="671">
          <cell r="B671">
            <v>40604</v>
          </cell>
          <cell r="C671">
            <v>40604</v>
          </cell>
          <cell r="E671">
            <v>1.3900000000000001</v>
          </cell>
          <cell r="F671" t="str">
            <v>GEL</v>
          </cell>
          <cell r="G671">
            <v>0.8</v>
          </cell>
          <cell r="H671" t="str">
            <v>USD</v>
          </cell>
        </row>
        <row r="672">
          <cell r="B672">
            <v>40604</v>
          </cell>
          <cell r="C672">
            <v>40604</v>
          </cell>
          <cell r="E672">
            <v>2.21</v>
          </cell>
          <cell r="F672" t="str">
            <v>GEL</v>
          </cell>
          <cell r="G672">
            <v>1.28</v>
          </cell>
          <cell r="H672" t="str">
            <v>USD</v>
          </cell>
        </row>
        <row r="673">
          <cell r="B673">
            <v>40604</v>
          </cell>
          <cell r="C673">
            <v>40604</v>
          </cell>
          <cell r="E673">
            <v>1.73</v>
          </cell>
          <cell r="F673" t="str">
            <v>GEL</v>
          </cell>
          <cell r="G673">
            <v>1</v>
          </cell>
          <cell r="H673" t="str">
            <v>USD</v>
          </cell>
        </row>
        <row r="674">
          <cell r="B674">
            <v>40604</v>
          </cell>
          <cell r="C674">
            <v>40604</v>
          </cell>
          <cell r="E674">
            <v>0.21</v>
          </cell>
          <cell r="F674" t="str">
            <v>GEL</v>
          </cell>
          <cell r="G674">
            <v>0.12</v>
          </cell>
          <cell r="H674" t="str">
            <v>USD</v>
          </cell>
        </row>
        <row r="675">
          <cell r="B675">
            <v>40604</v>
          </cell>
          <cell r="C675">
            <v>40604</v>
          </cell>
          <cell r="E675">
            <v>0.21</v>
          </cell>
          <cell r="F675" t="str">
            <v>GEL</v>
          </cell>
          <cell r="G675">
            <v>0.12</v>
          </cell>
          <cell r="H675" t="str">
            <v>USD</v>
          </cell>
        </row>
        <row r="676">
          <cell r="B676">
            <v>40604</v>
          </cell>
          <cell r="C676">
            <v>40604</v>
          </cell>
          <cell r="E676">
            <v>1.3900000000000001</v>
          </cell>
          <cell r="F676" t="str">
            <v>GEL</v>
          </cell>
          <cell r="G676">
            <v>0.8</v>
          </cell>
          <cell r="H676" t="str">
            <v>USD</v>
          </cell>
        </row>
        <row r="677">
          <cell r="B677">
            <v>40604</v>
          </cell>
          <cell r="C677">
            <v>40604</v>
          </cell>
          <cell r="E677">
            <v>5.55</v>
          </cell>
          <cell r="F677" t="str">
            <v>GEL</v>
          </cell>
          <cell r="G677">
            <v>3.2</v>
          </cell>
          <cell r="H677" t="str">
            <v>USD</v>
          </cell>
        </row>
        <row r="678">
          <cell r="B678">
            <v>40604</v>
          </cell>
          <cell r="C678">
            <v>40604</v>
          </cell>
          <cell r="E678">
            <v>10.74</v>
          </cell>
          <cell r="F678" t="str">
            <v>GEL</v>
          </cell>
          <cell r="G678">
            <v>6.2</v>
          </cell>
          <cell r="H678" t="str">
            <v>USD</v>
          </cell>
        </row>
        <row r="679">
          <cell r="B679">
            <v>40604</v>
          </cell>
          <cell r="C679">
            <v>40604</v>
          </cell>
          <cell r="E679">
            <v>0.35000000000000003</v>
          </cell>
          <cell r="F679" t="str">
            <v>GEL</v>
          </cell>
          <cell r="G679">
            <v>0.2</v>
          </cell>
          <cell r="H679" t="str">
            <v>USD</v>
          </cell>
        </row>
        <row r="680">
          <cell r="B680">
            <v>40604</v>
          </cell>
          <cell r="C680">
            <v>40604</v>
          </cell>
          <cell r="E680">
            <v>10.4</v>
          </cell>
          <cell r="F680" t="str">
            <v>GEL</v>
          </cell>
          <cell r="G680">
            <v>6</v>
          </cell>
          <cell r="H680" t="str">
            <v>USD</v>
          </cell>
        </row>
        <row r="681">
          <cell r="B681">
            <v>40604</v>
          </cell>
          <cell r="C681">
            <v>40604</v>
          </cell>
          <cell r="E681">
            <v>1.73</v>
          </cell>
          <cell r="F681" t="str">
            <v>GEL</v>
          </cell>
          <cell r="G681">
            <v>1</v>
          </cell>
          <cell r="H681" t="str">
            <v>USD</v>
          </cell>
        </row>
        <row r="682">
          <cell r="B682">
            <v>40604</v>
          </cell>
          <cell r="C682">
            <v>40604</v>
          </cell>
          <cell r="E682">
            <v>7.11</v>
          </cell>
          <cell r="F682" t="str">
            <v>GEL</v>
          </cell>
          <cell r="G682">
            <v>4.0999999999999996</v>
          </cell>
          <cell r="H682" t="str">
            <v>USD</v>
          </cell>
        </row>
        <row r="683">
          <cell r="B683">
            <v>40604</v>
          </cell>
          <cell r="C683">
            <v>40604</v>
          </cell>
          <cell r="E683">
            <v>3.46</v>
          </cell>
          <cell r="F683" t="str">
            <v>GEL</v>
          </cell>
          <cell r="G683">
            <v>2</v>
          </cell>
          <cell r="H683" t="str">
            <v>USD</v>
          </cell>
        </row>
        <row r="684">
          <cell r="B684">
            <v>40604</v>
          </cell>
          <cell r="C684">
            <v>40604</v>
          </cell>
          <cell r="E684">
            <v>2.73</v>
          </cell>
          <cell r="F684" t="str">
            <v>GEL</v>
          </cell>
          <cell r="G684">
            <v>1.58</v>
          </cell>
          <cell r="H684" t="str">
            <v>USD</v>
          </cell>
        </row>
        <row r="685">
          <cell r="B685">
            <v>40604</v>
          </cell>
          <cell r="C685">
            <v>40604</v>
          </cell>
          <cell r="E685">
            <v>1</v>
          </cell>
          <cell r="F685" t="str">
            <v>GEL</v>
          </cell>
          <cell r="G685">
            <v>0.57999999999999996</v>
          </cell>
          <cell r="H685" t="str">
            <v>USD</v>
          </cell>
        </row>
        <row r="686">
          <cell r="B686">
            <v>40604</v>
          </cell>
          <cell r="C686">
            <v>40604</v>
          </cell>
          <cell r="E686">
            <v>1.3900000000000001</v>
          </cell>
          <cell r="F686" t="str">
            <v>GEL</v>
          </cell>
          <cell r="G686">
            <v>0.8</v>
          </cell>
          <cell r="H686" t="str">
            <v>USD</v>
          </cell>
        </row>
        <row r="687">
          <cell r="B687">
            <v>40604</v>
          </cell>
          <cell r="C687">
            <v>40604</v>
          </cell>
          <cell r="E687">
            <v>6.93</v>
          </cell>
          <cell r="F687" t="str">
            <v>GEL</v>
          </cell>
          <cell r="G687">
            <v>4</v>
          </cell>
          <cell r="H687" t="str">
            <v>USD</v>
          </cell>
        </row>
        <row r="688">
          <cell r="B688">
            <v>40604</v>
          </cell>
          <cell r="C688">
            <v>40604</v>
          </cell>
          <cell r="E688">
            <v>5.8500000000000005</v>
          </cell>
          <cell r="F688" t="str">
            <v>GEL</v>
          </cell>
          <cell r="G688">
            <v>3.38</v>
          </cell>
          <cell r="H688" t="str">
            <v>USD</v>
          </cell>
        </row>
        <row r="689">
          <cell r="B689">
            <v>40604</v>
          </cell>
          <cell r="C689">
            <v>40604</v>
          </cell>
          <cell r="E689">
            <v>1</v>
          </cell>
          <cell r="F689" t="str">
            <v>GEL</v>
          </cell>
          <cell r="G689">
            <v>0.57999999999999996</v>
          </cell>
          <cell r="H689" t="str">
            <v>USD</v>
          </cell>
        </row>
        <row r="690">
          <cell r="B690">
            <v>40604</v>
          </cell>
          <cell r="C690">
            <v>40604</v>
          </cell>
          <cell r="E690">
            <v>1</v>
          </cell>
          <cell r="F690" t="str">
            <v>GEL</v>
          </cell>
          <cell r="G690">
            <v>0.57999999999999996</v>
          </cell>
          <cell r="H690" t="str">
            <v>USD</v>
          </cell>
        </row>
        <row r="691">
          <cell r="B691">
            <v>40604</v>
          </cell>
          <cell r="C691">
            <v>40604</v>
          </cell>
          <cell r="E691">
            <v>3.46</v>
          </cell>
          <cell r="F691" t="str">
            <v>GEL</v>
          </cell>
          <cell r="G691">
            <v>2</v>
          </cell>
          <cell r="H691" t="str">
            <v>USD</v>
          </cell>
        </row>
        <row r="692">
          <cell r="B692">
            <v>40604</v>
          </cell>
          <cell r="C692">
            <v>40604</v>
          </cell>
          <cell r="E692">
            <v>4.5</v>
          </cell>
          <cell r="F692" t="str">
            <v>GEL</v>
          </cell>
          <cell r="G692">
            <v>2.6</v>
          </cell>
          <cell r="H692" t="str">
            <v>USD</v>
          </cell>
        </row>
        <row r="693">
          <cell r="B693">
            <v>40604</v>
          </cell>
          <cell r="C693">
            <v>40604</v>
          </cell>
          <cell r="E693">
            <v>0.21</v>
          </cell>
          <cell r="F693" t="str">
            <v>GEL</v>
          </cell>
          <cell r="G693">
            <v>0.12</v>
          </cell>
          <cell r="H693" t="str">
            <v>USD</v>
          </cell>
        </row>
        <row r="694">
          <cell r="B694">
            <v>40604</v>
          </cell>
          <cell r="C694">
            <v>40604</v>
          </cell>
          <cell r="E694">
            <v>1</v>
          </cell>
          <cell r="F694" t="str">
            <v>GEL</v>
          </cell>
          <cell r="G694">
            <v>0.57999999999999996</v>
          </cell>
          <cell r="H694" t="str">
            <v>USD</v>
          </cell>
        </row>
        <row r="695">
          <cell r="B695">
            <v>40604</v>
          </cell>
          <cell r="C695">
            <v>40604</v>
          </cell>
          <cell r="E695">
            <v>3.73</v>
          </cell>
          <cell r="F695" t="str">
            <v>GEL</v>
          </cell>
          <cell r="G695">
            <v>2.16</v>
          </cell>
          <cell r="H695" t="str">
            <v>USD</v>
          </cell>
        </row>
        <row r="696">
          <cell r="B696">
            <v>40604</v>
          </cell>
          <cell r="C696">
            <v>40604</v>
          </cell>
          <cell r="E696">
            <v>0.42</v>
          </cell>
          <cell r="F696" t="str">
            <v>GEL</v>
          </cell>
          <cell r="G696">
            <v>0.24</v>
          </cell>
          <cell r="H696" t="str">
            <v>USD</v>
          </cell>
        </row>
        <row r="697">
          <cell r="B697">
            <v>40604</v>
          </cell>
          <cell r="C697">
            <v>40604</v>
          </cell>
          <cell r="E697">
            <v>2.63</v>
          </cell>
          <cell r="F697" t="str">
            <v>GEL</v>
          </cell>
          <cell r="G697">
            <v>1.52</v>
          </cell>
          <cell r="H697" t="str">
            <v>USD</v>
          </cell>
        </row>
        <row r="698">
          <cell r="B698">
            <v>40604</v>
          </cell>
          <cell r="C698">
            <v>40604</v>
          </cell>
          <cell r="E698">
            <v>2.08</v>
          </cell>
          <cell r="F698" t="str">
            <v>GEL</v>
          </cell>
          <cell r="G698">
            <v>1.2</v>
          </cell>
          <cell r="H698" t="str">
            <v>USD</v>
          </cell>
        </row>
        <row r="699">
          <cell r="B699">
            <v>40604</v>
          </cell>
          <cell r="C699">
            <v>40604</v>
          </cell>
          <cell r="E699">
            <v>1.6300000000000001</v>
          </cell>
          <cell r="F699" t="str">
            <v>GEL</v>
          </cell>
          <cell r="G699">
            <v>0.94000000000000006</v>
          </cell>
          <cell r="H699" t="str">
            <v>USD</v>
          </cell>
        </row>
        <row r="700">
          <cell r="B700">
            <v>40604</v>
          </cell>
          <cell r="C700">
            <v>40604</v>
          </cell>
          <cell r="E700">
            <v>2.08</v>
          </cell>
          <cell r="F700" t="str">
            <v>GEL</v>
          </cell>
          <cell r="G700">
            <v>1.2</v>
          </cell>
          <cell r="H700" t="str">
            <v>USD</v>
          </cell>
        </row>
        <row r="701">
          <cell r="B701">
            <v>40604</v>
          </cell>
          <cell r="C701">
            <v>40604</v>
          </cell>
          <cell r="E701">
            <v>1.3900000000000001</v>
          </cell>
          <cell r="F701" t="str">
            <v>GEL</v>
          </cell>
          <cell r="G701">
            <v>0.8</v>
          </cell>
          <cell r="H701" t="str">
            <v>USD</v>
          </cell>
        </row>
        <row r="702">
          <cell r="B702">
            <v>40604</v>
          </cell>
          <cell r="C702">
            <v>40604</v>
          </cell>
          <cell r="E702">
            <v>2.77</v>
          </cell>
          <cell r="F702" t="str">
            <v>GEL</v>
          </cell>
          <cell r="G702">
            <v>1.6</v>
          </cell>
          <cell r="H702" t="str">
            <v>USD</v>
          </cell>
        </row>
        <row r="703">
          <cell r="B703">
            <v>40604</v>
          </cell>
          <cell r="C703">
            <v>40604</v>
          </cell>
          <cell r="E703">
            <v>0.69000000000000006</v>
          </cell>
          <cell r="F703" t="str">
            <v>GEL</v>
          </cell>
          <cell r="G703">
            <v>0.4</v>
          </cell>
          <cell r="H703" t="str">
            <v>USD</v>
          </cell>
        </row>
        <row r="704">
          <cell r="B704">
            <v>40604</v>
          </cell>
          <cell r="C704">
            <v>40604</v>
          </cell>
          <cell r="E704">
            <v>0.69000000000000006</v>
          </cell>
          <cell r="F704" t="str">
            <v>GEL</v>
          </cell>
          <cell r="G704">
            <v>0.4</v>
          </cell>
          <cell r="H704" t="str">
            <v>USD</v>
          </cell>
        </row>
        <row r="705">
          <cell r="B705">
            <v>40604</v>
          </cell>
          <cell r="C705">
            <v>40604</v>
          </cell>
          <cell r="E705">
            <v>0.35000000000000003</v>
          </cell>
          <cell r="F705" t="str">
            <v>GEL</v>
          </cell>
          <cell r="G705">
            <v>0.2</v>
          </cell>
          <cell r="H705" t="str">
            <v>USD</v>
          </cell>
        </row>
        <row r="706">
          <cell r="B706">
            <v>40604</v>
          </cell>
          <cell r="C706">
            <v>40604</v>
          </cell>
          <cell r="E706">
            <v>0.70000000000000007</v>
          </cell>
          <cell r="F706" t="str">
            <v>GEL</v>
          </cell>
          <cell r="G706">
            <v>0.4</v>
          </cell>
          <cell r="H706" t="str">
            <v>USD</v>
          </cell>
        </row>
        <row r="707">
          <cell r="B707">
            <v>40604</v>
          </cell>
          <cell r="C707">
            <v>40604</v>
          </cell>
          <cell r="E707">
            <v>0.21</v>
          </cell>
          <cell r="F707" t="str">
            <v>GEL</v>
          </cell>
          <cell r="G707">
            <v>0.12</v>
          </cell>
          <cell r="H707" t="str">
            <v>USD</v>
          </cell>
        </row>
        <row r="708">
          <cell r="B708">
            <v>40604</v>
          </cell>
          <cell r="C708">
            <v>40604</v>
          </cell>
          <cell r="E708">
            <v>6.93</v>
          </cell>
          <cell r="F708" t="str">
            <v>GEL</v>
          </cell>
          <cell r="G708">
            <v>4</v>
          </cell>
          <cell r="H708" t="str">
            <v>USD</v>
          </cell>
        </row>
        <row r="709">
          <cell r="B709">
            <v>40604</v>
          </cell>
          <cell r="C709">
            <v>40604</v>
          </cell>
          <cell r="E709">
            <v>0.69000000000000006</v>
          </cell>
          <cell r="F709" t="str">
            <v>GEL</v>
          </cell>
          <cell r="G709">
            <v>0.4</v>
          </cell>
          <cell r="H709" t="str">
            <v>USD</v>
          </cell>
        </row>
        <row r="710">
          <cell r="B710">
            <v>40604</v>
          </cell>
          <cell r="C710">
            <v>40604</v>
          </cell>
          <cell r="E710">
            <v>5.19</v>
          </cell>
          <cell r="F710" t="str">
            <v>GEL</v>
          </cell>
          <cell r="G710">
            <v>3</v>
          </cell>
          <cell r="H710" t="str">
            <v>USD</v>
          </cell>
        </row>
        <row r="711">
          <cell r="B711">
            <v>40604</v>
          </cell>
          <cell r="C711">
            <v>40604</v>
          </cell>
          <cell r="E711">
            <v>1.3900000000000001</v>
          </cell>
          <cell r="F711" t="str">
            <v>GEL</v>
          </cell>
          <cell r="G711">
            <v>0.8</v>
          </cell>
          <cell r="H711" t="str">
            <v>USD</v>
          </cell>
        </row>
        <row r="712">
          <cell r="B712">
            <v>40604</v>
          </cell>
          <cell r="C712">
            <v>40604</v>
          </cell>
          <cell r="E712">
            <v>0.21</v>
          </cell>
          <cell r="F712" t="str">
            <v>GEL</v>
          </cell>
          <cell r="G712">
            <v>0.12</v>
          </cell>
          <cell r="H712" t="str">
            <v>USD</v>
          </cell>
        </row>
        <row r="713">
          <cell r="B713">
            <v>40604</v>
          </cell>
          <cell r="C713">
            <v>40604</v>
          </cell>
          <cell r="E713">
            <v>1.3800000000000001</v>
          </cell>
          <cell r="F713" t="str">
            <v>GEL</v>
          </cell>
          <cell r="G713">
            <v>0.8</v>
          </cell>
          <cell r="H713" t="str">
            <v>USD</v>
          </cell>
        </row>
        <row r="714">
          <cell r="B714">
            <v>40604</v>
          </cell>
          <cell r="C714">
            <v>40604</v>
          </cell>
          <cell r="E714">
            <v>2.77</v>
          </cell>
          <cell r="F714" t="str">
            <v>GEL</v>
          </cell>
          <cell r="G714">
            <v>1.6</v>
          </cell>
          <cell r="H714" t="str">
            <v>USD</v>
          </cell>
        </row>
        <row r="715">
          <cell r="B715">
            <v>40604</v>
          </cell>
          <cell r="C715">
            <v>40604</v>
          </cell>
          <cell r="E715">
            <v>0.21</v>
          </cell>
          <cell r="F715" t="str">
            <v>GEL</v>
          </cell>
          <cell r="G715">
            <v>0.12</v>
          </cell>
          <cell r="H715" t="str">
            <v>USD</v>
          </cell>
        </row>
        <row r="716">
          <cell r="B716">
            <v>40604</v>
          </cell>
          <cell r="C716">
            <v>40604</v>
          </cell>
          <cell r="E716">
            <v>2.7800000000000002</v>
          </cell>
          <cell r="F716" t="str">
            <v>GEL</v>
          </cell>
          <cell r="G716">
            <v>1.6</v>
          </cell>
          <cell r="H716" t="str">
            <v>USD</v>
          </cell>
        </row>
        <row r="717">
          <cell r="B717">
            <v>40604</v>
          </cell>
          <cell r="C717">
            <v>40604</v>
          </cell>
          <cell r="E717">
            <v>1</v>
          </cell>
          <cell r="F717" t="str">
            <v>GEL</v>
          </cell>
          <cell r="G717">
            <v>0.57999999999999996</v>
          </cell>
          <cell r="H717" t="str">
            <v>USD</v>
          </cell>
        </row>
        <row r="718">
          <cell r="B718">
            <v>40604</v>
          </cell>
          <cell r="C718">
            <v>40604</v>
          </cell>
          <cell r="E718">
            <v>0.69000000000000006</v>
          </cell>
          <cell r="F718" t="str">
            <v>GEL</v>
          </cell>
          <cell r="G718">
            <v>0.4</v>
          </cell>
          <cell r="H718" t="str">
            <v>USD</v>
          </cell>
        </row>
        <row r="719">
          <cell r="B719">
            <v>40604</v>
          </cell>
          <cell r="C719">
            <v>40604</v>
          </cell>
          <cell r="E719">
            <v>0.35000000000000003</v>
          </cell>
          <cell r="F719" t="str">
            <v>GEL</v>
          </cell>
          <cell r="G719">
            <v>0.2</v>
          </cell>
          <cell r="H719" t="str">
            <v>USD</v>
          </cell>
        </row>
        <row r="720">
          <cell r="B720">
            <v>40604</v>
          </cell>
          <cell r="C720">
            <v>40604</v>
          </cell>
          <cell r="E720">
            <v>0.35000000000000003</v>
          </cell>
          <cell r="F720" t="str">
            <v>GEL</v>
          </cell>
          <cell r="G720">
            <v>0.2</v>
          </cell>
          <cell r="H720" t="str">
            <v>USD</v>
          </cell>
        </row>
        <row r="721">
          <cell r="B721">
            <v>40604</v>
          </cell>
          <cell r="C721">
            <v>40604</v>
          </cell>
          <cell r="E721">
            <v>60000</v>
          </cell>
          <cell r="F721" t="str">
            <v>GBP</v>
          </cell>
          <cell r="G721">
            <v>97428</v>
          </cell>
          <cell r="H721" t="str">
            <v>USD</v>
          </cell>
        </row>
        <row r="722">
          <cell r="B722">
            <v>40604</v>
          </cell>
          <cell r="C722">
            <v>40604</v>
          </cell>
          <cell r="E722">
            <v>10000</v>
          </cell>
          <cell r="F722" t="str">
            <v>GBP</v>
          </cell>
          <cell r="G722">
            <v>16238</v>
          </cell>
          <cell r="H722" t="str">
            <v>USD</v>
          </cell>
        </row>
        <row r="723">
          <cell r="B723">
            <v>40604</v>
          </cell>
          <cell r="C723">
            <v>40604</v>
          </cell>
          <cell r="E723">
            <v>100000</v>
          </cell>
          <cell r="F723" t="str">
            <v>EUR</v>
          </cell>
          <cell r="G723">
            <v>137877</v>
          </cell>
          <cell r="H723" t="str">
            <v>USD</v>
          </cell>
        </row>
        <row r="724">
          <cell r="B724">
            <v>40604</v>
          </cell>
          <cell r="C724">
            <v>40604</v>
          </cell>
          <cell r="E724">
            <v>100000</v>
          </cell>
          <cell r="F724" t="str">
            <v>EUR</v>
          </cell>
          <cell r="G724">
            <v>137877</v>
          </cell>
          <cell r="H724" t="str">
            <v>USD</v>
          </cell>
        </row>
        <row r="725">
          <cell r="B725">
            <v>40604</v>
          </cell>
          <cell r="C725">
            <v>40604</v>
          </cell>
          <cell r="E725">
            <v>30000</v>
          </cell>
          <cell r="F725" t="str">
            <v>EUR</v>
          </cell>
          <cell r="G725">
            <v>41524.800000000003</v>
          </cell>
          <cell r="H725" t="str">
            <v>USD</v>
          </cell>
        </row>
        <row r="726">
          <cell r="B726">
            <v>40604</v>
          </cell>
          <cell r="C726">
            <v>40604</v>
          </cell>
          <cell r="E726">
            <v>32470.799999999999</v>
          </cell>
          <cell r="F726" t="str">
            <v>USD</v>
          </cell>
          <cell r="G726">
            <v>20000</v>
          </cell>
          <cell r="H726" t="str">
            <v>GBP</v>
          </cell>
        </row>
        <row r="727">
          <cell r="B727">
            <v>40604</v>
          </cell>
          <cell r="C727">
            <v>40604</v>
          </cell>
          <cell r="E727">
            <v>20000</v>
          </cell>
          <cell r="F727" t="str">
            <v>GBP</v>
          </cell>
          <cell r="G727">
            <v>32476</v>
          </cell>
          <cell r="H727" t="str">
            <v>USD</v>
          </cell>
        </row>
        <row r="728">
          <cell r="B728">
            <v>40604</v>
          </cell>
          <cell r="C728">
            <v>40604</v>
          </cell>
          <cell r="E728">
            <v>110000</v>
          </cell>
          <cell r="F728" t="str">
            <v>GBP</v>
          </cell>
          <cell r="G728">
            <v>178618</v>
          </cell>
          <cell r="H728" t="str">
            <v>USD</v>
          </cell>
        </row>
        <row r="729">
          <cell r="B729">
            <v>40604</v>
          </cell>
          <cell r="C729">
            <v>40604</v>
          </cell>
          <cell r="E729">
            <v>275500</v>
          </cell>
          <cell r="F729" t="str">
            <v>USD</v>
          </cell>
          <cell r="G729">
            <v>200000</v>
          </cell>
          <cell r="H729" t="str">
            <v>EUR</v>
          </cell>
        </row>
        <row r="730">
          <cell r="B730">
            <v>40604</v>
          </cell>
          <cell r="C730">
            <v>40604</v>
          </cell>
          <cell r="E730">
            <v>68850.5</v>
          </cell>
          <cell r="F730" t="str">
            <v>USD</v>
          </cell>
          <cell r="G730">
            <v>50000</v>
          </cell>
          <cell r="H730" t="str">
            <v>EUR</v>
          </cell>
        </row>
        <row r="731">
          <cell r="B731">
            <v>40604</v>
          </cell>
          <cell r="C731">
            <v>40604</v>
          </cell>
          <cell r="E731">
            <v>1106080</v>
          </cell>
          <cell r="F731" t="str">
            <v>USD</v>
          </cell>
          <cell r="G731">
            <v>800000</v>
          </cell>
          <cell r="H731" t="str">
            <v>EUR</v>
          </cell>
        </row>
        <row r="732">
          <cell r="B732">
            <v>40604</v>
          </cell>
          <cell r="C732">
            <v>40604</v>
          </cell>
          <cell r="E732">
            <v>345472.5</v>
          </cell>
          <cell r="F732" t="str">
            <v>USD</v>
          </cell>
          <cell r="G732">
            <v>250000</v>
          </cell>
          <cell r="H732" t="str">
            <v>EUR</v>
          </cell>
        </row>
        <row r="733">
          <cell r="B733">
            <v>40604</v>
          </cell>
          <cell r="C733">
            <v>40604</v>
          </cell>
          <cell r="E733">
            <v>69128.5</v>
          </cell>
          <cell r="F733" t="str">
            <v>USD</v>
          </cell>
          <cell r="G733">
            <v>50000</v>
          </cell>
          <cell r="H733" t="str">
            <v>EUR</v>
          </cell>
        </row>
        <row r="734">
          <cell r="B734">
            <v>40604</v>
          </cell>
          <cell r="C734">
            <v>40604</v>
          </cell>
          <cell r="E734">
            <v>207805.5</v>
          </cell>
          <cell r="F734" t="str">
            <v>USD</v>
          </cell>
          <cell r="G734">
            <v>150000</v>
          </cell>
          <cell r="H734" t="str">
            <v>EUR</v>
          </cell>
        </row>
        <row r="735">
          <cell r="B735">
            <v>40604</v>
          </cell>
          <cell r="C735">
            <v>40604</v>
          </cell>
          <cell r="E735">
            <v>41560.5</v>
          </cell>
          <cell r="F735" t="str">
            <v>USD</v>
          </cell>
          <cell r="G735">
            <v>30000</v>
          </cell>
          <cell r="H735" t="str">
            <v>EUR</v>
          </cell>
        </row>
        <row r="736">
          <cell r="B736">
            <v>40604</v>
          </cell>
          <cell r="C736">
            <v>40604</v>
          </cell>
          <cell r="E736">
            <v>69388</v>
          </cell>
          <cell r="F736" t="str">
            <v>USD</v>
          </cell>
          <cell r="G736">
            <v>50000</v>
          </cell>
          <cell r="H736" t="str">
            <v>EUR</v>
          </cell>
        </row>
        <row r="737">
          <cell r="B737">
            <v>40604</v>
          </cell>
          <cell r="C737">
            <v>40604</v>
          </cell>
          <cell r="E737">
            <v>69438</v>
          </cell>
          <cell r="F737" t="str">
            <v>USD</v>
          </cell>
          <cell r="G737">
            <v>50000</v>
          </cell>
          <cell r="H737" t="str">
            <v>EUR</v>
          </cell>
        </row>
        <row r="738">
          <cell r="C738">
            <v>40604</v>
          </cell>
          <cell r="E738">
            <v>49498.589999999851</v>
          </cell>
          <cell r="F738" t="str">
            <v>GEL</v>
          </cell>
        </row>
        <row r="739">
          <cell r="C739">
            <v>40604</v>
          </cell>
          <cell r="G739">
            <v>42204.260000000242</v>
          </cell>
          <cell r="H739" t="str">
            <v>GEL</v>
          </cell>
        </row>
        <row r="740">
          <cell r="C740">
            <v>40604</v>
          </cell>
          <cell r="E740">
            <v>494921.25</v>
          </cell>
          <cell r="F740" t="str">
            <v>GEL</v>
          </cell>
        </row>
        <row r="741">
          <cell r="C741">
            <v>40604</v>
          </cell>
          <cell r="G741">
            <v>708268.62999999523</v>
          </cell>
          <cell r="H741" t="str">
            <v>GEL</v>
          </cell>
        </row>
        <row r="742">
          <cell r="B742">
            <v>40604</v>
          </cell>
          <cell r="C742">
            <v>40604</v>
          </cell>
          <cell r="E742">
            <v>276.66000000000003</v>
          </cell>
          <cell r="F742" t="str">
            <v>GEL</v>
          </cell>
          <cell r="G742">
            <v>115.52</v>
          </cell>
          <cell r="H742" t="str">
            <v>EUR</v>
          </cell>
        </row>
        <row r="743">
          <cell r="B743">
            <v>40604</v>
          </cell>
          <cell r="C743">
            <v>40604</v>
          </cell>
          <cell r="E743">
            <v>195.53</v>
          </cell>
          <cell r="F743" t="str">
            <v>GEL</v>
          </cell>
          <cell r="G743">
            <v>81.569999999999993</v>
          </cell>
          <cell r="H743" t="str">
            <v>EUR</v>
          </cell>
        </row>
        <row r="744">
          <cell r="B744">
            <v>40604</v>
          </cell>
          <cell r="C744">
            <v>40604</v>
          </cell>
          <cell r="E744">
            <v>3540.59</v>
          </cell>
          <cell r="F744" t="str">
            <v>GEL</v>
          </cell>
          <cell r="G744">
            <v>2044.92</v>
          </cell>
          <cell r="H744" t="str">
            <v>USD</v>
          </cell>
        </row>
        <row r="745">
          <cell r="B745">
            <v>40604</v>
          </cell>
          <cell r="C745">
            <v>40604</v>
          </cell>
          <cell r="E745">
            <v>7428.85</v>
          </cell>
          <cell r="F745" t="str">
            <v>GEL</v>
          </cell>
          <cell r="G745">
            <v>4290.16</v>
          </cell>
          <cell r="H745" t="str">
            <v>USD</v>
          </cell>
        </row>
        <row r="746">
          <cell r="B746">
            <v>40604</v>
          </cell>
          <cell r="C746">
            <v>40604</v>
          </cell>
          <cell r="E746">
            <v>136806.14000000001</v>
          </cell>
          <cell r="F746" t="str">
            <v>USD</v>
          </cell>
          <cell r="G746">
            <v>236893.51202400003</v>
          </cell>
          <cell r="H746" t="str">
            <v>GEL</v>
          </cell>
        </row>
        <row r="747">
          <cell r="B747">
            <v>40604</v>
          </cell>
          <cell r="C747">
            <v>40604</v>
          </cell>
          <cell r="E747">
            <v>5627.2401920000002</v>
          </cell>
          <cell r="F747" t="str">
            <v>GEL</v>
          </cell>
          <cell r="G747">
            <v>2347.52</v>
          </cell>
          <cell r="H747" t="str">
            <v>EUR</v>
          </cell>
        </row>
        <row r="748">
          <cell r="B748">
            <v>40604</v>
          </cell>
          <cell r="C748">
            <v>40604</v>
          </cell>
          <cell r="E748">
            <v>29.382224999999998</v>
          </cell>
          <cell r="F748" t="str">
            <v>GEL</v>
          </cell>
          <cell r="G748">
            <v>10.41</v>
          </cell>
          <cell r="H748" t="str">
            <v>GBP</v>
          </cell>
        </row>
        <row r="749">
          <cell r="B749">
            <v>40604</v>
          </cell>
          <cell r="C749">
            <v>40604</v>
          </cell>
          <cell r="E749">
            <v>51.723582000000007</v>
          </cell>
          <cell r="F749" t="str">
            <v>GEL</v>
          </cell>
          <cell r="G749">
            <v>27.78</v>
          </cell>
          <cell r="H749" t="str">
            <v>CHF</v>
          </cell>
        </row>
        <row r="750">
          <cell r="B750">
            <v>40604</v>
          </cell>
          <cell r="C750">
            <v>40604</v>
          </cell>
          <cell r="E750">
            <v>466.13884999999999</v>
          </cell>
          <cell r="F750" t="str">
            <v>GEL</v>
          </cell>
          <cell r="G750">
            <v>973.15</v>
          </cell>
          <cell r="H750" t="str">
            <v>ILS</v>
          </cell>
        </row>
        <row r="751">
          <cell r="B751">
            <v>40604</v>
          </cell>
          <cell r="C751">
            <v>40604</v>
          </cell>
          <cell r="E751">
            <v>146.09007800000001</v>
          </cell>
          <cell r="F751" t="str">
            <v>GEL</v>
          </cell>
          <cell r="G751">
            <v>66.98</v>
          </cell>
          <cell r="H751" t="str">
            <v>AZN</v>
          </cell>
        </row>
        <row r="752">
          <cell r="B752">
            <v>40606</v>
          </cell>
          <cell r="C752">
            <v>40609</v>
          </cell>
          <cell r="E752">
            <v>139650</v>
          </cell>
          <cell r="F752" t="str">
            <v>USD</v>
          </cell>
          <cell r="G752">
            <v>100000</v>
          </cell>
          <cell r="H752" t="str">
            <v>EUR</v>
          </cell>
        </row>
        <row r="753">
          <cell r="B753">
            <v>40606</v>
          </cell>
          <cell r="C753">
            <v>40606</v>
          </cell>
          <cell r="E753">
            <v>2019.46</v>
          </cell>
          <cell r="F753" t="str">
            <v>USD</v>
          </cell>
          <cell r="G753">
            <v>3491.84</v>
          </cell>
          <cell r="H753" t="str">
            <v>GEL</v>
          </cell>
        </row>
        <row r="754">
          <cell r="B754">
            <v>40606</v>
          </cell>
          <cell r="C754">
            <v>40612</v>
          </cell>
          <cell r="E754">
            <v>15409.59</v>
          </cell>
          <cell r="F754" t="str">
            <v>USD</v>
          </cell>
          <cell r="G754">
            <v>3000000</v>
          </cell>
          <cell r="H754" t="str">
            <v>HUF</v>
          </cell>
        </row>
        <row r="755">
          <cell r="B755">
            <v>40606</v>
          </cell>
          <cell r="C755">
            <v>40606</v>
          </cell>
          <cell r="E755">
            <v>2000</v>
          </cell>
          <cell r="F755" t="str">
            <v>GEL</v>
          </cell>
          <cell r="G755">
            <v>1168.57</v>
          </cell>
          <cell r="H755" t="str">
            <v>USD</v>
          </cell>
        </row>
        <row r="756">
          <cell r="B756">
            <v>40606</v>
          </cell>
          <cell r="C756">
            <v>40609</v>
          </cell>
          <cell r="E756">
            <v>540000000</v>
          </cell>
          <cell r="F756" t="str">
            <v>HUF</v>
          </cell>
          <cell r="G756">
            <v>2764976.96</v>
          </cell>
          <cell r="H756" t="str">
            <v>USD</v>
          </cell>
        </row>
        <row r="757">
          <cell r="B757">
            <v>40606</v>
          </cell>
          <cell r="C757">
            <v>40638</v>
          </cell>
          <cell r="E757">
            <v>2753135.52</v>
          </cell>
          <cell r="F757" t="str">
            <v>USD</v>
          </cell>
          <cell r="G757">
            <v>540000000</v>
          </cell>
          <cell r="H757" t="str">
            <v>HUF</v>
          </cell>
        </row>
        <row r="758">
          <cell r="B758">
            <v>40606</v>
          </cell>
          <cell r="C758">
            <v>40606</v>
          </cell>
          <cell r="E758">
            <v>7.5</v>
          </cell>
          <cell r="F758" t="str">
            <v>USD</v>
          </cell>
          <cell r="G758">
            <v>12.97</v>
          </cell>
          <cell r="H758" t="str">
            <v>GEL</v>
          </cell>
        </row>
        <row r="759">
          <cell r="B759">
            <v>40606</v>
          </cell>
          <cell r="C759">
            <v>40606</v>
          </cell>
          <cell r="E759">
            <v>0.81</v>
          </cell>
          <cell r="F759" t="str">
            <v>GEL</v>
          </cell>
          <cell r="G759">
            <v>0.47000000000000003</v>
          </cell>
          <cell r="H759" t="str">
            <v>USD</v>
          </cell>
        </row>
        <row r="760">
          <cell r="B760">
            <v>40606</v>
          </cell>
          <cell r="C760">
            <v>40606</v>
          </cell>
          <cell r="E760">
            <v>199000</v>
          </cell>
          <cell r="F760" t="str">
            <v>EUR</v>
          </cell>
          <cell r="G760">
            <v>277674.45</v>
          </cell>
          <cell r="H760" t="str">
            <v>USD</v>
          </cell>
        </row>
        <row r="761">
          <cell r="B761">
            <v>40606</v>
          </cell>
          <cell r="C761">
            <v>40606</v>
          </cell>
          <cell r="E761">
            <v>1000000</v>
          </cell>
          <cell r="F761" t="str">
            <v>RUR</v>
          </cell>
          <cell r="G761">
            <v>35523.26</v>
          </cell>
          <cell r="H761" t="str">
            <v>USD</v>
          </cell>
        </row>
        <row r="762">
          <cell r="B762">
            <v>40606</v>
          </cell>
          <cell r="C762">
            <v>40606</v>
          </cell>
          <cell r="E762">
            <v>141000</v>
          </cell>
          <cell r="F762" t="str">
            <v>EUR</v>
          </cell>
          <cell r="G762">
            <v>196744.21</v>
          </cell>
          <cell r="H762" t="str">
            <v>USD</v>
          </cell>
        </row>
        <row r="763">
          <cell r="B763">
            <v>40606</v>
          </cell>
          <cell r="C763">
            <v>40606</v>
          </cell>
          <cell r="E763">
            <v>181000</v>
          </cell>
          <cell r="F763" t="str">
            <v>USD</v>
          </cell>
          <cell r="G763">
            <v>317980.79999999999</v>
          </cell>
          <cell r="H763" t="str">
            <v>GEL</v>
          </cell>
        </row>
        <row r="764">
          <cell r="B764">
            <v>40606</v>
          </cell>
          <cell r="C764">
            <v>40606</v>
          </cell>
          <cell r="E764">
            <v>574.18000000000006</v>
          </cell>
          <cell r="F764" t="str">
            <v>GEL</v>
          </cell>
          <cell r="G764">
            <v>240</v>
          </cell>
          <cell r="H764" t="str">
            <v>EUR</v>
          </cell>
        </row>
        <row r="765">
          <cell r="B765">
            <v>40606</v>
          </cell>
          <cell r="C765">
            <v>40606</v>
          </cell>
          <cell r="E765">
            <v>117.58</v>
          </cell>
          <cell r="F765" t="str">
            <v>GEL</v>
          </cell>
          <cell r="G765">
            <v>68</v>
          </cell>
          <cell r="H765" t="str">
            <v>USD</v>
          </cell>
        </row>
        <row r="766">
          <cell r="B766">
            <v>40606</v>
          </cell>
          <cell r="C766">
            <v>40606</v>
          </cell>
          <cell r="E766">
            <v>348768.38</v>
          </cell>
          <cell r="F766" t="str">
            <v>GEL</v>
          </cell>
          <cell r="G766">
            <v>201344.77000000002</v>
          </cell>
          <cell r="H766" t="str">
            <v>USD</v>
          </cell>
        </row>
        <row r="767">
          <cell r="B767">
            <v>40606</v>
          </cell>
          <cell r="C767">
            <v>40606</v>
          </cell>
          <cell r="E767">
            <v>97245.41</v>
          </cell>
          <cell r="F767" t="str">
            <v>GEL</v>
          </cell>
          <cell r="G767">
            <v>56198.44</v>
          </cell>
          <cell r="H767" t="str">
            <v>USD</v>
          </cell>
        </row>
        <row r="768">
          <cell r="B768">
            <v>40606</v>
          </cell>
          <cell r="C768">
            <v>40606</v>
          </cell>
          <cell r="E768">
            <v>129126.23</v>
          </cell>
          <cell r="F768" t="str">
            <v>GEL</v>
          </cell>
          <cell r="G768">
            <v>75355.570000000007</v>
          </cell>
          <cell r="H768" t="str">
            <v>USD</v>
          </cell>
        </row>
        <row r="769">
          <cell r="B769">
            <v>40606</v>
          </cell>
          <cell r="C769">
            <v>40606</v>
          </cell>
          <cell r="E769">
            <v>9922.84</v>
          </cell>
          <cell r="F769" t="str">
            <v>GEL</v>
          </cell>
          <cell r="G769">
            <v>5686.34</v>
          </cell>
          <cell r="H769" t="str">
            <v>USD</v>
          </cell>
        </row>
        <row r="770">
          <cell r="B770">
            <v>40606</v>
          </cell>
          <cell r="C770">
            <v>40606</v>
          </cell>
          <cell r="E770">
            <v>293.95</v>
          </cell>
          <cell r="F770" t="str">
            <v>GEL</v>
          </cell>
          <cell r="G770">
            <v>170</v>
          </cell>
          <cell r="H770" t="str">
            <v>USD</v>
          </cell>
        </row>
        <row r="771">
          <cell r="B771">
            <v>40606</v>
          </cell>
          <cell r="C771">
            <v>40606</v>
          </cell>
          <cell r="E771">
            <v>761.67</v>
          </cell>
          <cell r="F771" t="str">
            <v>USD</v>
          </cell>
          <cell r="G771">
            <v>1317</v>
          </cell>
          <cell r="H771" t="str">
            <v>GEL</v>
          </cell>
        </row>
        <row r="772">
          <cell r="B772">
            <v>40606</v>
          </cell>
          <cell r="C772">
            <v>40606</v>
          </cell>
          <cell r="E772">
            <v>500</v>
          </cell>
          <cell r="F772" t="str">
            <v>EUR</v>
          </cell>
          <cell r="G772">
            <v>1196.2</v>
          </cell>
          <cell r="H772" t="str">
            <v>GEL</v>
          </cell>
        </row>
        <row r="773">
          <cell r="B773">
            <v>40606</v>
          </cell>
          <cell r="C773">
            <v>40606</v>
          </cell>
          <cell r="E773">
            <v>3259.86</v>
          </cell>
          <cell r="F773" t="str">
            <v>EUR</v>
          </cell>
          <cell r="G773">
            <v>7798.89</v>
          </cell>
          <cell r="H773" t="str">
            <v>GEL</v>
          </cell>
        </row>
        <row r="774">
          <cell r="B774">
            <v>40606</v>
          </cell>
          <cell r="C774">
            <v>40609</v>
          </cell>
          <cell r="E774">
            <v>710652.16</v>
          </cell>
          <cell r="F774" t="str">
            <v>GEL</v>
          </cell>
          <cell r="G774">
            <v>413290</v>
          </cell>
          <cell r="H774" t="str">
            <v>USD</v>
          </cell>
        </row>
        <row r="775">
          <cell r="B775">
            <v>40606</v>
          </cell>
          <cell r="C775">
            <v>40609</v>
          </cell>
          <cell r="E775">
            <v>55465.89</v>
          </cell>
          <cell r="F775" t="str">
            <v>GEL</v>
          </cell>
          <cell r="G775">
            <v>23100.2</v>
          </cell>
          <cell r="H775" t="str">
            <v>EUR</v>
          </cell>
        </row>
        <row r="776">
          <cell r="B776">
            <v>40606</v>
          </cell>
          <cell r="C776">
            <v>40606</v>
          </cell>
          <cell r="E776">
            <v>850000</v>
          </cell>
          <cell r="F776" t="str">
            <v>USD</v>
          </cell>
          <cell r="G776">
            <v>1465400</v>
          </cell>
          <cell r="H776" t="str">
            <v>GEL</v>
          </cell>
        </row>
        <row r="777">
          <cell r="B777">
            <v>40606</v>
          </cell>
          <cell r="C777">
            <v>40609</v>
          </cell>
          <cell r="E777">
            <v>3491210</v>
          </cell>
          <cell r="F777" t="str">
            <v>USD</v>
          </cell>
          <cell r="G777">
            <v>2500000</v>
          </cell>
          <cell r="H777" t="str">
            <v>EUR</v>
          </cell>
        </row>
        <row r="778">
          <cell r="B778">
            <v>40606</v>
          </cell>
          <cell r="C778">
            <v>40606</v>
          </cell>
          <cell r="E778">
            <v>859500</v>
          </cell>
          <cell r="F778" t="str">
            <v>GEL</v>
          </cell>
          <cell r="G778">
            <v>500000</v>
          </cell>
          <cell r="H778" t="str">
            <v>USD</v>
          </cell>
        </row>
        <row r="779">
          <cell r="B779">
            <v>40606</v>
          </cell>
          <cell r="C779">
            <v>40606</v>
          </cell>
          <cell r="E779">
            <v>1656</v>
          </cell>
          <cell r="F779" t="str">
            <v>RUR</v>
          </cell>
          <cell r="G779">
            <v>100.02</v>
          </cell>
          <cell r="H779" t="str">
            <v>GEL</v>
          </cell>
        </row>
        <row r="780">
          <cell r="B780">
            <v>40606</v>
          </cell>
          <cell r="C780">
            <v>40606</v>
          </cell>
          <cell r="E780">
            <v>3.98</v>
          </cell>
          <cell r="F780" t="str">
            <v>GEL</v>
          </cell>
          <cell r="G780">
            <v>65.820000000000007</v>
          </cell>
          <cell r="H780" t="str">
            <v>RUR</v>
          </cell>
        </row>
        <row r="781">
          <cell r="B781">
            <v>40606</v>
          </cell>
          <cell r="C781">
            <v>40606</v>
          </cell>
          <cell r="E781">
            <v>740.62</v>
          </cell>
          <cell r="F781" t="str">
            <v>EUR</v>
          </cell>
          <cell r="G781">
            <v>1771.8600000000001</v>
          </cell>
          <cell r="H781" t="str">
            <v>GEL</v>
          </cell>
        </row>
        <row r="782">
          <cell r="B782">
            <v>40606</v>
          </cell>
          <cell r="C782">
            <v>40606</v>
          </cell>
          <cell r="E782">
            <v>248.19</v>
          </cell>
          <cell r="F782" t="str">
            <v>USD</v>
          </cell>
          <cell r="G782">
            <v>429.15000000000003</v>
          </cell>
          <cell r="H782" t="str">
            <v>GEL</v>
          </cell>
        </row>
        <row r="783">
          <cell r="B783">
            <v>40606</v>
          </cell>
          <cell r="C783">
            <v>40606</v>
          </cell>
          <cell r="E783">
            <v>429750</v>
          </cell>
          <cell r="F783" t="str">
            <v>GEL</v>
          </cell>
          <cell r="G783">
            <v>250000</v>
          </cell>
          <cell r="H783" t="str">
            <v>USD</v>
          </cell>
        </row>
        <row r="784">
          <cell r="B784">
            <v>40606</v>
          </cell>
          <cell r="C784">
            <v>40606</v>
          </cell>
          <cell r="E784">
            <v>666.88</v>
          </cell>
          <cell r="F784" t="str">
            <v>GEL</v>
          </cell>
          <cell r="G784">
            <v>278.75</v>
          </cell>
          <cell r="H784" t="str">
            <v>EUR</v>
          </cell>
        </row>
        <row r="785">
          <cell r="B785">
            <v>40606</v>
          </cell>
          <cell r="C785">
            <v>40606</v>
          </cell>
          <cell r="E785">
            <v>395.94</v>
          </cell>
          <cell r="F785" t="str">
            <v>USD</v>
          </cell>
          <cell r="G785">
            <v>684.62</v>
          </cell>
          <cell r="H785" t="str">
            <v>GEL</v>
          </cell>
        </row>
        <row r="786">
          <cell r="B786">
            <v>40606</v>
          </cell>
          <cell r="C786">
            <v>40612</v>
          </cell>
          <cell r="E786">
            <v>4000000</v>
          </cell>
          <cell r="F786" t="str">
            <v>RUR</v>
          </cell>
          <cell r="G786">
            <v>101548.62</v>
          </cell>
          <cell r="H786" t="str">
            <v>EUR</v>
          </cell>
        </row>
        <row r="787">
          <cell r="B787">
            <v>40606</v>
          </cell>
          <cell r="C787">
            <v>40609</v>
          </cell>
          <cell r="E787">
            <v>141843.97</v>
          </cell>
          <cell r="F787" t="str">
            <v>USD</v>
          </cell>
          <cell r="G787">
            <v>4000000</v>
          </cell>
          <cell r="H787" t="str">
            <v>RUR</v>
          </cell>
        </row>
        <row r="788">
          <cell r="B788">
            <v>40606</v>
          </cell>
          <cell r="C788">
            <v>40606</v>
          </cell>
          <cell r="E788">
            <v>200000</v>
          </cell>
          <cell r="F788" t="str">
            <v>USD</v>
          </cell>
          <cell r="G788">
            <v>344200</v>
          </cell>
          <cell r="H788" t="str">
            <v>GEL</v>
          </cell>
        </row>
        <row r="789">
          <cell r="B789">
            <v>40606</v>
          </cell>
          <cell r="C789">
            <v>40606</v>
          </cell>
          <cell r="E789">
            <v>127.29</v>
          </cell>
          <cell r="F789" t="str">
            <v>GEL</v>
          </cell>
          <cell r="G789">
            <v>3309</v>
          </cell>
          <cell r="H789" t="str">
            <v>INR</v>
          </cell>
        </row>
        <row r="790">
          <cell r="B790">
            <v>40606</v>
          </cell>
          <cell r="C790">
            <v>40606</v>
          </cell>
          <cell r="E790">
            <v>12</v>
          </cell>
          <cell r="F790" t="str">
            <v>USD</v>
          </cell>
          <cell r="G790">
            <v>20.75</v>
          </cell>
          <cell r="H790" t="str">
            <v>GEL</v>
          </cell>
        </row>
        <row r="791">
          <cell r="B791">
            <v>40606</v>
          </cell>
          <cell r="C791">
            <v>40606</v>
          </cell>
          <cell r="E791">
            <v>5</v>
          </cell>
          <cell r="F791" t="str">
            <v>USD</v>
          </cell>
          <cell r="G791">
            <v>8.65</v>
          </cell>
          <cell r="H791" t="str">
            <v>GEL</v>
          </cell>
        </row>
        <row r="792">
          <cell r="B792">
            <v>40606</v>
          </cell>
          <cell r="C792">
            <v>40606</v>
          </cell>
          <cell r="E792">
            <v>10.32</v>
          </cell>
          <cell r="F792" t="str">
            <v>GEL</v>
          </cell>
          <cell r="G792">
            <v>5.97</v>
          </cell>
          <cell r="H792" t="str">
            <v>USD</v>
          </cell>
        </row>
        <row r="793">
          <cell r="B793">
            <v>40606</v>
          </cell>
          <cell r="C793">
            <v>40606</v>
          </cell>
          <cell r="E793">
            <v>3</v>
          </cell>
          <cell r="F793" t="str">
            <v>USD</v>
          </cell>
          <cell r="G793">
            <v>5.19</v>
          </cell>
          <cell r="H793" t="str">
            <v>GEL</v>
          </cell>
        </row>
        <row r="794">
          <cell r="B794">
            <v>40606</v>
          </cell>
          <cell r="C794">
            <v>40606</v>
          </cell>
          <cell r="E794">
            <v>3</v>
          </cell>
          <cell r="F794" t="str">
            <v>USD</v>
          </cell>
          <cell r="G794">
            <v>5.19</v>
          </cell>
          <cell r="H794" t="str">
            <v>GEL</v>
          </cell>
        </row>
        <row r="795">
          <cell r="B795">
            <v>40606</v>
          </cell>
          <cell r="C795">
            <v>40606</v>
          </cell>
          <cell r="E795">
            <v>12</v>
          </cell>
          <cell r="F795" t="str">
            <v>USD</v>
          </cell>
          <cell r="G795">
            <v>20.75</v>
          </cell>
          <cell r="H795" t="str">
            <v>GEL</v>
          </cell>
        </row>
        <row r="796">
          <cell r="B796">
            <v>40606</v>
          </cell>
          <cell r="C796">
            <v>40606</v>
          </cell>
          <cell r="E796">
            <v>2500</v>
          </cell>
          <cell r="F796" t="str">
            <v>JPY</v>
          </cell>
          <cell r="G796">
            <v>52.75</v>
          </cell>
          <cell r="H796" t="str">
            <v>GEL</v>
          </cell>
        </row>
        <row r="797">
          <cell r="B797">
            <v>40606</v>
          </cell>
          <cell r="C797">
            <v>40606</v>
          </cell>
          <cell r="E797">
            <v>859750</v>
          </cell>
          <cell r="F797" t="str">
            <v>GEL</v>
          </cell>
          <cell r="G797">
            <v>500000</v>
          </cell>
          <cell r="H797" t="str">
            <v>USD</v>
          </cell>
        </row>
        <row r="798">
          <cell r="B798">
            <v>40606</v>
          </cell>
          <cell r="C798">
            <v>40606</v>
          </cell>
          <cell r="E798">
            <v>0.69000000000000006</v>
          </cell>
          <cell r="F798" t="str">
            <v>GEL</v>
          </cell>
          <cell r="G798">
            <v>0.4</v>
          </cell>
          <cell r="H798" t="str">
            <v>USD</v>
          </cell>
        </row>
        <row r="799">
          <cell r="B799">
            <v>40606</v>
          </cell>
          <cell r="C799">
            <v>40606</v>
          </cell>
          <cell r="E799">
            <v>0.35000000000000003</v>
          </cell>
          <cell r="F799" t="str">
            <v>GEL</v>
          </cell>
          <cell r="G799">
            <v>0.2</v>
          </cell>
          <cell r="H799" t="str">
            <v>USD</v>
          </cell>
        </row>
        <row r="800">
          <cell r="B800">
            <v>40606</v>
          </cell>
          <cell r="C800">
            <v>40606</v>
          </cell>
          <cell r="E800">
            <v>1.73</v>
          </cell>
          <cell r="F800" t="str">
            <v>GEL</v>
          </cell>
          <cell r="G800">
            <v>1</v>
          </cell>
          <cell r="H800" t="str">
            <v>USD</v>
          </cell>
        </row>
        <row r="801">
          <cell r="B801">
            <v>40606</v>
          </cell>
          <cell r="C801">
            <v>40606</v>
          </cell>
          <cell r="E801">
            <v>0.35000000000000003</v>
          </cell>
          <cell r="F801" t="str">
            <v>GEL</v>
          </cell>
          <cell r="G801">
            <v>0.2</v>
          </cell>
          <cell r="H801" t="str">
            <v>USD</v>
          </cell>
        </row>
        <row r="802">
          <cell r="B802">
            <v>40606</v>
          </cell>
          <cell r="C802">
            <v>40606</v>
          </cell>
          <cell r="E802">
            <v>7.91</v>
          </cell>
          <cell r="F802" t="str">
            <v>GEL</v>
          </cell>
          <cell r="G802">
            <v>4.58</v>
          </cell>
          <cell r="H802" t="str">
            <v>USD</v>
          </cell>
        </row>
        <row r="803">
          <cell r="B803">
            <v>40606</v>
          </cell>
          <cell r="C803">
            <v>40606</v>
          </cell>
          <cell r="E803">
            <v>1.04</v>
          </cell>
          <cell r="F803" t="str">
            <v>GEL</v>
          </cell>
          <cell r="G803">
            <v>0.6</v>
          </cell>
          <cell r="H803" t="str">
            <v>USD</v>
          </cell>
        </row>
        <row r="804">
          <cell r="B804">
            <v>40606</v>
          </cell>
          <cell r="C804">
            <v>40606</v>
          </cell>
          <cell r="E804">
            <v>0.52</v>
          </cell>
          <cell r="F804" t="str">
            <v>GEL</v>
          </cell>
          <cell r="G804">
            <v>0.3</v>
          </cell>
          <cell r="H804" t="str">
            <v>USD</v>
          </cell>
        </row>
        <row r="805">
          <cell r="B805">
            <v>40606</v>
          </cell>
          <cell r="C805">
            <v>40606</v>
          </cell>
          <cell r="E805">
            <v>0.21</v>
          </cell>
          <cell r="F805" t="str">
            <v>GEL</v>
          </cell>
          <cell r="G805">
            <v>0.12</v>
          </cell>
          <cell r="H805" t="str">
            <v>USD</v>
          </cell>
        </row>
        <row r="806">
          <cell r="B806">
            <v>40606</v>
          </cell>
          <cell r="C806">
            <v>40606</v>
          </cell>
          <cell r="E806">
            <v>0.35000000000000003</v>
          </cell>
          <cell r="F806" t="str">
            <v>GEL</v>
          </cell>
          <cell r="G806">
            <v>0.2</v>
          </cell>
          <cell r="H806" t="str">
            <v>USD</v>
          </cell>
        </row>
        <row r="807">
          <cell r="B807">
            <v>40606</v>
          </cell>
          <cell r="C807">
            <v>40606</v>
          </cell>
          <cell r="E807">
            <v>0.35000000000000003</v>
          </cell>
          <cell r="F807" t="str">
            <v>GEL</v>
          </cell>
          <cell r="G807">
            <v>0.2</v>
          </cell>
          <cell r="H807" t="str">
            <v>USD</v>
          </cell>
        </row>
        <row r="808">
          <cell r="B808">
            <v>40606</v>
          </cell>
          <cell r="C808">
            <v>40606</v>
          </cell>
          <cell r="E808">
            <v>2.94</v>
          </cell>
          <cell r="F808" t="str">
            <v>GEL</v>
          </cell>
          <cell r="G808">
            <v>1.7</v>
          </cell>
          <cell r="H808" t="str">
            <v>USD</v>
          </cell>
        </row>
        <row r="809">
          <cell r="B809">
            <v>40606</v>
          </cell>
          <cell r="C809">
            <v>40606</v>
          </cell>
          <cell r="E809">
            <v>6.23</v>
          </cell>
          <cell r="F809" t="str">
            <v>GEL</v>
          </cell>
          <cell r="G809">
            <v>3.6</v>
          </cell>
          <cell r="H809" t="str">
            <v>USD</v>
          </cell>
        </row>
        <row r="810">
          <cell r="B810">
            <v>40606</v>
          </cell>
          <cell r="C810">
            <v>40606</v>
          </cell>
          <cell r="E810">
            <v>1</v>
          </cell>
          <cell r="F810" t="str">
            <v>GEL</v>
          </cell>
          <cell r="G810">
            <v>0.57999999999999996</v>
          </cell>
          <cell r="H810" t="str">
            <v>USD</v>
          </cell>
        </row>
        <row r="811">
          <cell r="B811">
            <v>40606</v>
          </cell>
          <cell r="C811">
            <v>40606</v>
          </cell>
          <cell r="E811">
            <v>1.3800000000000001</v>
          </cell>
          <cell r="F811" t="str">
            <v>GEL</v>
          </cell>
          <cell r="G811">
            <v>0.8</v>
          </cell>
          <cell r="H811" t="str">
            <v>USD</v>
          </cell>
        </row>
        <row r="812">
          <cell r="B812">
            <v>40606</v>
          </cell>
          <cell r="C812">
            <v>40606</v>
          </cell>
          <cell r="E812">
            <v>0.69000000000000006</v>
          </cell>
          <cell r="F812" t="str">
            <v>GEL</v>
          </cell>
          <cell r="G812">
            <v>0.4</v>
          </cell>
          <cell r="H812" t="str">
            <v>USD</v>
          </cell>
        </row>
        <row r="813">
          <cell r="B813">
            <v>40606</v>
          </cell>
          <cell r="C813">
            <v>40606</v>
          </cell>
          <cell r="E813">
            <v>0.35000000000000003</v>
          </cell>
          <cell r="F813" t="str">
            <v>GEL</v>
          </cell>
          <cell r="G813">
            <v>0.2</v>
          </cell>
          <cell r="H813" t="str">
            <v>USD</v>
          </cell>
        </row>
        <row r="814">
          <cell r="B814">
            <v>40606</v>
          </cell>
          <cell r="C814">
            <v>40606</v>
          </cell>
          <cell r="E814">
            <v>2.77</v>
          </cell>
          <cell r="F814" t="str">
            <v>GEL</v>
          </cell>
          <cell r="G814">
            <v>1.6</v>
          </cell>
          <cell r="H814" t="str">
            <v>USD</v>
          </cell>
        </row>
        <row r="815">
          <cell r="B815">
            <v>40606</v>
          </cell>
          <cell r="C815">
            <v>40606</v>
          </cell>
          <cell r="E815">
            <v>0.35000000000000003</v>
          </cell>
          <cell r="F815" t="str">
            <v>GEL</v>
          </cell>
          <cell r="G815">
            <v>0.2</v>
          </cell>
          <cell r="H815" t="str">
            <v>USD</v>
          </cell>
        </row>
        <row r="816">
          <cell r="B816">
            <v>40606</v>
          </cell>
          <cell r="C816">
            <v>40606</v>
          </cell>
          <cell r="E816">
            <v>2.77</v>
          </cell>
          <cell r="F816" t="str">
            <v>GEL</v>
          </cell>
          <cell r="G816">
            <v>1.6</v>
          </cell>
          <cell r="H816" t="str">
            <v>USD</v>
          </cell>
        </row>
        <row r="817">
          <cell r="B817">
            <v>40606</v>
          </cell>
          <cell r="C817">
            <v>40606</v>
          </cell>
          <cell r="E817">
            <v>0.35000000000000003</v>
          </cell>
          <cell r="F817" t="str">
            <v>GEL</v>
          </cell>
          <cell r="G817">
            <v>0.2</v>
          </cell>
          <cell r="H817" t="str">
            <v>USD</v>
          </cell>
        </row>
        <row r="818">
          <cell r="B818">
            <v>40606</v>
          </cell>
          <cell r="C818">
            <v>40606</v>
          </cell>
          <cell r="E818">
            <v>2.77</v>
          </cell>
          <cell r="F818" t="str">
            <v>GEL</v>
          </cell>
          <cell r="G818">
            <v>1.6</v>
          </cell>
          <cell r="H818" t="str">
            <v>USD</v>
          </cell>
        </row>
        <row r="819">
          <cell r="B819">
            <v>40606</v>
          </cell>
          <cell r="C819">
            <v>40606</v>
          </cell>
          <cell r="E819">
            <v>2.77</v>
          </cell>
          <cell r="F819" t="str">
            <v>GEL</v>
          </cell>
          <cell r="G819">
            <v>1.6</v>
          </cell>
          <cell r="H819" t="str">
            <v>USD</v>
          </cell>
        </row>
        <row r="820">
          <cell r="B820">
            <v>40606</v>
          </cell>
          <cell r="C820">
            <v>40606</v>
          </cell>
          <cell r="E820">
            <v>1.3800000000000001</v>
          </cell>
          <cell r="F820" t="str">
            <v>GEL</v>
          </cell>
          <cell r="G820">
            <v>0.8</v>
          </cell>
          <cell r="H820" t="str">
            <v>USD</v>
          </cell>
        </row>
        <row r="821">
          <cell r="B821">
            <v>40606</v>
          </cell>
          <cell r="C821">
            <v>40606</v>
          </cell>
          <cell r="E821">
            <v>2.77</v>
          </cell>
          <cell r="F821" t="str">
            <v>GEL</v>
          </cell>
          <cell r="G821">
            <v>1.6</v>
          </cell>
          <cell r="H821" t="str">
            <v>USD</v>
          </cell>
        </row>
        <row r="822">
          <cell r="B822">
            <v>40606</v>
          </cell>
          <cell r="C822">
            <v>40606</v>
          </cell>
          <cell r="E822">
            <v>2.4300000000000002</v>
          </cell>
          <cell r="F822" t="str">
            <v>GEL</v>
          </cell>
          <cell r="G822">
            <v>1.4000000000000001</v>
          </cell>
          <cell r="H822" t="str">
            <v>USD</v>
          </cell>
        </row>
        <row r="823">
          <cell r="B823">
            <v>40606</v>
          </cell>
          <cell r="C823">
            <v>40606</v>
          </cell>
          <cell r="E823">
            <v>4.45</v>
          </cell>
          <cell r="F823" t="str">
            <v>GEL</v>
          </cell>
          <cell r="G823">
            <v>2.58</v>
          </cell>
          <cell r="H823" t="str">
            <v>USD</v>
          </cell>
        </row>
        <row r="824">
          <cell r="B824">
            <v>40606</v>
          </cell>
          <cell r="C824">
            <v>40606</v>
          </cell>
          <cell r="E824">
            <v>1.9000000000000001</v>
          </cell>
          <cell r="F824" t="str">
            <v>GEL</v>
          </cell>
          <cell r="G824">
            <v>1.1000000000000001</v>
          </cell>
          <cell r="H824" t="str">
            <v>USD</v>
          </cell>
        </row>
        <row r="825">
          <cell r="B825">
            <v>40606</v>
          </cell>
          <cell r="C825">
            <v>40606</v>
          </cell>
          <cell r="E825">
            <v>2.38</v>
          </cell>
          <cell r="F825" t="str">
            <v>GEL</v>
          </cell>
          <cell r="G825">
            <v>1.3800000000000001</v>
          </cell>
          <cell r="H825" t="str">
            <v>USD</v>
          </cell>
        </row>
        <row r="826">
          <cell r="B826">
            <v>40606</v>
          </cell>
          <cell r="C826">
            <v>40606</v>
          </cell>
          <cell r="E826">
            <v>1.3900000000000001</v>
          </cell>
          <cell r="F826" t="str">
            <v>GEL</v>
          </cell>
          <cell r="G826">
            <v>0.8</v>
          </cell>
          <cell r="H826" t="str">
            <v>USD</v>
          </cell>
        </row>
        <row r="827">
          <cell r="B827">
            <v>40606</v>
          </cell>
          <cell r="C827">
            <v>40606</v>
          </cell>
          <cell r="E827">
            <v>1.04</v>
          </cell>
          <cell r="F827" t="str">
            <v>GEL</v>
          </cell>
          <cell r="G827">
            <v>0.6</v>
          </cell>
          <cell r="H827" t="str">
            <v>USD</v>
          </cell>
        </row>
        <row r="828">
          <cell r="B828">
            <v>40606</v>
          </cell>
          <cell r="C828">
            <v>40606</v>
          </cell>
          <cell r="E828">
            <v>1.21</v>
          </cell>
          <cell r="F828" t="str">
            <v>GEL</v>
          </cell>
          <cell r="G828">
            <v>0.70000000000000007</v>
          </cell>
          <cell r="H828" t="str">
            <v>USD</v>
          </cell>
        </row>
        <row r="829">
          <cell r="B829">
            <v>40606</v>
          </cell>
          <cell r="C829">
            <v>40606</v>
          </cell>
          <cell r="E829">
            <v>1</v>
          </cell>
          <cell r="F829" t="str">
            <v>GEL</v>
          </cell>
          <cell r="G829">
            <v>0.57999999999999996</v>
          </cell>
          <cell r="H829" t="str">
            <v>USD</v>
          </cell>
        </row>
        <row r="830">
          <cell r="B830">
            <v>40606</v>
          </cell>
          <cell r="C830">
            <v>40606</v>
          </cell>
          <cell r="E830">
            <v>0.52</v>
          </cell>
          <cell r="F830" t="str">
            <v>GEL</v>
          </cell>
          <cell r="G830">
            <v>0.3</v>
          </cell>
          <cell r="H830" t="str">
            <v>USD</v>
          </cell>
        </row>
        <row r="831">
          <cell r="B831">
            <v>40606</v>
          </cell>
          <cell r="C831">
            <v>40606</v>
          </cell>
          <cell r="E831">
            <v>1.73</v>
          </cell>
          <cell r="F831" t="str">
            <v>GEL</v>
          </cell>
          <cell r="G831">
            <v>1</v>
          </cell>
          <cell r="H831" t="str">
            <v>USD</v>
          </cell>
        </row>
        <row r="832">
          <cell r="B832">
            <v>40606</v>
          </cell>
          <cell r="C832">
            <v>40606</v>
          </cell>
          <cell r="E832">
            <v>1.04</v>
          </cell>
          <cell r="F832" t="str">
            <v>GEL</v>
          </cell>
          <cell r="G832">
            <v>0.6</v>
          </cell>
          <cell r="H832" t="str">
            <v>USD</v>
          </cell>
        </row>
        <row r="833">
          <cell r="B833">
            <v>40606</v>
          </cell>
          <cell r="C833">
            <v>40606</v>
          </cell>
          <cell r="E833">
            <v>4.9800000000000004</v>
          </cell>
          <cell r="F833" t="str">
            <v>GEL</v>
          </cell>
          <cell r="G833">
            <v>2.88</v>
          </cell>
          <cell r="H833" t="str">
            <v>USD</v>
          </cell>
        </row>
        <row r="834">
          <cell r="B834">
            <v>40606</v>
          </cell>
          <cell r="C834">
            <v>40606</v>
          </cell>
          <cell r="E834">
            <v>2.77</v>
          </cell>
          <cell r="F834" t="str">
            <v>GEL</v>
          </cell>
          <cell r="G834">
            <v>1.6</v>
          </cell>
          <cell r="H834" t="str">
            <v>USD</v>
          </cell>
        </row>
        <row r="835">
          <cell r="B835">
            <v>40606</v>
          </cell>
          <cell r="C835">
            <v>40606</v>
          </cell>
          <cell r="E835">
            <v>6.92</v>
          </cell>
          <cell r="F835" t="str">
            <v>GEL</v>
          </cell>
          <cell r="G835">
            <v>4</v>
          </cell>
          <cell r="H835" t="str">
            <v>USD</v>
          </cell>
        </row>
        <row r="836">
          <cell r="B836">
            <v>40606</v>
          </cell>
          <cell r="C836">
            <v>40606</v>
          </cell>
          <cell r="E836">
            <v>1.04</v>
          </cell>
          <cell r="F836" t="str">
            <v>GEL</v>
          </cell>
          <cell r="G836">
            <v>0.6</v>
          </cell>
          <cell r="H836" t="str">
            <v>USD</v>
          </cell>
        </row>
        <row r="837">
          <cell r="B837">
            <v>40606</v>
          </cell>
          <cell r="C837">
            <v>40606</v>
          </cell>
          <cell r="E837">
            <v>3.8000000000000003</v>
          </cell>
          <cell r="F837" t="str">
            <v>GEL</v>
          </cell>
          <cell r="G837">
            <v>2.2000000000000002</v>
          </cell>
          <cell r="H837" t="str">
            <v>USD</v>
          </cell>
        </row>
        <row r="838">
          <cell r="B838">
            <v>40606</v>
          </cell>
          <cell r="C838">
            <v>40606</v>
          </cell>
          <cell r="E838">
            <v>0.69000000000000006</v>
          </cell>
          <cell r="F838" t="str">
            <v>GEL</v>
          </cell>
          <cell r="G838">
            <v>0.4</v>
          </cell>
          <cell r="H838" t="str">
            <v>USD</v>
          </cell>
        </row>
        <row r="839">
          <cell r="B839">
            <v>40606</v>
          </cell>
          <cell r="C839">
            <v>40606</v>
          </cell>
          <cell r="E839">
            <v>4.67</v>
          </cell>
          <cell r="F839" t="str">
            <v>GEL</v>
          </cell>
          <cell r="G839">
            <v>2.7</v>
          </cell>
          <cell r="H839" t="str">
            <v>USD</v>
          </cell>
        </row>
        <row r="840">
          <cell r="B840">
            <v>40606</v>
          </cell>
          <cell r="C840">
            <v>40606</v>
          </cell>
          <cell r="E840">
            <v>1</v>
          </cell>
          <cell r="F840" t="str">
            <v>GEL</v>
          </cell>
          <cell r="G840">
            <v>0.57999999999999996</v>
          </cell>
          <cell r="H840" t="str">
            <v>USD</v>
          </cell>
        </row>
        <row r="841">
          <cell r="B841">
            <v>40606</v>
          </cell>
          <cell r="C841">
            <v>40606</v>
          </cell>
          <cell r="E841">
            <v>0.35000000000000003</v>
          </cell>
          <cell r="F841" t="str">
            <v>GEL</v>
          </cell>
          <cell r="G841">
            <v>0.2</v>
          </cell>
          <cell r="H841" t="str">
            <v>USD</v>
          </cell>
        </row>
        <row r="842">
          <cell r="B842">
            <v>40606</v>
          </cell>
          <cell r="C842">
            <v>40606</v>
          </cell>
          <cell r="E842">
            <v>1</v>
          </cell>
          <cell r="F842" t="str">
            <v>GEL</v>
          </cell>
          <cell r="G842">
            <v>0.57999999999999996</v>
          </cell>
          <cell r="H842" t="str">
            <v>USD</v>
          </cell>
        </row>
        <row r="843">
          <cell r="B843">
            <v>40606</v>
          </cell>
          <cell r="C843">
            <v>40606</v>
          </cell>
          <cell r="E843">
            <v>1.77</v>
          </cell>
          <cell r="F843" t="str">
            <v>GEL</v>
          </cell>
          <cell r="G843">
            <v>1.02</v>
          </cell>
          <cell r="H843" t="str">
            <v>USD</v>
          </cell>
        </row>
        <row r="844">
          <cell r="B844">
            <v>40606</v>
          </cell>
          <cell r="C844">
            <v>40606</v>
          </cell>
          <cell r="E844">
            <v>1.73</v>
          </cell>
          <cell r="F844" t="str">
            <v>GEL</v>
          </cell>
          <cell r="G844">
            <v>1</v>
          </cell>
          <cell r="H844" t="str">
            <v>USD</v>
          </cell>
        </row>
        <row r="845">
          <cell r="B845">
            <v>40606</v>
          </cell>
          <cell r="C845">
            <v>40606</v>
          </cell>
          <cell r="E845">
            <v>1.73</v>
          </cell>
          <cell r="F845" t="str">
            <v>GEL</v>
          </cell>
          <cell r="G845">
            <v>1</v>
          </cell>
          <cell r="H845" t="str">
            <v>USD</v>
          </cell>
        </row>
        <row r="846">
          <cell r="B846">
            <v>40606</v>
          </cell>
          <cell r="C846">
            <v>40606</v>
          </cell>
          <cell r="E846">
            <v>1.3800000000000001</v>
          </cell>
          <cell r="F846" t="str">
            <v>GEL</v>
          </cell>
          <cell r="G846">
            <v>0.8</v>
          </cell>
          <cell r="H846" t="str">
            <v>USD</v>
          </cell>
        </row>
        <row r="847">
          <cell r="B847">
            <v>40606</v>
          </cell>
          <cell r="C847">
            <v>40606</v>
          </cell>
          <cell r="E847">
            <v>2.77</v>
          </cell>
          <cell r="F847" t="str">
            <v>GEL</v>
          </cell>
          <cell r="G847">
            <v>1.6</v>
          </cell>
          <cell r="H847" t="str">
            <v>USD</v>
          </cell>
        </row>
        <row r="848">
          <cell r="B848">
            <v>40606</v>
          </cell>
          <cell r="C848">
            <v>40606</v>
          </cell>
          <cell r="E848">
            <v>2.4300000000000002</v>
          </cell>
          <cell r="F848" t="str">
            <v>GEL</v>
          </cell>
          <cell r="G848">
            <v>1.4000000000000001</v>
          </cell>
          <cell r="H848" t="str">
            <v>USD</v>
          </cell>
        </row>
        <row r="849">
          <cell r="B849">
            <v>40606</v>
          </cell>
          <cell r="C849">
            <v>40606</v>
          </cell>
          <cell r="E849">
            <v>1.73</v>
          </cell>
          <cell r="F849" t="str">
            <v>GEL</v>
          </cell>
          <cell r="G849">
            <v>1</v>
          </cell>
          <cell r="H849" t="str">
            <v>USD</v>
          </cell>
        </row>
        <row r="850">
          <cell r="B850">
            <v>40606</v>
          </cell>
          <cell r="C850">
            <v>40606</v>
          </cell>
          <cell r="E850">
            <v>2.59</v>
          </cell>
          <cell r="F850" t="str">
            <v>GEL</v>
          </cell>
          <cell r="G850">
            <v>1.5</v>
          </cell>
          <cell r="H850" t="str">
            <v>USD</v>
          </cell>
        </row>
        <row r="851">
          <cell r="B851">
            <v>40606</v>
          </cell>
          <cell r="C851">
            <v>40606</v>
          </cell>
          <cell r="E851">
            <v>0.69000000000000006</v>
          </cell>
          <cell r="F851" t="str">
            <v>GEL</v>
          </cell>
          <cell r="G851">
            <v>0.4</v>
          </cell>
          <cell r="H851" t="str">
            <v>USD</v>
          </cell>
        </row>
        <row r="852">
          <cell r="B852">
            <v>40606</v>
          </cell>
          <cell r="C852">
            <v>40606</v>
          </cell>
          <cell r="E852">
            <v>2.42</v>
          </cell>
          <cell r="F852" t="str">
            <v>GEL</v>
          </cell>
          <cell r="G852">
            <v>1.4000000000000001</v>
          </cell>
          <cell r="H852" t="str">
            <v>USD</v>
          </cell>
        </row>
        <row r="853">
          <cell r="B853">
            <v>40606</v>
          </cell>
          <cell r="C853">
            <v>40606</v>
          </cell>
          <cell r="E853">
            <v>1.3800000000000001</v>
          </cell>
          <cell r="F853" t="str">
            <v>GEL</v>
          </cell>
          <cell r="G853">
            <v>0.8</v>
          </cell>
          <cell r="H853" t="str">
            <v>USD</v>
          </cell>
        </row>
        <row r="854">
          <cell r="B854">
            <v>40606</v>
          </cell>
          <cell r="C854">
            <v>40606</v>
          </cell>
          <cell r="E854">
            <v>2</v>
          </cell>
          <cell r="F854" t="str">
            <v>GEL</v>
          </cell>
          <cell r="G854">
            <v>1.1599999999999999</v>
          </cell>
          <cell r="H854" t="str">
            <v>USD</v>
          </cell>
        </row>
        <row r="855">
          <cell r="B855">
            <v>40606</v>
          </cell>
          <cell r="C855">
            <v>40606</v>
          </cell>
          <cell r="E855">
            <v>10.029999999999999</v>
          </cell>
          <cell r="F855" t="str">
            <v>GEL</v>
          </cell>
          <cell r="G855">
            <v>5.8</v>
          </cell>
          <cell r="H855" t="str">
            <v>USD</v>
          </cell>
        </row>
        <row r="856">
          <cell r="B856">
            <v>40606</v>
          </cell>
          <cell r="C856">
            <v>40606</v>
          </cell>
          <cell r="E856">
            <v>13.83</v>
          </cell>
          <cell r="F856" t="str">
            <v>GEL</v>
          </cell>
          <cell r="G856">
            <v>8</v>
          </cell>
          <cell r="H856" t="str">
            <v>USD</v>
          </cell>
        </row>
        <row r="857">
          <cell r="B857">
            <v>40606</v>
          </cell>
          <cell r="C857">
            <v>40606</v>
          </cell>
          <cell r="E857">
            <v>2.42</v>
          </cell>
          <cell r="F857" t="str">
            <v>GEL</v>
          </cell>
          <cell r="G857">
            <v>1.4000000000000001</v>
          </cell>
          <cell r="H857" t="str">
            <v>USD</v>
          </cell>
        </row>
        <row r="858">
          <cell r="B858">
            <v>40606</v>
          </cell>
          <cell r="C858">
            <v>40606</v>
          </cell>
          <cell r="E858">
            <v>7.58</v>
          </cell>
          <cell r="F858" t="str">
            <v>GEL</v>
          </cell>
          <cell r="G858">
            <v>4.38</v>
          </cell>
          <cell r="H858" t="str">
            <v>USD</v>
          </cell>
        </row>
        <row r="859">
          <cell r="B859">
            <v>40606</v>
          </cell>
          <cell r="C859">
            <v>40606</v>
          </cell>
          <cell r="E859">
            <v>3.46</v>
          </cell>
          <cell r="F859" t="str">
            <v>GEL</v>
          </cell>
          <cell r="G859">
            <v>2</v>
          </cell>
          <cell r="H859" t="str">
            <v>USD</v>
          </cell>
        </row>
        <row r="860">
          <cell r="B860">
            <v>40606</v>
          </cell>
          <cell r="C860">
            <v>40606</v>
          </cell>
          <cell r="E860">
            <v>1</v>
          </cell>
          <cell r="F860" t="str">
            <v>GEL</v>
          </cell>
          <cell r="G860">
            <v>0.57999999999999996</v>
          </cell>
          <cell r="H860" t="str">
            <v>USD</v>
          </cell>
        </row>
        <row r="861">
          <cell r="B861">
            <v>40606</v>
          </cell>
          <cell r="C861">
            <v>40606</v>
          </cell>
          <cell r="E861">
            <v>0.35000000000000003</v>
          </cell>
          <cell r="F861" t="str">
            <v>GEL</v>
          </cell>
          <cell r="G861">
            <v>0.2</v>
          </cell>
          <cell r="H861" t="str">
            <v>USD</v>
          </cell>
        </row>
        <row r="862">
          <cell r="B862">
            <v>40606</v>
          </cell>
          <cell r="C862">
            <v>40606</v>
          </cell>
          <cell r="E862">
            <v>1.73</v>
          </cell>
          <cell r="F862" t="str">
            <v>GEL</v>
          </cell>
          <cell r="G862">
            <v>1</v>
          </cell>
          <cell r="H862" t="str">
            <v>USD</v>
          </cell>
        </row>
        <row r="863">
          <cell r="B863">
            <v>40606</v>
          </cell>
          <cell r="C863">
            <v>40606</v>
          </cell>
          <cell r="E863">
            <v>2.0699999999999998</v>
          </cell>
          <cell r="F863" t="str">
            <v>GEL</v>
          </cell>
          <cell r="G863">
            <v>1.2</v>
          </cell>
          <cell r="H863" t="str">
            <v>USD</v>
          </cell>
        </row>
        <row r="864">
          <cell r="B864">
            <v>40606</v>
          </cell>
          <cell r="C864">
            <v>40606</v>
          </cell>
          <cell r="E864">
            <v>0.21</v>
          </cell>
          <cell r="F864" t="str">
            <v>GEL</v>
          </cell>
          <cell r="G864">
            <v>0.12</v>
          </cell>
          <cell r="H864" t="str">
            <v>USD</v>
          </cell>
        </row>
        <row r="865">
          <cell r="B865">
            <v>40606</v>
          </cell>
          <cell r="C865">
            <v>40606</v>
          </cell>
          <cell r="E865">
            <v>2.77</v>
          </cell>
          <cell r="F865" t="str">
            <v>GEL</v>
          </cell>
          <cell r="G865">
            <v>1.6</v>
          </cell>
          <cell r="H865" t="str">
            <v>USD</v>
          </cell>
        </row>
        <row r="866">
          <cell r="B866">
            <v>40606</v>
          </cell>
          <cell r="C866">
            <v>40606</v>
          </cell>
          <cell r="E866">
            <v>0.35000000000000003</v>
          </cell>
          <cell r="F866" t="str">
            <v>GEL</v>
          </cell>
          <cell r="G866">
            <v>0.2</v>
          </cell>
          <cell r="H866" t="str">
            <v>USD</v>
          </cell>
        </row>
        <row r="867">
          <cell r="B867">
            <v>40606</v>
          </cell>
          <cell r="C867">
            <v>40606</v>
          </cell>
          <cell r="E867">
            <v>0.21</v>
          </cell>
          <cell r="F867" t="str">
            <v>GEL</v>
          </cell>
          <cell r="G867">
            <v>0.12</v>
          </cell>
          <cell r="H867" t="str">
            <v>USD</v>
          </cell>
        </row>
        <row r="868">
          <cell r="B868">
            <v>40606</v>
          </cell>
          <cell r="C868">
            <v>40606</v>
          </cell>
          <cell r="E868">
            <v>7.61</v>
          </cell>
          <cell r="F868" t="str">
            <v>GEL</v>
          </cell>
          <cell r="G868">
            <v>4.4000000000000004</v>
          </cell>
          <cell r="H868" t="str">
            <v>USD</v>
          </cell>
        </row>
        <row r="869">
          <cell r="B869">
            <v>40606</v>
          </cell>
          <cell r="C869">
            <v>40606</v>
          </cell>
          <cell r="E869">
            <v>1.04</v>
          </cell>
          <cell r="F869" t="str">
            <v>GEL</v>
          </cell>
          <cell r="G869">
            <v>0.6</v>
          </cell>
          <cell r="H869" t="str">
            <v>USD</v>
          </cell>
        </row>
        <row r="870">
          <cell r="B870">
            <v>40606</v>
          </cell>
          <cell r="C870">
            <v>40606</v>
          </cell>
          <cell r="E870">
            <v>1</v>
          </cell>
          <cell r="F870" t="str">
            <v>GEL</v>
          </cell>
          <cell r="G870">
            <v>0.57999999999999996</v>
          </cell>
          <cell r="H870" t="str">
            <v>USD</v>
          </cell>
        </row>
        <row r="871">
          <cell r="B871">
            <v>40606</v>
          </cell>
          <cell r="C871">
            <v>40606</v>
          </cell>
          <cell r="E871">
            <v>1.3800000000000001</v>
          </cell>
          <cell r="F871" t="str">
            <v>GEL</v>
          </cell>
          <cell r="G871">
            <v>0.8</v>
          </cell>
          <cell r="H871" t="str">
            <v>USD</v>
          </cell>
        </row>
        <row r="872">
          <cell r="B872">
            <v>40606</v>
          </cell>
          <cell r="C872">
            <v>40606</v>
          </cell>
          <cell r="E872">
            <v>2.77</v>
          </cell>
          <cell r="F872" t="str">
            <v>GEL</v>
          </cell>
          <cell r="G872">
            <v>1.6</v>
          </cell>
          <cell r="H872" t="str">
            <v>USD</v>
          </cell>
        </row>
        <row r="873">
          <cell r="B873">
            <v>40606</v>
          </cell>
          <cell r="C873">
            <v>40606</v>
          </cell>
          <cell r="E873">
            <v>0.35000000000000003</v>
          </cell>
          <cell r="F873" t="str">
            <v>GEL</v>
          </cell>
          <cell r="G873">
            <v>0.2</v>
          </cell>
          <cell r="H873" t="str">
            <v>USD</v>
          </cell>
        </row>
        <row r="874">
          <cell r="B874">
            <v>40606</v>
          </cell>
          <cell r="C874">
            <v>40606</v>
          </cell>
          <cell r="E874">
            <v>1</v>
          </cell>
          <cell r="F874" t="str">
            <v>GEL</v>
          </cell>
          <cell r="G874">
            <v>0.57999999999999996</v>
          </cell>
          <cell r="H874" t="str">
            <v>USD</v>
          </cell>
        </row>
        <row r="875">
          <cell r="B875">
            <v>40606</v>
          </cell>
          <cell r="C875">
            <v>40606</v>
          </cell>
          <cell r="E875">
            <v>0.69000000000000006</v>
          </cell>
          <cell r="F875" t="str">
            <v>GEL</v>
          </cell>
          <cell r="G875">
            <v>0.4</v>
          </cell>
          <cell r="H875" t="str">
            <v>USD</v>
          </cell>
        </row>
        <row r="876">
          <cell r="B876">
            <v>40606</v>
          </cell>
          <cell r="C876">
            <v>40606</v>
          </cell>
          <cell r="E876">
            <v>1.3800000000000001</v>
          </cell>
          <cell r="F876" t="str">
            <v>GEL</v>
          </cell>
          <cell r="G876">
            <v>0.8</v>
          </cell>
          <cell r="H876" t="str">
            <v>USD</v>
          </cell>
        </row>
        <row r="877">
          <cell r="B877">
            <v>40606</v>
          </cell>
          <cell r="C877">
            <v>40606</v>
          </cell>
          <cell r="E877">
            <v>1.73</v>
          </cell>
          <cell r="F877" t="str">
            <v>GEL</v>
          </cell>
          <cell r="G877">
            <v>1</v>
          </cell>
          <cell r="H877" t="str">
            <v>USD</v>
          </cell>
        </row>
        <row r="878">
          <cell r="B878">
            <v>40606</v>
          </cell>
          <cell r="C878">
            <v>40612</v>
          </cell>
          <cell r="E878">
            <v>69840</v>
          </cell>
          <cell r="F878" t="str">
            <v>USD</v>
          </cell>
          <cell r="G878">
            <v>50000</v>
          </cell>
          <cell r="H878" t="str">
            <v>EUR</v>
          </cell>
        </row>
        <row r="879">
          <cell r="B879">
            <v>40606</v>
          </cell>
          <cell r="C879">
            <v>40606</v>
          </cell>
          <cell r="E879">
            <v>1100000</v>
          </cell>
          <cell r="F879" t="str">
            <v>RUR</v>
          </cell>
          <cell r="G879">
            <v>39034.32</v>
          </cell>
          <cell r="H879" t="str">
            <v>USD</v>
          </cell>
        </row>
        <row r="880">
          <cell r="B880">
            <v>40606</v>
          </cell>
          <cell r="C880">
            <v>40606</v>
          </cell>
          <cell r="E880">
            <v>40000</v>
          </cell>
          <cell r="F880" t="str">
            <v>GBP</v>
          </cell>
          <cell r="G880">
            <v>65154.16</v>
          </cell>
          <cell r="H880" t="str">
            <v>USD</v>
          </cell>
        </row>
        <row r="881">
          <cell r="B881">
            <v>40606</v>
          </cell>
          <cell r="C881">
            <v>40606</v>
          </cell>
          <cell r="E881">
            <v>37696.35</v>
          </cell>
          <cell r="F881" t="str">
            <v>USD</v>
          </cell>
          <cell r="G881">
            <v>27000</v>
          </cell>
          <cell r="H881" t="str">
            <v>EUR</v>
          </cell>
        </row>
        <row r="882">
          <cell r="B882">
            <v>40606</v>
          </cell>
          <cell r="C882">
            <v>40606</v>
          </cell>
          <cell r="E882">
            <v>859500</v>
          </cell>
          <cell r="F882" t="str">
            <v>GEL</v>
          </cell>
          <cell r="G882">
            <v>500000</v>
          </cell>
          <cell r="H882" t="str">
            <v>USD</v>
          </cell>
        </row>
        <row r="883">
          <cell r="B883">
            <v>40606</v>
          </cell>
          <cell r="C883">
            <v>40606</v>
          </cell>
          <cell r="E883">
            <v>1455.82</v>
          </cell>
          <cell r="F883" t="str">
            <v>EUR</v>
          </cell>
          <cell r="G883">
            <v>2041.06</v>
          </cell>
          <cell r="H883" t="str">
            <v>USD</v>
          </cell>
        </row>
        <row r="884">
          <cell r="B884">
            <v>40606</v>
          </cell>
          <cell r="C884">
            <v>40606</v>
          </cell>
          <cell r="E884">
            <v>64.099999999999994</v>
          </cell>
          <cell r="F884" t="str">
            <v>EUR</v>
          </cell>
          <cell r="G884">
            <v>153.35</v>
          </cell>
          <cell r="H884" t="str">
            <v>GEL</v>
          </cell>
        </row>
        <row r="885">
          <cell r="B885">
            <v>40606</v>
          </cell>
          <cell r="C885">
            <v>40606</v>
          </cell>
          <cell r="E885">
            <v>1</v>
          </cell>
          <cell r="F885" t="str">
            <v>GEL</v>
          </cell>
          <cell r="G885">
            <v>0.57999999999999996</v>
          </cell>
          <cell r="H885" t="str">
            <v>USD</v>
          </cell>
        </row>
        <row r="886">
          <cell r="B886">
            <v>40606</v>
          </cell>
          <cell r="C886">
            <v>40606</v>
          </cell>
          <cell r="E886">
            <v>6.57</v>
          </cell>
          <cell r="F886" t="str">
            <v>GEL</v>
          </cell>
          <cell r="G886">
            <v>3.8000000000000003</v>
          </cell>
          <cell r="H886" t="str">
            <v>USD</v>
          </cell>
        </row>
        <row r="887">
          <cell r="B887">
            <v>40606</v>
          </cell>
          <cell r="C887">
            <v>40606</v>
          </cell>
          <cell r="E887">
            <v>1</v>
          </cell>
          <cell r="F887" t="str">
            <v>GEL</v>
          </cell>
          <cell r="G887">
            <v>0.57999999999999996</v>
          </cell>
          <cell r="H887" t="str">
            <v>USD</v>
          </cell>
        </row>
        <row r="888">
          <cell r="B888">
            <v>40606</v>
          </cell>
          <cell r="C888">
            <v>40606</v>
          </cell>
          <cell r="E888">
            <v>7.92</v>
          </cell>
          <cell r="F888" t="str">
            <v>GEL</v>
          </cell>
          <cell r="G888">
            <v>4.58</v>
          </cell>
          <cell r="H888" t="str">
            <v>USD</v>
          </cell>
        </row>
        <row r="889">
          <cell r="B889">
            <v>40606</v>
          </cell>
          <cell r="C889">
            <v>40606</v>
          </cell>
          <cell r="E889">
            <v>1</v>
          </cell>
          <cell r="F889" t="str">
            <v>GEL</v>
          </cell>
          <cell r="G889">
            <v>0.57999999999999996</v>
          </cell>
          <cell r="H889" t="str">
            <v>USD</v>
          </cell>
        </row>
        <row r="890">
          <cell r="B890">
            <v>40606</v>
          </cell>
          <cell r="C890">
            <v>40606</v>
          </cell>
          <cell r="E890">
            <v>0.9</v>
          </cell>
          <cell r="F890" t="str">
            <v>GEL</v>
          </cell>
          <cell r="G890">
            <v>0.52</v>
          </cell>
          <cell r="H890" t="str">
            <v>USD</v>
          </cell>
        </row>
        <row r="891">
          <cell r="B891">
            <v>40606</v>
          </cell>
          <cell r="C891">
            <v>40606</v>
          </cell>
          <cell r="E891">
            <v>0.35000000000000003</v>
          </cell>
          <cell r="F891" t="str">
            <v>GEL</v>
          </cell>
          <cell r="G891">
            <v>0.2</v>
          </cell>
          <cell r="H891" t="str">
            <v>USD</v>
          </cell>
        </row>
        <row r="892">
          <cell r="B892">
            <v>40606</v>
          </cell>
          <cell r="C892">
            <v>40606</v>
          </cell>
          <cell r="E892">
            <v>1.69</v>
          </cell>
          <cell r="F892" t="str">
            <v>GEL</v>
          </cell>
          <cell r="G892">
            <v>0.98</v>
          </cell>
          <cell r="H892" t="str">
            <v>USD</v>
          </cell>
        </row>
        <row r="893">
          <cell r="B893">
            <v>40606</v>
          </cell>
          <cell r="C893">
            <v>40606</v>
          </cell>
          <cell r="E893">
            <v>2.0699999999999998</v>
          </cell>
          <cell r="F893" t="str">
            <v>GEL</v>
          </cell>
          <cell r="G893">
            <v>1.2</v>
          </cell>
          <cell r="H893" t="str">
            <v>USD</v>
          </cell>
        </row>
        <row r="894">
          <cell r="B894">
            <v>40606</v>
          </cell>
          <cell r="C894">
            <v>40606</v>
          </cell>
          <cell r="E894">
            <v>2.0699999999999998</v>
          </cell>
          <cell r="F894" t="str">
            <v>GEL</v>
          </cell>
          <cell r="G894">
            <v>1.2</v>
          </cell>
          <cell r="H894" t="str">
            <v>USD</v>
          </cell>
        </row>
        <row r="895">
          <cell r="B895">
            <v>40606</v>
          </cell>
          <cell r="C895">
            <v>40606</v>
          </cell>
          <cell r="E895">
            <v>1.3800000000000001</v>
          </cell>
          <cell r="F895" t="str">
            <v>GEL</v>
          </cell>
          <cell r="G895">
            <v>0.8</v>
          </cell>
          <cell r="H895" t="str">
            <v>USD</v>
          </cell>
        </row>
        <row r="896">
          <cell r="B896">
            <v>40606</v>
          </cell>
          <cell r="C896">
            <v>40606</v>
          </cell>
          <cell r="E896">
            <v>0.69000000000000006</v>
          </cell>
          <cell r="F896" t="str">
            <v>GEL</v>
          </cell>
          <cell r="G896">
            <v>0.4</v>
          </cell>
          <cell r="H896" t="str">
            <v>USD</v>
          </cell>
        </row>
        <row r="897">
          <cell r="B897">
            <v>40606</v>
          </cell>
          <cell r="C897">
            <v>40606</v>
          </cell>
          <cell r="E897">
            <v>1</v>
          </cell>
          <cell r="F897" t="str">
            <v>GEL</v>
          </cell>
          <cell r="G897">
            <v>0.57999999999999996</v>
          </cell>
          <cell r="H897" t="str">
            <v>USD</v>
          </cell>
        </row>
        <row r="898">
          <cell r="B898">
            <v>40606</v>
          </cell>
          <cell r="C898">
            <v>40606</v>
          </cell>
          <cell r="E898">
            <v>1.04</v>
          </cell>
          <cell r="F898" t="str">
            <v>GEL</v>
          </cell>
          <cell r="G898">
            <v>0.6</v>
          </cell>
          <cell r="H898" t="str">
            <v>USD</v>
          </cell>
        </row>
        <row r="899">
          <cell r="B899">
            <v>40606</v>
          </cell>
          <cell r="C899">
            <v>40606</v>
          </cell>
          <cell r="E899">
            <v>16.600000000000001</v>
          </cell>
          <cell r="F899" t="str">
            <v>GEL</v>
          </cell>
          <cell r="G899">
            <v>9.6</v>
          </cell>
          <cell r="H899" t="str">
            <v>USD</v>
          </cell>
        </row>
        <row r="900">
          <cell r="B900">
            <v>40606</v>
          </cell>
          <cell r="C900">
            <v>40606</v>
          </cell>
          <cell r="E900">
            <v>1.04</v>
          </cell>
          <cell r="F900" t="str">
            <v>GEL</v>
          </cell>
          <cell r="G900">
            <v>0.6</v>
          </cell>
          <cell r="H900" t="str">
            <v>USD</v>
          </cell>
        </row>
        <row r="901">
          <cell r="B901">
            <v>40606</v>
          </cell>
          <cell r="C901">
            <v>40606</v>
          </cell>
          <cell r="E901">
            <v>0.21</v>
          </cell>
          <cell r="F901" t="str">
            <v>GEL</v>
          </cell>
          <cell r="G901">
            <v>0.12</v>
          </cell>
          <cell r="H901" t="str">
            <v>USD</v>
          </cell>
        </row>
        <row r="902">
          <cell r="B902">
            <v>40606</v>
          </cell>
          <cell r="C902">
            <v>40606</v>
          </cell>
          <cell r="E902">
            <v>0.69000000000000006</v>
          </cell>
          <cell r="F902" t="str">
            <v>GEL</v>
          </cell>
          <cell r="G902">
            <v>0.4</v>
          </cell>
          <cell r="H902" t="str">
            <v>USD</v>
          </cell>
        </row>
        <row r="903">
          <cell r="B903">
            <v>40606</v>
          </cell>
          <cell r="C903">
            <v>40606</v>
          </cell>
          <cell r="E903">
            <v>1</v>
          </cell>
          <cell r="F903" t="str">
            <v>GEL</v>
          </cell>
          <cell r="G903">
            <v>0.57999999999999996</v>
          </cell>
          <cell r="H903" t="str">
            <v>USD</v>
          </cell>
        </row>
        <row r="904">
          <cell r="B904">
            <v>40606</v>
          </cell>
          <cell r="C904">
            <v>40606</v>
          </cell>
          <cell r="E904">
            <v>1.04</v>
          </cell>
          <cell r="F904" t="str">
            <v>GEL</v>
          </cell>
          <cell r="G904">
            <v>0.6</v>
          </cell>
          <cell r="H904" t="str">
            <v>USD</v>
          </cell>
        </row>
        <row r="905">
          <cell r="B905">
            <v>40606</v>
          </cell>
          <cell r="C905">
            <v>40606</v>
          </cell>
          <cell r="E905">
            <v>340.09000000000003</v>
          </cell>
          <cell r="F905" t="str">
            <v>USD</v>
          </cell>
          <cell r="G905">
            <v>588.05000000000007</v>
          </cell>
          <cell r="H905" t="str">
            <v>GEL</v>
          </cell>
        </row>
        <row r="906">
          <cell r="B906">
            <v>40606</v>
          </cell>
          <cell r="C906">
            <v>40606</v>
          </cell>
          <cell r="E906">
            <v>1.3800000000000001</v>
          </cell>
          <cell r="F906" t="str">
            <v>GEL</v>
          </cell>
          <cell r="G906">
            <v>0.8</v>
          </cell>
          <cell r="H906" t="str">
            <v>USD</v>
          </cell>
        </row>
        <row r="907">
          <cell r="B907">
            <v>40606</v>
          </cell>
          <cell r="C907">
            <v>40606</v>
          </cell>
          <cell r="E907">
            <v>0.70000000000000007</v>
          </cell>
          <cell r="F907" t="str">
            <v>GEL</v>
          </cell>
          <cell r="G907">
            <v>0.4</v>
          </cell>
          <cell r="H907" t="str">
            <v>USD</v>
          </cell>
        </row>
        <row r="908">
          <cell r="B908">
            <v>40606</v>
          </cell>
          <cell r="C908">
            <v>40606</v>
          </cell>
          <cell r="E908">
            <v>1</v>
          </cell>
          <cell r="F908" t="str">
            <v>GEL</v>
          </cell>
          <cell r="G908">
            <v>0.57999999999999996</v>
          </cell>
          <cell r="H908" t="str">
            <v>USD</v>
          </cell>
        </row>
        <row r="909">
          <cell r="B909">
            <v>40606</v>
          </cell>
          <cell r="C909">
            <v>40606</v>
          </cell>
          <cell r="E909">
            <v>1.04</v>
          </cell>
          <cell r="F909" t="str">
            <v>GEL</v>
          </cell>
          <cell r="G909">
            <v>0.6</v>
          </cell>
          <cell r="H909" t="str">
            <v>USD</v>
          </cell>
        </row>
        <row r="910">
          <cell r="B910">
            <v>40606</v>
          </cell>
          <cell r="C910">
            <v>40606</v>
          </cell>
          <cell r="E910">
            <v>0.69000000000000006</v>
          </cell>
          <cell r="F910" t="str">
            <v>GEL</v>
          </cell>
          <cell r="G910">
            <v>0.4</v>
          </cell>
          <cell r="H910" t="str">
            <v>USD</v>
          </cell>
        </row>
        <row r="911">
          <cell r="B911">
            <v>40606</v>
          </cell>
          <cell r="C911">
            <v>40606</v>
          </cell>
          <cell r="E911">
            <v>3.11</v>
          </cell>
          <cell r="F911" t="str">
            <v>GEL</v>
          </cell>
          <cell r="G911">
            <v>1.8</v>
          </cell>
          <cell r="H911" t="str">
            <v>USD</v>
          </cell>
        </row>
        <row r="912">
          <cell r="B912">
            <v>40606</v>
          </cell>
          <cell r="C912">
            <v>40606</v>
          </cell>
          <cell r="E912">
            <v>1.04</v>
          </cell>
          <cell r="F912" t="str">
            <v>GEL</v>
          </cell>
          <cell r="G912">
            <v>0.6</v>
          </cell>
          <cell r="H912" t="str">
            <v>USD</v>
          </cell>
        </row>
        <row r="913">
          <cell r="B913">
            <v>40606</v>
          </cell>
          <cell r="C913">
            <v>40606</v>
          </cell>
          <cell r="E913">
            <v>3.12</v>
          </cell>
          <cell r="F913" t="str">
            <v>GEL</v>
          </cell>
          <cell r="G913">
            <v>1.8</v>
          </cell>
          <cell r="H913" t="str">
            <v>USD</v>
          </cell>
        </row>
        <row r="914">
          <cell r="B914">
            <v>40606</v>
          </cell>
          <cell r="C914">
            <v>40606</v>
          </cell>
          <cell r="E914">
            <v>0.69000000000000006</v>
          </cell>
          <cell r="F914" t="str">
            <v>GEL</v>
          </cell>
          <cell r="G914">
            <v>0.4</v>
          </cell>
          <cell r="H914" t="str">
            <v>USD</v>
          </cell>
        </row>
        <row r="915">
          <cell r="B915">
            <v>40606</v>
          </cell>
          <cell r="C915">
            <v>40606</v>
          </cell>
          <cell r="E915">
            <v>0.35000000000000003</v>
          </cell>
          <cell r="F915" t="str">
            <v>GEL</v>
          </cell>
          <cell r="G915">
            <v>0.2</v>
          </cell>
          <cell r="H915" t="str">
            <v>USD</v>
          </cell>
        </row>
        <row r="916">
          <cell r="B916">
            <v>40606</v>
          </cell>
          <cell r="C916">
            <v>40606</v>
          </cell>
          <cell r="E916">
            <v>1.3800000000000001</v>
          </cell>
          <cell r="F916" t="str">
            <v>GEL</v>
          </cell>
          <cell r="G916">
            <v>0.8</v>
          </cell>
          <cell r="H916" t="str">
            <v>USD</v>
          </cell>
        </row>
        <row r="917">
          <cell r="B917">
            <v>40606</v>
          </cell>
          <cell r="C917">
            <v>40606</v>
          </cell>
          <cell r="E917">
            <v>1.04</v>
          </cell>
          <cell r="F917" t="str">
            <v>GEL</v>
          </cell>
          <cell r="G917">
            <v>0.6</v>
          </cell>
          <cell r="H917" t="str">
            <v>USD</v>
          </cell>
        </row>
        <row r="918">
          <cell r="B918">
            <v>40606</v>
          </cell>
          <cell r="C918">
            <v>40606</v>
          </cell>
          <cell r="E918">
            <v>0.35000000000000003</v>
          </cell>
          <cell r="F918" t="str">
            <v>GEL</v>
          </cell>
          <cell r="G918">
            <v>0.2</v>
          </cell>
          <cell r="H918" t="str">
            <v>USD</v>
          </cell>
        </row>
        <row r="919">
          <cell r="B919">
            <v>40606</v>
          </cell>
          <cell r="C919">
            <v>40606</v>
          </cell>
          <cell r="E919">
            <v>1.04</v>
          </cell>
          <cell r="F919" t="str">
            <v>GEL</v>
          </cell>
          <cell r="G919">
            <v>0.6</v>
          </cell>
          <cell r="H919" t="str">
            <v>USD</v>
          </cell>
        </row>
        <row r="920">
          <cell r="B920">
            <v>40606</v>
          </cell>
          <cell r="C920">
            <v>40606</v>
          </cell>
          <cell r="E920">
            <v>2.77</v>
          </cell>
          <cell r="F920" t="str">
            <v>GEL</v>
          </cell>
          <cell r="G920">
            <v>1.6</v>
          </cell>
          <cell r="H920" t="str">
            <v>USD</v>
          </cell>
        </row>
        <row r="921">
          <cell r="B921">
            <v>40606</v>
          </cell>
          <cell r="C921">
            <v>40606</v>
          </cell>
          <cell r="E921">
            <v>1.04</v>
          </cell>
          <cell r="F921" t="str">
            <v>GEL</v>
          </cell>
          <cell r="G921">
            <v>0.6</v>
          </cell>
          <cell r="H921" t="str">
            <v>USD</v>
          </cell>
        </row>
        <row r="922">
          <cell r="B922">
            <v>40606</v>
          </cell>
          <cell r="C922">
            <v>40606</v>
          </cell>
          <cell r="E922">
            <v>1.73</v>
          </cell>
          <cell r="F922" t="str">
            <v>GEL</v>
          </cell>
          <cell r="G922">
            <v>1</v>
          </cell>
          <cell r="H922" t="str">
            <v>USD</v>
          </cell>
        </row>
        <row r="923">
          <cell r="B923">
            <v>40606</v>
          </cell>
          <cell r="C923">
            <v>40606</v>
          </cell>
          <cell r="E923">
            <v>3.46</v>
          </cell>
          <cell r="F923" t="str">
            <v>GEL</v>
          </cell>
          <cell r="G923">
            <v>2</v>
          </cell>
          <cell r="H923" t="str">
            <v>USD</v>
          </cell>
        </row>
        <row r="924">
          <cell r="B924">
            <v>40606</v>
          </cell>
          <cell r="C924">
            <v>40606</v>
          </cell>
          <cell r="E924">
            <v>1.04</v>
          </cell>
          <cell r="F924" t="str">
            <v>GEL</v>
          </cell>
          <cell r="G924">
            <v>0.6</v>
          </cell>
          <cell r="H924" t="str">
            <v>USD</v>
          </cell>
        </row>
        <row r="925">
          <cell r="B925">
            <v>40606</v>
          </cell>
          <cell r="C925">
            <v>40606</v>
          </cell>
          <cell r="E925">
            <v>0.35000000000000003</v>
          </cell>
          <cell r="F925" t="str">
            <v>GEL</v>
          </cell>
          <cell r="G925">
            <v>0.2</v>
          </cell>
          <cell r="H925" t="str">
            <v>USD</v>
          </cell>
        </row>
        <row r="926">
          <cell r="B926">
            <v>40606</v>
          </cell>
          <cell r="C926">
            <v>40606</v>
          </cell>
          <cell r="E926">
            <v>1.04</v>
          </cell>
          <cell r="F926" t="str">
            <v>GEL</v>
          </cell>
          <cell r="G926">
            <v>0.6</v>
          </cell>
          <cell r="H926" t="str">
            <v>USD</v>
          </cell>
        </row>
        <row r="927">
          <cell r="B927">
            <v>40606</v>
          </cell>
          <cell r="C927">
            <v>40606</v>
          </cell>
          <cell r="E927">
            <v>0.52</v>
          </cell>
          <cell r="F927" t="str">
            <v>GEL</v>
          </cell>
          <cell r="G927">
            <v>0.3</v>
          </cell>
          <cell r="H927" t="str">
            <v>USD</v>
          </cell>
        </row>
        <row r="928">
          <cell r="B928">
            <v>40606</v>
          </cell>
          <cell r="C928">
            <v>40606</v>
          </cell>
          <cell r="E928">
            <v>1.73</v>
          </cell>
          <cell r="F928" t="str">
            <v>GEL</v>
          </cell>
          <cell r="G928">
            <v>1</v>
          </cell>
          <cell r="H928" t="str">
            <v>USD</v>
          </cell>
        </row>
        <row r="929">
          <cell r="B929">
            <v>40606</v>
          </cell>
          <cell r="C929">
            <v>40606</v>
          </cell>
          <cell r="E929">
            <v>2.77</v>
          </cell>
          <cell r="F929" t="str">
            <v>GEL</v>
          </cell>
          <cell r="G929">
            <v>1.6</v>
          </cell>
          <cell r="H929" t="str">
            <v>USD</v>
          </cell>
        </row>
        <row r="930">
          <cell r="B930">
            <v>40606</v>
          </cell>
          <cell r="C930">
            <v>40606</v>
          </cell>
          <cell r="E930">
            <v>0.69000000000000006</v>
          </cell>
          <cell r="F930" t="str">
            <v>GEL</v>
          </cell>
          <cell r="G930">
            <v>0.4</v>
          </cell>
          <cell r="H930" t="str">
            <v>USD</v>
          </cell>
        </row>
        <row r="931">
          <cell r="B931">
            <v>40606</v>
          </cell>
          <cell r="C931">
            <v>40606</v>
          </cell>
          <cell r="E931">
            <v>1.73</v>
          </cell>
          <cell r="F931" t="str">
            <v>GEL</v>
          </cell>
          <cell r="G931">
            <v>1</v>
          </cell>
          <cell r="H931" t="str">
            <v>USD</v>
          </cell>
        </row>
        <row r="932">
          <cell r="B932">
            <v>40606</v>
          </cell>
          <cell r="C932">
            <v>40606</v>
          </cell>
          <cell r="E932">
            <v>0.35000000000000003</v>
          </cell>
          <cell r="F932" t="str">
            <v>GEL</v>
          </cell>
          <cell r="G932">
            <v>0.2</v>
          </cell>
          <cell r="H932" t="str">
            <v>USD</v>
          </cell>
        </row>
        <row r="933">
          <cell r="B933">
            <v>40606</v>
          </cell>
          <cell r="C933">
            <v>40606</v>
          </cell>
          <cell r="E933">
            <v>1.04</v>
          </cell>
          <cell r="F933" t="str">
            <v>GEL</v>
          </cell>
          <cell r="G933">
            <v>0.6</v>
          </cell>
          <cell r="H933" t="str">
            <v>USD</v>
          </cell>
        </row>
        <row r="934">
          <cell r="B934">
            <v>40606</v>
          </cell>
          <cell r="C934">
            <v>40606</v>
          </cell>
          <cell r="E934">
            <v>2.77</v>
          </cell>
          <cell r="F934" t="str">
            <v>GEL</v>
          </cell>
          <cell r="G934">
            <v>1.6</v>
          </cell>
          <cell r="H934" t="str">
            <v>USD</v>
          </cell>
        </row>
        <row r="935">
          <cell r="B935">
            <v>40606</v>
          </cell>
          <cell r="C935">
            <v>40606</v>
          </cell>
          <cell r="E935">
            <v>2.94</v>
          </cell>
          <cell r="F935" t="str">
            <v>GEL</v>
          </cell>
          <cell r="G935">
            <v>1.7</v>
          </cell>
          <cell r="H935" t="str">
            <v>USD</v>
          </cell>
        </row>
        <row r="936">
          <cell r="B936">
            <v>40606</v>
          </cell>
          <cell r="C936">
            <v>40606</v>
          </cell>
          <cell r="E936">
            <v>1.04</v>
          </cell>
          <cell r="F936" t="str">
            <v>GEL</v>
          </cell>
          <cell r="G936">
            <v>0.6</v>
          </cell>
          <cell r="H936" t="str">
            <v>USD</v>
          </cell>
        </row>
        <row r="937">
          <cell r="B937">
            <v>40606</v>
          </cell>
          <cell r="C937">
            <v>40606</v>
          </cell>
          <cell r="E937">
            <v>0.21</v>
          </cell>
          <cell r="F937" t="str">
            <v>GEL</v>
          </cell>
          <cell r="G937">
            <v>0.12</v>
          </cell>
          <cell r="H937" t="str">
            <v>USD</v>
          </cell>
        </row>
        <row r="938">
          <cell r="B938">
            <v>40606</v>
          </cell>
          <cell r="C938">
            <v>40606</v>
          </cell>
          <cell r="E938">
            <v>0.21</v>
          </cell>
          <cell r="F938" t="str">
            <v>GEL</v>
          </cell>
          <cell r="G938">
            <v>0.12</v>
          </cell>
          <cell r="H938" t="str">
            <v>USD</v>
          </cell>
        </row>
        <row r="939">
          <cell r="B939">
            <v>40606</v>
          </cell>
          <cell r="C939">
            <v>40606</v>
          </cell>
          <cell r="E939">
            <v>2.77</v>
          </cell>
          <cell r="F939" t="str">
            <v>GEL</v>
          </cell>
          <cell r="G939">
            <v>1.6</v>
          </cell>
          <cell r="H939" t="str">
            <v>USD</v>
          </cell>
        </row>
        <row r="940">
          <cell r="B940">
            <v>40606</v>
          </cell>
          <cell r="C940">
            <v>40606</v>
          </cell>
          <cell r="E940">
            <v>3.46</v>
          </cell>
          <cell r="F940" t="str">
            <v>GEL</v>
          </cell>
          <cell r="G940">
            <v>2</v>
          </cell>
          <cell r="H940" t="str">
            <v>USD</v>
          </cell>
        </row>
        <row r="941">
          <cell r="B941">
            <v>40606</v>
          </cell>
          <cell r="C941">
            <v>40606</v>
          </cell>
          <cell r="E941">
            <v>0.35000000000000003</v>
          </cell>
          <cell r="F941" t="str">
            <v>GEL</v>
          </cell>
          <cell r="G941">
            <v>0.2</v>
          </cell>
          <cell r="H941" t="str">
            <v>USD</v>
          </cell>
        </row>
        <row r="942">
          <cell r="B942">
            <v>40606</v>
          </cell>
          <cell r="C942">
            <v>40606</v>
          </cell>
          <cell r="E942">
            <v>1.3800000000000001</v>
          </cell>
          <cell r="F942" t="str">
            <v>GEL</v>
          </cell>
          <cell r="G942">
            <v>0.8</v>
          </cell>
          <cell r="H942" t="str">
            <v>USD</v>
          </cell>
        </row>
        <row r="943">
          <cell r="B943">
            <v>40606</v>
          </cell>
          <cell r="C943">
            <v>40606</v>
          </cell>
          <cell r="E943">
            <v>0.35000000000000003</v>
          </cell>
          <cell r="F943" t="str">
            <v>GEL</v>
          </cell>
          <cell r="G943">
            <v>0.2</v>
          </cell>
          <cell r="H943" t="str">
            <v>USD</v>
          </cell>
        </row>
        <row r="944">
          <cell r="B944">
            <v>40606</v>
          </cell>
          <cell r="C944">
            <v>40606</v>
          </cell>
          <cell r="E944">
            <v>2.08</v>
          </cell>
          <cell r="F944" t="str">
            <v>GEL</v>
          </cell>
          <cell r="G944">
            <v>1.2</v>
          </cell>
          <cell r="H944" t="str">
            <v>USD</v>
          </cell>
        </row>
        <row r="945">
          <cell r="B945">
            <v>40606</v>
          </cell>
          <cell r="C945">
            <v>40606</v>
          </cell>
          <cell r="E945">
            <v>1.73</v>
          </cell>
          <cell r="F945" t="str">
            <v>GEL</v>
          </cell>
          <cell r="G945">
            <v>1</v>
          </cell>
          <cell r="H945" t="str">
            <v>USD</v>
          </cell>
        </row>
        <row r="946">
          <cell r="B946">
            <v>40606</v>
          </cell>
          <cell r="C946">
            <v>40606</v>
          </cell>
          <cell r="E946">
            <v>2.77</v>
          </cell>
          <cell r="F946" t="str">
            <v>GEL</v>
          </cell>
          <cell r="G946">
            <v>1.6</v>
          </cell>
          <cell r="H946" t="str">
            <v>USD</v>
          </cell>
        </row>
        <row r="947">
          <cell r="B947">
            <v>40606</v>
          </cell>
          <cell r="C947">
            <v>40606</v>
          </cell>
          <cell r="E947">
            <v>1.04</v>
          </cell>
          <cell r="F947" t="str">
            <v>GEL</v>
          </cell>
          <cell r="G947">
            <v>0.6</v>
          </cell>
          <cell r="H947" t="str">
            <v>USD</v>
          </cell>
        </row>
        <row r="948">
          <cell r="B948">
            <v>40606</v>
          </cell>
          <cell r="C948">
            <v>40606</v>
          </cell>
          <cell r="E948">
            <v>1.3800000000000001</v>
          </cell>
          <cell r="F948" t="str">
            <v>GEL</v>
          </cell>
          <cell r="G948">
            <v>0.8</v>
          </cell>
          <cell r="H948" t="str">
            <v>USD</v>
          </cell>
        </row>
        <row r="949">
          <cell r="B949">
            <v>40606</v>
          </cell>
          <cell r="C949">
            <v>40606</v>
          </cell>
          <cell r="E949">
            <v>2.42</v>
          </cell>
          <cell r="F949" t="str">
            <v>GEL</v>
          </cell>
          <cell r="G949">
            <v>1.4000000000000001</v>
          </cell>
          <cell r="H949" t="str">
            <v>USD</v>
          </cell>
        </row>
        <row r="950">
          <cell r="B950">
            <v>40606</v>
          </cell>
          <cell r="C950">
            <v>40606</v>
          </cell>
          <cell r="E950">
            <v>1.59</v>
          </cell>
          <cell r="F950" t="str">
            <v>GEL</v>
          </cell>
          <cell r="G950">
            <v>0.92</v>
          </cell>
          <cell r="H950" t="str">
            <v>USD</v>
          </cell>
        </row>
        <row r="951">
          <cell r="B951">
            <v>40606</v>
          </cell>
          <cell r="C951">
            <v>40606</v>
          </cell>
          <cell r="E951">
            <v>0.69000000000000006</v>
          </cell>
          <cell r="F951" t="str">
            <v>GEL</v>
          </cell>
          <cell r="G951">
            <v>0.4</v>
          </cell>
          <cell r="H951" t="str">
            <v>USD</v>
          </cell>
        </row>
        <row r="952">
          <cell r="B952">
            <v>40606</v>
          </cell>
          <cell r="C952">
            <v>40606</v>
          </cell>
          <cell r="E952">
            <v>1.04</v>
          </cell>
          <cell r="F952" t="str">
            <v>GEL</v>
          </cell>
          <cell r="G952">
            <v>0.6</v>
          </cell>
          <cell r="H952" t="str">
            <v>USD</v>
          </cell>
        </row>
        <row r="953">
          <cell r="B953">
            <v>40606</v>
          </cell>
          <cell r="C953">
            <v>40606</v>
          </cell>
          <cell r="E953">
            <v>2.77</v>
          </cell>
          <cell r="F953" t="str">
            <v>GEL</v>
          </cell>
          <cell r="G953">
            <v>1.6</v>
          </cell>
          <cell r="H953" t="str">
            <v>USD</v>
          </cell>
        </row>
        <row r="954">
          <cell r="B954">
            <v>40606</v>
          </cell>
          <cell r="C954">
            <v>40606</v>
          </cell>
          <cell r="E954">
            <v>0.35000000000000003</v>
          </cell>
          <cell r="F954" t="str">
            <v>GEL</v>
          </cell>
          <cell r="G954">
            <v>0.2</v>
          </cell>
          <cell r="H954" t="str">
            <v>USD</v>
          </cell>
        </row>
        <row r="955">
          <cell r="B955">
            <v>40606</v>
          </cell>
          <cell r="C955">
            <v>40606</v>
          </cell>
          <cell r="E955">
            <v>0.52</v>
          </cell>
          <cell r="F955" t="str">
            <v>GEL</v>
          </cell>
          <cell r="G955">
            <v>0.3</v>
          </cell>
          <cell r="H955" t="str">
            <v>USD</v>
          </cell>
        </row>
        <row r="956">
          <cell r="B956">
            <v>40606</v>
          </cell>
          <cell r="C956">
            <v>40606</v>
          </cell>
          <cell r="E956">
            <v>0.35000000000000003</v>
          </cell>
          <cell r="F956" t="str">
            <v>GEL</v>
          </cell>
          <cell r="G956">
            <v>0.2</v>
          </cell>
          <cell r="H956" t="str">
            <v>USD</v>
          </cell>
        </row>
        <row r="957">
          <cell r="B957">
            <v>40606</v>
          </cell>
          <cell r="C957">
            <v>40606</v>
          </cell>
          <cell r="E957">
            <v>2.77</v>
          </cell>
          <cell r="F957" t="str">
            <v>GEL</v>
          </cell>
          <cell r="G957">
            <v>1.6</v>
          </cell>
          <cell r="H957" t="str">
            <v>USD</v>
          </cell>
        </row>
        <row r="958">
          <cell r="B958">
            <v>40606</v>
          </cell>
          <cell r="C958">
            <v>40606</v>
          </cell>
          <cell r="E958">
            <v>2.77</v>
          </cell>
          <cell r="F958" t="str">
            <v>GEL</v>
          </cell>
          <cell r="G958">
            <v>1.6</v>
          </cell>
          <cell r="H958" t="str">
            <v>USD</v>
          </cell>
        </row>
        <row r="959">
          <cell r="B959">
            <v>40606</v>
          </cell>
          <cell r="C959">
            <v>40606</v>
          </cell>
          <cell r="E959">
            <v>6.74</v>
          </cell>
          <cell r="F959" t="str">
            <v>GEL</v>
          </cell>
          <cell r="G959">
            <v>3.9</v>
          </cell>
          <cell r="H959" t="str">
            <v>USD</v>
          </cell>
        </row>
        <row r="960">
          <cell r="B960">
            <v>40606</v>
          </cell>
          <cell r="C960">
            <v>40606</v>
          </cell>
          <cell r="E960">
            <v>6.74</v>
          </cell>
          <cell r="F960" t="str">
            <v>GEL</v>
          </cell>
          <cell r="G960">
            <v>3.9</v>
          </cell>
          <cell r="H960" t="str">
            <v>USD</v>
          </cell>
        </row>
        <row r="961">
          <cell r="B961">
            <v>40606</v>
          </cell>
          <cell r="C961">
            <v>40606</v>
          </cell>
          <cell r="E961">
            <v>33.71</v>
          </cell>
          <cell r="F961" t="str">
            <v>GEL</v>
          </cell>
          <cell r="G961">
            <v>19.5</v>
          </cell>
          <cell r="H961" t="str">
            <v>USD</v>
          </cell>
        </row>
        <row r="962">
          <cell r="B962">
            <v>40606</v>
          </cell>
          <cell r="C962">
            <v>40606</v>
          </cell>
          <cell r="E962">
            <v>6.74</v>
          </cell>
          <cell r="F962" t="str">
            <v>GEL</v>
          </cell>
          <cell r="G962">
            <v>3.9</v>
          </cell>
          <cell r="H962" t="str">
            <v>USD</v>
          </cell>
        </row>
        <row r="963">
          <cell r="B963">
            <v>40606</v>
          </cell>
          <cell r="C963">
            <v>40606</v>
          </cell>
          <cell r="E963">
            <v>6.74</v>
          </cell>
          <cell r="F963" t="str">
            <v>GEL</v>
          </cell>
          <cell r="G963">
            <v>3.9</v>
          </cell>
          <cell r="H963" t="str">
            <v>USD</v>
          </cell>
        </row>
        <row r="964">
          <cell r="B964">
            <v>40606</v>
          </cell>
          <cell r="C964">
            <v>40606</v>
          </cell>
          <cell r="E964">
            <v>6.74</v>
          </cell>
          <cell r="F964" t="str">
            <v>GEL</v>
          </cell>
          <cell r="G964">
            <v>3.9</v>
          </cell>
          <cell r="H964" t="str">
            <v>USD</v>
          </cell>
        </row>
        <row r="965">
          <cell r="B965">
            <v>40606</v>
          </cell>
          <cell r="C965">
            <v>40606</v>
          </cell>
          <cell r="E965">
            <v>6.74</v>
          </cell>
          <cell r="F965" t="str">
            <v>GEL</v>
          </cell>
          <cell r="G965">
            <v>3.9</v>
          </cell>
          <cell r="H965" t="str">
            <v>USD</v>
          </cell>
        </row>
        <row r="966">
          <cell r="B966">
            <v>40606</v>
          </cell>
          <cell r="C966">
            <v>40606</v>
          </cell>
          <cell r="E966">
            <v>234.9</v>
          </cell>
          <cell r="F966" t="str">
            <v>USD</v>
          </cell>
          <cell r="G966">
            <v>406.16</v>
          </cell>
          <cell r="H966" t="str">
            <v>GEL</v>
          </cell>
        </row>
        <row r="967">
          <cell r="B967">
            <v>40606</v>
          </cell>
          <cell r="C967">
            <v>40606</v>
          </cell>
          <cell r="E967">
            <v>1313.78</v>
          </cell>
          <cell r="F967" t="str">
            <v>USD</v>
          </cell>
          <cell r="G967">
            <v>2271.65</v>
          </cell>
          <cell r="H967" t="str">
            <v>GEL</v>
          </cell>
        </row>
        <row r="968">
          <cell r="B968">
            <v>40606</v>
          </cell>
          <cell r="C968">
            <v>40606</v>
          </cell>
          <cell r="E968">
            <v>148.34</v>
          </cell>
          <cell r="F968" t="str">
            <v>EUR</v>
          </cell>
          <cell r="G968">
            <v>354.88</v>
          </cell>
          <cell r="H968" t="str">
            <v>GEL</v>
          </cell>
        </row>
        <row r="969">
          <cell r="B969">
            <v>40606</v>
          </cell>
          <cell r="C969">
            <v>40606</v>
          </cell>
          <cell r="E969">
            <v>444.83</v>
          </cell>
          <cell r="F969" t="str">
            <v>USD</v>
          </cell>
          <cell r="G969">
            <v>769.15</v>
          </cell>
          <cell r="H969" t="str">
            <v>GEL</v>
          </cell>
        </row>
        <row r="970">
          <cell r="B970">
            <v>40606</v>
          </cell>
          <cell r="C970">
            <v>40606</v>
          </cell>
          <cell r="E970">
            <v>8.25</v>
          </cell>
          <cell r="F970" t="str">
            <v>USD</v>
          </cell>
          <cell r="G970">
            <v>14.26</v>
          </cell>
          <cell r="H970" t="str">
            <v>GEL</v>
          </cell>
        </row>
        <row r="971">
          <cell r="B971">
            <v>40606</v>
          </cell>
          <cell r="C971">
            <v>40606</v>
          </cell>
          <cell r="E971">
            <v>2005.5800000000002</v>
          </cell>
          <cell r="F971" t="str">
            <v>GEL</v>
          </cell>
          <cell r="G971">
            <v>1159.9000000000001</v>
          </cell>
          <cell r="H971" t="str">
            <v>USD</v>
          </cell>
        </row>
        <row r="972">
          <cell r="B972">
            <v>40606</v>
          </cell>
          <cell r="C972">
            <v>40606</v>
          </cell>
          <cell r="E972">
            <v>1933.96</v>
          </cell>
          <cell r="F972" t="str">
            <v>USD</v>
          </cell>
          <cell r="G972">
            <v>3344.01</v>
          </cell>
          <cell r="H972" t="str">
            <v>GEL</v>
          </cell>
        </row>
        <row r="973">
          <cell r="B973">
            <v>40606</v>
          </cell>
          <cell r="C973">
            <v>40606</v>
          </cell>
          <cell r="E973">
            <v>7.78</v>
          </cell>
          <cell r="F973" t="str">
            <v>GEL</v>
          </cell>
          <cell r="G973">
            <v>4.5</v>
          </cell>
          <cell r="H973" t="str">
            <v>USD</v>
          </cell>
        </row>
        <row r="974">
          <cell r="B974">
            <v>40606</v>
          </cell>
          <cell r="C974">
            <v>40606</v>
          </cell>
          <cell r="E974">
            <v>110.62</v>
          </cell>
          <cell r="F974" t="str">
            <v>USD</v>
          </cell>
          <cell r="G974">
            <v>191.27</v>
          </cell>
          <cell r="H974" t="str">
            <v>GEL</v>
          </cell>
        </row>
        <row r="975">
          <cell r="B975">
            <v>40606</v>
          </cell>
          <cell r="C975">
            <v>40606</v>
          </cell>
          <cell r="E975">
            <v>882.33</v>
          </cell>
          <cell r="F975" t="str">
            <v>GEL</v>
          </cell>
          <cell r="G975">
            <v>510.28000000000003</v>
          </cell>
          <cell r="H975" t="str">
            <v>USD</v>
          </cell>
        </row>
        <row r="976">
          <cell r="B976">
            <v>40606</v>
          </cell>
          <cell r="C976">
            <v>40606</v>
          </cell>
          <cell r="E976">
            <v>486.22</v>
          </cell>
          <cell r="F976" t="str">
            <v>USD</v>
          </cell>
          <cell r="G976">
            <v>840.72</v>
          </cell>
          <cell r="H976" t="str">
            <v>GEL</v>
          </cell>
        </row>
        <row r="977">
          <cell r="B977">
            <v>40606</v>
          </cell>
          <cell r="C977">
            <v>40606</v>
          </cell>
          <cell r="E977">
            <v>385.59000000000003</v>
          </cell>
          <cell r="F977" t="str">
            <v>USD</v>
          </cell>
          <cell r="G977">
            <v>666.72</v>
          </cell>
          <cell r="H977" t="str">
            <v>GEL</v>
          </cell>
        </row>
        <row r="978">
          <cell r="B978">
            <v>40606</v>
          </cell>
          <cell r="C978">
            <v>40606</v>
          </cell>
          <cell r="E978">
            <v>20.22</v>
          </cell>
          <cell r="F978" t="str">
            <v>GEL</v>
          </cell>
          <cell r="G978">
            <v>11.700000000000001</v>
          </cell>
          <cell r="H978" t="str">
            <v>USD</v>
          </cell>
        </row>
        <row r="979">
          <cell r="B979">
            <v>40606</v>
          </cell>
          <cell r="C979">
            <v>40606</v>
          </cell>
          <cell r="E979">
            <v>6.74</v>
          </cell>
          <cell r="F979" t="str">
            <v>GEL</v>
          </cell>
          <cell r="G979">
            <v>3.9</v>
          </cell>
          <cell r="H979" t="str">
            <v>USD</v>
          </cell>
        </row>
        <row r="980">
          <cell r="B980">
            <v>40606</v>
          </cell>
          <cell r="C980">
            <v>40606</v>
          </cell>
          <cell r="E980">
            <v>6.74</v>
          </cell>
          <cell r="F980" t="str">
            <v>GEL</v>
          </cell>
          <cell r="G980">
            <v>3.9</v>
          </cell>
          <cell r="H980" t="str">
            <v>USD</v>
          </cell>
        </row>
        <row r="981">
          <cell r="B981">
            <v>40606</v>
          </cell>
          <cell r="C981">
            <v>40606</v>
          </cell>
          <cell r="E981">
            <v>13.49</v>
          </cell>
          <cell r="F981" t="str">
            <v>GEL</v>
          </cell>
          <cell r="G981">
            <v>7.8</v>
          </cell>
          <cell r="H981" t="str">
            <v>USD</v>
          </cell>
        </row>
        <row r="982">
          <cell r="B982">
            <v>40606</v>
          </cell>
          <cell r="C982">
            <v>40606</v>
          </cell>
          <cell r="E982">
            <v>20.22</v>
          </cell>
          <cell r="F982" t="str">
            <v>GEL</v>
          </cell>
          <cell r="G982">
            <v>11.700000000000001</v>
          </cell>
          <cell r="H982" t="str">
            <v>USD</v>
          </cell>
        </row>
        <row r="983">
          <cell r="B983">
            <v>40606</v>
          </cell>
          <cell r="C983">
            <v>40606</v>
          </cell>
          <cell r="E983">
            <v>67.430000000000007</v>
          </cell>
          <cell r="F983" t="str">
            <v>GEL</v>
          </cell>
          <cell r="G983">
            <v>39</v>
          </cell>
          <cell r="H983" t="str">
            <v>USD</v>
          </cell>
        </row>
        <row r="984">
          <cell r="B984">
            <v>40606</v>
          </cell>
          <cell r="C984">
            <v>40606</v>
          </cell>
          <cell r="E984">
            <v>60.69</v>
          </cell>
          <cell r="F984" t="str">
            <v>GEL</v>
          </cell>
          <cell r="G984">
            <v>35.1</v>
          </cell>
          <cell r="H984" t="str">
            <v>USD</v>
          </cell>
        </row>
        <row r="985">
          <cell r="B985">
            <v>40606</v>
          </cell>
          <cell r="C985">
            <v>40606</v>
          </cell>
          <cell r="E985">
            <v>47.2</v>
          </cell>
          <cell r="F985" t="str">
            <v>GEL</v>
          </cell>
          <cell r="G985">
            <v>27.3</v>
          </cell>
          <cell r="H985" t="str">
            <v>USD</v>
          </cell>
        </row>
        <row r="986">
          <cell r="B986">
            <v>40606</v>
          </cell>
          <cell r="C986">
            <v>40606</v>
          </cell>
          <cell r="E986">
            <v>13.48</v>
          </cell>
          <cell r="F986" t="str">
            <v>GEL</v>
          </cell>
          <cell r="G986">
            <v>7.8</v>
          </cell>
          <cell r="H986" t="str">
            <v>USD</v>
          </cell>
        </row>
        <row r="987">
          <cell r="B987">
            <v>40606</v>
          </cell>
          <cell r="C987">
            <v>40606</v>
          </cell>
          <cell r="E987">
            <v>23.6</v>
          </cell>
          <cell r="F987" t="str">
            <v>GEL</v>
          </cell>
          <cell r="G987">
            <v>13.65</v>
          </cell>
          <cell r="H987" t="str">
            <v>USD</v>
          </cell>
        </row>
        <row r="988">
          <cell r="B988">
            <v>40606</v>
          </cell>
          <cell r="C988">
            <v>40606</v>
          </cell>
          <cell r="E988">
            <v>3.37</v>
          </cell>
          <cell r="F988" t="str">
            <v>GEL</v>
          </cell>
          <cell r="G988">
            <v>1.95</v>
          </cell>
          <cell r="H988" t="str">
            <v>USD</v>
          </cell>
        </row>
        <row r="989">
          <cell r="B989">
            <v>40606</v>
          </cell>
          <cell r="C989">
            <v>40606</v>
          </cell>
          <cell r="E989">
            <v>20.23</v>
          </cell>
          <cell r="F989" t="str">
            <v>GEL</v>
          </cell>
          <cell r="G989">
            <v>11.700000000000001</v>
          </cell>
          <cell r="H989" t="str">
            <v>USD</v>
          </cell>
        </row>
        <row r="990">
          <cell r="B990">
            <v>40606</v>
          </cell>
          <cell r="C990">
            <v>40606</v>
          </cell>
          <cell r="E990">
            <v>6.74</v>
          </cell>
          <cell r="F990" t="str">
            <v>GEL</v>
          </cell>
          <cell r="G990">
            <v>3.9</v>
          </cell>
          <cell r="H990" t="str">
            <v>USD</v>
          </cell>
        </row>
        <row r="991">
          <cell r="B991">
            <v>40606</v>
          </cell>
          <cell r="C991">
            <v>40606</v>
          </cell>
          <cell r="E991">
            <v>6.74</v>
          </cell>
          <cell r="F991" t="str">
            <v>GEL</v>
          </cell>
          <cell r="G991">
            <v>3.9</v>
          </cell>
          <cell r="H991" t="str">
            <v>USD</v>
          </cell>
        </row>
        <row r="992">
          <cell r="B992">
            <v>40606</v>
          </cell>
          <cell r="C992">
            <v>40606</v>
          </cell>
          <cell r="E992">
            <v>6.74</v>
          </cell>
          <cell r="F992" t="str">
            <v>GEL</v>
          </cell>
          <cell r="G992">
            <v>3.9</v>
          </cell>
          <cell r="H992" t="str">
            <v>USD</v>
          </cell>
        </row>
        <row r="993">
          <cell r="B993">
            <v>40606</v>
          </cell>
          <cell r="C993">
            <v>40606</v>
          </cell>
          <cell r="E993">
            <v>20.23</v>
          </cell>
          <cell r="F993" t="str">
            <v>GEL</v>
          </cell>
          <cell r="G993">
            <v>11.700000000000001</v>
          </cell>
          <cell r="H993" t="str">
            <v>USD</v>
          </cell>
        </row>
        <row r="994">
          <cell r="B994">
            <v>40606</v>
          </cell>
          <cell r="C994">
            <v>40606</v>
          </cell>
          <cell r="E994">
            <v>13.49</v>
          </cell>
          <cell r="F994" t="str">
            <v>GEL</v>
          </cell>
          <cell r="G994">
            <v>7.8</v>
          </cell>
          <cell r="H994" t="str">
            <v>USD</v>
          </cell>
        </row>
        <row r="995">
          <cell r="B995">
            <v>40606</v>
          </cell>
          <cell r="C995">
            <v>40606</v>
          </cell>
          <cell r="E995">
            <v>33.72</v>
          </cell>
          <cell r="F995" t="str">
            <v>GEL</v>
          </cell>
          <cell r="G995">
            <v>19.5</v>
          </cell>
          <cell r="H995" t="str">
            <v>USD</v>
          </cell>
        </row>
        <row r="996">
          <cell r="B996">
            <v>40606</v>
          </cell>
          <cell r="C996">
            <v>40606</v>
          </cell>
          <cell r="E996">
            <v>6.74</v>
          </cell>
          <cell r="F996" t="str">
            <v>GEL</v>
          </cell>
          <cell r="G996">
            <v>3.9</v>
          </cell>
          <cell r="H996" t="str">
            <v>USD</v>
          </cell>
        </row>
        <row r="997">
          <cell r="B997">
            <v>40606</v>
          </cell>
          <cell r="C997">
            <v>40606</v>
          </cell>
          <cell r="E997">
            <v>20.23</v>
          </cell>
          <cell r="F997" t="str">
            <v>GEL</v>
          </cell>
          <cell r="G997">
            <v>11.700000000000001</v>
          </cell>
          <cell r="H997" t="str">
            <v>USD</v>
          </cell>
        </row>
        <row r="998">
          <cell r="B998">
            <v>40606</v>
          </cell>
          <cell r="C998">
            <v>40606</v>
          </cell>
          <cell r="E998">
            <v>6.74</v>
          </cell>
          <cell r="F998" t="str">
            <v>GEL</v>
          </cell>
          <cell r="G998">
            <v>3.9</v>
          </cell>
          <cell r="H998" t="str">
            <v>USD</v>
          </cell>
        </row>
        <row r="999">
          <cell r="B999">
            <v>40606</v>
          </cell>
          <cell r="C999">
            <v>40606</v>
          </cell>
          <cell r="E999">
            <v>6.74</v>
          </cell>
          <cell r="F999" t="str">
            <v>GEL</v>
          </cell>
          <cell r="G999">
            <v>3.9</v>
          </cell>
          <cell r="H999" t="str">
            <v>USD</v>
          </cell>
        </row>
        <row r="1000">
          <cell r="B1000">
            <v>40606</v>
          </cell>
          <cell r="C1000">
            <v>40606</v>
          </cell>
          <cell r="E1000">
            <v>53.94</v>
          </cell>
          <cell r="F1000" t="str">
            <v>GEL</v>
          </cell>
          <cell r="G1000">
            <v>31.2</v>
          </cell>
          <cell r="H1000" t="str">
            <v>USD</v>
          </cell>
        </row>
        <row r="1001">
          <cell r="B1001">
            <v>40606</v>
          </cell>
          <cell r="C1001">
            <v>40606</v>
          </cell>
          <cell r="E1001">
            <v>6.74</v>
          </cell>
          <cell r="F1001" t="str">
            <v>GEL</v>
          </cell>
          <cell r="G1001">
            <v>3.9</v>
          </cell>
          <cell r="H1001" t="str">
            <v>USD</v>
          </cell>
        </row>
        <row r="1002">
          <cell r="B1002">
            <v>40606</v>
          </cell>
          <cell r="C1002">
            <v>40606</v>
          </cell>
          <cell r="E1002">
            <v>26.97</v>
          </cell>
          <cell r="F1002" t="str">
            <v>GEL</v>
          </cell>
          <cell r="G1002">
            <v>15.6</v>
          </cell>
          <cell r="H1002" t="str">
            <v>USD</v>
          </cell>
        </row>
        <row r="1003">
          <cell r="B1003">
            <v>40606</v>
          </cell>
          <cell r="C1003">
            <v>40606</v>
          </cell>
          <cell r="E1003">
            <v>13.49</v>
          </cell>
          <cell r="F1003" t="str">
            <v>GEL</v>
          </cell>
          <cell r="G1003">
            <v>7.8</v>
          </cell>
          <cell r="H1003" t="str">
            <v>USD</v>
          </cell>
        </row>
        <row r="1004">
          <cell r="B1004">
            <v>40606</v>
          </cell>
          <cell r="C1004">
            <v>40606</v>
          </cell>
          <cell r="E1004">
            <v>3.37</v>
          </cell>
          <cell r="F1004" t="str">
            <v>GEL</v>
          </cell>
          <cell r="G1004">
            <v>1.95</v>
          </cell>
          <cell r="H1004" t="str">
            <v>USD</v>
          </cell>
        </row>
        <row r="1005">
          <cell r="B1005">
            <v>40606</v>
          </cell>
          <cell r="C1005">
            <v>40606</v>
          </cell>
          <cell r="E1005">
            <v>3.37</v>
          </cell>
          <cell r="F1005" t="str">
            <v>GEL</v>
          </cell>
          <cell r="G1005">
            <v>1.95</v>
          </cell>
          <cell r="H1005" t="str">
            <v>USD</v>
          </cell>
        </row>
        <row r="1006">
          <cell r="B1006">
            <v>40606</v>
          </cell>
          <cell r="C1006">
            <v>40606</v>
          </cell>
          <cell r="E1006">
            <v>13.48</v>
          </cell>
          <cell r="F1006" t="str">
            <v>GEL</v>
          </cell>
          <cell r="G1006">
            <v>7.8</v>
          </cell>
          <cell r="H1006" t="str">
            <v>USD</v>
          </cell>
        </row>
        <row r="1007">
          <cell r="B1007">
            <v>40606</v>
          </cell>
          <cell r="C1007">
            <v>40606</v>
          </cell>
          <cell r="E1007">
            <v>6.74</v>
          </cell>
          <cell r="F1007" t="str">
            <v>GEL</v>
          </cell>
          <cell r="G1007">
            <v>3.9</v>
          </cell>
          <cell r="H1007" t="str">
            <v>USD</v>
          </cell>
        </row>
        <row r="1008">
          <cell r="B1008">
            <v>40606</v>
          </cell>
          <cell r="C1008">
            <v>40606</v>
          </cell>
          <cell r="E1008">
            <v>6.74</v>
          </cell>
          <cell r="F1008" t="str">
            <v>GEL</v>
          </cell>
          <cell r="G1008">
            <v>3.9</v>
          </cell>
          <cell r="H1008" t="str">
            <v>USD</v>
          </cell>
        </row>
        <row r="1009">
          <cell r="B1009">
            <v>40606</v>
          </cell>
          <cell r="C1009">
            <v>40606</v>
          </cell>
          <cell r="E1009">
            <v>6.74</v>
          </cell>
          <cell r="F1009" t="str">
            <v>GEL</v>
          </cell>
          <cell r="G1009">
            <v>3.9</v>
          </cell>
          <cell r="H1009" t="str">
            <v>USD</v>
          </cell>
        </row>
        <row r="1010">
          <cell r="B1010">
            <v>40606</v>
          </cell>
          <cell r="C1010">
            <v>40606</v>
          </cell>
          <cell r="E1010">
            <v>13.49</v>
          </cell>
          <cell r="F1010" t="str">
            <v>GEL</v>
          </cell>
          <cell r="G1010">
            <v>7.8</v>
          </cell>
          <cell r="H1010" t="str">
            <v>USD</v>
          </cell>
        </row>
        <row r="1011">
          <cell r="B1011">
            <v>40606</v>
          </cell>
          <cell r="C1011">
            <v>40606</v>
          </cell>
          <cell r="E1011">
            <v>6.74</v>
          </cell>
          <cell r="F1011" t="str">
            <v>GEL</v>
          </cell>
          <cell r="G1011">
            <v>3.9</v>
          </cell>
          <cell r="H1011" t="str">
            <v>USD</v>
          </cell>
        </row>
        <row r="1012">
          <cell r="B1012">
            <v>40606</v>
          </cell>
          <cell r="C1012">
            <v>40606</v>
          </cell>
          <cell r="E1012">
            <v>11.17</v>
          </cell>
          <cell r="F1012" t="str">
            <v>GEL</v>
          </cell>
          <cell r="G1012">
            <v>6.46</v>
          </cell>
          <cell r="H1012" t="str">
            <v>USD</v>
          </cell>
        </row>
        <row r="1013">
          <cell r="B1013">
            <v>40606</v>
          </cell>
          <cell r="C1013">
            <v>40606</v>
          </cell>
          <cell r="E1013">
            <v>13.48</v>
          </cell>
          <cell r="F1013" t="str">
            <v>GEL</v>
          </cell>
          <cell r="G1013">
            <v>7.8</v>
          </cell>
          <cell r="H1013" t="str">
            <v>USD</v>
          </cell>
        </row>
        <row r="1014">
          <cell r="B1014">
            <v>40606</v>
          </cell>
          <cell r="C1014">
            <v>40606</v>
          </cell>
          <cell r="E1014">
            <v>23.61</v>
          </cell>
          <cell r="F1014" t="str">
            <v>GEL</v>
          </cell>
          <cell r="G1014">
            <v>13.65</v>
          </cell>
          <cell r="H1014" t="str">
            <v>USD</v>
          </cell>
        </row>
        <row r="1015">
          <cell r="B1015">
            <v>40606</v>
          </cell>
          <cell r="C1015">
            <v>40606</v>
          </cell>
          <cell r="E1015">
            <v>6.74</v>
          </cell>
          <cell r="F1015" t="str">
            <v>GEL</v>
          </cell>
          <cell r="G1015">
            <v>3.9</v>
          </cell>
          <cell r="H1015" t="str">
            <v>USD</v>
          </cell>
        </row>
        <row r="1016">
          <cell r="B1016">
            <v>40606</v>
          </cell>
          <cell r="C1016">
            <v>40606</v>
          </cell>
          <cell r="E1016">
            <v>6.74</v>
          </cell>
          <cell r="F1016" t="str">
            <v>GEL</v>
          </cell>
          <cell r="G1016">
            <v>3.9</v>
          </cell>
          <cell r="H1016" t="str">
            <v>USD</v>
          </cell>
        </row>
        <row r="1017">
          <cell r="B1017">
            <v>40606</v>
          </cell>
          <cell r="C1017">
            <v>40606</v>
          </cell>
          <cell r="E1017">
            <v>74.180000000000007</v>
          </cell>
          <cell r="F1017" t="str">
            <v>GEL</v>
          </cell>
          <cell r="G1017">
            <v>42.9</v>
          </cell>
          <cell r="H1017" t="str">
            <v>USD</v>
          </cell>
        </row>
        <row r="1018">
          <cell r="B1018">
            <v>40606</v>
          </cell>
          <cell r="C1018">
            <v>40606</v>
          </cell>
          <cell r="E1018">
            <v>23.6</v>
          </cell>
          <cell r="F1018" t="str">
            <v>GEL</v>
          </cell>
          <cell r="G1018">
            <v>13.65</v>
          </cell>
          <cell r="H1018" t="str">
            <v>USD</v>
          </cell>
        </row>
        <row r="1019">
          <cell r="B1019">
            <v>40606</v>
          </cell>
          <cell r="C1019">
            <v>40606</v>
          </cell>
          <cell r="E1019">
            <v>6.74</v>
          </cell>
          <cell r="F1019" t="str">
            <v>GEL</v>
          </cell>
          <cell r="G1019">
            <v>3.9</v>
          </cell>
          <cell r="H1019" t="str">
            <v>USD</v>
          </cell>
        </row>
        <row r="1020">
          <cell r="B1020">
            <v>40606</v>
          </cell>
          <cell r="C1020">
            <v>40606</v>
          </cell>
          <cell r="E1020">
            <v>20.23</v>
          </cell>
          <cell r="F1020" t="str">
            <v>GEL</v>
          </cell>
          <cell r="G1020">
            <v>11.700000000000001</v>
          </cell>
          <cell r="H1020" t="str">
            <v>USD</v>
          </cell>
        </row>
        <row r="1021">
          <cell r="B1021">
            <v>40606</v>
          </cell>
          <cell r="C1021">
            <v>40606</v>
          </cell>
          <cell r="E1021">
            <v>6.74</v>
          </cell>
          <cell r="F1021" t="str">
            <v>GEL</v>
          </cell>
          <cell r="G1021">
            <v>3.9</v>
          </cell>
          <cell r="H1021" t="str">
            <v>USD</v>
          </cell>
        </row>
        <row r="1022">
          <cell r="B1022">
            <v>40606</v>
          </cell>
          <cell r="C1022">
            <v>40606</v>
          </cell>
          <cell r="E1022">
            <v>6.74</v>
          </cell>
          <cell r="F1022" t="str">
            <v>GEL</v>
          </cell>
          <cell r="G1022">
            <v>3.9</v>
          </cell>
          <cell r="H1022" t="str">
            <v>USD</v>
          </cell>
        </row>
        <row r="1023">
          <cell r="B1023">
            <v>40606</v>
          </cell>
          <cell r="C1023">
            <v>40606</v>
          </cell>
          <cell r="E1023">
            <v>10.120000000000001</v>
          </cell>
          <cell r="F1023" t="str">
            <v>GEL</v>
          </cell>
          <cell r="G1023">
            <v>5.8500000000000005</v>
          </cell>
          <cell r="H1023" t="str">
            <v>USD</v>
          </cell>
        </row>
        <row r="1024">
          <cell r="B1024">
            <v>40606</v>
          </cell>
          <cell r="C1024">
            <v>40606</v>
          </cell>
          <cell r="E1024">
            <v>6.74</v>
          </cell>
          <cell r="F1024" t="str">
            <v>GEL</v>
          </cell>
          <cell r="G1024">
            <v>3.9</v>
          </cell>
          <cell r="H1024" t="str">
            <v>USD</v>
          </cell>
        </row>
        <row r="1025">
          <cell r="B1025">
            <v>40606</v>
          </cell>
          <cell r="C1025">
            <v>40606</v>
          </cell>
          <cell r="E1025">
            <v>20.23</v>
          </cell>
          <cell r="F1025" t="str">
            <v>GEL</v>
          </cell>
          <cell r="G1025">
            <v>11.700000000000001</v>
          </cell>
          <cell r="H1025" t="str">
            <v>USD</v>
          </cell>
        </row>
        <row r="1026">
          <cell r="B1026">
            <v>40606</v>
          </cell>
          <cell r="C1026">
            <v>40606</v>
          </cell>
          <cell r="E1026">
            <v>3.37</v>
          </cell>
          <cell r="F1026" t="str">
            <v>GEL</v>
          </cell>
          <cell r="G1026">
            <v>1.95</v>
          </cell>
          <cell r="H1026" t="str">
            <v>USD</v>
          </cell>
        </row>
        <row r="1027">
          <cell r="B1027">
            <v>40606</v>
          </cell>
          <cell r="C1027">
            <v>40606</v>
          </cell>
          <cell r="E1027">
            <v>2.7</v>
          </cell>
          <cell r="F1027" t="str">
            <v>GEL</v>
          </cell>
          <cell r="G1027">
            <v>1.56</v>
          </cell>
          <cell r="H1027" t="str">
            <v>USD</v>
          </cell>
        </row>
        <row r="1028">
          <cell r="B1028">
            <v>40606</v>
          </cell>
          <cell r="C1028">
            <v>40606</v>
          </cell>
          <cell r="E1028">
            <v>13.49</v>
          </cell>
          <cell r="F1028" t="str">
            <v>GEL</v>
          </cell>
          <cell r="G1028">
            <v>7.8</v>
          </cell>
          <cell r="H1028" t="str">
            <v>USD</v>
          </cell>
        </row>
        <row r="1029">
          <cell r="B1029">
            <v>40606</v>
          </cell>
          <cell r="C1029">
            <v>40606</v>
          </cell>
          <cell r="E1029">
            <v>26.97</v>
          </cell>
          <cell r="F1029" t="str">
            <v>GEL</v>
          </cell>
          <cell r="G1029">
            <v>15.6</v>
          </cell>
          <cell r="H1029" t="str">
            <v>USD</v>
          </cell>
        </row>
        <row r="1030">
          <cell r="B1030">
            <v>40606</v>
          </cell>
          <cell r="C1030">
            <v>40606</v>
          </cell>
          <cell r="E1030">
            <v>3.37</v>
          </cell>
          <cell r="F1030" t="str">
            <v>GEL</v>
          </cell>
          <cell r="G1030">
            <v>1.95</v>
          </cell>
          <cell r="H1030" t="str">
            <v>USD</v>
          </cell>
        </row>
        <row r="1031">
          <cell r="B1031">
            <v>40606</v>
          </cell>
          <cell r="C1031">
            <v>40606</v>
          </cell>
          <cell r="E1031">
            <v>43.83</v>
          </cell>
          <cell r="F1031" t="str">
            <v>GEL</v>
          </cell>
          <cell r="G1031">
            <v>25.35</v>
          </cell>
          <cell r="H1031" t="str">
            <v>USD</v>
          </cell>
        </row>
        <row r="1032">
          <cell r="B1032">
            <v>40606</v>
          </cell>
          <cell r="C1032">
            <v>40606</v>
          </cell>
          <cell r="E1032">
            <v>13.49</v>
          </cell>
          <cell r="F1032" t="str">
            <v>GEL</v>
          </cell>
          <cell r="G1032">
            <v>7.8</v>
          </cell>
          <cell r="H1032" t="str">
            <v>USD</v>
          </cell>
        </row>
        <row r="1033">
          <cell r="B1033">
            <v>40606</v>
          </cell>
          <cell r="C1033">
            <v>40606</v>
          </cell>
          <cell r="E1033">
            <v>74.180000000000007</v>
          </cell>
          <cell r="F1033" t="str">
            <v>GEL</v>
          </cell>
          <cell r="G1033">
            <v>42.9</v>
          </cell>
          <cell r="H1033" t="str">
            <v>USD</v>
          </cell>
        </row>
        <row r="1034">
          <cell r="B1034">
            <v>40606</v>
          </cell>
          <cell r="C1034">
            <v>40606</v>
          </cell>
          <cell r="E1034">
            <v>4.05</v>
          </cell>
          <cell r="F1034" t="str">
            <v>GEL</v>
          </cell>
          <cell r="G1034">
            <v>2.34</v>
          </cell>
          <cell r="H1034" t="str">
            <v>USD</v>
          </cell>
        </row>
        <row r="1035">
          <cell r="B1035">
            <v>40606</v>
          </cell>
          <cell r="C1035">
            <v>40606</v>
          </cell>
          <cell r="E1035">
            <v>6.74</v>
          </cell>
          <cell r="F1035" t="str">
            <v>GEL</v>
          </cell>
          <cell r="G1035">
            <v>3.9</v>
          </cell>
          <cell r="H1035" t="str">
            <v>USD</v>
          </cell>
        </row>
        <row r="1036">
          <cell r="B1036">
            <v>40606</v>
          </cell>
          <cell r="C1036">
            <v>40606</v>
          </cell>
          <cell r="E1036">
            <v>6.74</v>
          </cell>
          <cell r="F1036" t="str">
            <v>GEL</v>
          </cell>
          <cell r="G1036">
            <v>3.9</v>
          </cell>
          <cell r="H1036" t="str">
            <v>USD</v>
          </cell>
        </row>
        <row r="1037">
          <cell r="B1037">
            <v>40606</v>
          </cell>
          <cell r="C1037">
            <v>40606</v>
          </cell>
          <cell r="E1037">
            <v>13.48</v>
          </cell>
          <cell r="F1037" t="str">
            <v>GEL</v>
          </cell>
          <cell r="G1037">
            <v>7.8</v>
          </cell>
          <cell r="H1037" t="str">
            <v>USD</v>
          </cell>
        </row>
        <row r="1038">
          <cell r="B1038">
            <v>40606</v>
          </cell>
          <cell r="C1038">
            <v>40606</v>
          </cell>
          <cell r="E1038">
            <v>6.74</v>
          </cell>
          <cell r="F1038" t="str">
            <v>GEL</v>
          </cell>
          <cell r="G1038">
            <v>3.9</v>
          </cell>
          <cell r="H1038" t="str">
            <v>USD</v>
          </cell>
        </row>
        <row r="1039">
          <cell r="B1039">
            <v>40606</v>
          </cell>
          <cell r="C1039">
            <v>40606</v>
          </cell>
          <cell r="E1039">
            <v>40.46</v>
          </cell>
          <cell r="F1039" t="str">
            <v>GEL</v>
          </cell>
          <cell r="G1039">
            <v>23.400000000000002</v>
          </cell>
          <cell r="H1039" t="str">
            <v>USD</v>
          </cell>
        </row>
        <row r="1040">
          <cell r="B1040">
            <v>40606</v>
          </cell>
          <cell r="C1040">
            <v>40606</v>
          </cell>
          <cell r="E1040">
            <v>6.74</v>
          </cell>
          <cell r="F1040" t="str">
            <v>GEL</v>
          </cell>
          <cell r="G1040">
            <v>3.9</v>
          </cell>
          <cell r="H1040" t="str">
            <v>USD</v>
          </cell>
        </row>
        <row r="1041">
          <cell r="B1041">
            <v>40606</v>
          </cell>
          <cell r="C1041">
            <v>40606</v>
          </cell>
          <cell r="E1041">
            <v>10.120000000000001</v>
          </cell>
          <cell r="F1041" t="str">
            <v>GEL</v>
          </cell>
          <cell r="G1041">
            <v>5.8500000000000005</v>
          </cell>
          <cell r="H1041" t="str">
            <v>USD</v>
          </cell>
        </row>
        <row r="1042">
          <cell r="B1042">
            <v>40606</v>
          </cell>
          <cell r="C1042">
            <v>40606</v>
          </cell>
          <cell r="E1042">
            <v>6.74</v>
          </cell>
          <cell r="F1042" t="str">
            <v>GEL</v>
          </cell>
          <cell r="G1042">
            <v>3.9</v>
          </cell>
          <cell r="H1042" t="str">
            <v>USD</v>
          </cell>
        </row>
        <row r="1043">
          <cell r="B1043">
            <v>40606</v>
          </cell>
          <cell r="C1043">
            <v>40606</v>
          </cell>
          <cell r="E1043">
            <v>16.86</v>
          </cell>
          <cell r="F1043" t="str">
            <v>GEL</v>
          </cell>
          <cell r="G1043">
            <v>9.75</v>
          </cell>
          <cell r="H1043" t="str">
            <v>USD</v>
          </cell>
        </row>
        <row r="1044">
          <cell r="B1044">
            <v>40606</v>
          </cell>
          <cell r="C1044">
            <v>40606</v>
          </cell>
          <cell r="E1044">
            <v>40.46</v>
          </cell>
          <cell r="F1044" t="str">
            <v>GEL</v>
          </cell>
          <cell r="G1044">
            <v>23.400000000000002</v>
          </cell>
          <cell r="H1044" t="str">
            <v>USD</v>
          </cell>
        </row>
        <row r="1045">
          <cell r="B1045">
            <v>40606</v>
          </cell>
          <cell r="C1045">
            <v>40606</v>
          </cell>
          <cell r="E1045">
            <v>2.7</v>
          </cell>
          <cell r="F1045" t="str">
            <v>GEL</v>
          </cell>
          <cell r="G1045">
            <v>1.56</v>
          </cell>
          <cell r="H1045" t="str">
            <v>USD</v>
          </cell>
        </row>
        <row r="1046">
          <cell r="B1046">
            <v>40606</v>
          </cell>
          <cell r="C1046">
            <v>40606</v>
          </cell>
          <cell r="E1046">
            <v>6.74</v>
          </cell>
          <cell r="F1046" t="str">
            <v>GEL</v>
          </cell>
          <cell r="G1046">
            <v>3.9</v>
          </cell>
          <cell r="H1046" t="str">
            <v>USD</v>
          </cell>
        </row>
        <row r="1047">
          <cell r="B1047">
            <v>40606</v>
          </cell>
          <cell r="C1047">
            <v>40606</v>
          </cell>
          <cell r="E1047">
            <v>26.97</v>
          </cell>
          <cell r="F1047" t="str">
            <v>GEL</v>
          </cell>
          <cell r="G1047">
            <v>15.6</v>
          </cell>
          <cell r="H1047" t="str">
            <v>USD</v>
          </cell>
        </row>
        <row r="1048">
          <cell r="B1048">
            <v>40606</v>
          </cell>
          <cell r="C1048">
            <v>40606</v>
          </cell>
          <cell r="E1048">
            <v>26.97</v>
          </cell>
          <cell r="F1048" t="str">
            <v>GEL</v>
          </cell>
          <cell r="G1048">
            <v>15.6</v>
          </cell>
          <cell r="H1048" t="str">
            <v>USD</v>
          </cell>
        </row>
        <row r="1049">
          <cell r="B1049">
            <v>40606</v>
          </cell>
          <cell r="C1049">
            <v>40606</v>
          </cell>
          <cell r="E1049">
            <v>6.74</v>
          </cell>
          <cell r="F1049" t="str">
            <v>GEL</v>
          </cell>
          <cell r="G1049">
            <v>3.9</v>
          </cell>
          <cell r="H1049" t="str">
            <v>USD</v>
          </cell>
        </row>
        <row r="1050">
          <cell r="B1050">
            <v>40606</v>
          </cell>
          <cell r="C1050">
            <v>40606</v>
          </cell>
          <cell r="E1050">
            <v>6.74</v>
          </cell>
          <cell r="F1050" t="str">
            <v>GEL</v>
          </cell>
          <cell r="G1050">
            <v>3.9</v>
          </cell>
          <cell r="H1050" t="str">
            <v>USD</v>
          </cell>
        </row>
        <row r="1051">
          <cell r="B1051">
            <v>40606</v>
          </cell>
          <cell r="C1051">
            <v>40606</v>
          </cell>
          <cell r="E1051">
            <v>13.48</v>
          </cell>
          <cell r="F1051" t="str">
            <v>GEL</v>
          </cell>
          <cell r="G1051">
            <v>7.8</v>
          </cell>
          <cell r="H1051" t="str">
            <v>USD</v>
          </cell>
        </row>
        <row r="1052">
          <cell r="B1052">
            <v>40606</v>
          </cell>
          <cell r="C1052">
            <v>40606</v>
          </cell>
          <cell r="E1052">
            <v>20.23</v>
          </cell>
          <cell r="F1052" t="str">
            <v>GEL</v>
          </cell>
          <cell r="G1052">
            <v>11.700000000000001</v>
          </cell>
          <cell r="H1052" t="str">
            <v>USD</v>
          </cell>
        </row>
        <row r="1053">
          <cell r="B1053">
            <v>40606</v>
          </cell>
          <cell r="C1053">
            <v>40606</v>
          </cell>
          <cell r="E1053">
            <v>33.71</v>
          </cell>
          <cell r="F1053" t="str">
            <v>GEL</v>
          </cell>
          <cell r="G1053">
            <v>19.5</v>
          </cell>
          <cell r="H1053" t="str">
            <v>USD</v>
          </cell>
        </row>
        <row r="1054">
          <cell r="B1054">
            <v>40606</v>
          </cell>
          <cell r="C1054">
            <v>40606</v>
          </cell>
          <cell r="E1054">
            <v>20.23</v>
          </cell>
          <cell r="F1054" t="str">
            <v>GEL</v>
          </cell>
          <cell r="G1054">
            <v>11.700000000000001</v>
          </cell>
          <cell r="H1054" t="str">
            <v>USD</v>
          </cell>
        </row>
        <row r="1055">
          <cell r="B1055">
            <v>40606</v>
          </cell>
          <cell r="C1055">
            <v>40606</v>
          </cell>
          <cell r="E1055">
            <v>3.37</v>
          </cell>
          <cell r="F1055" t="str">
            <v>GEL</v>
          </cell>
          <cell r="G1055">
            <v>1.95</v>
          </cell>
          <cell r="H1055" t="str">
            <v>USD</v>
          </cell>
        </row>
        <row r="1056">
          <cell r="B1056">
            <v>40606</v>
          </cell>
          <cell r="C1056">
            <v>40606</v>
          </cell>
          <cell r="E1056">
            <v>6.74</v>
          </cell>
          <cell r="F1056" t="str">
            <v>GEL</v>
          </cell>
          <cell r="G1056">
            <v>3.9</v>
          </cell>
          <cell r="H1056" t="str">
            <v>USD</v>
          </cell>
        </row>
        <row r="1057">
          <cell r="B1057">
            <v>40606</v>
          </cell>
          <cell r="C1057">
            <v>40606</v>
          </cell>
          <cell r="E1057">
            <v>26.97</v>
          </cell>
          <cell r="F1057" t="str">
            <v>GEL</v>
          </cell>
          <cell r="G1057">
            <v>15.6</v>
          </cell>
          <cell r="H1057" t="str">
            <v>USD</v>
          </cell>
        </row>
        <row r="1058">
          <cell r="B1058">
            <v>40606</v>
          </cell>
          <cell r="C1058">
            <v>40606</v>
          </cell>
          <cell r="E1058">
            <v>6.74</v>
          </cell>
          <cell r="F1058" t="str">
            <v>GEL</v>
          </cell>
          <cell r="G1058">
            <v>3.9</v>
          </cell>
          <cell r="H1058" t="str">
            <v>USD</v>
          </cell>
        </row>
        <row r="1059">
          <cell r="B1059">
            <v>40606</v>
          </cell>
          <cell r="C1059">
            <v>40606</v>
          </cell>
          <cell r="E1059">
            <v>16.86</v>
          </cell>
          <cell r="F1059" t="str">
            <v>GEL</v>
          </cell>
          <cell r="G1059">
            <v>9.75</v>
          </cell>
          <cell r="H1059" t="str">
            <v>USD</v>
          </cell>
        </row>
        <row r="1060">
          <cell r="B1060">
            <v>40606</v>
          </cell>
          <cell r="C1060">
            <v>40606</v>
          </cell>
          <cell r="E1060">
            <v>6.74</v>
          </cell>
          <cell r="F1060" t="str">
            <v>GEL</v>
          </cell>
          <cell r="G1060">
            <v>3.9</v>
          </cell>
          <cell r="H1060" t="str">
            <v>USD</v>
          </cell>
        </row>
        <row r="1061">
          <cell r="B1061">
            <v>40606</v>
          </cell>
          <cell r="C1061">
            <v>40606</v>
          </cell>
          <cell r="E1061">
            <v>6.74</v>
          </cell>
          <cell r="F1061" t="str">
            <v>GEL</v>
          </cell>
          <cell r="G1061">
            <v>3.9</v>
          </cell>
          <cell r="H1061" t="str">
            <v>USD</v>
          </cell>
        </row>
        <row r="1062">
          <cell r="B1062">
            <v>40606</v>
          </cell>
          <cell r="C1062">
            <v>40606</v>
          </cell>
          <cell r="E1062">
            <v>10.120000000000001</v>
          </cell>
          <cell r="F1062" t="str">
            <v>GEL</v>
          </cell>
          <cell r="G1062">
            <v>5.8500000000000005</v>
          </cell>
          <cell r="H1062" t="str">
            <v>USD</v>
          </cell>
        </row>
        <row r="1063">
          <cell r="B1063">
            <v>40606</v>
          </cell>
          <cell r="C1063">
            <v>40606</v>
          </cell>
          <cell r="E1063">
            <v>6.74</v>
          </cell>
          <cell r="F1063" t="str">
            <v>GEL</v>
          </cell>
          <cell r="G1063">
            <v>3.9</v>
          </cell>
          <cell r="H1063" t="str">
            <v>USD</v>
          </cell>
        </row>
        <row r="1064">
          <cell r="B1064">
            <v>40606</v>
          </cell>
          <cell r="C1064">
            <v>40606</v>
          </cell>
          <cell r="E1064">
            <v>9.44</v>
          </cell>
          <cell r="F1064" t="str">
            <v>GEL</v>
          </cell>
          <cell r="G1064">
            <v>5.46</v>
          </cell>
          <cell r="H1064" t="str">
            <v>USD</v>
          </cell>
        </row>
        <row r="1065">
          <cell r="B1065">
            <v>40606</v>
          </cell>
          <cell r="C1065">
            <v>40606</v>
          </cell>
          <cell r="E1065">
            <v>20.22</v>
          </cell>
          <cell r="F1065" t="str">
            <v>GEL</v>
          </cell>
          <cell r="G1065">
            <v>11.700000000000001</v>
          </cell>
          <cell r="H1065" t="str">
            <v>USD</v>
          </cell>
        </row>
        <row r="1066">
          <cell r="B1066">
            <v>40606</v>
          </cell>
          <cell r="C1066">
            <v>40606</v>
          </cell>
          <cell r="E1066">
            <v>6.74</v>
          </cell>
          <cell r="F1066" t="str">
            <v>GEL</v>
          </cell>
          <cell r="G1066">
            <v>3.9</v>
          </cell>
          <cell r="H1066" t="str">
            <v>USD</v>
          </cell>
        </row>
        <row r="1067">
          <cell r="B1067">
            <v>40606</v>
          </cell>
          <cell r="C1067">
            <v>40606</v>
          </cell>
          <cell r="E1067">
            <v>6.74</v>
          </cell>
          <cell r="F1067" t="str">
            <v>GEL</v>
          </cell>
          <cell r="G1067">
            <v>3.9</v>
          </cell>
          <cell r="H1067" t="str">
            <v>USD</v>
          </cell>
        </row>
        <row r="1068">
          <cell r="B1068">
            <v>40606</v>
          </cell>
          <cell r="C1068">
            <v>40606</v>
          </cell>
          <cell r="E1068">
            <v>6.74</v>
          </cell>
          <cell r="F1068" t="str">
            <v>GEL</v>
          </cell>
          <cell r="G1068">
            <v>3.9</v>
          </cell>
          <cell r="H1068" t="str">
            <v>USD</v>
          </cell>
        </row>
        <row r="1069">
          <cell r="B1069">
            <v>40606</v>
          </cell>
          <cell r="C1069">
            <v>40606</v>
          </cell>
          <cell r="E1069">
            <v>13.49</v>
          </cell>
          <cell r="F1069" t="str">
            <v>GEL</v>
          </cell>
          <cell r="G1069">
            <v>7.8</v>
          </cell>
          <cell r="H1069" t="str">
            <v>USD</v>
          </cell>
        </row>
        <row r="1070">
          <cell r="B1070">
            <v>40606</v>
          </cell>
          <cell r="C1070">
            <v>40606</v>
          </cell>
          <cell r="E1070">
            <v>13.49</v>
          </cell>
          <cell r="F1070" t="str">
            <v>GEL</v>
          </cell>
          <cell r="G1070">
            <v>7.8</v>
          </cell>
          <cell r="H1070" t="str">
            <v>USD</v>
          </cell>
        </row>
        <row r="1071">
          <cell r="B1071">
            <v>40606</v>
          </cell>
          <cell r="C1071">
            <v>40606</v>
          </cell>
          <cell r="E1071">
            <v>20.23</v>
          </cell>
          <cell r="F1071" t="str">
            <v>GEL</v>
          </cell>
          <cell r="G1071">
            <v>11.700000000000001</v>
          </cell>
          <cell r="H1071" t="str">
            <v>USD</v>
          </cell>
        </row>
        <row r="1072">
          <cell r="B1072">
            <v>40606</v>
          </cell>
          <cell r="C1072">
            <v>40606</v>
          </cell>
          <cell r="E1072">
            <v>20.23</v>
          </cell>
          <cell r="F1072" t="str">
            <v>GEL</v>
          </cell>
          <cell r="G1072">
            <v>11.700000000000001</v>
          </cell>
          <cell r="H1072" t="str">
            <v>USD</v>
          </cell>
        </row>
        <row r="1073">
          <cell r="B1073">
            <v>40606</v>
          </cell>
          <cell r="C1073">
            <v>40606</v>
          </cell>
          <cell r="E1073">
            <v>20.23</v>
          </cell>
          <cell r="F1073" t="str">
            <v>GEL</v>
          </cell>
          <cell r="G1073">
            <v>11.700000000000001</v>
          </cell>
          <cell r="H1073" t="str">
            <v>USD</v>
          </cell>
        </row>
        <row r="1074">
          <cell r="B1074">
            <v>40606</v>
          </cell>
          <cell r="C1074">
            <v>40606</v>
          </cell>
          <cell r="E1074">
            <v>3.37</v>
          </cell>
          <cell r="F1074" t="str">
            <v>GEL</v>
          </cell>
          <cell r="G1074">
            <v>1.95</v>
          </cell>
          <cell r="H1074" t="str">
            <v>USD</v>
          </cell>
        </row>
        <row r="1075">
          <cell r="B1075">
            <v>40606</v>
          </cell>
          <cell r="C1075">
            <v>40606</v>
          </cell>
          <cell r="E1075">
            <v>6.74</v>
          </cell>
          <cell r="F1075" t="str">
            <v>GEL</v>
          </cell>
          <cell r="G1075">
            <v>3.9</v>
          </cell>
          <cell r="H1075" t="str">
            <v>USD</v>
          </cell>
        </row>
        <row r="1076">
          <cell r="B1076">
            <v>40606</v>
          </cell>
          <cell r="C1076">
            <v>40606</v>
          </cell>
          <cell r="E1076">
            <v>23.61</v>
          </cell>
          <cell r="F1076" t="str">
            <v>GEL</v>
          </cell>
          <cell r="G1076">
            <v>13.65</v>
          </cell>
          <cell r="H1076" t="str">
            <v>USD</v>
          </cell>
        </row>
        <row r="1077">
          <cell r="B1077">
            <v>40606</v>
          </cell>
          <cell r="C1077">
            <v>40606</v>
          </cell>
          <cell r="E1077">
            <v>3.37</v>
          </cell>
          <cell r="F1077" t="str">
            <v>GEL</v>
          </cell>
          <cell r="G1077">
            <v>1.95</v>
          </cell>
          <cell r="H1077" t="str">
            <v>USD</v>
          </cell>
        </row>
        <row r="1078">
          <cell r="B1078">
            <v>40606</v>
          </cell>
          <cell r="C1078">
            <v>40606</v>
          </cell>
          <cell r="E1078">
            <v>49.97</v>
          </cell>
          <cell r="F1078" t="str">
            <v>GEL</v>
          </cell>
          <cell r="G1078">
            <v>28.900000000000002</v>
          </cell>
          <cell r="H1078" t="str">
            <v>USD</v>
          </cell>
        </row>
        <row r="1079">
          <cell r="B1079">
            <v>40606</v>
          </cell>
          <cell r="C1079">
            <v>40606</v>
          </cell>
          <cell r="E1079">
            <v>6.1000000000000005</v>
          </cell>
          <cell r="F1079" t="str">
            <v>GEL</v>
          </cell>
          <cell r="G1079">
            <v>3.5300000000000002</v>
          </cell>
          <cell r="H1079" t="str">
            <v>USD</v>
          </cell>
        </row>
        <row r="1080">
          <cell r="B1080">
            <v>40606</v>
          </cell>
          <cell r="C1080">
            <v>40606</v>
          </cell>
          <cell r="E1080">
            <v>1.73</v>
          </cell>
          <cell r="F1080" t="str">
            <v>GEL</v>
          </cell>
          <cell r="G1080">
            <v>1</v>
          </cell>
          <cell r="H1080" t="str">
            <v>USD</v>
          </cell>
        </row>
        <row r="1081">
          <cell r="B1081">
            <v>40606</v>
          </cell>
          <cell r="C1081">
            <v>40606</v>
          </cell>
          <cell r="E1081">
            <v>4.32</v>
          </cell>
          <cell r="F1081" t="str">
            <v>GEL</v>
          </cell>
          <cell r="G1081">
            <v>2.5</v>
          </cell>
          <cell r="H1081" t="str">
            <v>USD</v>
          </cell>
        </row>
        <row r="1082">
          <cell r="B1082">
            <v>40606</v>
          </cell>
          <cell r="C1082">
            <v>40606</v>
          </cell>
          <cell r="E1082">
            <v>6.92</v>
          </cell>
          <cell r="F1082" t="str">
            <v>GEL</v>
          </cell>
          <cell r="G1082">
            <v>4</v>
          </cell>
          <cell r="H1082" t="str">
            <v>USD</v>
          </cell>
        </row>
        <row r="1083">
          <cell r="B1083">
            <v>40606</v>
          </cell>
          <cell r="C1083">
            <v>40606</v>
          </cell>
          <cell r="E1083">
            <v>0.86</v>
          </cell>
          <cell r="F1083" t="str">
            <v>GEL</v>
          </cell>
          <cell r="G1083">
            <v>0.5</v>
          </cell>
          <cell r="H1083" t="str">
            <v>USD</v>
          </cell>
        </row>
        <row r="1084">
          <cell r="B1084">
            <v>40606</v>
          </cell>
          <cell r="C1084">
            <v>40606</v>
          </cell>
          <cell r="E1084">
            <v>27.67</v>
          </cell>
          <cell r="F1084" t="str">
            <v>GEL</v>
          </cell>
          <cell r="G1084">
            <v>16</v>
          </cell>
          <cell r="H1084" t="str">
            <v>USD</v>
          </cell>
        </row>
        <row r="1085">
          <cell r="B1085">
            <v>40606</v>
          </cell>
          <cell r="C1085">
            <v>40606</v>
          </cell>
          <cell r="E1085">
            <v>6.74</v>
          </cell>
          <cell r="F1085" t="str">
            <v>GEL</v>
          </cell>
          <cell r="G1085">
            <v>3.9</v>
          </cell>
          <cell r="H1085" t="str">
            <v>USD</v>
          </cell>
        </row>
        <row r="1086">
          <cell r="B1086">
            <v>40606</v>
          </cell>
          <cell r="C1086">
            <v>40606</v>
          </cell>
          <cell r="E1086">
            <v>6.74</v>
          </cell>
          <cell r="F1086" t="str">
            <v>GEL</v>
          </cell>
          <cell r="G1086">
            <v>3.9</v>
          </cell>
          <cell r="H1086" t="str">
            <v>USD</v>
          </cell>
        </row>
        <row r="1087">
          <cell r="B1087">
            <v>40606</v>
          </cell>
          <cell r="C1087">
            <v>40606</v>
          </cell>
          <cell r="E1087">
            <v>33.72</v>
          </cell>
          <cell r="F1087" t="str">
            <v>GEL</v>
          </cell>
          <cell r="G1087">
            <v>19.5</v>
          </cell>
          <cell r="H1087" t="str">
            <v>USD</v>
          </cell>
        </row>
        <row r="1088">
          <cell r="B1088">
            <v>40606</v>
          </cell>
          <cell r="C1088">
            <v>40606</v>
          </cell>
          <cell r="E1088">
            <v>13.49</v>
          </cell>
          <cell r="F1088" t="str">
            <v>GEL</v>
          </cell>
          <cell r="G1088">
            <v>7.8</v>
          </cell>
          <cell r="H1088" t="str">
            <v>USD</v>
          </cell>
        </row>
        <row r="1089">
          <cell r="B1089">
            <v>40606</v>
          </cell>
          <cell r="C1089">
            <v>40606</v>
          </cell>
          <cell r="E1089">
            <v>13.48</v>
          </cell>
          <cell r="F1089" t="str">
            <v>GEL</v>
          </cell>
          <cell r="G1089">
            <v>7.8</v>
          </cell>
          <cell r="H1089" t="str">
            <v>USD</v>
          </cell>
        </row>
        <row r="1090">
          <cell r="B1090">
            <v>40606</v>
          </cell>
          <cell r="C1090">
            <v>40606</v>
          </cell>
          <cell r="E1090">
            <v>6.74</v>
          </cell>
          <cell r="F1090" t="str">
            <v>GEL</v>
          </cell>
          <cell r="G1090">
            <v>3.9</v>
          </cell>
          <cell r="H1090" t="str">
            <v>USD</v>
          </cell>
        </row>
        <row r="1091">
          <cell r="B1091">
            <v>40606</v>
          </cell>
          <cell r="C1091">
            <v>40606</v>
          </cell>
          <cell r="E1091">
            <v>6.74</v>
          </cell>
          <cell r="F1091" t="str">
            <v>GEL</v>
          </cell>
          <cell r="G1091">
            <v>3.9</v>
          </cell>
          <cell r="H1091" t="str">
            <v>USD</v>
          </cell>
        </row>
        <row r="1092">
          <cell r="B1092">
            <v>40606</v>
          </cell>
          <cell r="C1092">
            <v>40606</v>
          </cell>
          <cell r="E1092">
            <v>3.37</v>
          </cell>
          <cell r="F1092" t="str">
            <v>GEL</v>
          </cell>
          <cell r="G1092">
            <v>1.95</v>
          </cell>
          <cell r="H1092" t="str">
            <v>USD</v>
          </cell>
        </row>
        <row r="1093">
          <cell r="B1093">
            <v>40606</v>
          </cell>
          <cell r="C1093">
            <v>40606</v>
          </cell>
          <cell r="E1093">
            <v>10.11</v>
          </cell>
          <cell r="F1093" t="str">
            <v>GEL</v>
          </cell>
          <cell r="G1093">
            <v>5.8500000000000005</v>
          </cell>
          <cell r="H1093" t="str">
            <v>USD</v>
          </cell>
        </row>
        <row r="1094">
          <cell r="B1094">
            <v>40606</v>
          </cell>
          <cell r="C1094">
            <v>40606</v>
          </cell>
          <cell r="E1094">
            <v>6.74</v>
          </cell>
          <cell r="F1094" t="str">
            <v>GEL</v>
          </cell>
          <cell r="G1094">
            <v>3.9</v>
          </cell>
          <cell r="H1094" t="str">
            <v>USD</v>
          </cell>
        </row>
        <row r="1095">
          <cell r="B1095">
            <v>40606</v>
          </cell>
          <cell r="C1095">
            <v>40606</v>
          </cell>
          <cell r="E1095">
            <v>6.74</v>
          </cell>
          <cell r="F1095" t="str">
            <v>GEL</v>
          </cell>
          <cell r="G1095">
            <v>3.9</v>
          </cell>
          <cell r="H1095" t="str">
            <v>USD</v>
          </cell>
        </row>
        <row r="1096">
          <cell r="B1096">
            <v>40606</v>
          </cell>
          <cell r="C1096">
            <v>40606</v>
          </cell>
          <cell r="E1096">
            <v>3.37</v>
          </cell>
          <cell r="F1096" t="str">
            <v>GEL</v>
          </cell>
          <cell r="G1096">
            <v>1.95</v>
          </cell>
          <cell r="H1096" t="str">
            <v>USD</v>
          </cell>
        </row>
        <row r="1097">
          <cell r="B1097">
            <v>40606</v>
          </cell>
          <cell r="C1097">
            <v>40606</v>
          </cell>
          <cell r="E1097">
            <v>47.2</v>
          </cell>
          <cell r="F1097" t="str">
            <v>GEL</v>
          </cell>
          <cell r="G1097">
            <v>27.3</v>
          </cell>
          <cell r="H1097" t="str">
            <v>USD</v>
          </cell>
        </row>
        <row r="1098">
          <cell r="B1098">
            <v>40606</v>
          </cell>
          <cell r="C1098">
            <v>40606</v>
          </cell>
          <cell r="E1098">
            <v>3.37</v>
          </cell>
          <cell r="F1098" t="str">
            <v>GEL</v>
          </cell>
          <cell r="G1098">
            <v>1.95</v>
          </cell>
          <cell r="H1098" t="str">
            <v>USD</v>
          </cell>
        </row>
        <row r="1099">
          <cell r="B1099">
            <v>40606</v>
          </cell>
          <cell r="C1099">
            <v>40606</v>
          </cell>
          <cell r="E1099">
            <v>13.49</v>
          </cell>
          <cell r="F1099" t="str">
            <v>GEL</v>
          </cell>
          <cell r="G1099">
            <v>7.8</v>
          </cell>
          <cell r="H1099" t="str">
            <v>USD</v>
          </cell>
        </row>
        <row r="1100">
          <cell r="B1100">
            <v>40606</v>
          </cell>
          <cell r="C1100">
            <v>40606</v>
          </cell>
          <cell r="E1100">
            <v>5.39</v>
          </cell>
          <cell r="F1100" t="str">
            <v>GEL</v>
          </cell>
          <cell r="G1100">
            <v>3.12</v>
          </cell>
          <cell r="H1100" t="str">
            <v>USD</v>
          </cell>
        </row>
        <row r="1101">
          <cell r="B1101">
            <v>40606</v>
          </cell>
          <cell r="C1101">
            <v>40606</v>
          </cell>
          <cell r="E1101">
            <v>6.74</v>
          </cell>
          <cell r="F1101" t="str">
            <v>GEL</v>
          </cell>
          <cell r="G1101">
            <v>3.9</v>
          </cell>
          <cell r="H1101" t="str">
            <v>USD</v>
          </cell>
        </row>
        <row r="1102">
          <cell r="B1102">
            <v>40606</v>
          </cell>
          <cell r="C1102">
            <v>40606</v>
          </cell>
          <cell r="E1102">
            <v>6.74</v>
          </cell>
          <cell r="F1102" t="str">
            <v>GEL</v>
          </cell>
          <cell r="G1102">
            <v>3.9</v>
          </cell>
          <cell r="H1102" t="str">
            <v>USD</v>
          </cell>
        </row>
        <row r="1103">
          <cell r="B1103">
            <v>40606</v>
          </cell>
          <cell r="C1103">
            <v>40606</v>
          </cell>
          <cell r="E1103">
            <v>33.72</v>
          </cell>
          <cell r="F1103" t="str">
            <v>GEL</v>
          </cell>
          <cell r="G1103">
            <v>19.5</v>
          </cell>
          <cell r="H1103" t="str">
            <v>USD</v>
          </cell>
        </row>
        <row r="1104">
          <cell r="B1104">
            <v>40606</v>
          </cell>
          <cell r="C1104">
            <v>40606</v>
          </cell>
          <cell r="E1104">
            <v>6.74</v>
          </cell>
          <cell r="F1104" t="str">
            <v>GEL</v>
          </cell>
          <cell r="G1104">
            <v>3.9</v>
          </cell>
          <cell r="H1104" t="str">
            <v>USD</v>
          </cell>
        </row>
        <row r="1105">
          <cell r="B1105">
            <v>40606</v>
          </cell>
          <cell r="C1105">
            <v>40606</v>
          </cell>
          <cell r="E1105">
            <v>580.13</v>
          </cell>
          <cell r="F1105" t="str">
            <v>USD</v>
          </cell>
          <cell r="G1105">
            <v>1003.11</v>
          </cell>
          <cell r="H1105" t="str">
            <v>GEL</v>
          </cell>
        </row>
        <row r="1106">
          <cell r="B1106">
            <v>40606</v>
          </cell>
          <cell r="C1106">
            <v>40606</v>
          </cell>
          <cell r="E1106">
            <v>29.39</v>
          </cell>
          <cell r="F1106" t="str">
            <v>GEL</v>
          </cell>
          <cell r="G1106">
            <v>10.42</v>
          </cell>
          <cell r="H1106" t="str">
            <v>GBP</v>
          </cell>
        </row>
        <row r="1107">
          <cell r="B1107">
            <v>40606</v>
          </cell>
          <cell r="C1107">
            <v>40606</v>
          </cell>
          <cell r="E1107">
            <v>462.95</v>
          </cell>
          <cell r="F1107" t="str">
            <v>GEL</v>
          </cell>
          <cell r="G1107">
            <v>973.15</v>
          </cell>
          <cell r="H1107" t="str">
            <v>ILS</v>
          </cell>
        </row>
        <row r="1108">
          <cell r="B1108">
            <v>40606</v>
          </cell>
          <cell r="C1108">
            <v>40606</v>
          </cell>
          <cell r="E1108">
            <v>1247.25</v>
          </cell>
          <cell r="F1108" t="str">
            <v>GEL</v>
          </cell>
          <cell r="G1108">
            <v>733.68000000000006</v>
          </cell>
          <cell r="H1108" t="str">
            <v>USD</v>
          </cell>
        </row>
        <row r="1109">
          <cell r="B1109">
            <v>40606</v>
          </cell>
          <cell r="C1109">
            <v>40606</v>
          </cell>
          <cell r="E1109">
            <v>10070</v>
          </cell>
          <cell r="F1109" t="str">
            <v>USD</v>
          </cell>
          <cell r="G1109">
            <v>17606.95</v>
          </cell>
          <cell r="H1109" t="str">
            <v>GEL</v>
          </cell>
        </row>
        <row r="1110">
          <cell r="B1110">
            <v>40606</v>
          </cell>
          <cell r="C1110">
            <v>40606</v>
          </cell>
          <cell r="E1110">
            <v>33.72</v>
          </cell>
          <cell r="F1110" t="str">
            <v>GEL</v>
          </cell>
          <cell r="G1110">
            <v>19.5</v>
          </cell>
          <cell r="H1110" t="str">
            <v>USD</v>
          </cell>
        </row>
        <row r="1111">
          <cell r="B1111">
            <v>40606</v>
          </cell>
          <cell r="C1111">
            <v>40606</v>
          </cell>
          <cell r="E1111">
            <v>6.74</v>
          </cell>
          <cell r="F1111" t="str">
            <v>GEL</v>
          </cell>
          <cell r="G1111">
            <v>3.9</v>
          </cell>
          <cell r="H1111" t="str">
            <v>USD</v>
          </cell>
        </row>
        <row r="1112">
          <cell r="B1112">
            <v>40606</v>
          </cell>
          <cell r="C1112">
            <v>40606</v>
          </cell>
          <cell r="E1112">
            <v>33.72</v>
          </cell>
          <cell r="F1112" t="str">
            <v>GEL</v>
          </cell>
          <cell r="G1112">
            <v>19.5</v>
          </cell>
          <cell r="H1112" t="str">
            <v>USD</v>
          </cell>
        </row>
        <row r="1113">
          <cell r="B1113">
            <v>40606</v>
          </cell>
          <cell r="C1113">
            <v>40606</v>
          </cell>
          <cell r="E1113">
            <v>13.49</v>
          </cell>
          <cell r="F1113" t="str">
            <v>GEL</v>
          </cell>
          <cell r="G1113">
            <v>7.8</v>
          </cell>
          <cell r="H1113" t="str">
            <v>USD</v>
          </cell>
        </row>
        <row r="1114">
          <cell r="B1114">
            <v>40606</v>
          </cell>
          <cell r="C1114">
            <v>40606</v>
          </cell>
          <cell r="E1114">
            <v>6.74</v>
          </cell>
          <cell r="F1114" t="str">
            <v>GEL</v>
          </cell>
          <cell r="G1114">
            <v>3.9</v>
          </cell>
          <cell r="H1114" t="str">
            <v>USD</v>
          </cell>
        </row>
        <row r="1115">
          <cell r="B1115">
            <v>40606</v>
          </cell>
          <cell r="C1115">
            <v>40606</v>
          </cell>
          <cell r="E1115">
            <v>13.49</v>
          </cell>
          <cell r="F1115" t="str">
            <v>GEL</v>
          </cell>
          <cell r="G1115">
            <v>7.8</v>
          </cell>
          <cell r="H1115" t="str">
            <v>USD</v>
          </cell>
        </row>
        <row r="1116">
          <cell r="B1116">
            <v>40606</v>
          </cell>
          <cell r="C1116">
            <v>40606</v>
          </cell>
          <cell r="E1116">
            <v>6.74</v>
          </cell>
          <cell r="F1116" t="str">
            <v>GEL</v>
          </cell>
          <cell r="G1116">
            <v>3.9</v>
          </cell>
          <cell r="H1116" t="str">
            <v>USD</v>
          </cell>
        </row>
        <row r="1117">
          <cell r="B1117">
            <v>40606</v>
          </cell>
          <cell r="C1117">
            <v>40606</v>
          </cell>
          <cell r="E1117">
            <v>40.46</v>
          </cell>
          <cell r="F1117" t="str">
            <v>GEL</v>
          </cell>
          <cell r="G1117">
            <v>23.400000000000002</v>
          </cell>
          <cell r="H1117" t="str">
            <v>USD</v>
          </cell>
        </row>
        <row r="1118">
          <cell r="B1118">
            <v>40606</v>
          </cell>
          <cell r="C1118">
            <v>40606</v>
          </cell>
          <cell r="E1118">
            <v>33.72</v>
          </cell>
          <cell r="F1118" t="str">
            <v>GEL</v>
          </cell>
          <cell r="G1118">
            <v>19.5</v>
          </cell>
          <cell r="H1118" t="str">
            <v>USD</v>
          </cell>
        </row>
        <row r="1119">
          <cell r="B1119">
            <v>40606</v>
          </cell>
          <cell r="C1119">
            <v>40606</v>
          </cell>
          <cell r="E1119">
            <v>6.74</v>
          </cell>
          <cell r="F1119" t="str">
            <v>GEL</v>
          </cell>
          <cell r="G1119">
            <v>3.9</v>
          </cell>
          <cell r="H1119" t="str">
            <v>USD</v>
          </cell>
        </row>
        <row r="1120">
          <cell r="B1120">
            <v>40606</v>
          </cell>
          <cell r="C1120">
            <v>40606</v>
          </cell>
          <cell r="E1120">
            <v>6.74</v>
          </cell>
          <cell r="F1120" t="str">
            <v>GEL</v>
          </cell>
          <cell r="G1120">
            <v>3.9</v>
          </cell>
          <cell r="H1120" t="str">
            <v>USD</v>
          </cell>
        </row>
        <row r="1121">
          <cell r="B1121">
            <v>40606</v>
          </cell>
          <cell r="C1121">
            <v>40606</v>
          </cell>
          <cell r="E1121">
            <v>13.49</v>
          </cell>
          <cell r="F1121" t="str">
            <v>GEL</v>
          </cell>
          <cell r="G1121">
            <v>7.8</v>
          </cell>
          <cell r="H1121" t="str">
            <v>USD</v>
          </cell>
        </row>
        <row r="1122">
          <cell r="B1122">
            <v>40606</v>
          </cell>
          <cell r="C1122">
            <v>40606</v>
          </cell>
          <cell r="E1122">
            <v>1.3800000000000001</v>
          </cell>
          <cell r="F1122" t="str">
            <v>GEL</v>
          </cell>
          <cell r="G1122">
            <v>0.8</v>
          </cell>
          <cell r="H1122" t="str">
            <v>USD</v>
          </cell>
        </row>
        <row r="1123">
          <cell r="B1123">
            <v>40606</v>
          </cell>
          <cell r="C1123">
            <v>40606</v>
          </cell>
          <cell r="E1123">
            <v>13.49</v>
          </cell>
          <cell r="F1123" t="str">
            <v>GEL</v>
          </cell>
          <cell r="G1123">
            <v>7.8</v>
          </cell>
          <cell r="H1123" t="str">
            <v>USD</v>
          </cell>
        </row>
        <row r="1124">
          <cell r="B1124">
            <v>40606</v>
          </cell>
          <cell r="C1124">
            <v>40606</v>
          </cell>
          <cell r="E1124">
            <v>10.11</v>
          </cell>
          <cell r="F1124" t="str">
            <v>GEL</v>
          </cell>
          <cell r="G1124">
            <v>5.8500000000000005</v>
          </cell>
          <cell r="H1124" t="str">
            <v>USD</v>
          </cell>
        </row>
        <row r="1125">
          <cell r="B1125">
            <v>40606</v>
          </cell>
          <cell r="C1125">
            <v>40606</v>
          </cell>
          <cell r="E1125">
            <v>13.49</v>
          </cell>
          <cell r="F1125" t="str">
            <v>GEL</v>
          </cell>
          <cell r="G1125">
            <v>7.8</v>
          </cell>
          <cell r="H1125" t="str">
            <v>USD</v>
          </cell>
        </row>
        <row r="1126">
          <cell r="B1126">
            <v>40606</v>
          </cell>
          <cell r="C1126">
            <v>40606</v>
          </cell>
          <cell r="E1126">
            <v>6.74</v>
          </cell>
          <cell r="F1126" t="str">
            <v>GEL</v>
          </cell>
          <cell r="G1126">
            <v>3.9</v>
          </cell>
          <cell r="H1126" t="str">
            <v>USD</v>
          </cell>
        </row>
        <row r="1127">
          <cell r="B1127">
            <v>40606</v>
          </cell>
          <cell r="C1127">
            <v>40606</v>
          </cell>
          <cell r="E1127">
            <v>13.49</v>
          </cell>
          <cell r="F1127" t="str">
            <v>GEL</v>
          </cell>
          <cell r="G1127">
            <v>7.8</v>
          </cell>
          <cell r="H1127" t="str">
            <v>USD</v>
          </cell>
        </row>
        <row r="1128">
          <cell r="B1128">
            <v>40606</v>
          </cell>
          <cell r="C1128">
            <v>40606</v>
          </cell>
          <cell r="E1128">
            <v>13.49</v>
          </cell>
          <cell r="F1128" t="str">
            <v>GEL</v>
          </cell>
          <cell r="G1128">
            <v>7.8</v>
          </cell>
          <cell r="H1128" t="str">
            <v>USD</v>
          </cell>
        </row>
        <row r="1129">
          <cell r="B1129">
            <v>40606</v>
          </cell>
          <cell r="C1129">
            <v>40606</v>
          </cell>
          <cell r="E1129">
            <v>47.2</v>
          </cell>
          <cell r="F1129" t="str">
            <v>GEL</v>
          </cell>
          <cell r="G1129">
            <v>27.3</v>
          </cell>
          <cell r="H1129" t="str">
            <v>USD</v>
          </cell>
        </row>
        <row r="1130">
          <cell r="B1130">
            <v>40606</v>
          </cell>
          <cell r="C1130">
            <v>40606</v>
          </cell>
          <cell r="E1130">
            <v>6.74</v>
          </cell>
          <cell r="F1130" t="str">
            <v>GEL</v>
          </cell>
          <cell r="G1130">
            <v>3.9</v>
          </cell>
          <cell r="H1130" t="str">
            <v>USD</v>
          </cell>
        </row>
        <row r="1131">
          <cell r="B1131">
            <v>40606</v>
          </cell>
          <cell r="C1131">
            <v>40606</v>
          </cell>
          <cell r="E1131">
            <v>37.090000000000003</v>
          </cell>
          <cell r="F1131" t="str">
            <v>GEL</v>
          </cell>
          <cell r="G1131">
            <v>21.45</v>
          </cell>
          <cell r="H1131" t="str">
            <v>USD</v>
          </cell>
        </row>
        <row r="1132">
          <cell r="B1132">
            <v>40606</v>
          </cell>
          <cell r="C1132">
            <v>40606</v>
          </cell>
          <cell r="E1132">
            <v>6.74</v>
          </cell>
          <cell r="F1132" t="str">
            <v>GEL</v>
          </cell>
          <cell r="G1132">
            <v>3.9</v>
          </cell>
          <cell r="H1132" t="str">
            <v>USD</v>
          </cell>
        </row>
        <row r="1133">
          <cell r="B1133">
            <v>40606</v>
          </cell>
          <cell r="C1133">
            <v>40606</v>
          </cell>
          <cell r="E1133">
            <v>5.1000000000000005</v>
          </cell>
          <cell r="F1133" t="str">
            <v>GEL</v>
          </cell>
          <cell r="G1133">
            <v>2.95</v>
          </cell>
          <cell r="H1133" t="str">
            <v>USD</v>
          </cell>
        </row>
        <row r="1134">
          <cell r="B1134">
            <v>40606</v>
          </cell>
          <cell r="C1134">
            <v>40606</v>
          </cell>
          <cell r="E1134">
            <v>6.74</v>
          </cell>
          <cell r="F1134" t="str">
            <v>GEL</v>
          </cell>
          <cell r="G1134">
            <v>3.9</v>
          </cell>
          <cell r="H1134" t="str">
            <v>USD</v>
          </cell>
        </row>
        <row r="1135">
          <cell r="B1135">
            <v>40606</v>
          </cell>
          <cell r="C1135">
            <v>40606</v>
          </cell>
          <cell r="E1135">
            <v>8.09</v>
          </cell>
          <cell r="F1135" t="str">
            <v>GEL</v>
          </cell>
          <cell r="G1135">
            <v>4.68</v>
          </cell>
          <cell r="H1135" t="str">
            <v>USD</v>
          </cell>
        </row>
        <row r="1136">
          <cell r="B1136">
            <v>40606</v>
          </cell>
          <cell r="C1136">
            <v>40606</v>
          </cell>
          <cell r="E1136">
            <v>6.74</v>
          </cell>
          <cell r="F1136" t="str">
            <v>GEL</v>
          </cell>
          <cell r="G1136">
            <v>3.9</v>
          </cell>
          <cell r="H1136" t="str">
            <v>USD</v>
          </cell>
        </row>
        <row r="1137">
          <cell r="B1137">
            <v>40606</v>
          </cell>
          <cell r="C1137">
            <v>40606</v>
          </cell>
          <cell r="E1137">
            <v>101.15</v>
          </cell>
          <cell r="F1137" t="str">
            <v>GEL</v>
          </cell>
          <cell r="G1137">
            <v>58.5</v>
          </cell>
          <cell r="H1137" t="str">
            <v>USD</v>
          </cell>
        </row>
        <row r="1138">
          <cell r="B1138">
            <v>40606</v>
          </cell>
          <cell r="C1138">
            <v>40606</v>
          </cell>
          <cell r="E1138">
            <v>20.23</v>
          </cell>
          <cell r="F1138" t="str">
            <v>GEL</v>
          </cell>
          <cell r="G1138">
            <v>11.700000000000001</v>
          </cell>
          <cell r="H1138" t="str">
            <v>USD</v>
          </cell>
        </row>
        <row r="1139">
          <cell r="B1139">
            <v>40606</v>
          </cell>
          <cell r="C1139">
            <v>40606</v>
          </cell>
          <cell r="E1139">
            <v>134.88</v>
          </cell>
          <cell r="F1139" t="str">
            <v>GEL</v>
          </cell>
          <cell r="G1139">
            <v>78</v>
          </cell>
          <cell r="H1139" t="str">
            <v>USD</v>
          </cell>
        </row>
        <row r="1140">
          <cell r="B1140">
            <v>40606</v>
          </cell>
          <cell r="C1140">
            <v>40606</v>
          </cell>
          <cell r="E1140">
            <v>6.74</v>
          </cell>
          <cell r="F1140" t="str">
            <v>GEL</v>
          </cell>
          <cell r="G1140">
            <v>3.9</v>
          </cell>
          <cell r="H1140" t="str">
            <v>USD</v>
          </cell>
        </row>
        <row r="1141">
          <cell r="B1141">
            <v>40606</v>
          </cell>
          <cell r="C1141">
            <v>40606</v>
          </cell>
          <cell r="E1141">
            <v>60.69</v>
          </cell>
          <cell r="F1141" t="str">
            <v>GEL</v>
          </cell>
          <cell r="G1141">
            <v>35.1</v>
          </cell>
          <cell r="H1141" t="str">
            <v>USD</v>
          </cell>
        </row>
        <row r="1142">
          <cell r="B1142">
            <v>40606</v>
          </cell>
          <cell r="C1142">
            <v>40606</v>
          </cell>
          <cell r="E1142">
            <v>1.97</v>
          </cell>
          <cell r="F1142" t="str">
            <v>GEL</v>
          </cell>
          <cell r="G1142">
            <v>1.1400000000000001</v>
          </cell>
          <cell r="H1142" t="str">
            <v>USD</v>
          </cell>
        </row>
        <row r="1143">
          <cell r="B1143">
            <v>40606</v>
          </cell>
          <cell r="C1143">
            <v>40606</v>
          </cell>
          <cell r="E1143">
            <v>2.77</v>
          </cell>
          <cell r="F1143" t="str">
            <v>GEL</v>
          </cell>
          <cell r="G1143">
            <v>1.6</v>
          </cell>
          <cell r="H1143" t="str">
            <v>USD</v>
          </cell>
        </row>
        <row r="1144">
          <cell r="B1144">
            <v>40606</v>
          </cell>
          <cell r="C1144">
            <v>40606</v>
          </cell>
          <cell r="E1144">
            <v>6.92</v>
          </cell>
          <cell r="F1144" t="str">
            <v>GEL</v>
          </cell>
          <cell r="G1144">
            <v>4</v>
          </cell>
          <cell r="H1144" t="str">
            <v>USD</v>
          </cell>
        </row>
        <row r="1145">
          <cell r="B1145">
            <v>40606</v>
          </cell>
          <cell r="C1145">
            <v>40606</v>
          </cell>
          <cell r="E1145">
            <v>1.3800000000000001</v>
          </cell>
          <cell r="F1145" t="str">
            <v>GEL</v>
          </cell>
          <cell r="G1145">
            <v>0.8</v>
          </cell>
          <cell r="H1145" t="str">
            <v>USD</v>
          </cell>
        </row>
        <row r="1146">
          <cell r="B1146">
            <v>40606</v>
          </cell>
          <cell r="C1146">
            <v>40606</v>
          </cell>
          <cell r="E1146">
            <v>17.990000000000002</v>
          </cell>
          <cell r="F1146" t="str">
            <v>GEL</v>
          </cell>
          <cell r="G1146">
            <v>10.4</v>
          </cell>
          <cell r="H1146" t="str">
            <v>USD</v>
          </cell>
        </row>
        <row r="1147">
          <cell r="B1147">
            <v>40606</v>
          </cell>
          <cell r="C1147">
            <v>40606</v>
          </cell>
          <cell r="E1147">
            <v>2.77</v>
          </cell>
          <cell r="F1147" t="str">
            <v>GEL</v>
          </cell>
          <cell r="G1147">
            <v>1.6</v>
          </cell>
          <cell r="H1147" t="str">
            <v>USD</v>
          </cell>
        </row>
        <row r="1148">
          <cell r="B1148">
            <v>40606</v>
          </cell>
          <cell r="C1148">
            <v>40606</v>
          </cell>
          <cell r="E1148">
            <v>3.47</v>
          </cell>
          <cell r="F1148" t="str">
            <v>GEL</v>
          </cell>
          <cell r="G1148">
            <v>2</v>
          </cell>
          <cell r="H1148" t="str">
            <v>USD</v>
          </cell>
        </row>
        <row r="1149">
          <cell r="B1149">
            <v>40606</v>
          </cell>
          <cell r="C1149">
            <v>40606</v>
          </cell>
          <cell r="E1149">
            <v>0.69000000000000006</v>
          </cell>
          <cell r="F1149" t="str">
            <v>GEL</v>
          </cell>
          <cell r="G1149">
            <v>0.4</v>
          </cell>
          <cell r="H1149" t="str">
            <v>USD</v>
          </cell>
        </row>
        <row r="1150">
          <cell r="B1150">
            <v>40606</v>
          </cell>
          <cell r="C1150">
            <v>40606</v>
          </cell>
          <cell r="E1150">
            <v>3.12</v>
          </cell>
          <cell r="F1150" t="str">
            <v>GEL</v>
          </cell>
          <cell r="G1150">
            <v>1.8</v>
          </cell>
          <cell r="H1150" t="str">
            <v>USD</v>
          </cell>
        </row>
        <row r="1151">
          <cell r="B1151">
            <v>40606</v>
          </cell>
          <cell r="C1151">
            <v>40606</v>
          </cell>
          <cell r="E1151">
            <v>1</v>
          </cell>
          <cell r="F1151" t="str">
            <v>GEL</v>
          </cell>
          <cell r="G1151">
            <v>0.57999999999999996</v>
          </cell>
          <cell r="H1151" t="str">
            <v>USD</v>
          </cell>
        </row>
        <row r="1152">
          <cell r="B1152">
            <v>40606</v>
          </cell>
          <cell r="C1152">
            <v>40606</v>
          </cell>
          <cell r="E1152">
            <v>6.45</v>
          </cell>
          <cell r="F1152" t="str">
            <v>GEL</v>
          </cell>
          <cell r="G1152">
            <v>3.72</v>
          </cell>
          <cell r="H1152" t="str">
            <v>USD</v>
          </cell>
        </row>
        <row r="1153">
          <cell r="B1153">
            <v>40606</v>
          </cell>
          <cell r="C1153">
            <v>40606</v>
          </cell>
          <cell r="E1153">
            <v>0.21</v>
          </cell>
          <cell r="F1153" t="str">
            <v>GEL</v>
          </cell>
          <cell r="G1153">
            <v>0.12</v>
          </cell>
          <cell r="H1153" t="str">
            <v>USD</v>
          </cell>
        </row>
        <row r="1154">
          <cell r="B1154">
            <v>40606</v>
          </cell>
          <cell r="C1154">
            <v>40606</v>
          </cell>
          <cell r="E1154">
            <v>6.22</v>
          </cell>
          <cell r="F1154" t="str">
            <v>GEL</v>
          </cell>
          <cell r="G1154">
            <v>3.6</v>
          </cell>
          <cell r="H1154" t="str">
            <v>USD</v>
          </cell>
        </row>
        <row r="1155">
          <cell r="B1155">
            <v>40606</v>
          </cell>
          <cell r="C1155">
            <v>40606</v>
          </cell>
          <cell r="E1155">
            <v>2.0699999999999998</v>
          </cell>
          <cell r="F1155" t="str">
            <v>GEL</v>
          </cell>
          <cell r="G1155">
            <v>1.2</v>
          </cell>
          <cell r="H1155" t="str">
            <v>USD</v>
          </cell>
        </row>
        <row r="1156">
          <cell r="B1156">
            <v>40606</v>
          </cell>
          <cell r="C1156">
            <v>40606</v>
          </cell>
          <cell r="E1156">
            <v>1.04</v>
          </cell>
          <cell r="F1156" t="str">
            <v>GEL</v>
          </cell>
          <cell r="G1156">
            <v>0.6</v>
          </cell>
          <cell r="H1156" t="str">
            <v>USD</v>
          </cell>
        </row>
        <row r="1157">
          <cell r="B1157">
            <v>40606</v>
          </cell>
          <cell r="C1157">
            <v>40606</v>
          </cell>
          <cell r="E1157">
            <v>3.29</v>
          </cell>
          <cell r="F1157" t="str">
            <v>GEL</v>
          </cell>
          <cell r="G1157">
            <v>1.9000000000000001</v>
          </cell>
          <cell r="H1157" t="str">
            <v>USD</v>
          </cell>
        </row>
        <row r="1158">
          <cell r="B1158">
            <v>40606</v>
          </cell>
          <cell r="C1158">
            <v>40606</v>
          </cell>
          <cell r="E1158">
            <v>1.73</v>
          </cell>
          <cell r="F1158" t="str">
            <v>GEL</v>
          </cell>
          <cell r="G1158">
            <v>1</v>
          </cell>
          <cell r="H1158" t="str">
            <v>USD</v>
          </cell>
        </row>
        <row r="1159">
          <cell r="B1159">
            <v>40606</v>
          </cell>
          <cell r="C1159">
            <v>40606</v>
          </cell>
          <cell r="E1159">
            <v>1</v>
          </cell>
          <cell r="F1159" t="str">
            <v>GEL</v>
          </cell>
          <cell r="G1159">
            <v>0.57999999999999996</v>
          </cell>
          <cell r="H1159" t="str">
            <v>USD</v>
          </cell>
        </row>
        <row r="1160">
          <cell r="B1160">
            <v>40606</v>
          </cell>
          <cell r="C1160">
            <v>40606</v>
          </cell>
          <cell r="E1160">
            <v>11.77</v>
          </cell>
          <cell r="F1160" t="str">
            <v>GEL</v>
          </cell>
          <cell r="G1160">
            <v>6.8</v>
          </cell>
          <cell r="H1160" t="str">
            <v>USD</v>
          </cell>
        </row>
        <row r="1161">
          <cell r="B1161">
            <v>40606</v>
          </cell>
          <cell r="C1161">
            <v>40606</v>
          </cell>
          <cell r="E1161">
            <v>2.77</v>
          </cell>
          <cell r="F1161" t="str">
            <v>GEL</v>
          </cell>
          <cell r="G1161">
            <v>1.6</v>
          </cell>
          <cell r="H1161" t="str">
            <v>USD</v>
          </cell>
        </row>
        <row r="1162">
          <cell r="B1162">
            <v>40606</v>
          </cell>
          <cell r="C1162">
            <v>40606</v>
          </cell>
          <cell r="E1162">
            <v>2.77</v>
          </cell>
          <cell r="F1162" t="str">
            <v>GEL</v>
          </cell>
          <cell r="G1162">
            <v>1.6</v>
          </cell>
          <cell r="H1162" t="str">
            <v>USD</v>
          </cell>
        </row>
        <row r="1163">
          <cell r="B1163">
            <v>40606</v>
          </cell>
          <cell r="C1163">
            <v>40606</v>
          </cell>
          <cell r="E1163">
            <v>77866.33</v>
          </cell>
          <cell r="F1163" t="str">
            <v>GEL</v>
          </cell>
          <cell r="G1163">
            <v>45766.8</v>
          </cell>
          <cell r="H1163" t="str">
            <v>USD</v>
          </cell>
        </row>
        <row r="1164">
          <cell r="B1164">
            <v>40606</v>
          </cell>
          <cell r="C1164">
            <v>40606</v>
          </cell>
          <cell r="E1164">
            <v>3140.3</v>
          </cell>
          <cell r="F1164" t="str">
            <v>GEL</v>
          </cell>
          <cell r="G1164">
            <v>1355.79</v>
          </cell>
          <cell r="H1164" t="str">
            <v>EUR</v>
          </cell>
        </row>
        <row r="1165">
          <cell r="B1165">
            <v>40606</v>
          </cell>
          <cell r="C1165">
            <v>40606</v>
          </cell>
          <cell r="E1165">
            <v>1103.47</v>
          </cell>
          <cell r="F1165" t="str">
            <v>USD</v>
          </cell>
          <cell r="G1165">
            <v>1931.69</v>
          </cell>
          <cell r="H1165" t="str">
            <v>GEL</v>
          </cell>
        </row>
        <row r="1166">
          <cell r="B1166">
            <v>40606</v>
          </cell>
          <cell r="C1166">
            <v>40606</v>
          </cell>
          <cell r="E1166">
            <v>1.37</v>
          </cell>
          <cell r="F1166" t="str">
            <v>GEL</v>
          </cell>
          <cell r="G1166">
            <v>0.79</v>
          </cell>
          <cell r="H1166" t="str">
            <v>USD</v>
          </cell>
        </row>
        <row r="1167">
          <cell r="B1167">
            <v>40606</v>
          </cell>
          <cell r="C1167">
            <v>40606</v>
          </cell>
          <cell r="E1167">
            <v>0.69000000000000006</v>
          </cell>
          <cell r="F1167" t="str">
            <v>GEL</v>
          </cell>
          <cell r="G1167">
            <v>0.4</v>
          </cell>
          <cell r="H1167" t="str">
            <v>USD</v>
          </cell>
        </row>
        <row r="1168">
          <cell r="B1168">
            <v>40606</v>
          </cell>
          <cell r="C1168">
            <v>40606</v>
          </cell>
          <cell r="E1168">
            <v>49.63</v>
          </cell>
          <cell r="F1168" t="str">
            <v>GEL</v>
          </cell>
          <cell r="G1168">
            <v>28.7</v>
          </cell>
          <cell r="H1168" t="str">
            <v>USD</v>
          </cell>
        </row>
        <row r="1169">
          <cell r="B1169">
            <v>40606</v>
          </cell>
          <cell r="C1169">
            <v>40606</v>
          </cell>
          <cell r="E1169">
            <v>1.54</v>
          </cell>
          <cell r="F1169" t="str">
            <v>GEL</v>
          </cell>
          <cell r="G1169">
            <v>0.89</v>
          </cell>
          <cell r="H1169" t="str">
            <v>USD</v>
          </cell>
        </row>
        <row r="1170">
          <cell r="B1170">
            <v>40606</v>
          </cell>
          <cell r="C1170">
            <v>40606</v>
          </cell>
          <cell r="E1170">
            <v>1.0900000000000001</v>
          </cell>
          <cell r="F1170" t="str">
            <v>GEL</v>
          </cell>
          <cell r="G1170">
            <v>0.63</v>
          </cell>
          <cell r="H1170" t="str">
            <v>USD</v>
          </cell>
        </row>
        <row r="1171">
          <cell r="B1171">
            <v>40606</v>
          </cell>
          <cell r="C1171">
            <v>40606</v>
          </cell>
          <cell r="E1171">
            <v>0.85</v>
          </cell>
          <cell r="F1171" t="str">
            <v>GEL</v>
          </cell>
          <cell r="G1171">
            <v>0.49</v>
          </cell>
          <cell r="H1171" t="str">
            <v>USD</v>
          </cell>
        </row>
        <row r="1172">
          <cell r="B1172">
            <v>40606</v>
          </cell>
          <cell r="C1172">
            <v>40606</v>
          </cell>
          <cell r="E1172">
            <v>26.75</v>
          </cell>
          <cell r="F1172" t="str">
            <v>GEL</v>
          </cell>
          <cell r="G1172">
            <v>15.47</v>
          </cell>
          <cell r="H1172" t="str">
            <v>USD</v>
          </cell>
        </row>
        <row r="1173">
          <cell r="B1173">
            <v>40606</v>
          </cell>
          <cell r="C1173">
            <v>40606</v>
          </cell>
          <cell r="E1173">
            <v>15.34</v>
          </cell>
          <cell r="F1173" t="str">
            <v>GEL</v>
          </cell>
          <cell r="G1173">
            <v>8.870000000000001</v>
          </cell>
          <cell r="H1173" t="str">
            <v>USD</v>
          </cell>
        </row>
        <row r="1174">
          <cell r="B1174">
            <v>40606</v>
          </cell>
          <cell r="C1174">
            <v>40606</v>
          </cell>
          <cell r="E1174">
            <v>2.56</v>
          </cell>
          <cell r="F1174" t="str">
            <v>GEL</v>
          </cell>
          <cell r="G1174">
            <v>1.48</v>
          </cell>
          <cell r="H1174" t="str">
            <v>USD</v>
          </cell>
        </row>
        <row r="1175">
          <cell r="B1175">
            <v>40606</v>
          </cell>
          <cell r="C1175">
            <v>40606</v>
          </cell>
          <cell r="E1175">
            <v>108.48</v>
          </cell>
          <cell r="F1175" t="str">
            <v>GEL</v>
          </cell>
          <cell r="G1175">
            <v>62.74</v>
          </cell>
          <cell r="H1175" t="str">
            <v>USD</v>
          </cell>
        </row>
        <row r="1176">
          <cell r="B1176">
            <v>40606</v>
          </cell>
          <cell r="C1176">
            <v>40606</v>
          </cell>
          <cell r="E1176">
            <v>20.54</v>
          </cell>
          <cell r="F1176" t="str">
            <v>GEL</v>
          </cell>
          <cell r="G1176">
            <v>11.88</v>
          </cell>
          <cell r="H1176" t="str">
            <v>USD</v>
          </cell>
        </row>
        <row r="1177">
          <cell r="B1177">
            <v>40606</v>
          </cell>
          <cell r="C1177">
            <v>40606</v>
          </cell>
          <cell r="E1177">
            <v>1.6300000000000001</v>
          </cell>
          <cell r="F1177" t="str">
            <v>GEL</v>
          </cell>
          <cell r="G1177">
            <v>0.94000000000000006</v>
          </cell>
          <cell r="H1177" t="str">
            <v>USD</v>
          </cell>
        </row>
        <row r="1178">
          <cell r="B1178">
            <v>40606</v>
          </cell>
          <cell r="C1178">
            <v>40606</v>
          </cell>
          <cell r="E1178">
            <v>27.32</v>
          </cell>
          <cell r="F1178" t="str">
            <v>GEL</v>
          </cell>
          <cell r="G1178">
            <v>15.8</v>
          </cell>
          <cell r="H1178" t="str">
            <v>USD</v>
          </cell>
        </row>
        <row r="1179">
          <cell r="B1179">
            <v>40606</v>
          </cell>
          <cell r="C1179">
            <v>40606</v>
          </cell>
          <cell r="E1179">
            <v>22.88</v>
          </cell>
          <cell r="F1179" t="str">
            <v>GEL</v>
          </cell>
          <cell r="G1179">
            <v>13.23</v>
          </cell>
          <cell r="H1179" t="str">
            <v>USD</v>
          </cell>
        </row>
        <row r="1180">
          <cell r="B1180">
            <v>40606</v>
          </cell>
          <cell r="C1180">
            <v>40606</v>
          </cell>
          <cell r="E1180">
            <v>670000</v>
          </cell>
          <cell r="F1180" t="str">
            <v>EUR</v>
          </cell>
          <cell r="G1180">
            <v>935440.6</v>
          </cell>
          <cell r="H1180" t="str">
            <v>USD</v>
          </cell>
        </row>
        <row r="1181">
          <cell r="B1181">
            <v>40606</v>
          </cell>
          <cell r="C1181">
            <v>40606</v>
          </cell>
          <cell r="E1181">
            <v>50000</v>
          </cell>
          <cell r="F1181" t="str">
            <v>EUR</v>
          </cell>
          <cell r="G1181">
            <v>69809</v>
          </cell>
          <cell r="H1181" t="str">
            <v>USD</v>
          </cell>
        </row>
        <row r="1182">
          <cell r="B1182">
            <v>40606</v>
          </cell>
          <cell r="C1182">
            <v>40606</v>
          </cell>
          <cell r="E1182">
            <v>32543.199999999997</v>
          </cell>
          <cell r="F1182" t="str">
            <v>USD</v>
          </cell>
          <cell r="G1182">
            <v>20000</v>
          </cell>
          <cell r="H1182" t="str">
            <v>GBP</v>
          </cell>
        </row>
        <row r="1183">
          <cell r="B1183">
            <v>40606</v>
          </cell>
          <cell r="C1183">
            <v>40606</v>
          </cell>
          <cell r="E1183">
            <v>32566.600000000002</v>
          </cell>
          <cell r="F1183" t="str">
            <v>USD</v>
          </cell>
          <cell r="G1183">
            <v>20000</v>
          </cell>
          <cell r="H1183" t="str">
            <v>GBP</v>
          </cell>
        </row>
        <row r="1184">
          <cell r="B1184">
            <v>40606</v>
          </cell>
          <cell r="C1184">
            <v>40606</v>
          </cell>
          <cell r="E1184">
            <v>200000</v>
          </cell>
          <cell r="F1184" t="str">
            <v>EUR</v>
          </cell>
          <cell r="G1184">
            <v>279236</v>
          </cell>
          <cell r="H1184" t="str">
            <v>USD</v>
          </cell>
        </row>
        <row r="1185">
          <cell r="B1185">
            <v>40606</v>
          </cell>
          <cell r="C1185">
            <v>40606</v>
          </cell>
          <cell r="E1185">
            <v>50000</v>
          </cell>
          <cell r="F1185" t="str">
            <v>EUR</v>
          </cell>
          <cell r="G1185">
            <v>69809</v>
          </cell>
          <cell r="H1185" t="str">
            <v>USD</v>
          </cell>
        </row>
        <row r="1186">
          <cell r="B1186">
            <v>40606</v>
          </cell>
          <cell r="C1186">
            <v>40606</v>
          </cell>
          <cell r="E1186">
            <v>800000</v>
          </cell>
          <cell r="F1186" t="str">
            <v>EUR</v>
          </cell>
          <cell r="G1186">
            <v>1116944</v>
          </cell>
          <cell r="H1186" t="str">
            <v>USD</v>
          </cell>
        </row>
        <row r="1187">
          <cell r="B1187">
            <v>40606</v>
          </cell>
          <cell r="C1187">
            <v>40606</v>
          </cell>
          <cell r="E1187">
            <v>250000</v>
          </cell>
          <cell r="F1187" t="str">
            <v>EUR</v>
          </cell>
          <cell r="G1187">
            <v>349045</v>
          </cell>
          <cell r="H1187" t="str">
            <v>USD</v>
          </cell>
        </row>
        <row r="1188">
          <cell r="B1188">
            <v>40606</v>
          </cell>
          <cell r="C1188">
            <v>40606</v>
          </cell>
          <cell r="E1188">
            <v>50000</v>
          </cell>
          <cell r="F1188" t="str">
            <v>EUR</v>
          </cell>
          <cell r="G1188">
            <v>69809</v>
          </cell>
          <cell r="H1188" t="str">
            <v>USD</v>
          </cell>
        </row>
        <row r="1189">
          <cell r="B1189">
            <v>40606</v>
          </cell>
          <cell r="C1189">
            <v>40606</v>
          </cell>
          <cell r="E1189">
            <v>150000</v>
          </cell>
          <cell r="F1189" t="str">
            <v>EUR</v>
          </cell>
          <cell r="G1189">
            <v>209427</v>
          </cell>
          <cell r="H1189" t="str">
            <v>USD</v>
          </cell>
        </row>
        <row r="1190">
          <cell r="B1190">
            <v>40606</v>
          </cell>
          <cell r="C1190">
            <v>40606</v>
          </cell>
          <cell r="E1190">
            <v>30000</v>
          </cell>
          <cell r="F1190" t="str">
            <v>EUR</v>
          </cell>
          <cell r="G1190">
            <v>41885.4</v>
          </cell>
          <cell r="H1190" t="str">
            <v>USD</v>
          </cell>
        </row>
        <row r="1191">
          <cell r="B1191">
            <v>40606</v>
          </cell>
          <cell r="C1191">
            <v>40606</v>
          </cell>
          <cell r="E1191">
            <v>50000</v>
          </cell>
          <cell r="F1191" t="str">
            <v>EUR</v>
          </cell>
          <cell r="G1191">
            <v>69809</v>
          </cell>
          <cell r="H1191" t="str">
            <v>USD</v>
          </cell>
        </row>
        <row r="1192">
          <cell r="B1192">
            <v>40606</v>
          </cell>
          <cell r="C1192">
            <v>40606</v>
          </cell>
          <cell r="E1192">
            <v>50000</v>
          </cell>
          <cell r="F1192" t="str">
            <v>EUR</v>
          </cell>
          <cell r="G1192">
            <v>69809</v>
          </cell>
          <cell r="H1192" t="str">
            <v>USD</v>
          </cell>
        </row>
        <row r="1193">
          <cell r="B1193">
            <v>40606</v>
          </cell>
          <cell r="C1193">
            <v>40606</v>
          </cell>
          <cell r="E1193">
            <v>209403</v>
          </cell>
          <cell r="F1193" t="str">
            <v>USD</v>
          </cell>
          <cell r="G1193">
            <v>150000</v>
          </cell>
          <cell r="H1193" t="str">
            <v>EUR</v>
          </cell>
        </row>
        <row r="1194">
          <cell r="B1194">
            <v>40606</v>
          </cell>
          <cell r="C1194">
            <v>40606</v>
          </cell>
          <cell r="E1194">
            <v>150000</v>
          </cell>
          <cell r="F1194" t="str">
            <v>EUR</v>
          </cell>
          <cell r="G1194">
            <v>209427</v>
          </cell>
          <cell r="H1194" t="str">
            <v>USD</v>
          </cell>
        </row>
        <row r="1195">
          <cell r="B1195">
            <v>40606</v>
          </cell>
          <cell r="C1195">
            <v>40606</v>
          </cell>
          <cell r="E1195">
            <v>139574</v>
          </cell>
          <cell r="F1195" t="str">
            <v>USD</v>
          </cell>
          <cell r="G1195">
            <v>100000</v>
          </cell>
          <cell r="H1195" t="str">
            <v>EUR</v>
          </cell>
        </row>
        <row r="1196">
          <cell r="B1196">
            <v>40606</v>
          </cell>
          <cell r="C1196">
            <v>40606</v>
          </cell>
          <cell r="E1196">
            <v>100000</v>
          </cell>
          <cell r="F1196" t="str">
            <v>EUR</v>
          </cell>
          <cell r="G1196">
            <v>139733</v>
          </cell>
          <cell r="H1196" t="str">
            <v>USD</v>
          </cell>
        </row>
        <row r="1197">
          <cell r="B1197">
            <v>40606</v>
          </cell>
          <cell r="C1197">
            <v>40606</v>
          </cell>
          <cell r="E1197">
            <v>139596</v>
          </cell>
          <cell r="F1197" t="str">
            <v>USD</v>
          </cell>
          <cell r="G1197">
            <v>100000</v>
          </cell>
          <cell r="H1197" t="str">
            <v>EUR</v>
          </cell>
        </row>
        <row r="1198">
          <cell r="B1198">
            <v>40606</v>
          </cell>
          <cell r="C1198">
            <v>40606</v>
          </cell>
          <cell r="E1198">
            <v>100000</v>
          </cell>
          <cell r="F1198" t="str">
            <v>EUR</v>
          </cell>
          <cell r="G1198">
            <v>139738</v>
          </cell>
          <cell r="H1198" t="str">
            <v>USD</v>
          </cell>
        </row>
        <row r="1199">
          <cell r="B1199">
            <v>40606</v>
          </cell>
          <cell r="C1199">
            <v>40606</v>
          </cell>
          <cell r="E1199">
            <v>69814.5</v>
          </cell>
          <cell r="F1199" t="str">
            <v>USD</v>
          </cell>
          <cell r="G1199">
            <v>50000</v>
          </cell>
          <cell r="H1199" t="str">
            <v>EUR</v>
          </cell>
        </row>
        <row r="1200">
          <cell r="B1200">
            <v>40606</v>
          </cell>
          <cell r="C1200">
            <v>40606</v>
          </cell>
          <cell r="E1200">
            <v>50000</v>
          </cell>
          <cell r="F1200" t="str">
            <v>EUR</v>
          </cell>
          <cell r="G1200">
            <v>69841</v>
          </cell>
          <cell r="H1200" t="str">
            <v>USD</v>
          </cell>
        </row>
        <row r="1201">
          <cell r="B1201">
            <v>40606</v>
          </cell>
          <cell r="C1201">
            <v>40606</v>
          </cell>
          <cell r="E1201">
            <v>100000</v>
          </cell>
          <cell r="F1201" t="str">
            <v>EUR</v>
          </cell>
          <cell r="G1201">
            <v>139936</v>
          </cell>
          <cell r="H1201" t="str">
            <v>USD</v>
          </cell>
        </row>
        <row r="1202">
          <cell r="C1202">
            <v>40606</v>
          </cell>
          <cell r="E1202">
            <v>34778.589999999851</v>
          </cell>
          <cell r="F1202" t="str">
            <v>GEL</v>
          </cell>
        </row>
        <row r="1203">
          <cell r="C1203">
            <v>40606</v>
          </cell>
          <cell r="G1203">
            <v>44429.739999999758</v>
          </cell>
          <cell r="H1203" t="str">
            <v>GEL</v>
          </cell>
        </row>
        <row r="1204">
          <cell r="C1204">
            <v>40606</v>
          </cell>
          <cell r="E1204">
            <v>274116.28999999911</v>
          </cell>
          <cell r="F1204" t="str">
            <v>GEL</v>
          </cell>
        </row>
        <row r="1205">
          <cell r="C1205">
            <v>40606</v>
          </cell>
          <cell r="G1205">
            <v>127986.00999999791</v>
          </cell>
          <cell r="H1205" t="str">
            <v>GEL</v>
          </cell>
        </row>
        <row r="1206">
          <cell r="B1206">
            <v>40606</v>
          </cell>
          <cell r="C1206">
            <v>40606</v>
          </cell>
          <cell r="E1206">
            <v>1121.67</v>
          </cell>
          <cell r="F1206" t="str">
            <v>GEL</v>
          </cell>
          <cell r="G1206">
            <v>468.88</v>
          </cell>
          <cell r="H1206" t="str">
            <v>EUR</v>
          </cell>
        </row>
        <row r="1207">
          <cell r="B1207">
            <v>40606</v>
          </cell>
          <cell r="C1207">
            <v>40606</v>
          </cell>
          <cell r="E1207">
            <v>1072.8</v>
          </cell>
          <cell r="F1207" t="str">
            <v>GEL</v>
          </cell>
          <cell r="G1207">
            <v>448.42</v>
          </cell>
          <cell r="H1207" t="str">
            <v>EUR</v>
          </cell>
        </row>
        <row r="1208">
          <cell r="B1208">
            <v>40606</v>
          </cell>
          <cell r="C1208">
            <v>40606</v>
          </cell>
          <cell r="E1208">
            <v>4442.8</v>
          </cell>
          <cell r="F1208" t="str">
            <v>GEL</v>
          </cell>
          <cell r="G1208">
            <v>2567.25</v>
          </cell>
          <cell r="H1208" t="str">
            <v>USD</v>
          </cell>
        </row>
        <row r="1209">
          <cell r="B1209">
            <v>40606</v>
          </cell>
          <cell r="C1209">
            <v>40606</v>
          </cell>
          <cell r="E1209">
            <v>9898.59</v>
          </cell>
          <cell r="F1209" t="str">
            <v>GEL</v>
          </cell>
          <cell r="G1209">
            <v>5724.7</v>
          </cell>
          <cell r="H1209" t="str">
            <v>USD</v>
          </cell>
        </row>
        <row r="1210">
          <cell r="B1210">
            <v>40606</v>
          </cell>
          <cell r="C1210">
            <v>40606</v>
          </cell>
          <cell r="E1210">
            <v>274828.01</v>
          </cell>
          <cell r="F1210" t="str">
            <v>USD</v>
          </cell>
          <cell r="G1210">
            <v>475205.11209100002</v>
          </cell>
          <cell r="H1210" t="str">
            <v>GEL</v>
          </cell>
        </row>
        <row r="1211">
          <cell r="B1211">
            <v>40606</v>
          </cell>
          <cell r="C1211">
            <v>40606</v>
          </cell>
          <cell r="E1211">
            <v>16603.088531999998</v>
          </cell>
          <cell r="F1211" t="str">
            <v>GEL</v>
          </cell>
          <cell r="G1211">
            <v>6939.93</v>
          </cell>
          <cell r="H1211" t="str">
            <v>EUR</v>
          </cell>
        </row>
        <row r="1212">
          <cell r="B1212">
            <v>40606</v>
          </cell>
          <cell r="C1212">
            <v>40606</v>
          </cell>
          <cell r="E1212">
            <v>103.75073499999999</v>
          </cell>
          <cell r="F1212" t="str">
            <v>GEL</v>
          </cell>
          <cell r="G1212">
            <v>55.55</v>
          </cell>
          <cell r="H1212" t="str">
            <v>CHF</v>
          </cell>
        </row>
        <row r="1213">
          <cell r="B1213">
            <v>40606</v>
          </cell>
          <cell r="C1213">
            <v>40606</v>
          </cell>
          <cell r="E1213">
            <v>291.76488000000001</v>
          </cell>
          <cell r="F1213" t="str">
            <v>GEL</v>
          </cell>
          <cell r="G1213">
            <v>133.96</v>
          </cell>
          <cell r="H1213" t="str">
            <v>AZN</v>
          </cell>
        </row>
        <row r="1214">
          <cell r="B1214">
            <v>40609</v>
          </cell>
          <cell r="C1214">
            <v>40609</v>
          </cell>
          <cell r="E1214">
            <v>16.64</v>
          </cell>
          <cell r="F1214" t="str">
            <v>USD</v>
          </cell>
          <cell r="G1214">
            <v>28.61</v>
          </cell>
          <cell r="H1214" t="str">
            <v>GEL</v>
          </cell>
        </row>
        <row r="1215">
          <cell r="B1215">
            <v>40609</v>
          </cell>
          <cell r="C1215">
            <v>40609</v>
          </cell>
          <cell r="E1215">
            <v>1</v>
          </cell>
          <cell r="F1215" t="str">
            <v>GEL</v>
          </cell>
          <cell r="G1215">
            <v>0.57999999999999996</v>
          </cell>
          <cell r="H1215" t="str">
            <v>USD</v>
          </cell>
        </row>
        <row r="1216">
          <cell r="B1216">
            <v>40609</v>
          </cell>
          <cell r="C1216">
            <v>40609</v>
          </cell>
          <cell r="E1216">
            <v>110.44</v>
          </cell>
          <cell r="F1216" t="str">
            <v>GEL</v>
          </cell>
          <cell r="G1216">
            <v>1810.49</v>
          </cell>
          <cell r="H1216" t="str">
            <v>RUR</v>
          </cell>
        </row>
        <row r="1217">
          <cell r="B1217">
            <v>40609</v>
          </cell>
          <cell r="C1217">
            <v>40609</v>
          </cell>
          <cell r="E1217">
            <v>937.63</v>
          </cell>
          <cell r="F1217" t="str">
            <v>GEL</v>
          </cell>
          <cell r="G1217">
            <v>390.5</v>
          </cell>
          <cell r="H1217" t="str">
            <v>EUR</v>
          </cell>
        </row>
        <row r="1218">
          <cell r="B1218">
            <v>40609</v>
          </cell>
          <cell r="C1218">
            <v>40609</v>
          </cell>
          <cell r="E1218">
            <v>3</v>
          </cell>
          <cell r="F1218" t="str">
            <v>USD</v>
          </cell>
          <cell r="G1218">
            <v>5.16</v>
          </cell>
          <cell r="H1218" t="str">
            <v>GEL</v>
          </cell>
        </row>
        <row r="1219">
          <cell r="B1219">
            <v>40609</v>
          </cell>
          <cell r="C1219">
            <v>40609</v>
          </cell>
          <cell r="E1219">
            <v>722.95</v>
          </cell>
          <cell r="F1219" t="str">
            <v>GEL</v>
          </cell>
          <cell r="G1219">
            <v>420.44</v>
          </cell>
          <cell r="H1219" t="str">
            <v>USD</v>
          </cell>
        </row>
        <row r="1220">
          <cell r="B1220">
            <v>40609</v>
          </cell>
          <cell r="C1220">
            <v>40609</v>
          </cell>
          <cell r="E1220">
            <v>1107.3399999999999</v>
          </cell>
          <cell r="F1220" t="str">
            <v>EUR</v>
          </cell>
          <cell r="G1220">
            <v>2658.83</v>
          </cell>
          <cell r="H1220" t="str">
            <v>GEL</v>
          </cell>
        </row>
        <row r="1221">
          <cell r="B1221">
            <v>40609</v>
          </cell>
          <cell r="C1221">
            <v>40609</v>
          </cell>
          <cell r="E1221">
            <v>2000</v>
          </cell>
          <cell r="F1221" t="str">
            <v>GBP</v>
          </cell>
          <cell r="G1221">
            <v>3256</v>
          </cell>
          <cell r="H1221" t="str">
            <v>USD</v>
          </cell>
        </row>
        <row r="1222">
          <cell r="B1222">
            <v>40609</v>
          </cell>
          <cell r="C1222">
            <v>40609</v>
          </cell>
          <cell r="E1222">
            <v>321.04000000000002</v>
          </cell>
          <cell r="F1222" t="str">
            <v>EUR</v>
          </cell>
          <cell r="G1222">
            <v>770.85</v>
          </cell>
          <cell r="H1222" t="str">
            <v>GEL</v>
          </cell>
        </row>
        <row r="1223">
          <cell r="B1223">
            <v>40609</v>
          </cell>
          <cell r="C1223">
            <v>40612</v>
          </cell>
          <cell r="E1223">
            <v>41488.04</v>
          </cell>
          <cell r="F1223" t="str">
            <v>USD</v>
          </cell>
          <cell r="G1223">
            <v>150000</v>
          </cell>
          <cell r="H1223" t="str">
            <v>ILS</v>
          </cell>
        </row>
        <row r="1224">
          <cell r="B1224">
            <v>40609</v>
          </cell>
          <cell r="C1224">
            <v>40609</v>
          </cell>
          <cell r="E1224">
            <v>2575500</v>
          </cell>
          <cell r="F1224" t="str">
            <v>GEL</v>
          </cell>
          <cell r="G1224">
            <v>1500000</v>
          </cell>
          <cell r="H1224" t="str">
            <v>USD</v>
          </cell>
        </row>
        <row r="1225">
          <cell r="B1225">
            <v>40609</v>
          </cell>
          <cell r="C1225">
            <v>40609</v>
          </cell>
          <cell r="E1225">
            <v>342400</v>
          </cell>
          <cell r="F1225" t="str">
            <v>GEL</v>
          </cell>
          <cell r="G1225">
            <v>200000</v>
          </cell>
          <cell r="H1225" t="str">
            <v>USD</v>
          </cell>
        </row>
        <row r="1226">
          <cell r="B1226">
            <v>40609</v>
          </cell>
          <cell r="C1226">
            <v>40611</v>
          </cell>
          <cell r="E1226">
            <v>13980</v>
          </cell>
          <cell r="F1226" t="str">
            <v>USD</v>
          </cell>
          <cell r="G1226">
            <v>10000</v>
          </cell>
          <cell r="H1226" t="str">
            <v>EUR</v>
          </cell>
        </row>
        <row r="1227">
          <cell r="B1227">
            <v>40609</v>
          </cell>
          <cell r="C1227">
            <v>40609</v>
          </cell>
          <cell r="E1227">
            <v>864.4</v>
          </cell>
          <cell r="F1227" t="str">
            <v>GEL</v>
          </cell>
          <cell r="G1227">
            <v>360</v>
          </cell>
          <cell r="H1227" t="str">
            <v>EUR</v>
          </cell>
        </row>
        <row r="1228">
          <cell r="B1228">
            <v>40609</v>
          </cell>
          <cell r="C1228">
            <v>40609</v>
          </cell>
          <cell r="E1228">
            <v>864.4</v>
          </cell>
          <cell r="F1228" t="str">
            <v>GEL</v>
          </cell>
          <cell r="G1228">
            <v>360</v>
          </cell>
          <cell r="H1228" t="str">
            <v>EUR</v>
          </cell>
        </row>
        <row r="1229">
          <cell r="B1229">
            <v>40609</v>
          </cell>
          <cell r="C1229">
            <v>40609</v>
          </cell>
          <cell r="E1229">
            <v>12</v>
          </cell>
          <cell r="F1229" t="str">
            <v>USD</v>
          </cell>
          <cell r="G1229">
            <v>20.63</v>
          </cell>
          <cell r="H1229" t="str">
            <v>GEL</v>
          </cell>
        </row>
        <row r="1230">
          <cell r="B1230">
            <v>40609</v>
          </cell>
          <cell r="C1230">
            <v>40609</v>
          </cell>
          <cell r="E1230">
            <v>894520</v>
          </cell>
          <cell r="F1230" t="str">
            <v>HUF</v>
          </cell>
          <cell r="G1230">
            <v>7961.2300000000005</v>
          </cell>
          <cell r="H1230" t="str">
            <v>GEL</v>
          </cell>
        </row>
        <row r="1231">
          <cell r="B1231">
            <v>40609</v>
          </cell>
          <cell r="C1231">
            <v>40609</v>
          </cell>
          <cell r="E1231">
            <v>115000</v>
          </cell>
          <cell r="F1231" t="str">
            <v>EUR</v>
          </cell>
          <cell r="G1231">
            <v>161268.18</v>
          </cell>
          <cell r="H1231" t="str">
            <v>USD</v>
          </cell>
        </row>
        <row r="1232">
          <cell r="B1232">
            <v>40609</v>
          </cell>
          <cell r="C1232">
            <v>40609</v>
          </cell>
          <cell r="E1232">
            <v>52244.9</v>
          </cell>
          <cell r="F1232" t="str">
            <v>USD</v>
          </cell>
          <cell r="G1232">
            <v>32000</v>
          </cell>
          <cell r="H1232" t="str">
            <v>GBP</v>
          </cell>
        </row>
        <row r="1233">
          <cell r="B1233">
            <v>40609</v>
          </cell>
          <cell r="C1233">
            <v>40609</v>
          </cell>
          <cell r="E1233">
            <v>1140.1400000000001</v>
          </cell>
          <cell r="F1233" t="str">
            <v>EUR</v>
          </cell>
          <cell r="G1233">
            <v>2737.59</v>
          </cell>
          <cell r="H1233" t="str">
            <v>GEL</v>
          </cell>
        </row>
        <row r="1234">
          <cell r="B1234">
            <v>40609</v>
          </cell>
          <cell r="C1234">
            <v>40609</v>
          </cell>
          <cell r="E1234">
            <v>1983.47</v>
          </cell>
          <cell r="F1234" t="str">
            <v>EUR</v>
          </cell>
          <cell r="G1234">
            <v>4762.51</v>
          </cell>
          <cell r="H1234" t="str">
            <v>GEL</v>
          </cell>
        </row>
        <row r="1235">
          <cell r="B1235">
            <v>40609</v>
          </cell>
          <cell r="C1235">
            <v>40609</v>
          </cell>
          <cell r="E1235">
            <v>2228.33</v>
          </cell>
          <cell r="F1235" t="str">
            <v>USD</v>
          </cell>
          <cell r="G1235">
            <v>3831.61</v>
          </cell>
          <cell r="H1235" t="str">
            <v>GEL</v>
          </cell>
        </row>
        <row r="1236">
          <cell r="B1236">
            <v>40609</v>
          </cell>
          <cell r="C1236">
            <v>40609</v>
          </cell>
          <cell r="E1236">
            <v>51300</v>
          </cell>
          <cell r="F1236" t="str">
            <v>GEL</v>
          </cell>
          <cell r="G1236">
            <v>30000</v>
          </cell>
          <cell r="H1236" t="str">
            <v>USD</v>
          </cell>
        </row>
        <row r="1237">
          <cell r="B1237">
            <v>40609</v>
          </cell>
          <cell r="C1237">
            <v>40609</v>
          </cell>
          <cell r="E1237">
            <v>445</v>
          </cell>
          <cell r="F1237" t="str">
            <v>GBP</v>
          </cell>
          <cell r="G1237">
            <v>1244.8900000000001</v>
          </cell>
          <cell r="H1237" t="str">
            <v>GEL</v>
          </cell>
        </row>
        <row r="1238">
          <cell r="B1238">
            <v>40609</v>
          </cell>
          <cell r="C1238">
            <v>40609</v>
          </cell>
          <cell r="E1238">
            <v>64378.5</v>
          </cell>
          <cell r="F1238" t="str">
            <v>USD</v>
          </cell>
          <cell r="G1238">
            <v>110795.39</v>
          </cell>
          <cell r="H1238" t="str">
            <v>GEL</v>
          </cell>
        </row>
        <row r="1239">
          <cell r="B1239">
            <v>40609</v>
          </cell>
          <cell r="C1239">
            <v>40609</v>
          </cell>
          <cell r="E1239">
            <v>140109.70000000001</v>
          </cell>
          <cell r="F1239" t="str">
            <v>GEL</v>
          </cell>
          <cell r="G1239">
            <v>81878.080000000002</v>
          </cell>
          <cell r="H1239" t="str">
            <v>USD</v>
          </cell>
        </row>
        <row r="1240">
          <cell r="B1240">
            <v>40609</v>
          </cell>
          <cell r="C1240">
            <v>40609</v>
          </cell>
          <cell r="E1240">
            <v>8747.26</v>
          </cell>
          <cell r="F1240" t="str">
            <v>GEL</v>
          </cell>
          <cell r="G1240">
            <v>5021.8100000000004</v>
          </cell>
          <cell r="H1240" t="str">
            <v>USD</v>
          </cell>
        </row>
        <row r="1241">
          <cell r="B1241">
            <v>40609</v>
          </cell>
          <cell r="C1241">
            <v>40609</v>
          </cell>
          <cell r="E1241">
            <v>122949.1</v>
          </cell>
          <cell r="F1241" t="str">
            <v>GEL</v>
          </cell>
          <cell r="G1241">
            <v>71870.81</v>
          </cell>
          <cell r="H1241" t="str">
            <v>USD</v>
          </cell>
        </row>
        <row r="1242">
          <cell r="B1242">
            <v>40609</v>
          </cell>
          <cell r="C1242">
            <v>40611</v>
          </cell>
          <cell r="E1242">
            <v>284358.27</v>
          </cell>
          <cell r="F1242" t="str">
            <v>GEL</v>
          </cell>
          <cell r="G1242">
            <v>165440</v>
          </cell>
          <cell r="H1242" t="str">
            <v>USD</v>
          </cell>
        </row>
        <row r="1243">
          <cell r="B1243">
            <v>40609</v>
          </cell>
          <cell r="C1243">
            <v>40611</v>
          </cell>
          <cell r="E1243">
            <v>955.71</v>
          </cell>
          <cell r="F1243" t="str">
            <v>EUR</v>
          </cell>
          <cell r="G1243">
            <v>2303.0700000000002</v>
          </cell>
          <cell r="H1243" t="str">
            <v>GEL</v>
          </cell>
        </row>
        <row r="1244">
          <cell r="B1244">
            <v>40609</v>
          </cell>
          <cell r="C1244">
            <v>40611</v>
          </cell>
          <cell r="E1244">
            <v>15000</v>
          </cell>
          <cell r="F1244" t="str">
            <v>EUR</v>
          </cell>
          <cell r="G1244">
            <v>21045</v>
          </cell>
          <cell r="H1244" t="str">
            <v>USD</v>
          </cell>
        </row>
        <row r="1245">
          <cell r="B1245">
            <v>40609</v>
          </cell>
          <cell r="C1245">
            <v>40609</v>
          </cell>
          <cell r="E1245">
            <v>2063.4</v>
          </cell>
          <cell r="F1245" t="str">
            <v>GEL</v>
          </cell>
          <cell r="G1245">
            <v>1200</v>
          </cell>
          <cell r="H1245" t="str">
            <v>USD</v>
          </cell>
        </row>
        <row r="1246">
          <cell r="B1246">
            <v>40609</v>
          </cell>
          <cell r="C1246">
            <v>40609</v>
          </cell>
          <cell r="E1246">
            <v>864.4</v>
          </cell>
          <cell r="F1246" t="str">
            <v>GEL</v>
          </cell>
          <cell r="G1246">
            <v>360</v>
          </cell>
          <cell r="H1246" t="str">
            <v>EUR</v>
          </cell>
        </row>
        <row r="1247">
          <cell r="B1247">
            <v>40609</v>
          </cell>
          <cell r="C1247">
            <v>40609</v>
          </cell>
          <cell r="E1247">
            <v>1011000</v>
          </cell>
          <cell r="F1247" t="str">
            <v>USD</v>
          </cell>
          <cell r="G1247">
            <v>1738414.5</v>
          </cell>
          <cell r="H1247" t="str">
            <v>GEL</v>
          </cell>
        </row>
        <row r="1248">
          <cell r="B1248">
            <v>40609</v>
          </cell>
          <cell r="C1248">
            <v>40609</v>
          </cell>
          <cell r="E1248">
            <v>1357.08</v>
          </cell>
          <cell r="F1248" t="str">
            <v>GEL</v>
          </cell>
          <cell r="G1248">
            <v>6312</v>
          </cell>
          <cell r="H1248" t="str">
            <v>UAH</v>
          </cell>
        </row>
        <row r="1249">
          <cell r="B1249">
            <v>40609</v>
          </cell>
          <cell r="C1249">
            <v>40609</v>
          </cell>
          <cell r="E1249">
            <v>8.34</v>
          </cell>
          <cell r="F1249" t="str">
            <v>GEL</v>
          </cell>
          <cell r="G1249">
            <v>30.900000000000002</v>
          </cell>
          <cell r="H1249" t="str">
            <v>SEK</v>
          </cell>
        </row>
        <row r="1250">
          <cell r="B1250">
            <v>40609</v>
          </cell>
          <cell r="C1250">
            <v>40609</v>
          </cell>
          <cell r="E1250">
            <v>8298.59</v>
          </cell>
          <cell r="F1250" t="str">
            <v>GEL</v>
          </cell>
          <cell r="G1250">
            <v>7755.6900000000005</v>
          </cell>
          <cell r="H1250" t="str">
            <v>TRY</v>
          </cell>
        </row>
        <row r="1251">
          <cell r="B1251">
            <v>40609</v>
          </cell>
          <cell r="C1251">
            <v>40609</v>
          </cell>
          <cell r="E1251">
            <v>353.49</v>
          </cell>
          <cell r="F1251" t="str">
            <v>GEL</v>
          </cell>
          <cell r="G1251">
            <v>584.28</v>
          </cell>
          <cell r="H1251" t="str">
            <v>PLN</v>
          </cell>
        </row>
        <row r="1252">
          <cell r="B1252">
            <v>40609</v>
          </cell>
          <cell r="C1252">
            <v>40609</v>
          </cell>
          <cell r="E1252">
            <v>58.71</v>
          </cell>
          <cell r="F1252" t="str">
            <v>GEL</v>
          </cell>
          <cell r="G1252">
            <v>103</v>
          </cell>
          <cell r="H1252" t="str">
            <v>RON</v>
          </cell>
        </row>
        <row r="1253">
          <cell r="B1253">
            <v>40609</v>
          </cell>
          <cell r="C1253">
            <v>40609</v>
          </cell>
          <cell r="E1253">
            <v>177508</v>
          </cell>
          <cell r="F1253" t="str">
            <v>JPY</v>
          </cell>
          <cell r="G1253">
            <v>3709.92</v>
          </cell>
          <cell r="H1253" t="str">
            <v>GEL</v>
          </cell>
        </row>
        <row r="1254">
          <cell r="B1254">
            <v>40609</v>
          </cell>
          <cell r="C1254">
            <v>40609</v>
          </cell>
          <cell r="E1254">
            <v>198</v>
          </cell>
          <cell r="F1254" t="str">
            <v>GEL</v>
          </cell>
          <cell r="G1254">
            <v>16500</v>
          </cell>
          <cell r="H1254" t="str">
            <v>KZT</v>
          </cell>
        </row>
        <row r="1255">
          <cell r="B1255">
            <v>40609</v>
          </cell>
          <cell r="C1255">
            <v>40609</v>
          </cell>
          <cell r="E1255">
            <v>15301.51</v>
          </cell>
          <cell r="F1255" t="str">
            <v>ILS</v>
          </cell>
          <cell r="G1255">
            <v>7268.22</v>
          </cell>
          <cell r="H1255" t="str">
            <v>GEL</v>
          </cell>
        </row>
        <row r="1256">
          <cell r="B1256">
            <v>40609</v>
          </cell>
          <cell r="C1256">
            <v>40609</v>
          </cell>
          <cell r="E1256">
            <v>8740.16</v>
          </cell>
          <cell r="F1256" t="str">
            <v>CZK</v>
          </cell>
          <cell r="G1256">
            <v>866.15</v>
          </cell>
          <cell r="H1256" t="str">
            <v>GEL</v>
          </cell>
        </row>
        <row r="1257">
          <cell r="B1257">
            <v>40609</v>
          </cell>
          <cell r="C1257">
            <v>40609</v>
          </cell>
          <cell r="E1257">
            <v>836.94</v>
          </cell>
          <cell r="F1257" t="str">
            <v>GEL</v>
          </cell>
          <cell r="G1257">
            <v>3219</v>
          </cell>
          <cell r="H1257" t="str">
            <v>CNY</v>
          </cell>
        </row>
        <row r="1258">
          <cell r="B1258">
            <v>40609</v>
          </cell>
          <cell r="C1258">
            <v>40609</v>
          </cell>
          <cell r="E1258">
            <v>30574.05</v>
          </cell>
          <cell r="F1258" t="str">
            <v>GEL</v>
          </cell>
          <cell r="G1258">
            <v>17322.41</v>
          </cell>
          <cell r="H1258" t="str">
            <v>CAD</v>
          </cell>
        </row>
        <row r="1259">
          <cell r="B1259">
            <v>40609</v>
          </cell>
          <cell r="C1259">
            <v>40609</v>
          </cell>
          <cell r="E1259">
            <v>182000</v>
          </cell>
          <cell r="F1259" t="str">
            <v>EUR</v>
          </cell>
          <cell r="G1259">
            <v>254991.28</v>
          </cell>
          <cell r="H1259" t="str">
            <v>USD</v>
          </cell>
        </row>
        <row r="1260">
          <cell r="B1260">
            <v>40609</v>
          </cell>
          <cell r="C1260">
            <v>40609</v>
          </cell>
          <cell r="E1260">
            <v>3426000</v>
          </cell>
          <cell r="F1260" t="str">
            <v>GEL</v>
          </cell>
          <cell r="G1260">
            <v>2000000</v>
          </cell>
          <cell r="H1260" t="str">
            <v>USD</v>
          </cell>
        </row>
        <row r="1261">
          <cell r="B1261">
            <v>40609</v>
          </cell>
          <cell r="C1261">
            <v>40609</v>
          </cell>
          <cell r="E1261">
            <v>44.230000000000004</v>
          </cell>
          <cell r="F1261" t="str">
            <v>GEL</v>
          </cell>
          <cell r="G1261">
            <v>25.7</v>
          </cell>
          <cell r="H1261" t="str">
            <v>USD</v>
          </cell>
        </row>
        <row r="1262">
          <cell r="B1262">
            <v>40609</v>
          </cell>
          <cell r="C1262">
            <v>40609</v>
          </cell>
          <cell r="E1262">
            <v>14.88</v>
          </cell>
          <cell r="F1262" t="str">
            <v>GEL</v>
          </cell>
          <cell r="G1262">
            <v>8.64</v>
          </cell>
          <cell r="H1262" t="str">
            <v>USD</v>
          </cell>
        </row>
        <row r="1263">
          <cell r="B1263">
            <v>40609</v>
          </cell>
          <cell r="C1263">
            <v>40609</v>
          </cell>
          <cell r="E1263">
            <v>17.2</v>
          </cell>
          <cell r="F1263" t="str">
            <v>GEL</v>
          </cell>
          <cell r="G1263">
            <v>10</v>
          </cell>
          <cell r="H1263" t="str">
            <v>USD</v>
          </cell>
        </row>
        <row r="1264">
          <cell r="B1264">
            <v>40609</v>
          </cell>
          <cell r="C1264">
            <v>40609</v>
          </cell>
          <cell r="E1264">
            <v>0.86</v>
          </cell>
          <cell r="F1264" t="str">
            <v>GEL</v>
          </cell>
          <cell r="G1264">
            <v>0.5</v>
          </cell>
          <cell r="H1264" t="str">
            <v>USD</v>
          </cell>
        </row>
        <row r="1265">
          <cell r="B1265">
            <v>40609</v>
          </cell>
          <cell r="C1265">
            <v>40609</v>
          </cell>
          <cell r="E1265">
            <v>1.72</v>
          </cell>
          <cell r="F1265" t="str">
            <v>GEL</v>
          </cell>
          <cell r="G1265">
            <v>1</v>
          </cell>
          <cell r="H1265" t="str">
            <v>USD</v>
          </cell>
        </row>
        <row r="1266">
          <cell r="B1266">
            <v>40609</v>
          </cell>
          <cell r="C1266">
            <v>40609</v>
          </cell>
          <cell r="E1266">
            <v>21.490000000000002</v>
          </cell>
          <cell r="F1266" t="str">
            <v>GEL</v>
          </cell>
          <cell r="G1266">
            <v>12.5</v>
          </cell>
          <cell r="H1266" t="str">
            <v>USD</v>
          </cell>
        </row>
        <row r="1267">
          <cell r="B1267">
            <v>40609</v>
          </cell>
          <cell r="C1267">
            <v>40609</v>
          </cell>
          <cell r="E1267">
            <v>2.7600000000000002</v>
          </cell>
          <cell r="F1267" t="str">
            <v>GEL</v>
          </cell>
          <cell r="G1267">
            <v>1.6</v>
          </cell>
          <cell r="H1267" t="str">
            <v>USD</v>
          </cell>
        </row>
        <row r="1268">
          <cell r="B1268">
            <v>40609</v>
          </cell>
          <cell r="C1268">
            <v>40609</v>
          </cell>
          <cell r="E1268">
            <v>1.29</v>
          </cell>
          <cell r="F1268" t="str">
            <v>GEL</v>
          </cell>
          <cell r="G1268">
            <v>0.75</v>
          </cell>
          <cell r="H1268" t="str">
            <v>USD</v>
          </cell>
        </row>
        <row r="1269">
          <cell r="B1269">
            <v>40609</v>
          </cell>
          <cell r="C1269">
            <v>40609</v>
          </cell>
          <cell r="E1269">
            <v>0.86</v>
          </cell>
          <cell r="F1269" t="str">
            <v>GEL</v>
          </cell>
          <cell r="G1269">
            <v>0.5</v>
          </cell>
          <cell r="H1269" t="str">
            <v>USD</v>
          </cell>
        </row>
        <row r="1270">
          <cell r="B1270">
            <v>40609</v>
          </cell>
          <cell r="C1270">
            <v>40609</v>
          </cell>
          <cell r="E1270">
            <v>0.86</v>
          </cell>
          <cell r="F1270" t="str">
            <v>GEL</v>
          </cell>
          <cell r="G1270">
            <v>0.5</v>
          </cell>
          <cell r="H1270" t="str">
            <v>USD</v>
          </cell>
        </row>
        <row r="1271">
          <cell r="B1271">
            <v>40609</v>
          </cell>
          <cell r="C1271">
            <v>40609</v>
          </cell>
          <cell r="E1271">
            <v>0.86</v>
          </cell>
          <cell r="F1271" t="str">
            <v>GEL</v>
          </cell>
          <cell r="G1271">
            <v>0.5</v>
          </cell>
          <cell r="H1271" t="str">
            <v>USD</v>
          </cell>
        </row>
        <row r="1272">
          <cell r="B1272">
            <v>40609</v>
          </cell>
          <cell r="C1272">
            <v>40609</v>
          </cell>
          <cell r="E1272">
            <v>1483.18</v>
          </cell>
          <cell r="F1272" t="str">
            <v>GEL</v>
          </cell>
          <cell r="G1272">
            <v>874.06000000000006</v>
          </cell>
          <cell r="H1272" t="str">
            <v>USD</v>
          </cell>
        </row>
        <row r="1273">
          <cell r="B1273">
            <v>40609</v>
          </cell>
          <cell r="C1273">
            <v>40609</v>
          </cell>
          <cell r="E1273">
            <v>34.39</v>
          </cell>
          <cell r="F1273" t="str">
            <v>GEL</v>
          </cell>
          <cell r="G1273">
            <v>20</v>
          </cell>
          <cell r="H1273" t="str">
            <v>USD</v>
          </cell>
        </row>
        <row r="1274">
          <cell r="B1274">
            <v>40609</v>
          </cell>
          <cell r="C1274">
            <v>40609</v>
          </cell>
          <cell r="E1274">
            <v>0.86</v>
          </cell>
          <cell r="F1274" t="str">
            <v>GEL</v>
          </cell>
          <cell r="G1274">
            <v>0.5</v>
          </cell>
          <cell r="H1274" t="str">
            <v>USD</v>
          </cell>
        </row>
        <row r="1275">
          <cell r="B1275">
            <v>40609</v>
          </cell>
          <cell r="C1275">
            <v>40609</v>
          </cell>
          <cell r="E1275">
            <v>2.58</v>
          </cell>
          <cell r="F1275" t="str">
            <v>GEL</v>
          </cell>
          <cell r="G1275">
            <v>1.5</v>
          </cell>
          <cell r="H1275" t="str">
            <v>USD</v>
          </cell>
        </row>
        <row r="1276">
          <cell r="B1276">
            <v>40609</v>
          </cell>
          <cell r="C1276">
            <v>40609</v>
          </cell>
          <cell r="E1276">
            <v>4.3</v>
          </cell>
          <cell r="F1276" t="str">
            <v>GEL</v>
          </cell>
          <cell r="G1276">
            <v>2.5</v>
          </cell>
          <cell r="H1276" t="str">
            <v>USD</v>
          </cell>
        </row>
        <row r="1277">
          <cell r="B1277">
            <v>40609</v>
          </cell>
          <cell r="C1277">
            <v>40609</v>
          </cell>
          <cell r="E1277">
            <v>0.43</v>
          </cell>
          <cell r="F1277" t="str">
            <v>GEL</v>
          </cell>
          <cell r="G1277">
            <v>0.25</v>
          </cell>
          <cell r="H1277" t="str">
            <v>USD</v>
          </cell>
        </row>
        <row r="1278">
          <cell r="B1278">
            <v>40609</v>
          </cell>
          <cell r="C1278">
            <v>40609</v>
          </cell>
          <cell r="E1278">
            <v>6.0200000000000005</v>
          </cell>
          <cell r="F1278" t="str">
            <v>GEL</v>
          </cell>
          <cell r="G1278">
            <v>3.5</v>
          </cell>
          <cell r="H1278" t="str">
            <v>USD</v>
          </cell>
        </row>
        <row r="1279">
          <cell r="B1279">
            <v>40609</v>
          </cell>
          <cell r="C1279">
            <v>40609</v>
          </cell>
          <cell r="E1279">
            <v>1.3800000000000001</v>
          </cell>
          <cell r="F1279" t="str">
            <v>GEL</v>
          </cell>
          <cell r="G1279">
            <v>0.8</v>
          </cell>
          <cell r="H1279" t="str">
            <v>USD</v>
          </cell>
        </row>
        <row r="1280">
          <cell r="B1280">
            <v>40609</v>
          </cell>
          <cell r="C1280">
            <v>40609</v>
          </cell>
          <cell r="E1280">
            <v>1.72</v>
          </cell>
          <cell r="F1280" t="str">
            <v>GEL</v>
          </cell>
          <cell r="G1280">
            <v>1</v>
          </cell>
          <cell r="H1280" t="str">
            <v>USD</v>
          </cell>
        </row>
        <row r="1281">
          <cell r="B1281">
            <v>40609</v>
          </cell>
          <cell r="C1281">
            <v>40609</v>
          </cell>
          <cell r="E1281">
            <v>3.44</v>
          </cell>
          <cell r="F1281" t="str">
            <v>GEL</v>
          </cell>
          <cell r="G1281">
            <v>2</v>
          </cell>
          <cell r="H1281" t="str">
            <v>USD</v>
          </cell>
        </row>
        <row r="1282">
          <cell r="B1282">
            <v>40609</v>
          </cell>
          <cell r="C1282">
            <v>40609</v>
          </cell>
          <cell r="E1282">
            <v>9.4600000000000009</v>
          </cell>
          <cell r="F1282" t="str">
            <v>GEL</v>
          </cell>
          <cell r="G1282">
            <v>5.5</v>
          </cell>
          <cell r="H1282" t="str">
            <v>USD</v>
          </cell>
        </row>
        <row r="1283">
          <cell r="B1283">
            <v>40609</v>
          </cell>
          <cell r="C1283">
            <v>40609</v>
          </cell>
          <cell r="E1283">
            <v>0.86</v>
          </cell>
          <cell r="F1283" t="str">
            <v>GEL</v>
          </cell>
          <cell r="G1283">
            <v>0.5</v>
          </cell>
          <cell r="H1283" t="str">
            <v>USD</v>
          </cell>
        </row>
        <row r="1284">
          <cell r="B1284">
            <v>40609</v>
          </cell>
          <cell r="C1284">
            <v>40609</v>
          </cell>
          <cell r="E1284">
            <v>1.37</v>
          </cell>
          <cell r="F1284" t="str">
            <v>GEL</v>
          </cell>
          <cell r="G1284">
            <v>0.8</v>
          </cell>
          <cell r="H1284" t="str">
            <v>USD</v>
          </cell>
        </row>
        <row r="1285">
          <cell r="B1285">
            <v>40609</v>
          </cell>
          <cell r="C1285">
            <v>40609</v>
          </cell>
          <cell r="E1285">
            <v>1.72</v>
          </cell>
          <cell r="F1285" t="str">
            <v>GEL</v>
          </cell>
          <cell r="G1285">
            <v>1</v>
          </cell>
          <cell r="H1285" t="str">
            <v>USD</v>
          </cell>
        </row>
        <row r="1286">
          <cell r="B1286">
            <v>40609</v>
          </cell>
          <cell r="C1286">
            <v>40609</v>
          </cell>
          <cell r="E1286">
            <v>0.69000000000000006</v>
          </cell>
          <cell r="F1286" t="str">
            <v>GEL</v>
          </cell>
          <cell r="G1286">
            <v>0.4</v>
          </cell>
          <cell r="H1286" t="str">
            <v>USD</v>
          </cell>
        </row>
        <row r="1287">
          <cell r="B1287">
            <v>40609</v>
          </cell>
          <cell r="C1287">
            <v>40609</v>
          </cell>
          <cell r="E1287">
            <v>1.3800000000000001</v>
          </cell>
          <cell r="F1287" t="str">
            <v>GEL</v>
          </cell>
          <cell r="G1287">
            <v>0.8</v>
          </cell>
          <cell r="H1287" t="str">
            <v>USD</v>
          </cell>
        </row>
        <row r="1288">
          <cell r="B1288">
            <v>40609</v>
          </cell>
          <cell r="C1288">
            <v>40609</v>
          </cell>
          <cell r="E1288">
            <v>20.12</v>
          </cell>
          <cell r="F1288" t="str">
            <v>GEL</v>
          </cell>
          <cell r="G1288">
            <v>11.700000000000001</v>
          </cell>
          <cell r="H1288" t="str">
            <v>USD</v>
          </cell>
        </row>
        <row r="1289">
          <cell r="B1289">
            <v>40609</v>
          </cell>
          <cell r="C1289">
            <v>40609</v>
          </cell>
          <cell r="E1289">
            <v>13.41</v>
          </cell>
          <cell r="F1289" t="str">
            <v>GEL</v>
          </cell>
          <cell r="G1289">
            <v>7.8</v>
          </cell>
          <cell r="H1289" t="str">
            <v>USD</v>
          </cell>
        </row>
        <row r="1290">
          <cell r="B1290">
            <v>40609</v>
          </cell>
          <cell r="C1290">
            <v>40609</v>
          </cell>
          <cell r="E1290">
            <v>6.71</v>
          </cell>
          <cell r="F1290" t="str">
            <v>GEL</v>
          </cell>
          <cell r="G1290">
            <v>3.9</v>
          </cell>
          <cell r="H1290" t="str">
            <v>USD</v>
          </cell>
        </row>
        <row r="1291">
          <cell r="B1291">
            <v>40609</v>
          </cell>
          <cell r="C1291">
            <v>40609</v>
          </cell>
          <cell r="E1291">
            <v>13.41</v>
          </cell>
          <cell r="F1291" t="str">
            <v>GEL</v>
          </cell>
          <cell r="G1291">
            <v>7.8</v>
          </cell>
          <cell r="H1291" t="str">
            <v>USD</v>
          </cell>
        </row>
        <row r="1292">
          <cell r="B1292">
            <v>40609</v>
          </cell>
          <cell r="C1292">
            <v>40609</v>
          </cell>
          <cell r="E1292">
            <v>26.82</v>
          </cell>
          <cell r="F1292" t="str">
            <v>GEL</v>
          </cell>
          <cell r="G1292">
            <v>15.6</v>
          </cell>
          <cell r="H1292" t="str">
            <v>USD</v>
          </cell>
        </row>
        <row r="1293">
          <cell r="B1293">
            <v>40609</v>
          </cell>
          <cell r="C1293">
            <v>40609</v>
          </cell>
          <cell r="E1293">
            <v>26.82</v>
          </cell>
          <cell r="F1293" t="str">
            <v>GEL</v>
          </cell>
          <cell r="G1293">
            <v>15.6</v>
          </cell>
          <cell r="H1293" t="str">
            <v>USD</v>
          </cell>
        </row>
        <row r="1294">
          <cell r="B1294">
            <v>40609</v>
          </cell>
          <cell r="C1294">
            <v>40609</v>
          </cell>
          <cell r="E1294">
            <v>20.12</v>
          </cell>
          <cell r="F1294" t="str">
            <v>GEL</v>
          </cell>
          <cell r="G1294">
            <v>11.700000000000001</v>
          </cell>
          <cell r="H1294" t="str">
            <v>USD</v>
          </cell>
        </row>
        <row r="1295">
          <cell r="B1295">
            <v>40609</v>
          </cell>
          <cell r="C1295">
            <v>40609</v>
          </cell>
          <cell r="E1295">
            <v>12250</v>
          </cell>
          <cell r="F1295" t="str">
            <v>USD</v>
          </cell>
          <cell r="G1295">
            <v>21323.07</v>
          </cell>
          <cell r="H1295" t="str">
            <v>GEL</v>
          </cell>
        </row>
        <row r="1296">
          <cell r="B1296">
            <v>40609</v>
          </cell>
          <cell r="C1296">
            <v>40609</v>
          </cell>
          <cell r="E1296">
            <v>6.71</v>
          </cell>
          <cell r="F1296" t="str">
            <v>GEL</v>
          </cell>
          <cell r="G1296">
            <v>3.9</v>
          </cell>
          <cell r="H1296" t="str">
            <v>USD</v>
          </cell>
        </row>
        <row r="1297">
          <cell r="B1297">
            <v>40609</v>
          </cell>
          <cell r="C1297">
            <v>40609</v>
          </cell>
          <cell r="E1297">
            <v>33.53</v>
          </cell>
          <cell r="F1297" t="str">
            <v>GEL</v>
          </cell>
          <cell r="G1297">
            <v>19.5</v>
          </cell>
          <cell r="H1297" t="str">
            <v>USD</v>
          </cell>
        </row>
        <row r="1298">
          <cell r="B1298">
            <v>40609</v>
          </cell>
          <cell r="C1298">
            <v>40609</v>
          </cell>
          <cell r="E1298">
            <v>6.71</v>
          </cell>
          <cell r="F1298" t="str">
            <v>GEL</v>
          </cell>
          <cell r="G1298">
            <v>3.9</v>
          </cell>
          <cell r="H1298" t="str">
            <v>USD</v>
          </cell>
        </row>
        <row r="1299">
          <cell r="B1299">
            <v>40609</v>
          </cell>
          <cell r="C1299">
            <v>40609</v>
          </cell>
          <cell r="E1299">
            <v>23.47</v>
          </cell>
          <cell r="F1299" t="str">
            <v>GEL</v>
          </cell>
          <cell r="G1299">
            <v>13.65</v>
          </cell>
          <cell r="H1299" t="str">
            <v>USD</v>
          </cell>
        </row>
        <row r="1300">
          <cell r="B1300">
            <v>40609</v>
          </cell>
          <cell r="C1300">
            <v>40609</v>
          </cell>
          <cell r="E1300">
            <v>26.82</v>
          </cell>
          <cell r="F1300" t="str">
            <v>GEL</v>
          </cell>
          <cell r="G1300">
            <v>15.6</v>
          </cell>
          <cell r="H1300" t="str">
            <v>USD</v>
          </cell>
        </row>
        <row r="1301">
          <cell r="B1301">
            <v>40609</v>
          </cell>
          <cell r="C1301">
            <v>40609</v>
          </cell>
          <cell r="E1301">
            <v>6.71</v>
          </cell>
          <cell r="F1301" t="str">
            <v>GEL</v>
          </cell>
          <cell r="G1301">
            <v>3.9</v>
          </cell>
          <cell r="H1301" t="str">
            <v>USD</v>
          </cell>
        </row>
        <row r="1302">
          <cell r="B1302">
            <v>40609</v>
          </cell>
          <cell r="C1302">
            <v>40609</v>
          </cell>
          <cell r="E1302">
            <v>26.82</v>
          </cell>
          <cell r="F1302" t="str">
            <v>GEL</v>
          </cell>
          <cell r="G1302">
            <v>15.6</v>
          </cell>
          <cell r="H1302" t="str">
            <v>USD</v>
          </cell>
        </row>
        <row r="1303">
          <cell r="B1303">
            <v>40609</v>
          </cell>
          <cell r="C1303">
            <v>40609</v>
          </cell>
          <cell r="E1303">
            <v>6.71</v>
          </cell>
          <cell r="F1303" t="str">
            <v>GEL</v>
          </cell>
          <cell r="G1303">
            <v>3.9</v>
          </cell>
          <cell r="H1303" t="str">
            <v>USD</v>
          </cell>
        </row>
        <row r="1304">
          <cell r="B1304">
            <v>40609</v>
          </cell>
          <cell r="C1304">
            <v>40609</v>
          </cell>
          <cell r="E1304">
            <v>3.44</v>
          </cell>
          <cell r="F1304" t="str">
            <v>GEL</v>
          </cell>
          <cell r="G1304">
            <v>2</v>
          </cell>
          <cell r="H1304" t="str">
            <v>USD</v>
          </cell>
        </row>
        <row r="1305">
          <cell r="B1305">
            <v>40609</v>
          </cell>
          <cell r="C1305">
            <v>40609</v>
          </cell>
          <cell r="E1305">
            <v>6.19</v>
          </cell>
          <cell r="F1305" t="str">
            <v>GEL</v>
          </cell>
          <cell r="G1305">
            <v>3.6</v>
          </cell>
          <cell r="H1305" t="str">
            <v>USD</v>
          </cell>
        </row>
        <row r="1306">
          <cell r="B1306">
            <v>40609</v>
          </cell>
          <cell r="C1306">
            <v>40609</v>
          </cell>
          <cell r="E1306">
            <v>2.75</v>
          </cell>
          <cell r="F1306" t="str">
            <v>GEL</v>
          </cell>
          <cell r="G1306">
            <v>1.6</v>
          </cell>
          <cell r="H1306" t="str">
            <v>USD</v>
          </cell>
        </row>
        <row r="1307">
          <cell r="B1307">
            <v>40609</v>
          </cell>
          <cell r="C1307">
            <v>40609</v>
          </cell>
          <cell r="E1307">
            <v>1.03</v>
          </cell>
          <cell r="F1307" t="str">
            <v>GEL</v>
          </cell>
          <cell r="G1307">
            <v>0.6</v>
          </cell>
          <cell r="H1307" t="str">
            <v>USD</v>
          </cell>
        </row>
        <row r="1308">
          <cell r="B1308">
            <v>40609</v>
          </cell>
          <cell r="C1308">
            <v>40609</v>
          </cell>
          <cell r="E1308">
            <v>1.3800000000000001</v>
          </cell>
          <cell r="F1308" t="str">
            <v>GEL</v>
          </cell>
          <cell r="G1308">
            <v>0.8</v>
          </cell>
          <cell r="H1308" t="str">
            <v>USD</v>
          </cell>
        </row>
        <row r="1309">
          <cell r="B1309">
            <v>40609</v>
          </cell>
          <cell r="C1309">
            <v>40609</v>
          </cell>
          <cell r="E1309">
            <v>4.47</v>
          </cell>
          <cell r="F1309" t="str">
            <v>GEL</v>
          </cell>
          <cell r="G1309">
            <v>2.6</v>
          </cell>
          <cell r="H1309" t="str">
            <v>USD</v>
          </cell>
        </row>
        <row r="1310">
          <cell r="B1310">
            <v>40609</v>
          </cell>
          <cell r="C1310">
            <v>40609</v>
          </cell>
          <cell r="E1310">
            <v>8.2200000000000006</v>
          </cell>
          <cell r="F1310" t="str">
            <v>GEL</v>
          </cell>
          <cell r="G1310">
            <v>4.78</v>
          </cell>
          <cell r="H1310" t="str">
            <v>USD</v>
          </cell>
        </row>
        <row r="1311">
          <cell r="B1311">
            <v>40609</v>
          </cell>
          <cell r="C1311">
            <v>40609</v>
          </cell>
          <cell r="E1311">
            <v>8.91</v>
          </cell>
          <cell r="F1311" t="str">
            <v>GEL</v>
          </cell>
          <cell r="G1311">
            <v>5.18</v>
          </cell>
          <cell r="H1311" t="str">
            <v>USD</v>
          </cell>
        </row>
        <row r="1312">
          <cell r="B1312">
            <v>40609</v>
          </cell>
          <cell r="C1312">
            <v>40609</v>
          </cell>
          <cell r="E1312">
            <v>14.07</v>
          </cell>
          <cell r="F1312" t="str">
            <v>GEL</v>
          </cell>
          <cell r="G1312">
            <v>8.18</v>
          </cell>
          <cell r="H1312" t="str">
            <v>USD</v>
          </cell>
        </row>
        <row r="1313">
          <cell r="B1313">
            <v>40609</v>
          </cell>
          <cell r="C1313">
            <v>40609</v>
          </cell>
          <cell r="E1313">
            <v>3.44</v>
          </cell>
          <cell r="F1313" t="str">
            <v>GEL</v>
          </cell>
          <cell r="G1313">
            <v>2</v>
          </cell>
          <cell r="H1313" t="str">
            <v>USD</v>
          </cell>
        </row>
        <row r="1314">
          <cell r="B1314">
            <v>40609</v>
          </cell>
          <cell r="C1314">
            <v>40609</v>
          </cell>
          <cell r="E1314">
            <v>2.38</v>
          </cell>
          <cell r="F1314" t="str">
            <v>GEL</v>
          </cell>
          <cell r="G1314">
            <v>1.3800000000000001</v>
          </cell>
          <cell r="H1314" t="str">
            <v>USD</v>
          </cell>
        </row>
        <row r="1315">
          <cell r="B1315">
            <v>40609</v>
          </cell>
          <cell r="C1315">
            <v>40609</v>
          </cell>
          <cell r="E1315">
            <v>1.34</v>
          </cell>
          <cell r="F1315" t="str">
            <v>GEL</v>
          </cell>
          <cell r="G1315">
            <v>0.78</v>
          </cell>
          <cell r="H1315" t="str">
            <v>USD</v>
          </cell>
        </row>
        <row r="1316">
          <cell r="B1316">
            <v>40609</v>
          </cell>
          <cell r="C1316">
            <v>40609</v>
          </cell>
          <cell r="E1316">
            <v>1.03</v>
          </cell>
          <cell r="F1316" t="str">
            <v>GEL</v>
          </cell>
          <cell r="G1316">
            <v>0.6</v>
          </cell>
          <cell r="H1316" t="str">
            <v>USD</v>
          </cell>
        </row>
        <row r="1317">
          <cell r="B1317">
            <v>40609</v>
          </cell>
          <cell r="C1317">
            <v>40609</v>
          </cell>
          <cell r="E1317">
            <v>6.84</v>
          </cell>
          <cell r="F1317" t="str">
            <v>GEL</v>
          </cell>
          <cell r="G1317">
            <v>3.98</v>
          </cell>
          <cell r="H1317" t="str">
            <v>USD</v>
          </cell>
        </row>
        <row r="1318">
          <cell r="B1318">
            <v>40609</v>
          </cell>
          <cell r="C1318">
            <v>40609</v>
          </cell>
          <cell r="E1318">
            <v>1</v>
          </cell>
          <cell r="F1318" t="str">
            <v>GEL</v>
          </cell>
          <cell r="G1318">
            <v>0.57999999999999996</v>
          </cell>
          <cell r="H1318" t="str">
            <v>USD</v>
          </cell>
        </row>
        <row r="1319">
          <cell r="B1319">
            <v>40609</v>
          </cell>
          <cell r="C1319">
            <v>40609</v>
          </cell>
          <cell r="E1319">
            <v>2.06</v>
          </cell>
          <cell r="F1319" t="str">
            <v>GEL</v>
          </cell>
          <cell r="G1319">
            <v>1.2</v>
          </cell>
          <cell r="H1319" t="str">
            <v>USD</v>
          </cell>
        </row>
        <row r="1320">
          <cell r="B1320">
            <v>40609</v>
          </cell>
          <cell r="C1320">
            <v>40609</v>
          </cell>
          <cell r="E1320">
            <v>1.3800000000000001</v>
          </cell>
          <cell r="F1320" t="str">
            <v>GEL</v>
          </cell>
          <cell r="G1320">
            <v>0.8</v>
          </cell>
          <cell r="H1320" t="str">
            <v>USD</v>
          </cell>
        </row>
        <row r="1321">
          <cell r="B1321">
            <v>40609</v>
          </cell>
          <cell r="C1321">
            <v>40609</v>
          </cell>
          <cell r="E1321">
            <v>5.82</v>
          </cell>
          <cell r="F1321" t="str">
            <v>GEL</v>
          </cell>
          <cell r="G1321">
            <v>3.38</v>
          </cell>
          <cell r="H1321" t="str">
            <v>USD</v>
          </cell>
        </row>
        <row r="1322">
          <cell r="B1322">
            <v>40609</v>
          </cell>
          <cell r="C1322">
            <v>40609</v>
          </cell>
          <cell r="E1322">
            <v>1.3800000000000001</v>
          </cell>
          <cell r="F1322" t="str">
            <v>GEL</v>
          </cell>
          <cell r="G1322">
            <v>0.8</v>
          </cell>
          <cell r="H1322" t="str">
            <v>USD</v>
          </cell>
        </row>
        <row r="1323">
          <cell r="B1323">
            <v>40609</v>
          </cell>
          <cell r="C1323">
            <v>40609</v>
          </cell>
          <cell r="E1323">
            <v>6.88</v>
          </cell>
          <cell r="F1323" t="str">
            <v>GEL</v>
          </cell>
          <cell r="G1323">
            <v>4</v>
          </cell>
          <cell r="H1323" t="str">
            <v>USD</v>
          </cell>
        </row>
        <row r="1324">
          <cell r="B1324">
            <v>40609</v>
          </cell>
          <cell r="C1324">
            <v>40609</v>
          </cell>
          <cell r="E1324">
            <v>0.69000000000000006</v>
          </cell>
          <cell r="F1324" t="str">
            <v>GEL</v>
          </cell>
          <cell r="G1324">
            <v>0.4</v>
          </cell>
          <cell r="H1324" t="str">
            <v>USD</v>
          </cell>
        </row>
        <row r="1325">
          <cell r="B1325">
            <v>40609</v>
          </cell>
          <cell r="C1325">
            <v>40609</v>
          </cell>
          <cell r="E1325">
            <v>1.3800000000000001</v>
          </cell>
          <cell r="F1325" t="str">
            <v>GEL</v>
          </cell>
          <cell r="G1325">
            <v>0.8</v>
          </cell>
          <cell r="H1325" t="str">
            <v>USD</v>
          </cell>
        </row>
        <row r="1326">
          <cell r="B1326">
            <v>40609</v>
          </cell>
          <cell r="C1326">
            <v>40609</v>
          </cell>
          <cell r="E1326">
            <v>1</v>
          </cell>
          <cell r="F1326" t="str">
            <v>GEL</v>
          </cell>
          <cell r="G1326">
            <v>0.57999999999999996</v>
          </cell>
          <cell r="H1326" t="str">
            <v>USD</v>
          </cell>
        </row>
        <row r="1327">
          <cell r="B1327">
            <v>40609</v>
          </cell>
          <cell r="C1327">
            <v>40609</v>
          </cell>
          <cell r="E1327">
            <v>0.34</v>
          </cell>
          <cell r="F1327" t="str">
            <v>GEL</v>
          </cell>
          <cell r="G1327">
            <v>0.2</v>
          </cell>
          <cell r="H1327" t="str">
            <v>USD</v>
          </cell>
        </row>
        <row r="1328">
          <cell r="B1328">
            <v>40609</v>
          </cell>
          <cell r="C1328">
            <v>40609</v>
          </cell>
          <cell r="E1328">
            <v>1.3800000000000001</v>
          </cell>
          <cell r="F1328" t="str">
            <v>GEL</v>
          </cell>
          <cell r="G1328">
            <v>0.8</v>
          </cell>
          <cell r="H1328" t="str">
            <v>USD</v>
          </cell>
        </row>
        <row r="1329">
          <cell r="B1329">
            <v>40609</v>
          </cell>
          <cell r="C1329">
            <v>40609</v>
          </cell>
          <cell r="E1329">
            <v>0.21</v>
          </cell>
          <cell r="F1329" t="str">
            <v>GEL</v>
          </cell>
          <cell r="G1329">
            <v>0.12</v>
          </cell>
          <cell r="H1329" t="str">
            <v>USD</v>
          </cell>
        </row>
        <row r="1330">
          <cell r="B1330">
            <v>40609</v>
          </cell>
          <cell r="C1330">
            <v>40609</v>
          </cell>
          <cell r="E1330">
            <v>2.75</v>
          </cell>
          <cell r="F1330" t="str">
            <v>GEL</v>
          </cell>
          <cell r="G1330">
            <v>1.6</v>
          </cell>
          <cell r="H1330" t="str">
            <v>USD</v>
          </cell>
        </row>
        <row r="1331">
          <cell r="B1331">
            <v>40609</v>
          </cell>
          <cell r="C1331">
            <v>40609</v>
          </cell>
          <cell r="E1331">
            <v>1</v>
          </cell>
          <cell r="F1331" t="str">
            <v>GEL</v>
          </cell>
          <cell r="G1331">
            <v>0.57999999999999996</v>
          </cell>
          <cell r="H1331" t="str">
            <v>USD</v>
          </cell>
        </row>
        <row r="1332">
          <cell r="B1332">
            <v>40609</v>
          </cell>
          <cell r="C1332">
            <v>40609</v>
          </cell>
          <cell r="E1332">
            <v>2.4</v>
          </cell>
          <cell r="F1332" t="str">
            <v>GEL</v>
          </cell>
          <cell r="G1332">
            <v>1.4000000000000001</v>
          </cell>
          <cell r="H1332" t="str">
            <v>USD</v>
          </cell>
        </row>
        <row r="1333">
          <cell r="B1333">
            <v>40609</v>
          </cell>
          <cell r="C1333">
            <v>40609</v>
          </cell>
          <cell r="E1333">
            <v>2.06</v>
          </cell>
          <cell r="F1333" t="str">
            <v>GEL</v>
          </cell>
          <cell r="G1333">
            <v>1.2</v>
          </cell>
          <cell r="H1333" t="str">
            <v>USD</v>
          </cell>
        </row>
        <row r="1334">
          <cell r="B1334">
            <v>40609</v>
          </cell>
          <cell r="C1334">
            <v>40609</v>
          </cell>
          <cell r="E1334">
            <v>1</v>
          </cell>
          <cell r="F1334" t="str">
            <v>GEL</v>
          </cell>
          <cell r="G1334">
            <v>0.57999999999999996</v>
          </cell>
          <cell r="H1334" t="str">
            <v>USD</v>
          </cell>
        </row>
        <row r="1335">
          <cell r="B1335">
            <v>40609</v>
          </cell>
          <cell r="C1335">
            <v>40609</v>
          </cell>
          <cell r="E1335">
            <v>0.34</v>
          </cell>
          <cell r="F1335" t="str">
            <v>GEL</v>
          </cell>
          <cell r="G1335">
            <v>0.2</v>
          </cell>
          <cell r="H1335" t="str">
            <v>USD</v>
          </cell>
        </row>
        <row r="1336">
          <cell r="B1336">
            <v>40609</v>
          </cell>
          <cell r="C1336">
            <v>40609</v>
          </cell>
          <cell r="E1336">
            <v>0.55000000000000004</v>
          </cell>
          <cell r="F1336" t="str">
            <v>GEL</v>
          </cell>
          <cell r="G1336">
            <v>0.32</v>
          </cell>
          <cell r="H1336" t="str">
            <v>USD</v>
          </cell>
        </row>
        <row r="1337">
          <cell r="B1337">
            <v>40609</v>
          </cell>
          <cell r="C1337">
            <v>40609</v>
          </cell>
          <cell r="E1337">
            <v>3.1</v>
          </cell>
          <cell r="F1337" t="str">
            <v>GEL</v>
          </cell>
          <cell r="G1337">
            <v>1.8</v>
          </cell>
          <cell r="H1337" t="str">
            <v>USD</v>
          </cell>
        </row>
        <row r="1338">
          <cell r="B1338">
            <v>40609</v>
          </cell>
          <cell r="C1338">
            <v>40609</v>
          </cell>
          <cell r="E1338">
            <v>1.69</v>
          </cell>
          <cell r="F1338" t="str">
            <v>GEL</v>
          </cell>
          <cell r="G1338">
            <v>0.98</v>
          </cell>
          <cell r="H1338" t="str">
            <v>USD</v>
          </cell>
        </row>
        <row r="1339">
          <cell r="B1339">
            <v>40609</v>
          </cell>
          <cell r="C1339">
            <v>40609</v>
          </cell>
          <cell r="E1339">
            <v>1.72</v>
          </cell>
          <cell r="F1339" t="str">
            <v>GEL</v>
          </cell>
          <cell r="G1339">
            <v>1</v>
          </cell>
          <cell r="H1339" t="str">
            <v>USD</v>
          </cell>
        </row>
        <row r="1340">
          <cell r="B1340">
            <v>40609</v>
          </cell>
          <cell r="C1340">
            <v>40609</v>
          </cell>
          <cell r="E1340">
            <v>1.3800000000000001</v>
          </cell>
          <cell r="F1340" t="str">
            <v>GEL</v>
          </cell>
          <cell r="G1340">
            <v>0.8</v>
          </cell>
          <cell r="H1340" t="str">
            <v>USD</v>
          </cell>
        </row>
        <row r="1341">
          <cell r="B1341">
            <v>40609</v>
          </cell>
          <cell r="C1341">
            <v>40609</v>
          </cell>
          <cell r="E1341">
            <v>0.34</v>
          </cell>
          <cell r="F1341" t="str">
            <v>GEL</v>
          </cell>
          <cell r="G1341">
            <v>0.2</v>
          </cell>
          <cell r="H1341" t="str">
            <v>USD</v>
          </cell>
        </row>
        <row r="1342">
          <cell r="B1342">
            <v>40609</v>
          </cell>
          <cell r="C1342">
            <v>40609</v>
          </cell>
          <cell r="E1342">
            <v>1</v>
          </cell>
          <cell r="F1342" t="str">
            <v>GEL</v>
          </cell>
          <cell r="G1342">
            <v>0.57999999999999996</v>
          </cell>
          <cell r="H1342" t="str">
            <v>USD</v>
          </cell>
        </row>
        <row r="1343">
          <cell r="B1343">
            <v>40609</v>
          </cell>
          <cell r="C1343">
            <v>40609</v>
          </cell>
          <cell r="E1343">
            <v>1.03</v>
          </cell>
          <cell r="F1343" t="str">
            <v>GEL</v>
          </cell>
          <cell r="G1343">
            <v>0.6</v>
          </cell>
          <cell r="H1343" t="str">
            <v>USD</v>
          </cell>
        </row>
        <row r="1344">
          <cell r="B1344">
            <v>40609</v>
          </cell>
          <cell r="C1344">
            <v>40609</v>
          </cell>
          <cell r="E1344">
            <v>3.7800000000000002</v>
          </cell>
          <cell r="F1344" t="str">
            <v>GEL</v>
          </cell>
          <cell r="G1344">
            <v>2.2000000000000002</v>
          </cell>
          <cell r="H1344" t="str">
            <v>USD</v>
          </cell>
        </row>
        <row r="1345">
          <cell r="B1345">
            <v>40609</v>
          </cell>
          <cell r="C1345">
            <v>40609</v>
          </cell>
          <cell r="E1345">
            <v>0.34</v>
          </cell>
          <cell r="F1345" t="str">
            <v>GEL</v>
          </cell>
          <cell r="G1345">
            <v>0.2</v>
          </cell>
          <cell r="H1345" t="str">
            <v>USD</v>
          </cell>
        </row>
        <row r="1346">
          <cell r="B1346">
            <v>40609</v>
          </cell>
          <cell r="C1346">
            <v>40609</v>
          </cell>
          <cell r="E1346">
            <v>2.41</v>
          </cell>
          <cell r="F1346" t="str">
            <v>GEL</v>
          </cell>
          <cell r="G1346">
            <v>1.4000000000000001</v>
          </cell>
          <cell r="H1346" t="str">
            <v>USD</v>
          </cell>
        </row>
        <row r="1347">
          <cell r="B1347">
            <v>40609</v>
          </cell>
          <cell r="C1347">
            <v>40609</v>
          </cell>
          <cell r="E1347">
            <v>3.09</v>
          </cell>
          <cell r="F1347" t="str">
            <v>GEL</v>
          </cell>
          <cell r="G1347">
            <v>1.8</v>
          </cell>
          <cell r="H1347" t="str">
            <v>USD</v>
          </cell>
        </row>
        <row r="1348">
          <cell r="B1348">
            <v>40609</v>
          </cell>
          <cell r="C1348">
            <v>40609</v>
          </cell>
          <cell r="E1348">
            <v>1.72</v>
          </cell>
          <cell r="F1348" t="str">
            <v>GEL</v>
          </cell>
          <cell r="G1348">
            <v>1</v>
          </cell>
          <cell r="H1348" t="str">
            <v>USD</v>
          </cell>
        </row>
        <row r="1349">
          <cell r="B1349">
            <v>40609</v>
          </cell>
          <cell r="C1349">
            <v>40609</v>
          </cell>
          <cell r="E1349">
            <v>2.72</v>
          </cell>
          <cell r="F1349" t="str">
            <v>GEL</v>
          </cell>
          <cell r="G1349">
            <v>1.58</v>
          </cell>
          <cell r="H1349" t="str">
            <v>USD</v>
          </cell>
        </row>
        <row r="1350">
          <cell r="B1350">
            <v>40609</v>
          </cell>
          <cell r="C1350">
            <v>40609</v>
          </cell>
          <cell r="E1350">
            <v>2.06</v>
          </cell>
          <cell r="F1350" t="str">
            <v>GEL</v>
          </cell>
          <cell r="G1350">
            <v>1.2</v>
          </cell>
          <cell r="H1350" t="str">
            <v>USD</v>
          </cell>
        </row>
        <row r="1351">
          <cell r="B1351">
            <v>40609</v>
          </cell>
          <cell r="C1351">
            <v>40609</v>
          </cell>
          <cell r="E1351">
            <v>2.72</v>
          </cell>
          <cell r="F1351" t="str">
            <v>GEL</v>
          </cell>
          <cell r="G1351">
            <v>1.58</v>
          </cell>
          <cell r="H1351" t="str">
            <v>USD</v>
          </cell>
        </row>
        <row r="1352">
          <cell r="B1352">
            <v>40609</v>
          </cell>
          <cell r="C1352">
            <v>40609</v>
          </cell>
          <cell r="E1352">
            <v>1</v>
          </cell>
          <cell r="F1352" t="str">
            <v>GEL</v>
          </cell>
          <cell r="G1352">
            <v>0.57999999999999996</v>
          </cell>
          <cell r="H1352" t="str">
            <v>USD</v>
          </cell>
        </row>
        <row r="1353">
          <cell r="B1353">
            <v>40609</v>
          </cell>
          <cell r="C1353">
            <v>40609</v>
          </cell>
          <cell r="E1353">
            <v>0.34</v>
          </cell>
          <cell r="F1353" t="str">
            <v>GEL</v>
          </cell>
          <cell r="G1353">
            <v>0.2</v>
          </cell>
          <cell r="H1353" t="str">
            <v>USD</v>
          </cell>
        </row>
        <row r="1354">
          <cell r="B1354">
            <v>40609</v>
          </cell>
          <cell r="C1354">
            <v>40609</v>
          </cell>
          <cell r="E1354">
            <v>1.72</v>
          </cell>
          <cell r="F1354" t="str">
            <v>GEL</v>
          </cell>
          <cell r="G1354">
            <v>1</v>
          </cell>
          <cell r="H1354" t="str">
            <v>USD</v>
          </cell>
        </row>
        <row r="1355">
          <cell r="B1355">
            <v>40609</v>
          </cell>
          <cell r="C1355">
            <v>40609</v>
          </cell>
          <cell r="E1355">
            <v>15.82</v>
          </cell>
          <cell r="F1355" t="str">
            <v>GEL</v>
          </cell>
          <cell r="G1355">
            <v>9.2000000000000011</v>
          </cell>
          <cell r="H1355" t="str">
            <v>USD</v>
          </cell>
        </row>
        <row r="1356">
          <cell r="B1356">
            <v>40609</v>
          </cell>
          <cell r="C1356">
            <v>40609</v>
          </cell>
          <cell r="E1356">
            <v>1</v>
          </cell>
          <cell r="F1356" t="str">
            <v>GEL</v>
          </cell>
          <cell r="G1356">
            <v>0.57999999999999996</v>
          </cell>
          <cell r="H1356" t="str">
            <v>USD</v>
          </cell>
        </row>
        <row r="1357">
          <cell r="B1357">
            <v>40609</v>
          </cell>
          <cell r="C1357">
            <v>40609</v>
          </cell>
          <cell r="E1357">
            <v>0.34</v>
          </cell>
          <cell r="F1357" t="str">
            <v>GEL</v>
          </cell>
          <cell r="G1357">
            <v>0.2</v>
          </cell>
          <cell r="H1357" t="str">
            <v>USD</v>
          </cell>
        </row>
        <row r="1358">
          <cell r="B1358">
            <v>40609</v>
          </cell>
          <cell r="C1358">
            <v>40609</v>
          </cell>
          <cell r="E1358">
            <v>0.34</v>
          </cell>
          <cell r="F1358" t="str">
            <v>GEL</v>
          </cell>
          <cell r="G1358">
            <v>0.2</v>
          </cell>
          <cell r="H1358" t="str">
            <v>USD</v>
          </cell>
        </row>
        <row r="1359">
          <cell r="B1359">
            <v>40609</v>
          </cell>
          <cell r="C1359">
            <v>40609</v>
          </cell>
          <cell r="E1359">
            <v>0.69000000000000006</v>
          </cell>
          <cell r="F1359" t="str">
            <v>GEL</v>
          </cell>
          <cell r="G1359">
            <v>0.4</v>
          </cell>
          <cell r="H1359" t="str">
            <v>USD</v>
          </cell>
        </row>
        <row r="1360">
          <cell r="B1360">
            <v>40609</v>
          </cell>
          <cell r="C1360">
            <v>40609</v>
          </cell>
          <cell r="E1360">
            <v>2</v>
          </cell>
          <cell r="F1360" t="str">
            <v>GEL</v>
          </cell>
          <cell r="G1360">
            <v>1.1599999999999999</v>
          </cell>
          <cell r="H1360" t="str">
            <v>USD</v>
          </cell>
        </row>
        <row r="1361">
          <cell r="B1361">
            <v>40609</v>
          </cell>
          <cell r="C1361">
            <v>40609</v>
          </cell>
          <cell r="E1361">
            <v>3.44</v>
          </cell>
          <cell r="F1361" t="str">
            <v>GEL</v>
          </cell>
          <cell r="G1361">
            <v>2</v>
          </cell>
          <cell r="H1361" t="str">
            <v>USD</v>
          </cell>
        </row>
        <row r="1362">
          <cell r="B1362">
            <v>40609</v>
          </cell>
          <cell r="C1362">
            <v>40609</v>
          </cell>
          <cell r="E1362">
            <v>4.12</v>
          </cell>
          <cell r="F1362" t="str">
            <v>GEL</v>
          </cell>
          <cell r="G1362">
            <v>2.4</v>
          </cell>
          <cell r="H1362" t="str">
            <v>USD</v>
          </cell>
        </row>
        <row r="1363">
          <cell r="B1363">
            <v>40609</v>
          </cell>
          <cell r="C1363">
            <v>40609</v>
          </cell>
          <cell r="E1363">
            <v>1.72</v>
          </cell>
          <cell r="F1363" t="str">
            <v>GEL</v>
          </cell>
          <cell r="G1363">
            <v>1</v>
          </cell>
          <cell r="H1363" t="str">
            <v>USD</v>
          </cell>
        </row>
        <row r="1364">
          <cell r="B1364">
            <v>40609</v>
          </cell>
          <cell r="C1364">
            <v>40609</v>
          </cell>
          <cell r="E1364">
            <v>1</v>
          </cell>
          <cell r="F1364" t="str">
            <v>GEL</v>
          </cell>
          <cell r="G1364">
            <v>0.57999999999999996</v>
          </cell>
          <cell r="H1364" t="str">
            <v>USD</v>
          </cell>
        </row>
        <row r="1365">
          <cell r="B1365">
            <v>40609</v>
          </cell>
          <cell r="C1365">
            <v>40609</v>
          </cell>
          <cell r="E1365">
            <v>6.88</v>
          </cell>
          <cell r="F1365" t="str">
            <v>GEL</v>
          </cell>
          <cell r="G1365">
            <v>4</v>
          </cell>
          <cell r="H1365" t="str">
            <v>USD</v>
          </cell>
        </row>
        <row r="1366">
          <cell r="B1366">
            <v>40609</v>
          </cell>
          <cell r="C1366">
            <v>40609</v>
          </cell>
          <cell r="E1366">
            <v>3.7800000000000002</v>
          </cell>
          <cell r="F1366" t="str">
            <v>GEL</v>
          </cell>
          <cell r="G1366">
            <v>2.2000000000000002</v>
          </cell>
          <cell r="H1366" t="str">
            <v>USD</v>
          </cell>
        </row>
        <row r="1367">
          <cell r="B1367">
            <v>40609</v>
          </cell>
          <cell r="C1367">
            <v>40609</v>
          </cell>
          <cell r="E1367">
            <v>4.8100000000000005</v>
          </cell>
          <cell r="F1367" t="str">
            <v>GEL</v>
          </cell>
          <cell r="G1367">
            <v>2.8000000000000003</v>
          </cell>
          <cell r="H1367" t="str">
            <v>USD</v>
          </cell>
        </row>
        <row r="1368">
          <cell r="B1368">
            <v>40609</v>
          </cell>
          <cell r="C1368">
            <v>40609</v>
          </cell>
          <cell r="E1368">
            <v>0.34</v>
          </cell>
          <cell r="F1368" t="str">
            <v>GEL</v>
          </cell>
          <cell r="G1368">
            <v>0.2</v>
          </cell>
          <cell r="H1368" t="str">
            <v>USD</v>
          </cell>
        </row>
        <row r="1369">
          <cell r="B1369">
            <v>40609</v>
          </cell>
          <cell r="C1369">
            <v>40609</v>
          </cell>
          <cell r="E1369">
            <v>1.03</v>
          </cell>
          <cell r="F1369" t="str">
            <v>GEL</v>
          </cell>
          <cell r="G1369">
            <v>0.6</v>
          </cell>
          <cell r="H1369" t="str">
            <v>USD</v>
          </cell>
        </row>
        <row r="1370">
          <cell r="B1370">
            <v>40609</v>
          </cell>
          <cell r="C1370">
            <v>40609</v>
          </cell>
          <cell r="E1370">
            <v>3.06</v>
          </cell>
          <cell r="F1370" t="str">
            <v>GEL</v>
          </cell>
          <cell r="G1370">
            <v>1.78</v>
          </cell>
          <cell r="H1370" t="str">
            <v>USD</v>
          </cell>
        </row>
        <row r="1371">
          <cell r="B1371">
            <v>40609</v>
          </cell>
          <cell r="C1371">
            <v>40609</v>
          </cell>
          <cell r="E1371">
            <v>1.21</v>
          </cell>
          <cell r="F1371" t="str">
            <v>GEL</v>
          </cell>
          <cell r="G1371">
            <v>0.70000000000000007</v>
          </cell>
          <cell r="H1371" t="str">
            <v>USD</v>
          </cell>
        </row>
        <row r="1372">
          <cell r="B1372">
            <v>40609</v>
          </cell>
          <cell r="C1372">
            <v>40609</v>
          </cell>
          <cell r="E1372">
            <v>10.84</v>
          </cell>
          <cell r="F1372" t="str">
            <v>GEL</v>
          </cell>
          <cell r="G1372">
            <v>6.3</v>
          </cell>
          <cell r="H1372" t="str">
            <v>USD</v>
          </cell>
        </row>
        <row r="1373">
          <cell r="B1373">
            <v>40609</v>
          </cell>
          <cell r="C1373">
            <v>40609</v>
          </cell>
          <cell r="E1373">
            <v>1.72</v>
          </cell>
          <cell r="F1373" t="str">
            <v>GEL</v>
          </cell>
          <cell r="G1373">
            <v>1</v>
          </cell>
          <cell r="H1373" t="str">
            <v>USD</v>
          </cell>
        </row>
        <row r="1374">
          <cell r="B1374">
            <v>40609</v>
          </cell>
          <cell r="C1374">
            <v>40609</v>
          </cell>
          <cell r="E1374">
            <v>3.44</v>
          </cell>
          <cell r="F1374" t="str">
            <v>GEL</v>
          </cell>
          <cell r="G1374">
            <v>2</v>
          </cell>
          <cell r="H1374" t="str">
            <v>USD</v>
          </cell>
        </row>
        <row r="1375">
          <cell r="B1375">
            <v>40609</v>
          </cell>
          <cell r="C1375">
            <v>40609</v>
          </cell>
          <cell r="E1375">
            <v>1.3800000000000001</v>
          </cell>
          <cell r="F1375" t="str">
            <v>GEL</v>
          </cell>
          <cell r="G1375">
            <v>0.8</v>
          </cell>
          <cell r="H1375" t="str">
            <v>USD</v>
          </cell>
        </row>
        <row r="1376">
          <cell r="B1376">
            <v>40609</v>
          </cell>
          <cell r="C1376">
            <v>40609</v>
          </cell>
          <cell r="E1376">
            <v>1.03</v>
          </cell>
          <cell r="F1376" t="str">
            <v>GEL</v>
          </cell>
          <cell r="G1376">
            <v>0.6</v>
          </cell>
          <cell r="H1376" t="str">
            <v>USD</v>
          </cell>
        </row>
        <row r="1377">
          <cell r="B1377">
            <v>40609</v>
          </cell>
          <cell r="C1377">
            <v>40609</v>
          </cell>
          <cell r="E1377">
            <v>0.21</v>
          </cell>
          <cell r="F1377" t="str">
            <v>GEL</v>
          </cell>
          <cell r="G1377">
            <v>0.12</v>
          </cell>
          <cell r="H1377" t="str">
            <v>USD</v>
          </cell>
        </row>
        <row r="1378">
          <cell r="B1378">
            <v>40609</v>
          </cell>
          <cell r="C1378">
            <v>40609</v>
          </cell>
          <cell r="E1378">
            <v>1.2</v>
          </cell>
          <cell r="F1378" t="str">
            <v>GEL</v>
          </cell>
          <cell r="G1378">
            <v>0.70000000000000007</v>
          </cell>
          <cell r="H1378" t="str">
            <v>USD</v>
          </cell>
        </row>
        <row r="1379">
          <cell r="B1379">
            <v>40609</v>
          </cell>
          <cell r="C1379">
            <v>40609</v>
          </cell>
          <cell r="E1379">
            <v>2.58</v>
          </cell>
          <cell r="F1379" t="str">
            <v>GEL</v>
          </cell>
          <cell r="G1379">
            <v>1.5</v>
          </cell>
          <cell r="H1379" t="str">
            <v>USD</v>
          </cell>
        </row>
        <row r="1380">
          <cell r="B1380">
            <v>40609</v>
          </cell>
          <cell r="C1380">
            <v>40609</v>
          </cell>
          <cell r="E1380">
            <v>1</v>
          </cell>
          <cell r="F1380" t="str">
            <v>GEL</v>
          </cell>
          <cell r="G1380">
            <v>0.57999999999999996</v>
          </cell>
          <cell r="H1380" t="str">
            <v>USD</v>
          </cell>
        </row>
        <row r="1381">
          <cell r="B1381">
            <v>40609</v>
          </cell>
          <cell r="C1381">
            <v>40609</v>
          </cell>
          <cell r="E1381">
            <v>5.13</v>
          </cell>
          <cell r="F1381" t="str">
            <v>GEL</v>
          </cell>
          <cell r="G1381">
            <v>2.98</v>
          </cell>
          <cell r="H1381" t="str">
            <v>USD</v>
          </cell>
        </row>
        <row r="1382">
          <cell r="B1382">
            <v>40609</v>
          </cell>
          <cell r="C1382">
            <v>40609</v>
          </cell>
          <cell r="E1382">
            <v>0.69000000000000006</v>
          </cell>
          <cell r="F1382" t="str">
            <v>GEL</v>
          </cell>
          <cell r="G1382">
            <v>0.4</v>
          </cell>
          <cell r="H1382" t="str">
            <v>USD</v>
          </cell>
        </row>
        <row r="1383">
          <cell r="B1383">
            <v>40609</v>
          </cell>
          <cell r="C1383">
            <v>40609</v>
          </cell>
          <cell r="E1383">
            <v>1</v>
          </cell>
          <cell r="F1383" t="str">
            <v>GEL</v>
          </cell>
          <cell r="G1383">
            <v>0.57999999999999996</v>
          </cell>
          <cell r="H1383" t="str">
            <v>USD</v>
          </cell>
        </row>
        <row r="1384">
          <cell r="B1384">
            <v>40609</v>
          </cell>
          <cell r="C1384">
            <v>40609</v>
          </cell>
          <cell r="E1384">
            <v>2.06</v>
          </cell>
          <cell r="F1384" t="str">
            <v>GEL</v>
          </cell>
          <cell r="G1384">
            <v>1.2</v>
          </cell>
          <cell r="H1384" t="str">
            <v>USD</v>
          </cell>
        </row>
        <row r="1385">
          <cell r="B1385">
            <v>40609</v>
          </cell>
          <cell r="C1385">
            <v>40609</v>
          </cell>
          <cell r="E1385">
            <v>2.75</v>
          </cell>
          <cell r="F1385" t="str">
            <v>GEL</v>
          </cell>
          <cell r="G1385">
            <v>1.6</v>
          </cell>
          <cell r="H1385" t="str">
            <v>USD</v>
          </cell>
        </row>
        <row r="1386">
          <cell r="B1386">
            <v>40609</v>
          </cell>
          <cell r="C1386">
            <v>40609</v>
          </cell>
          <cell r="E1386">
            <v>8.93</v>
          </cell>
          <cell r="F1386" t="str">
            <v>GEL</v>
          </cell>
          <cell r="G1386">
            <v>5.2</v>
          </cell>
          <cell r="H1386" t="str">
            <v>USD</v>
          </cell>
        </row>
        <row r="1387">
          <cell r="B1387">
            <v>40609</v>
          </cell>
          <cell r="C1387">
            <v>40609</v>
          </cell>
          <cell r="E1387">
            <v>6.18</v>
          </cell>
          <cell r="F1387" t="str">
            <v>GEL</v>
          </cell>
          <cell r="G1387">
            <v>3.6</v>
          </cell>
          <cell r="H1387" t="str">
            <v>USD</v>
          </cell>
        </row>
        <row r="1388">
          <cell r="B1388">
            <v>40609</v>
          </cell>
          <cell r="C1388">
            <v>40609</v>
          </cell>
          <cell r="E1388">
            <v>6.54</v>
          </cell>
          <cell r="F1388" t="str">
            <v>GEL</v>
          </cell>
          <cell r="G1388">
            <v>3.8000000000000003</v>
          </cell>
          <cell r="H1388" t="str">
            <v>USD</v>
          </cell>
        </row>
        <row r="1389">
          <cell r="B1389">
            <v>40609</v>
          </cell>
          <cell r="C1389">
            <v>40609</v>
          </cell>
          <cell r="E1389">
            <v>1</v>
          </cell>
          <cell r="F1389" t="str">
            <v>GEL</v>
          </cell>
          <cell r="G1389">
            <v>0.57999999999999996</v>
          </cell>
          <cell r="H1389" t="str">
            <v>USD</v>
          </cell>
        </row>
        <row r="1390">
          <cell r="B1390">
            <v>40609</v>
          </cell>
          <cell r="C1390">
            <v>40609</v>
          </cell>
          <cell r="E1390">
            <v>4.13</v>
          </cell>
          <cell r="F1390" t="str">
            <v>GEL</v>
          </cell>
          <cell r="G1390">
            <v>2.4</v>
          </cell>
          <cell r="H1390" t="str">
            <v>USD</v>
          </cell>
        </row>
        <row r="1391">
          <cell r="B1391">
            <v>40609</v>
          </cell>
          <cell r="C1391">
            <v>40609</v>
          </cell>
          <cell r="E1391">
            <v>1.03</v>
          </cell>
          <cell r="F1391" t="str">
            <v>GEL</v>
          </cell>
          <cell r="G1391">
            <v>0.6</v>
          </cell>
          <cell r="H1391" t="str">
            <v>USD</v>
          </cell>
        </row>
        <row r="1392">
          <cell r="B1392">
            <v>40609</v>
          </cell>
          <cell r="C1392">
            <v>40609</v>
          </cell>
          <cell r="E1392">
            <v>3.27</v>
          </cell>
          <cell r="F1392" t="str">
            <v>GEL</v>
          </cell>
          <cell r="G1392">
            <v>1.9000000000000001</v>
          </cell>
          <cell r="H1392" t="str">
            <v>USD</v>
          </cell>
        </row>
        <row r="1393">
          <cell r="B1393">
            <v>40609</v>
          </cell>
          <cell r="C1393">
            <v>40609</v>
          </cell>
          <cell r="E1393">
            <v>0.52</v>
          </cell>
          <cell r="F1393" t="str">
            <v>GEL</v>
          </cell>
          <cell r="G1393">
            <v>0.3</v>
          </cell>
          <cell r="H1393" t="str">
            <v>USD</v>
          </cell>
        </row>
        <row r="1394">
          <cell r="B1394">
            <v>40609</v>
          </cell>
          <cell r="C1394">
            <v>40609</v>
          </cell>
          <cell r="E1394">
            <v>1.03</v>
          </cell>
          <cell r="F1394" t="str">
            <v>GEL</v>
          </cell>
          <cell r="G1394">
            <v>0.6</v>
          </cell>
          <cell r="H1394" t="str">
            <v>USD</v>
          </cell>
        </row>
        <row r="1395">
          <cell r="B1395">
            <v>40609</v>
          </cell>
          <cell r="C1395">
            <v>40609</v>
          </cell>
          <cell r="E1395">
            <v>2.06</v>
          </cell>
          <cell r="F1395" t="str">
            <v>GEL</v>
          </cell>
          <cell r="G1395">
            <v>1.2</v>
          </cell>
          <cell r="H1395" t="str">
            <v>USD</v>
          </cell>
        </row>
        <row r="1396">
          <cell r="B1396">
            <v>40609</v>
          </cell>
          <cell r="C1396">
            <v>40609</v>
          </cell>
          <cell r="E1396">
            <v>1</v>
          </cell>
          <cell r="F1396" t="str">
            <v>GEL</v>
          </cell>
          <cell r="G1396">
            <v>0.57999999999999996</v>
          </cell>
          <cell r="H1396" t="str">
            <v>USD</v>
          </cell>
        </row>
        <row r="1397">
          <cell r="B1397">
            <v>40609</v>
          </cell>
          <cell r="C1397">
            <v>40609</v>
          </cell>
          <cell r="E1397">
            <v>0.21</v>
          </cell>
          <cell r="F1397" t="str">
            <v>GEL</v>
          </cell>
          <cell r="G1397">
            <v>0.12</v>
          </cell>
          <cell r="H1397" t="str">
            <v>USD</v>
          </cell>
        </row>
        <row r="1398">
          <cell r="B1398">
            <v>40609</v>
          </cell>
          <cell r="C1398">
            <v>40609</v>
          </cell>
          <cell r="E1398">
            <v>0.34</v>
          </cell>
          <cell r="F1398" t="str">
            <v>GEL</v>
          </cell>
          <cell r="G1398">
            <v>0.2</v>
          </cell>
          <cell r="H1398" t="str">
            <v>USD</v>
          </cell>
        </row>
        <row r="1399">
          <cell r="B1399">
            <v>40609</v>
          </cell>
          <cell r="C1399">
            <v>40609</v>
          </cell>
          <cell r="E1399">
            <v>0.34</v>
          </cell>
          <cell r="F1399" t="str">
            <v>GEL</v>
          </cell>
          <cell r="G1399">
            <v>0.2</v>
          </cell>
          <cell r="H1399" t="str">
            <v>USD</v>
          </cell>
        </row>
        <row r="1400">
          <cell r="B1400">
            <v>40609</v>
          </cell>
          <cell r="C1400">
            <v>40609</v>
          </cell>
          <cell r="E1400">
            <v>5.5</v>
          </cell>
          <cell r="F1400" t="str">
            <v>GEL</v>
          </cell>
          <cell r="G1400">
            <v>3.2</v>
          </cell>
          <cell r="H1400" t="str">
            <v>USD</v>
          </cell>
        </row>
        <row r="1401">
          <cell r="B1401">
            <v>40609</v>
          </cell>
          <cell r="C1401">
            <v>40609</v>
          </cell>
          <cell r="E1401">
            <v>0.21</v>
          </cell>
          <cell r="F1401" t="str">
            <v>GEL</v>
          </cell>
          <cell r="G1401">
            <v>0.12</v>
          </cell>
          <cell r="H1401" t="str">
            <v>USD</v>
          </cell>
        </row>
        <row r="1402">
          <cell r="B1402">
            <v>40609</v>
          </cell>
          <cell r="C1402">
            <v>40609</v>
          </cell>
          <cell r="E1402">
            <v>3.44</v>
          </cell>
          <cell r="F1402" t="str">
            <v>GEL</v>
          </cell>
          <cell r="G1402">
            <v>2</v>
          </cell>
          <cell r="H1402" t="str">
            <v>USD</v>
          </cell>
        </row>
        <row r="1403">
          <cell r="B1403">
            <v>40609</v>
          </cell>
          <cell r="C1403">
            <v>40609</v>
          </cell>
          <cell r="E1403">
            <v>0.68</v>
          </cell>
          <cell r="F1403" t="str">
            <v>GEL</v>
          </cell>
          <cell r="G1403">
            <v>0.4</v>
          </cell>
          <cell r="H1403" t="str">
            <v>USD</v>
          </cell>
        </row>
        <row r="1404">
          <cell r="B1404">
            <v>40609</v>
          </cell>
          <cell r="C1404">
            <v>40609</v>
          </cell>
          <cell r="E1404">
            <v>23.25</v>
          </cell>
          <cell r="F1404" t="str">
            <v>GEL</v>
          </cell>
          <cell r="G1404">
            <v>13.52</v>
          </cell>
          <cell r="H1404" t="str">
            <v>USD</v>
          </cell>
        </row>
        <row r="1405">
          <cell r="B1405">
            <v>40609</v>
          </cell>
          <cell r="C1405">
            <v>40609</v>
          </cell>
          <cell r="E1405">
            <v>2.38</v>
          </cell>
          <cell r="F1405" t="str">
            <v>GEL</v>
          </cell>
          <cell r="G1405">
            <v>1.3800000000000001</v>
          </cell>
          <cell r="H1405" t="str">
            <v>USD</v>
          </cell>
        </row>
        <row r="1406">
          <cell r="B1406">
            <v>40609</v>
          </cell>
          <cell r="C1406">
            <v>40609</v>
          </cell>
          <cell r="E1406">
            <v>2.06</v>
          </cell>
          <cell r="F1406" t="str">
            <v>GEL</v>
          </cell>
          <cell r="G1406">
            <v>1.2</v>
          </cell>
          <cell r="H1406" t="str">
            <v>USD</v>
          </cell>
        </row>
        <row r="1407">
          <cell r="B1407">
            <v>40609</v>
          </cell>
          <cell r="C1407">
            <v>40609</v>
          </cell>
          <cell r="E1407">
            <v>0.34</v>
          </cell>
          <cell r="F1407" t="str">
            <v>GEL</v>
          </cell>
          <cell r="G1407">
            <v>0.2</v>
          </cell>
          <cell r="H1407" t="str">
            <v>USD</v>
          </cell>
        </row>
        <row r="1408">
          <cell r="B1408">
            <v>40609</v>
          </cell>
          <cell r="C1408">
            <v>40609</v>
          </cell>
          <cell r="E1408">
            <v>1</v>
          </cell>
          <cell r="F1408" t="str">
            <v>GEL</v>
          </cell>
          <cell r="G1408">
            <v>0.57999999999999996</v>
          </cell>
          <cell r="H1408" t="str">
            <v>USD</v>
          </cell>
        </row>
        <row r="1409">
          <cell r="B1409">
            <v>40609</v>
          </cell>
          <cell r="C1409">
            <v>40609</v>
          </cell>
          <cell r="E1409">
            <v>16.510000000000002</v>
          </cell>
          <cell r="F1409" t="str">
            <v>GEL</v>
          </cell>
          <cell r="G1409">
            <v>9.6</v>
          </cell>
          <cell r="H1409" t="str">
            <v>USD</v>
          </cell>
        </row>
        <row r="1410">
          <cell r="B1410">
            <v>40609</v>
          </cell>
          <cell r="C1410">
            <v>40609</v>
          </cell>
          <cell r="E1410">
            <v>16.510000000000002</v>
          </cell>
          <cell r="F1410" t="str">
            <v>GEL</v>
          </cell>
          <cell r="G1410">
            <v>9.6</v>
          </cell>
          <cell r="H1410" t="str">
            <v>USD</v>
          </cell>
        </row>
        <row r="1411">
          <cell r="B1411">
            <v>40609</v>
          </cell>
          <cell r="C1411">
            <v>40609</v>
          </cell>
          <cell r="E1411">
            <v>5.5</v>
          </cell>
          <cell r="F1411" t="str">
            <v>GEL</v>
          </cell>
          <cell r="G1411">
            <v>3.2</v>
          </cell>
          <cell r="H1411" t="str">
            <v>USD</v>
          </cell>
        </row>
        <row r="1412">
          <cell r="B1412">
            <v>40609</v>
          </cell>
          <cell r="C1412">
            <v>40609</v>
          </cell>
          <cell r="E1412">
            <v>6.88</v>
          </cell>
          <cell r="F1412" t="str">
            <v>GEL</v>
          </cell>
          <cell r="G1412">
            <v>4</v>
          </cell>
          <cell r="H1412" t="str">
            <v>USD</v>
          </cell>
        </row>
        <row r="1413">
          <cell r="B1413">
            <v>40609</v>
          </cell>
          <cell r="C1413">
            <v>40609</v>
          </cell>
          <cell r="E1413">
            <v>8.25</v>
          </cell>
          <cell r="F1413" t="str">
            <v>GEL</v>
          </cell>
          <cell r="G1413">
            <v>4.8</v>
          </cell>
          <cell r="H1413" t="str">
            <v>USD</v>
          </cell>
        </row>
        <row r="1414">
          <cell r="B1414">
            <v>40609</v>
          </cell>
          <cell r="C1414">
            <v>40609</v>
          </cell>
          <cell r="E1414">
            <v>2.4</v>
          </cell>
          <cell r="F1414" t="str">
            <v>GEL</v>
          </cell>
          <cell r="G1414">
            <v>1.4000000000000001</v>
          </cell>
          <cell r="H1414" t="str">
            <v>USD</v>
          </cell>
        </row>
        <row r="1415">
          <cell r="B1415">
            <v>40609</v>
          </cell>
          <cell r="C1415">
            <v>40609</v>
          </cell>
          <cell r="E1415">
            <v>1.3800000000000001</v>
          </cell>
          <cell r="F1415" t="str">
            <v>GEL</v>
          </cell>
          <cell r="G1415">
            <v>0.8</v>
          </cell>
          <cell r="H1415" t="str">
            <v>USD</v>
          </cell>
        </row>
        <row r="1416">
          <cell r="B1416">
            <v>40609</v>
          </cell>
          <cell r="C1416">
            <v>40609</v>
          </cell>
          <cell r="E1416">
            <v>1.69</v>
          </cell>
          <cell r="F1416" t="str">
            <v>GEL</v>
          </cell>
          <cell r="G1416">
            <v>0.98</v>
          </cell>
          <cell r="H1416" t="str">
            <v>USD</v>
          </cell>
        </row>
        <row r="1417">
          <cell r="B1417">
            <v>40609</v>
          </cell>
          <cell r="C1417">
            <v>40609</v>
          </cell>
          <cell r="E1417">
            <v>1.3800000000000001</v>
          </cell>
          <cell r="F1417" t="str">
            <v>GEL</v>
          </cell>
          <cell r="G1417">
            <v>0.8</v>
          </cell>
          <cell r="H1417" t="str">
            <v>USD</v>
          </cell>
        </row>
        <row r="1418">
          <cell r="B1418">
            <v>40609</v>
          </cell>
          <cell r="C1418">
            <v>40609</v>
          </cell>
          <cell r="E1418">
            <v>9.9700000000000006</v>
          </cell>
          <cell r="F1418" t="str">
            <v>GEL</v>
          </cell>
          <cell r="G1418">
            <v>5.8</v>
          </cell>
          <cell r="H1418" t="str">
            <v>USD</v>
          </cell>
        </row>
        <row r="1419">
          <cell r="B1419">
            <v>40609</v>
          </cell>
          <cell r="C1419">
            <v>40609</v>
          </cell>
          <cell r="E1419">
            <v>4.4400000000000004</v>
          </cell>
          <cell r="F1419" t="str">
            <v>GEL</v>
          </cell>
          <cell r="G1419">
            <v>2.58</v>
          </cell>
          <cell r="H1419" t="str">
            <v>USD</v>
          </cell>
        </row>
        <row r="1420">
          <cell r="B1420">
            <v>40609</v>
          </cell>
          <cell r="C1420">
            <v>40609</v>
          </cell>
          <cell r="E1420">
            <v>1.72</v>
          </cell>
          <cell r="F1420" t="str">
            <v>GEL</v>
          </cell>
          <cell r="G1420">
            <v>1</v>
          </cell>
          <cell r="H1420" t="str">
            <v>USD</v>
          </cell>
        </row>
        <row r="1421">
          <cell r="B1421">
            <v>40609</v>
          </cell>
          <cell r="C1421">
            <v>40609</v>
          </cell>
          <cell r="E1421">
            <v>1</v>
          </cell>
          <cell r="F1421" t="str">
            <v>GEL</v>
          </cell>
          <cell r="G1421">
            <v>0.57999999999999996</v>
          </cell>
          <cell r="H1421" t="str">
            <v>USD</v>
          </cell>
        </row>
        <row r="1422">
          <cell r="B1422">
            <v>40609</v>
          </cell>
          <cell r="C1422">
            <v>40609</v>
          </cell>
          <cell r="E1422">
            <v>0.21</v>
          </cell>
          <cell r="F1422" t="str">
            <v>GEL</v>
          </cell>
          <cell r="G1422">
            <v>0.12</v>
          </cell>
          <cell r="H1422" t="str">
            <v>USD</v>
          </cell>
        </row>
        <row r="1423">
          <cell r="B1423">
            <v>40609</v>
          </cell>
          <cell r="C1423">
            <v>40609</v>
          </cell>
          <cell r="E1423">
            <v>0.69000000000000006</v>
          </cell>
          <cell r="F1423" t="str">
            <v>GEL</v>
          </cell>
          <cell r="G1423">
            <v>0.4</v>
          </cell>
          <cell r="H1423" t="str">
            <v>USD</v>
          </cell>
        </row>
        <row r="1424">
          <cell r="B1424">
            <v>40609</v>
          </cell>
          <cell r="C1424">
            <v>40609</v>
          </cell>
          <cell r="E1424">
            <v>1.03</v>
          </cell>
          <cell r="F1424" t="str">
            <v>GEL</v>
          </cell>
          <cell r="G1424">
            <v>0.6</v>
          </cell>
          <cell r="H1424" t="str">
            <v>USD</v>
          </cell>
        </row>
        <row r="1425">
          <cell r="B1425">
            <v>40609</v>
          </cell>
          <cell r="C1425">
            <v>40609</v>
          </cell>
          <cell r="E1425">
            <v>0.21</v>
          </cell>
          <cell r="F1425" t="str">
            <v>GEL</v>
          </cell>
          <cell r="G1425">
            <v>0.12</v>
          </cell>
          <cell r="H1425" t="str">
            <v>USD</v>
          </cell>
        </row>
        <row r="1426">
          <cell r="B1426">
            <v>40609</v>
          </cell>
          <cell r="C1426">
            <v>40609</v>
          </cell>
          <cell r="E1426">
            <v>2.0699999999999998</v>
          </cell>
          <cell r="F1426" t="str">
            <v>GEL</v>
          </cell>
          <cell r="G1426">
            <v>1.2</v>
          </cell>
          <cell r="H1426" t="str">
            <v>USD</v>
          </cell>
        </row>
        <row r="1427">
          <cell r="B1427">
            <v>40609</v>
          </cell>
          <cell r="C1427">
            <v>40609</v>
          </cell>
          <cell r="E1427">
            <v>6.88</v>
          </cell>
          <cell r="F1427" t="str">
            <v>GEL</v>
          </cell>
          <cell r="G1427">
            <v>4</v>
          </cell>
          <cell r="H1427" t="str">
            <v>USD</v>
          </cell>
        </row>
        <row r="1428">
          <cell r="B1428">
            <v>40609</v>
          </cell>
          <cell r="C1428">
            <v>40609</v>
          </cell>
          <cell r="E1428">
            <v>3.06</v>
          </cell>
          <cell r="F1428" t="str">
            <v>GEL</v>
          </cell>
          <cell r="G1428">
            <v>1.78</v>
          </cell>
          <cell r="H1428" t="str">
            <v>USD</v>
          </cell>
        </row>
        <row r="1429">
          <cell r="B1429">
            <v>40609</v>
          </cell>
          <cell r="C1429">
            <v>40609</v>
          </cell>
          <cell r="E1429">
            <v>1.03</v>
          </cell>
          <cell r="F1429" t="str">
            <v>GEL</v>
          </cell>
          <cell r="G1429">
            <v>0.6</v>
          </cell>
          <cell r="H1429" t="str">
            <v>USD</v>
          </cell>
        </row>
        <row r="1430">
          <cell r="B1430">
            <v>40609</v>
          </cell>
          <cell r="C1430">
            <v>40609</v>
          </cell>
          <cell r="E1430">
            <v>0.34</v>
          </cell>
          <cell r="F1430" t="str">
            <v>GEL</v>
          </cell>
          <cell r="G1430">
            <v>0.2</v>
          </cell>
          <cell r="H1430" t="str">
            <v>USD</v>
          </cell>
        </row>
        <row r="1431">
          <cell r="B1431">
            <v>40609</v>
          </cell>
          <cell r="C1431">
            <v>40609</v>
          </cell>
          <cell r="E1431">
            <v>1</v>
          </cell>
          <cell r="F1431" t="str">
            <v>GEL</v>
          </cell>
          <cell r="G1431">
            <v>0.57999999999999996</v>
          </cell>
          <cell r="H1431" t="str">
            <v>USD</v>
          </cell>
        </row>
        <row r="1432">
          <cell r="B1432">
            <v>40609</v>
          </cell>
          <cell r="C1432">
            <v>40609</v>
          </cell>
          <cell r="E1432">
            <v>18.920000000000002</v>
          </cell>
          <cell r="F1432" t="str">
            <v>GEL</v>
          </cell>
          <cell r="G1432">
            <v>11</v>
          </cell>
          <cell r="H1432" t="str">
            <v>USD</v>
          </cell>
        </row>
        <row r="1433">
          <cell r="B1433">
            <v>40609</v>
          </cell>
          <cell r="C1433">
            <v>40609</v>
          </cell>
          <cell r="E1433">
            <v>1.3</v>
          </cell>
          <cell r="F1433" t="str">
            <v>GEL</v>
          </cell>
          <cell r="G1433">
            <v>0.75</v>
          </cell>
          <cell r="H1433" t="str">
            <v>USD</v>
          </cell>
        </row>
        <row r="1434">
          <cell r="B1434">
            <v>40609</v>
          </cell>
          <cell r="C1434">
            <v>40609</v>
          </cell>
          <cell r="E1434">
            <v>1</v>
          </cell>
          <cell r="F1434" t="str">
            <v>GEL</v>
          </cell>
          <cell r="G1434">
            <v>0.57999999999999996</v>
          </cell>
          <cell r="H1434" t="str">
            <v>USD</v>
          </cell>
        </row>
        <row r="1435">
          <cell r="B1435">
            <v>40609</v>
          </cell>
          <cell r="C1435">
            <v>40609</v>
          </cell>
          <cell r="E1435">
            <v>0.34</v>
          </cell>
          <cell r="F1435" t="str">
            <v>GEL</v>
          </cell>
          <cell r="G1435">
            <v>0.2</v>
          </cell>
          <cell r="H1435" t="str">
            <v>USD</v>
          </cell>
        </row>
        <row r="1436">
          <cell r="B1436">
            <v>40609</v>
          </cell>
          <cell r="C1436">
            <v>40609</v>
          </cell>
          <cell r="E1436">
            <v>0.34</v>
          </cell>
          <cell r="F1436" t="str">
            <v>GEL</v>
          </cell>
          <cell r="G1436">
            <v>0.2</v>
          </cell>
          <cell r="H1436" t="str">
            <v>USD</v>
          </cell>
        </row>
        <row r="1437">
          <cell r="B1437">
            <v>40609</v>
          </cell>
          <cell r="C1437">
            <v>40609</v>
          </cell>
          <cell r="E1437">
            <v>8.9500000000000011</v>
          </cell>
          <cell r="F1437" t="str">
            <v>GEL</v>
          </cell>
          <cell r="G1437">
            <v>5.2</v>
          </cell>
          <cell r="H1437" t="str">
            <v>USD</v>
          </cell>
        </row>
        <row r="1438">
          <cell r="B1438">
            <v>40609</v>
          </cell>
          <cell r="C1438">
            <v>40609</v>
          </cell>
          <cell r="E1438">
            <v>3.09</v>
          </cell>
          <cell r="F1438" t="str">
            <v>GEL</v>
          </cell>
          <cell r="G1438">
            <v>1.8</v>
          </cell>
          <cell r="H1438" t="str">
            <v>USD</v>
          </cell>
        </row>
        <row r="1439">
          <cell r="B1439">
            <v>40609</v>
          </cell>
          <cell r="C1439">
            <v>40609</v>
          </cell>
          <cell r="E1439">
            <v>1.3800000000000001</v>
          </cell>
          <cell r="F1439" t="str">
            <v>GEL</v>
          </cell>
          <cell r="G1439">
            <v>0.8</v>
          </cell>
          <cell r="H1439" t="str">
            <v>USD</v>
          </cell>
        </row>
        <row r="1440">
          <cell r="B1440">
            <v>40609</v>
          </cell>
          <cell r="C1440">
            <v>40609</v>
          </cell>
          <cell r="E1440">
            <v>1</v>
          </cell>
          <cell r="F1440" t="str">
            <v>GEL</v>
          </cell>
          <cell r="G1440">
            <v>0.57999999999999996</v>
          </cell>
          <cell r="H1440" t="str">
            <v>USD</v>
          </cell>
        </row>
        <row r="1441">
          <cell r="B1441">
            <v>40609</v>
          </cell>
          <cell r="C1441">
            <v>40609</v>
          </cell>
          <cell r="E1441">
            <v>1.37</v>
          </cell>
          <cell r="F1441" t="str">
            <v>GEL</v>
          </cell>
          <cell r="G1441">
            <v>0.8</v>
          </cell>
          <cell r="H1441" t="str">
            <v>USD</v>
          </cell>
        </row>
        <row r="1442">
          <cell r="B1442">
            <v>40609</v>
          </cell>
          <cell r="C1442">
            <v>40609</v>
          </cell>
          <cell r="E1442">
            <v>2.75</v>
          </cell>
          <cell r="F1442" t="str">
            <v>GEL</v>
          </cell>
          <cell r="G1442">
            <v>1.6</v>
          </cell>
          <cell r="H1442" t="str">
            <v>USD</v>
          </cell>
        </row>
        <row r="1443">
          <cell r="B1443">
            <v>40609</v>
          </cell>
          <cell r="C1443">
            <v>40609</v>
          </cell>
          <cell r="E1443">
            <v>0.69000000000000006</v>
          </cell>
          <cell r="F1443" t="str">
            <v>GEL</v>
          </cell>
          <cell r="G1443">
            <v>0.4</v>
          </cell>
          <cell r="H1443" t="str">
            <v>USD</v>
          </cell>
        </row>
        <row r="1444">
          <cell r="B1444">
            <v>40609</v>
          </cell>
          <cell r="C1444">
            <v>40609</v>
          </cell>
          <cell r="E1444">
            <v>0.69000000000000006</v>
          </cell>
          <cell r="F1444" t="str">
            <v>GEL</v>
          </cell>
          <cell r="G1444">
            <v>0.4</v>
          </cell>
          <cell r="H1444" t="str">
            <v>USD</v>
          </cell>
        </row>
        <row r="1445">
          <cell r="B1445">
            <v>40609</v>
          </cell>
          <cell r="C1445">
            <v>40609</v>
          </cell>
          <cell r="E1445">
            <v>1.3800000000000001</v>
          </cell>
          <cell r="F1445" t="str">
            <v>GEL</v>
          </cell>
          <cell r="G1445">
            <v>0.8</v>
          </cell>
          <cell r="H1445" t="str">
            <v>USD</v>
          </cell>
        </row>
        <row r="1446">
          <cell r="B1446">
            <v>40609</v>
          </cell>
          <cell r="C1446">
            <v>40609</v>
          </cell>
          <cell r="E1446">
            <v>2</v>
          </cell>
          <cell r="F1446" t="str">
            <v>GEL</v>
          </cell>
          <cell r="G1446">
            <v>1.1599999999999999</v>
          </cell>
          <cell r="H1446" t="str">
            <v>USD</v>
          </cell>
        </row>
        <row r="1447">
          <cell r="B1447">
            <v>40609</v>
          </cell>
          <cell r="C1447">
            <v>40609</v>
          </cell>
          <cell r="E1447">
            <v>2.2400000000000002</v>
          </cell>
          <cell r="F1447" t="str">
            <v>GEL</v>
          </cell>
          <cell r="G1447">
            <v>1.3</v>
          </cell>
          <cell r="H1447" t="str">
            <v>USD</v>
          </cell>
        </row>
        <row r="1448">
          <cell r="B1448">
            <v>40609</v>
          </cell>
          <cell r="C1448">
            <v>40609</v>
          </cell>
          <cell r="E1448">
            <v>0.21</v>
          </cell>
          <cell r="F1448" t="str">
            <v>GEL</v>
          </cell>
          <cell r="G1448">
            <v>0.12</v>
          </cell>
          <cell r="H1448" t="str">
            <v>USD</v>
          </cell>
        </row>
        <row r="1449">
          <cell r="B1449">
            <v>40609</v>
          </cell>
          <cell r="C1449">
            <v>40609</v>
          </cell>
          <cell r="E1449">
            <v>0.42</v>
          </cell>
          <cell r="F1449" t="str">
            <v>GEL</v>
          </cell>
          <cell r="G1449">
            <v>0.24</v>
          </cell>
          <cell r="H1449" t="str">
            <v>USD</v>
          </cell>
        </row>
        <row r="1450">
          <cell r="B1450">
            <v>40609</v>
          </cell>
          <cell r="C1450">
            <v>40609</v>
          </cell>
          <cell r="E1450">
            <v>0.21</v>
          </cell>
          <cell r="F1450" t="str">
            <v>GEL</v>
          </cell>
          <cell r="G1450">
            <v>0.12</v>
          </cell>
          <cell r="H1450" t="str">
            <v>USD</v>
          </cell>
        </row>
        <row r="1451">
          <cell r="B1451">
            <v>40609</v>
          </cell>
          <cell r="C1451">
            <v>40609</v>
          </cell>
          <cell r="E1451">
            <v>1</v>
          </cell>
          <cell r="F1451" t="str">
            <v>GEL</v>
          </cell>
          <cell r="G1451">
            <v>0.57999999999999996</v>
          </cell>
          <cell r="H1451" t="str">
            <v>USD</v>
          </cell>
        </row>
        <row r="1452">
          <cell r="B1452">
            <v>40609</v>
          </cell>
          <cell r="C1452">
            <v>40609</v>
          </cell>
          <cell r="E1452">
            <v>2.06</v>
          </cell>
          <cell r="F1452" t="str">
            <v>GEL</v>
          </cell>
          <cell r="G1452">
            <v>1.2</v>
          </cell>
          <cell r="H1452" t="str">
            <v>USD</v>
          </cell>
        </row>
        <row r="1453">
          <cell r="B1453">
            <v>40609</v>
          </cell>
          <cell r="C1453">
            <v>40609</v>
          </cell>
          <cell r="E1453">
            <v>0.34</v>
          </cell>
          <cell r="F1453" t="str">
            <v>GEL</v>
          </cell>
          <cell r="G1453">
            <v>0.2</v>
          </cell>
          <cell r="H1453" t="str">
            <v>USD</v>
          </cell>
        </row>
        <row r="1454">
          <cell r="B1454">
            <v>40609</v>
          </cell>
          <cell r="C1454">
            <v>40609</v>
          </cell>
          <cell r="E1454">
            <v>6.88</v>
          </cell>
          <cell r="F1454" t="str">
            <v>GEL</v>
          </cell>
          <cell r="G1454">
            <v>4</v>
          </cell>
          <cell r="H1454" t="str">
            <v>USD</v>
          </cell>
        </row>
        <row r="1455">
          <cell r="B1455">
            <v>40609</v>
          </cell>
          <cell r="C1455">
            <v>40609</v>
          </cell>
          <cell r="E1455">
            <v>1.72</v>
          </cell>
          <cell r="F1455" t="str">
            <v>GEL</v>
          </cell>
          <cell r="G1455">
            <v>1</v>
          </cell>
          <cell r="H1455" t="str">
            <v>USD</v>
          </cell>
        </row>
        <row r="1456">
          <cell r="B1456">
            <v>40609</v>
          </cell>
          <cell r="C1456">
            <v>40609</v>
          </cell>
          <cell r="E1456">
            <v>2.27</v>
          </cell>
          <cell r="F1456" t="str">
            <v>GEL</v>
          </cell>
          <cell r="G1456">
            <v>1.32</v>
          </cell>
          <cell r="H1456" t="str">
            <v>USD</v>
          </cell>
        </row>
        <row r="1457">
          <cell r="B1457">
            <v>40609</v>
          </cell>
          <cell r="C1457">
            <v>40609</v>
          </cell>
          <cell r="E1457">
            <v>1</v>
          </cell>
          <cell r="F1457" t="str">
            <v>GEL</v>
          </cell>
          <cell r="G1457">
            <v>0.57999999999999996</v>
          </cell>
          <cell r="H1457" t="str">
            <v>USD</v>
          </cell>
        </row>
        <row r="1458">
          <cell r="B1458">
            <v>40609</v>
          </cell>
          <cell r="C1458">
            <v>40609</v>
          </cell>
          <cell r="E1458">
            <v>5.5</v>
          </cell>
          <cell r="F1458" t="str">
            <v>GEL</v>
          </cell>
          <cell r="G1458">
            <v>3.2</v>
          </cell>
          <cell r="H1458" t="str">
            <v>USD</v>
          </cell>
        </row>
        <row r="1459">
          <cell r="B1459">
            <v>40609</v>
          </cell>
          <cell r="C1459">
            <v>40609</v>
          </cell>
          <cell r="E1459">
            <v>1</v>
          </cell>
          <cell r="F1459" t="str">
            <v>GEL</v>
          </cell>
          <cell r="G1459">
            <v>0.57999999999999996</v>
          </cell>
          <cell r="H1459" t="str">
            <v>USD</v>
          </cell>
        </row>
        <row r="1460">
          <cell r="B1460">
            <v>40609</v>
          </cell>
          <cell r="C1460">
            <v>40609</v>
          </cell>
          <cell r="E1460">
            <v>0.34</v>
          </cell>
          <cell r="F1460" t="str">
            <v>GEL</v>
          </cell>
          <cell r="G1460">
            <v>0.2</v>
          </cell>
          <cell r="H1460" t="str">
            <v>USD</v>
          </cell>
        </row>
        <row r="1461">
          <cell r="B1461">
            <v>40609</v>
          </cell>
          <cell r="C1461">
            <v>40609</v>
          </cell>
          <cell r="E1461">
            <v>2.41</v>
          </cell>
          <cell r="F1461" t="str">
            <v>GEL</v>
          </cell>
          <cell r="G1461">
            <v>1.4000000000000001</v>
          </cell>
          <cell r="H1461" t="str">
            <v>USD</v>
          </cell>
        </row>
        <row r="1462">
          <cell r="B1462">
            <v>40609</v>
          </cell>
          <cell r="C1462">
            <v>40609</v>
          </cell>
          <cell r="E1462">
            <v>0.69000000000000006</v>
          </cell>
          <cell r="F1462" t="str">
            <v>GEL</v>
          </cell>
          <cell r="G1462">
            <v>0.4</v>
          </cell>
          <cell r="H1462" t="str">
            <v>USD</v>
          </cell>
        </row>
        <row r="1463">
          <cell r="B1463">
            <v>40609</v>
          </cell>
          <cell r="C1463">
            <v>40609</v>
          </cell>
          <cell r="E1463">
            <v>0.34</v>
          </cell>
          <cell r="F1463" t="str">
            <v>GEL</v>
          </cell>
          <cell r="G1463">
            <v>0.2</v>
          </cell>
          <cell r="H1463" t="str">
            <v>USD</v>
          </cell>
        </row>
        <row r="1464">
          <cell r="B1464">
            <v>40609</v>
          </cell>
          <cell r="C1464">
            <v>40609</v>
          </cell>
          <cell r="E1464">
            <v>2</v>
          </cell>
          <cell r="F1464" t="str">
            <v>GEL</v>
          </cell>
          <cell r="G1464">
            <v>1.1599999999999999</v>
          </cell>
          <cell r="H1464" t="str">
            <v>USD</v>
          </cell>
        </row>
        <row r="1465">
          <cell r="B1465">
            <v>40609</v>
          </cell>
          <cell r="C1465">
            <v>40609</v>
          </cell>
          <cell r="E1465">
            <v>3.7800000000000002</v>
          </cell>
          <cell r="F1465" t="str">
            <v>GEL</v>
          </cell>
          <cell r="G1465">
            <v>2.2000000000000002</v>
          </cell>
          <cell r="H1465" t="str">
            <v>USD</v>
          </cell>
        </row>
        <row r="1466">
          <cell r="B1466">
            <v>40609</v>
          </cell>
          <cell r="C1466">
            <v>40609</v>
          </cell>
          <cell r="E1466">
            <v>2.06</v>
          </cell>
          <cell r="F1466" t="str">
            <v>GEL</v>
          </cell>
          <cell r="G1466">
            <v>1.2</v>
          </cell>
          <cell r="H1466" t="str">
            <v>USD</v>
          </cell>
        </row>
        <row r="1467">
          <cell r="B1467">
            <v>40609</v>
          </cell>
          <cell r="C1467">
            <v>40609</v>
          </cell>
          <cell r="E1467">
            <v>1.72</v>
          </cell>
          <cell r="F1467" t="str">
            <v>GEL</v>
          </cell>
          <cell r="G1467">
            <v>1</v>
          </cell>
          <cell r="H1467" t="str">
            <v>USD</v>
          </cell>
        </row>
        <row r="1468">
          <cell r="B1468">
            <v>40609</v>
          </cell>
          <cell r="C1468">
            <v>40609</v>
          </cell>
          <cell r="E1468">
            <v>0.21</v>
          </cell>
          <cell r="F1468" t="str">
            <v>GEL</v>
          </cell>
          <cell r="G1468">
            <v>0.12</v>
          </cell>
          <cell r="H1468" t="str">
            <v>USD</v>
          </cell>
        </row>
        <row r="1469">
          <cell r="B1469">
            <v>40609</v>
          </cell>
          <cell r="C1469">
            <v>40609</v>
          </cell>
          <cell r="E1469">
            <v>0.55000000000000004</v>
          </cell>
          <cell r="F1469" t="str">
            <v>GEL</v>
          </cell>
          <cell r="G1469">
            <v>0.32</v>
          </cell>
          <cell r="H1469" t="str">
            <v>USD</v>
          </cell>
        </row>
        <row r="1470">
          <cell r="B1470">
            <v>40609</v>
          </cell>
          <cell r="C1470">
            <v>40609</v>
          </cell>
          <cell r="E1470">
            <v>4.82</v>
          </cell>
          <cell r="F1470" t="str">
            <v>GEL</v>
          </cell>
          <cell r="G1470">
            <v>2.8000000000000003</v>
          </cell>
          <cell r="H1470" t="str">
            <v>USD</v>
          </cell>
        </row>
        <row r="1471">
          <cell r="B1471">
            <v>40609</v>
          </cell>
          <cell r="C1471">
            <v>40609</v>
          </cell>
          <cell r="E1471">
            <v>2.06</v>
          </cell>
          <cell r="F1471" t="str">
            <v>GEL</v>
          </cell>
          <cell r="G1471">
            <v>1.2</v>
          </cell>
          <cell r="H1471" t="str">
            <v>USD</v>
          </cell>
        </row>
        <row r="1472">
          <cell r="B1472">
            <v>40609</v>
          </cell>
          <cell r="C1472">
            <v>40609</v>
          </cell>
          <cell r="E1472">
            <v>0.34</v>
          </cell>
          <cell r="F1472" t="str">
            <v>GEL</v>
          </cell>
          <cell r="G1472">
            <v>0.2</v>
          </cell>
          <cell r="H1472" t="str">
            <v>USD</v>
          </cell>
        </row>
        <row r="1473">
          <cell r="B1473">
            <v>40609</v>
          </cell>
          <cell r="C1473">
            <v>40609</v>
          </cell>
          <cell r="E1473">
            <v>1</v>
          </cell>
          <cell r="F1473" t="str">
            <v>GEL</v>
          </cell>
          <cell r="G1473">
            <v>0.57999999999999996</v>
          </cell>
          <cell r="H1473" t="str">
            <v>USD</v>
          </cell>
        </row>
        <row r="1474">
          <cell r="B1474">
            <v>40609</v>
          </cell>
          <cell r="C1474">
            <v>40609</v>
          </cell>
          <cell r="E1474">
            <v>4.13</v>
          </cell>
          <cell r="F1474" t="str">
            <v>GEL</v>
          </cell>
          <cell r="G1474">
            <v>2.4</v>
          </cell>
          <cell r="H1474" t="str">
            <v>USD</v>
          </cell>
        </row>
        <row r="1475">
          <cell r="B1475">
            <v>40609</v>
          </cell>
          <cell r="C1475">
            <v>40609</v>
          </cell>
          <cell r="E1475">
            <v>0.21</v>
          </cell>
          <cell r="F1475" t="str">
            <v>GEL</v>
          </cell>
          <cell r="G1475">
            <v>0.12</v>
          </cell>
          <cell r="H1475" t="str">
            <v>USD</v>
          </cell>
        </row>
        <row r="1476">
          <cell r="B1476">
            <v>40609</v>
          </cell>
          <cell r="C1476">
            <v>40609</v>
          </cell>
          <cell r="E1476">
            <v>3.08</v>
          </cell>
          <cell r="F1476" t="str">
            <v>GEL</v>
          </cell>
          <cell r="G1476">
            <v>1.8</v>
          </cell>
          <cell r="H1476" t="str">
            <v>USD</v>
          </cell>
        </row>
        <row r="1477">
          <cell r="B1477">
            <v>40609</v>
          </cell>
          <cell r="C1477">
            <v>40609</v>
          </cell>
          <cell r="E1477">
            <v>0.52</v>
          </cell>
          <cell r="F1477" t="str">
            <v>GEL</v>
          </cell>
          <cell r="G1477">
            <v>0.3</v>
          </cell>
          <cell r="H1477" t="str">
            <v>USD</v>
          </cell>
        </row>
        <row r="1478">
          <cell r="B1478">
            <v>40609</v>
          </cell>
          <cell r="C1478">
            <v>40609</v>
          </cell>
          <cell r="E1478">
            <v>0.86</v>
          </cell>
          <cell r="F1478" t="str">
            <v>GEL</v>
          </cell>
          <cell r="G1478">
            <v>0.5</v>
          </cell>
          <cell r="H1478" t="str">
            <v>USD</v>
          </cell>
        </row>
        <row r="1479">
          <cell r="B1479">
            <v>40609</v>
          </cell>
          <cell r="C1479">
            <v>40609</v>
          </cell>
          <cell r="E1479">
            <v>0.52</v>
          </cell>
          <cell r="F1479" t="str">
            <v>GEL</v>
          </cell>
          <cell r="G1479">
            <v>0.3</v>
          </cell>
          <cell r="H1479" t="str">
            <v>USD</v>
          </cell>
        </row>
        <row r="1480">
          <cell r="B1480">
            <v>40609</v>
          </cell>
          <cell r="C1480">
            <v>40609</v>
          </cell>
          <cell r="E1480">
            <v>0.69000000000000006</v>
          </cell>
          <cell r="F1480" t="str">
            <v>GEL</v>
          </cell>
          <cell r="G1480">
            <v>0.4</v>
          </cell>
          <cell r="H1480" t="str">
            <v>USD</v>
          </cell>
        </row>
        <row r="1481">
          <cell r="B1481">
            <v>40609</v>
          </cell>
          <cell r="C1481">
            <v>40609</v>
          </cell>
          <cell r="E1481">
            <v>1</v>
          </cell>
          <cell r="F1481" t="str">
            <v>GEL</v>
          </cell>
          <cell r="G1481">
            <v>0.57999999999999996</v>
          </cell>
          <cell r="H1481" t="str">
            <v>USD</v>
          </cell>
        </row>
        <row r="1482">
          <cell r="B1482">
            <v>40609</v>
          </cell>
          <cell r="C1482">
            <v>40609</v>
          </cell>
          <cell r="E1482">
            <v>0.34</v>
          </cell>
          <cell r="F1482" t="str">
            <v>GEL</v>
          </cell>
          <cell r="G1482">
            <v>0.2</v>
          </cell>
          <cell r="H1482" t="str">
            <v>USD</v>
          </cell>
        </row>
        <row r="1483">
          <cell r="B1483">
            <v>40609</v>
          </cell>
          <cell r="C1483">
            <v>40609</v>
          </cell>
          <cell r="E1483">
            <v>0.21</v>
          </cell>
          <cell r="F1483" t="str">
            <v>GEL</v>
          </cell>
          <cell r="G1483">
            <v>0.12</v>
          </cell>
          <cell r="H1483" t="str">
            <v>USD</v>
          </cell>
        </row>
        <row r="1484">
          <cell r="B1484">
            <v>40609</v>
          </cell>
          <cell r="C1484">
            <v>40609</v>
          </cell>
          <cell r="E1484">
            <v>2.27</v>
          </cell>
          <cell r="F1484" t="str">
            <v>GEL</v>
          </cell>
          <cell r="G1484">
            <v>1.32</v>
          </cell>
          <cell r="H1484" t="str">
            <v>USD</v>
          </cell>
        </row>
        <row r="1485">
          <cell r="B1485">
            <v>40609</v>
          </cell>
          <cell r="C1485">
            <v>40609</v>
          </cell>
          <cell r="E1485">
            <v>3.44</v>
          </cell>
          <cell r="F1485" t="str">
            <v>GEL</v>
          </cell>
          <cell r="G1485">
            <v>2</v>
          </cell>
          <cell r="H1485" t="str">
            <v>USD</v>
          </cell>
        </row>
        <row r="1486">
          <cell r="B1486">
            <v>40609</v>
          </cell>
          <cell r="C1486">
            <v>40609</v>
          </cell>
          <cell r="E1486">
            <v>1</v>
          </cell>
          <cell r="F1486" t="str">
            <v>GEL</v>
          </cell>
          <cell r="G1486">
            <v>0.57999999999999996</v>
          </cell>
          <cell r="H1486" t="str">
            <v>USD</v>
          </cell>
        </row>
        <row r="1487">
          <cell r="B1487">
            <v>40609</v>
          </cell>
          <cell r="C1487">
            <v>40609</v>
          </cell>
          <cell r="E1487">
            <v>0.34</v>
          </cell>
          <cell r="F1487" t="str">
            <v>GEL</v>
          </cell>
          <cell r="G1487">
            <v>0.2</v>
          </cell>
          <cell r="H1487" t="str">
            <v>USD</v>
          </cell>
        </row>
        <row r="1488">
          <cell r="B1488">
            <v>40609</v>
          </cell>
          <cell r="C1488">
            <v>40609</v>
          </cell>
          <cell r="E1488">
            <v>2.41</v>
          </cell>
          <cell r="F1488" t="str">
            <v>GEL</v>
          </cell>
          <cell r="G1488">
            <v>1.4000000000000001</v>
          </cell>
          <cell r="H1488" t="str">
            <v>USD</v>
          </cell>
        </row>
        <row r="1489">
          <cell r="B1489">
            <v>40609</v>
          </cell>
          <cell r="C1489">
            <v>40609</v>
          </cell>
          <cell r="E1489">
            <v>2.75</v>
          </cell>
          <cell r="F1489" t="str">
            <v>GEL</v>
          </cell>
          <cell r="G1489">
            <v>1.6</v>
          </cell>
          <cell r="H1489" t="str">
            <v>USD</v>
          </cell>
        </row>
        <row r="1490">
          <cell r="B1490">
            <v>40609</v>
          </cell>
          <cell r="C1490">
            <v>40609</v>
          </cell>
          <cell r="E1490">
            <v>1.03</v>
          </cell>
          <cell r="F1490" t="str">
            <v>GEL</v>
          </cell>
          <cell r="G1490">
            <v>0.6</v>
          </cell>
          <cell r="H1490" t="str">
            <v>USD</v>
          </cell>
        </row>
        <row r="1491">
          <cell r="B1491">
            <v>40609</v>
          </cell>
          <cell r="C1491">
            <v>40609</v>
          </cell>
          <cell r="E1491">
            <v>0.34</v>
          </cell>
          <cell r="F1491" t="str">
            <v>GEL</v>
          </cell>
          <cell r="G1491">
            <v>0.2</v>
          </cell>
          <cell r="H1491" t="str">
            <v>USD</v>
          </cell>
        </row>
        <row r="1492">
          <cell r="B1492">
            <v>40609</v>
          </cell>
          <cell r="C1492">
            <v>40609</v>
          </cell>
          <cell r="E1492">
            <v>0.34</v>
          </cell>
          <cell r="F1492" t="str">
            <v>GEL</v>
          </cell>
          <cell r="G1492">
            <v>0.2</v>
          </cell>
          <cell r="H1492" t="str">
            <v>USD</v>
          </cell>
        </row>
        <row r="1493">
          <cell r="B1493">
            <v>40609</v>
          </cell>
          <cell r="C1493">
            <v>40609</v>
          </cell>
          <cell r="E1493">
            <v>0.21</v>
          </cell>
          <cell r="F1493" t="str">
            <v>GEL</v>
          </cell>
          <cell r="G1493">
            <v>0.12</v>
          </cell>
          <cell r="H1493" t="str">
            <v>USD</v>
          </cell>
        </row>
        <row r="1494">
          <cell r="B1494">
            <v>40609</v>
          </cell>
          <cell r="C1494">
            <v>40609</v>
          </cell>
          <cell r="E1494">
            <v>1.03</v>
          </cell>
          <cell r="F1494" t="str">
            <v>GEL</v>
          </cell>
          <cell r="G1494">
            <v>0.6</v>
          </cell>
          <cell r="H1494" t="str">
            <v>USD</v>
          </cell>
        </row>
        <row r="1495">
          <cell r="B1495">
            <v>40609</v>
          </cell>
          <cell r="C1495">
            <v>40609</v>
          </cell>
          <cell r="E1495">
            <v>1.72</v>
          </cell>
          <cell r="F1495" t="str">
            <v>GEL</v>
          </cell>
          <cell r="G1495">
            <v>1</v>
          </cell>
          <cell r="H1495" t="str">
            <v>USD</v>
          </cell>
        </row>
        <row r="1496">
          <cell r="B1496">
            <v>40609</v>
          </cell>
          <cell r="C1496">
            <v>40609</v>
          </cell>
          <cell r="E1496">
            <v>2.41</v>
          </cell>
          <cell r="F1496" t="str">
            <v>GEL</v>
          </cell>
          <cell r="G1496">
            <v>1.4000000000000001</v>
          </cell>
          <cell r="H1496" t="str">
            <v>USD</v>
          </cell>
        </row>
        <row r="1497">
          <cell r="B1497">
            <v>40609</v>
          </cell>
          <cell r="C1497">
            <v>40609</v>
          </cell>
          <cell r="E1497">
            <v>0.69000000000000006</v>
          </cell>
          <cell r="F1497" t="str">
            <v>GEL</v>
          </cell>
          <cell r="G1497">
            <v>0.4</v>
          </cell>
          <cell r="H1497" t="str">
            <v>USD</v>
          </cell>
        </row>
        <row r="1498">
          <cell r="B1498">
            <v>40609</v>
          </cell>
          <cell r="C1498">
            <v>40609</v>
          </cell>
          <cell r="E1498">
            <v>0.34</v>
          </cell>
          <cell r="F1498" t="str">
            <v>GEL</v>
          </cell>
          <cell r="G1498">
            <v>0.2</v>
          </cell>
          <cell r="H1498" t="str">
            <v>USD</v>
          </cell>
        </row>
        <row r="1499">
          <cell r="B1499">
            <v>40609</v>
          </cell>
          <cell r="C1499">
            <v>40609</v>
          </cell>
          <cell r="E1499">
            <v>1.03</v>
          </cell>
          <cell r="F1499" t="str">
            <v>GEL</v>
          </cell>
          <cell r="G1499">
            <v>0.6</v>
          </cell>
          <cell r="H1499" t="str">
            <v>USD</v>
          </cell>
        </row>
        <row r="1500">
          <cell r="B1500">
            <v>40609</v>
          </cell>
          <cell r="C1500">
            <v>40609</v>
          </cell>
          <cell r="E1500">
            <v>0.69000000000000006</v>
          </cell>
          <cell r="F1500" t="str">
            <v>GEL</v>
          </cell>
          <cell r="G1500">
            <v>0.4</v>
          </cell>
          <cell r="H1500" t="str">
            <v>USD</v>
          </cell>
        </row>
        <row r="1501">
          <cell r="B1501">
            <v>40609</v>
          </cell>
          <cell r="C1501">
            <v>40609</v>
          </cell>
          <cell r="E1501">
            <v>1</v>
          </cell>
          <cell r="F1501" t="str">
            <v>GEL</v>
          </cell>
          <cell r="G1501">
            <v>0.57999999999999996</v>
          </cell>
          <cell r="H1501" t="str">
            <v>USD</v>
          </cell>
        </row>
        <row r="1502">
          <cell r="B1502">
            <v>40609</v>
          </cell>
          <cell r="C1502">
            <v>40609</v>
          </cell>
          <cell r="E1502">
            <v>3.75</v>
          </cell>
          <cell r="F1502" t="str">
            <v>GEL</v>
          </cell>
          <cell r="G1502">
            <v>2.1800000000000002</v>
          </cell>
          <cell r="H1502" t="str">
            <v>USD</v>
          </cell>
        </row>
        <row r="1503">
          <cell r="B1503">
            <v>40609</v>
          </cell>
          <cell r="C1503">
            <v>40609</v>
          </cell>
          <cell r="E1503">
            <v>3.44</v>
          </cell>
          <cell r="F1503" t="str">
            <v>GEL</v>
          </cell>
          <cell r="G1503">
            <v>2</v>
          </cell>
          <cell r="H1503" t="str">
            <v>USD</v>
          </cell>
        </row>
        <row r="1504">
          <cell r="B1504">
            <v>40609</v>
          </cell>
          <cell r="C1504">
            <v>40609</v>
          </cell>
          <cell r="E1504">
            <v>0.34</v>
          </cell>
          <cell r="F1504" t="str">
            <v>GEL</v>
          </cell>
          <cell r="G1504">
            <v>0.2</v>
          </cell>
          <cell r="H1504" t="str">
            <v>USD</v>
          </cell>
        </row>
        <row r="1505">
          <cell r="B1505">
            <v>40609</v>
          </cell>
          <cell r="C1505">
            <v>40609</v>
          </cell>
          <cell r="E1505">
            <v>0.34</v>
          </cell>
          <cell r="F1505" t="str">
            <v>GEL</v>
          </cell>
          <cell r="G1505">
            <v>0.2</v>
          </cell>
          <cell r="H1505" t="str">
            <v>USD</v>
          </cell>
        </row>
        <row r="1506">
          <cell r="B1506">
            <v>40609</v>
          </cell>
          <cell r="C1506">
            <v>40609</v>
          </cell>
          <cell r="E1506">
            <v>3.75</v>
          </cell>
          <cell r="F1506" t="str">
            <v>GEL</v>
          </cell>
          <cell r="G1506">
            <v>2.1800000000000002</v>
          </cell>
          <cell r="H1506" t="str">
            <v>USD</v>
          </cell>
        </row>
        <row r="1507">
          <cell r="B1507">
            <v>40609</v>
          </cell>
          <cell r="C1507">
            <v>40609</v>
          </cell>
          <cell r="E1507">
            <v>1</v>
          </cell>
          <cell r="F1507" t="str">
            <v>GEL</v>
          </cell>
          <cell r="G1507">
            <v>0.57999999999999996</v>
          </cell>
          <cell r="H1507" t="str">
            <v>USD</v>
          </cell>
        </row>
        <row r="1508">
          <cell r="B1508">
            <v>40609</v>
          </cell>
          <cell r="C1508">
            <v>40609</v>
          </cell>
          <cell r="E1508">
            <v>1</v>
          </cell>
          <cell r="F1508" t="str">
            <v>GEL</v>
          </cell>
          <cell r="G1508">
            <v>0.57999999999999996</v>
          </cell>
          <cell r="H1508" t="str">
            <v>USD</v>
          </cell>
        </row>
        <row r="1509">
          <cell r="B1509">
            <v>40609</v>
          </cell>
          <cell r="C1509">
            <v>40609</v>
          </cell>
          <cell r="E1509">
            <v>1.03</v>
          </cell>
          <cell r="F1509" t="str">
            <v>GEL</v>
          </cell>
          <cell r="G1509">
            <v>0.6</v>
          </cell>
          <cell r="H1509" t="str">
            <v>USD</v>
          </cell>
        </row>
        <row r="1510">
          <cell r="B1510">
            <v>40609</v>
          </cell>
          <cell r="C1510">
            <v>40609</v>
          </cell>
          <cell r="E1510">
            <v>1.37</v>
          </cell>
          <cell r="F1510" t="str">
            <v>GEL</v>
          </cell>
          <cell r="G1510">
            <v>0.8</v>
          </cell>
          <cell r="H1510" t="str">
            <v>USD</v>
          </cell>
        </row>
        <row r="1511">
          <cell r="B1511">
            <v>40609</v>
          </cell>
          <cell r="C1511">
            <v>40609</v>
          </cell>
          <cell r="E1511">
            <v>0.69000000000000006</v>
          </cell>
          <cell r="F1511" t="str">
            <v>GEL</v>
          </cell>
          <cell r="G1511">
            <v>0.4</v>
          </cell>
          <cell r="H1511" t="str">
            <v>USD</v>
          </cell>
        </row>
        <row r="1512">
          <cell r="B1512">
            <v>40609</v>
          </cell>
          <cell r="C1512">
            <v>40609</v>
          </cell>
          <cell r="E1512">
            <v>2.75</v>
          </cell>
          <cell r="F1512" t="str">
            <v>GEL</v>
          </cell>
          <cell r="G1512">
            <v>1.6</v>
          </cell>
          <cell r="H1512" t="str">
            <v>USD</v>
          </cell>
        </row>
        <row r="1513">
          <cell r="B1513">
            <v>40609</v>
          </cell>
          <cell r="C1513">
            <v>40609</v>
          </cell>
          <cell r="E1513">
            <v>2.75</v>
          </cell>
          <cell r="F1513" t="str">
            <v>GEL</v>
          </cell>
          <cell r="G1513">
            <v>1.6</v>
          </cell>
          <cell r="H1513" t="str">
            <v>USD</v>
          </cell>
        </row>
        <row r="1514">
          <cell r="B1514">
            <v>40609</v>
          </cell>
          <cell r="C1514">
            <v>40609</v>
          </cell>
          <cell r="E1514">
            <v>0.34</v>
          </cell>
          <cell r="F1514" t="str">
            <v>GEL</v>
          </cell>
          <cell r="G1514">
            <v>0.2</v>
          </cell>
          <cell r="H1514" t="str">
            <v>USD</v>
          </cell>
        </row>
        <row r="1515">
          <cell r="B1515">
            <v>40609</v>
          </cell>
          <cell r="C1515">
            <v>40609</v>
          </cell>
          <cell r="E1515">
            <v>1.03</v>
          </cell>
          <cell r="F1515" t="str">
            <v>GEL</v>
          </cell>
          <cell r="G1515">
            <v>0.6</v>
          </cell>
          <cell r="H1515" t="str">
            <v>USD</v>
          </cell>
        </row>
        <row r="1516">
          <cell r="B1516">
            <v>40609</v>
          </cell>
          <cell r="C1516">
            <v>40609</v>
          </cell>
          <cell r="E1516">
            <v>0.34</v>
          </cell>
          <cell r="F1516" t="str">
            <v>GEL</v>
          </cell>
          <cell r="G1516">
            <v>0.2</v>
          </cell>
          <cell r="H1516" t="str">
            <v>USD</v>
          </cell>
        </row>
        <row r="1517">
          <cell r="B1517">
            <v>40609</v>
          </cell>
          <cell r="C1517">
            <v>40609</v>
          </cell>
          <cell r="E1517">
            <v>0.69000000000000006</v>
          </cell>
          <cell r="F1517" t="str">
            <v>GEL</v>
          </cell>
          <cell r="G1517">
            <v>0.4</v>
          </cell>
          <cell r="H1517" t="str">
            <v>USD</v>
          </cell>
        </row>
        <row r="1518">
          <cell r="B1518">
            <v>40609</v>
          </cell>
          <cell r="C1518">
            <v>40609</v>
          </cell>
          <cell r="E1518">
            <v>0.34</v>
          </cell>
          <cell r="F1518" t="str">
            <v>GEL</v>
          </cell>
          <cell r="G1518">
            <v>0.2</v>
          </cell>
          <cell r="H1518" t="str">
            <v>USD</v>
          </cell>
        </row>
        <row r="1519">
          <cell r="B1519">
            <v>40609</v>
          </cell>
          <cell r="C1519">
            <v>40609</v>
          </cell>
          <cell r="E1519">
            <v>3.44</v>
          </cell>
          <cell r="F1519" t="str">
            <v>GEL</v>
          </cell>
          <cell r="G1519">
            <v>2</v>
          </cell>
          <cell r="H1519" t="str">
            <v>USD</v>
          </cell>
        </row>
        <row r="1520">
          <cell r="B1520">
            <v>40609</v>
          </cell>
          <cell r="C1520">
            <v>40609</v>
          </cell>
          <cell r="E1520">
            <v>2.75</v>
          </cell>
          <cell r="F1520" t="str">
            <v>GEL</v>
          </cell>
          <cell r="G1520">
            <v>1.6</v>
          </cell>
          <cell r="H1520" t="str">
            <v>USD</v>
          </cell>
        </row>
        <row r="1521">
          <cell r="B1521">
            <v>40609</v>
          </cell>
          <cell r="C1521">
            <v>40609</v>
          </cell>
          <cell r="E1521">
            <v>1.72</v>
          </cell>
          <cell r="F1521" t="str">
            <v>GEL</v>
          </cell>
          <cell r="G1521">
            <v>1</v>
          </cell>
          <cell r="H1521" t="str">
            <v>USD</v>
          </cell>
        </row>
        <row r="1522">
          <cell r="B1522">
            <v>40609</v>
          </cell>
          <cell r="C1522">
            <v>40609</v>
          </cell>
          <cell r="E1522">
            <v>0.69000000000000006</v>
          </cell>
          <cell r="F1522" t="str">
            <v>GEL</v>
          </cell>
          <cell r="G1522">
            <v>0.4</v>
          </cell>
          <cell r="H1522" t="str">
            <v>USD</v>
          </cell>
        </row>
        <row r="1523">
          <cell r="B1523">
            <v>40609</v>
          </cell>
          <cell r="C1523">
            <v>40609</v>
          </cell>
          <cell r="E1523">
            <v>2.75</v>
          </cell>
          <cell r="F1523" t="str">
            <v>GEL</v>
          </cell>
          <cell r="G1523">
            <v>1.6</v>
          </cell>
          <cell r="H1523" t="str">
            <v>USD</v>
          </cell>
        </row>
        <row r="1524">
          <cell r="B1524">
            <v>40609</v>
          </cell>
          <cell r="C1524">
            <v>40609</v>
          </cell>
          <cell r="E1524">
            <v>1.72</v>
          </cell>
          <cell r="F1524" t="str">
            <v>GEL</v>
          </cell>
          <cell r="G1524">
            <v>1</v>
          </cell>
          <cell r="H1524" t="str">
            <v>USD</v>
          </cell>
        </row>
        <row r="1525">
          <cell r="B1525">
            <v>40609</v>
          </cell>
          <cell r="C1525">
            <v>40609</v>
          </cell>
          <cell r="E1525">
            <v>0.34</v>
          </cell>
          <cell r="F1525" t="str">
            <v>GEL</v>
          </cell>
          <cell r="G1525">
            <v>0.2</v>
          </cell>
          <cell r="H1525" t="str">
            <v>USD</v>
          </cell>
        </row>
        <row r="1526">
          <cell r="B1526">
            <v>40609</v>
          </cell>
          <cell r="C1526">
            <v>40609</v>
          </cell>
          <cell r="E1526">
            <v>0.21</v>
          </cell>
          <cell r="F1526" t="str">
            <v>GEL</v>
          </cell>
          <cell r="G1526">
            <v>0.12</v>
          </cell>
          <cell r="H1526" t="str">
            <v>USD</v>
          </cell>
        </row>
        <row r="1527">
          <cell r="B1527">
            <v>40609</v>
          </cell>
          <cell r="C1527">
            <v>40609</v>
          </cell>
          <cell r="E1527">
            <v>0.34</v>
          </cell>
          <cell r="F1527" t="str">
            <v>GEL</v>
          </cell>
          <cell r="G1527">
            <v>0.2</v>
          </cell>
          <cell r="H1527" t="str">
            <v>USD</v>
          </cell>
        </row>
        <row r="1528">
          <cell r="B1528">
            <v>40609</v>
          </cell>
          <cell r="C1528">
            <v>40609</v>
          </cell>
          <cell r="E1528">
            <v>0.34</v>
          </cell>
          <cell r="F1528" t="str">
            <v>GEL</v>
          </cell>
          <cell r="G1528">
            <v>0.2</v>
          </cell>
          <cell r="H1528" t="str">
            <v>USD</v>
          </cell>
        </row>
        <row r="1529">
          <cell r="B1529">
            <v>40609</v>
          </cell>
          <cell r="C1529">
            <v>40609</v>
          </cell>
          <cell r="E1529">
            <v>0.69000000000000006</v>
          </cell>
          <cell r="F1529" t="str">
            <v>GEL</v>
          </cell>
          <cell r="G1529">
            <v>0.4</v>
          </cell>
          <cell r="H1529" t="str">
            <v>USD</v>
          </cell>
        </row>
        <row r="1530">
          <cell r="B1530">
            <v>40609</v>
          </cell>
          <cell r="C1530">
            <v>40609</v>
          </cell>
          <cell r="E1530">
            <v>1.3800000000000001</v>
          </cell>
          <cell r="F1530" t="str">
            <v>GEL</v>
          </cell>
          <cell r="G1530">
            <v>0.8</v>
          </cell>
          <cell r="H1530" t="str">
            <v>USD</v>
          </cell>
        </row>
        <row r="1531">
          <cell r="B1531">
            <v>40609</v>
          </cell>
          <cell r="C1531">
            <v>40609</v>
          </cell>
          <cell r="E1531">
            <v>0.69000000000000006</v>
          </cell>
          <cell r="F1531" t="str">
            <v>GEL</v>
          </cell>
          <cell r="G1531">
            <v>0.4</v>
          </cell>
          <cell r="H1531" t="str">
            <v>USD</v>
          </cell>
        </row>
        <row r="1532">
          <cell r="B1532">
            <v>40609</v>
          </cell>
          <cell r="C1532">
            <v>40609</v>
          </cell>
          <cell r="E1532">
            <v>0.69000000000000006</v>
          </cell>
          <cell r="F1532" t="str">
            <v>GEL</v>
          </cell>
          <cell r="G1532">
            <v>0.4</v>
          </cell>
          <cell r="H1532" t="str">
            <v>USD</v>
          </cell>
        </row>
        <row r="1533">
          <cell r="B1533">
            <v>40609</v>
          </cell>
          <cell r="C1533">
            <v>40609</v>
          </cell>
          <cell r="E1533">
            <v>2.41</v>
          </cell>
          <cell r="F1533" t="str">
            <v>GEL</v>
          </cell>
          <cell r="G1533">
            <v>1.4000000000000001</v>
          </cell>
          <cell r="H1533" t="str">
            <v>USD</v>
          </cell>
        </row>
        <row r="1534">
          <cell r="B1534">
            <v>40609</v>
          </cell>
          <cell r="C1534">
            <v>40609</v>
          </cell>
          <cell r="E1534">
            <v>2.75</v>
          </cell>
          <cell r="F1534" t="str">
            <v>GEL</v>
          </cell>
          <cell r="G1534">
            <v>1.6</v>
          </cell>
          <cell r="H1534" t="str">
            <v>USD</v>
          </cell>
        </row>
        <row r="1535">
          <cell r="B1535">
            <v>40609</v>
          </cell>
          <cell r="C1535">
            <v>40609</v>
          </cell>
          <cell r="E1535">
            <v>2.4</v>
          </cell>
          <cell r="F1535" t="str">
            <v>GEL</v>
          </cell>
          <cell r="G1535">
            <v>1.4000000000000001</v>
          </cell>
          <cell r="H1535" t="str">
            <v>USD</v>
          </cell>
        </row>
        <row r="1536">
          <cell r="B1536">
            <v>40609</v>
          </cell>
          <cell r="C1536">
            <v>40609</v>
          </cell>
          <cell r="E1536">
            <v>1.72</v>
          </cell>
          <cell r="F1536" t="str">
            <v>GEL</v>
          </cell>
          <cell r="G1536">
            <v>1</v>
          </cell>
          <cell r="H1536" t="str">
            <v>USD</v>
          </cell>
        </row>
        <row r="1537">
          <cell r="B1537">
            <v>40609</v>
          </cell>
          <cell r="C1537">
            <v>40609</v>
          </cell>
          <cell r="E1537">
            <v>0.21</v>
          </cell>
          <cell r="F1537" t="str">
            <v>GEL</v>
          </cell>
          <cell r="G1537">
            <v>0.12</v>
          </cell>
          <cell r="H1537" t="str">
            <v>USD</v>
          </cell>
        </row>
        <row r="1538">
          <cell r="B1538">
            <v>40609</v>
          </cell>
          <cell r="C1538">
            <v>40609</v>
          </cell>
          <cell r="E1538">
            <v>0.34</v>
          </cell>
          <cell r="F1538" t="str">
            <v>GEL</v>
          </cell>
          <cell r="G1538">
            <v>0.2</v>
          </cell>
          <cell r="H1538" t="str">
            <v>USD</v>
          </cell>
        </row>
        <row r="1539">
          <cell r="B1539">
            <v>40609</v>
          </cell>
          <cell r="C1539">
            <v>40609</v>
          </cell>
          <cell r="E1539">
            <v>0.34</v>
          </cell>
          <cell r="F1539" t="str">
            <v>GEL</v>
          </cell>
          <cell r="G1539">
            <v>0.2</v>
          </cell>
          <cell r="H1539" t="str">
            <v>USD</v>
          </cell>
        </row>
        <row r="1540">
          <cell r="B1540">
            <v>40609</v>
          </cell>
          <cell r="C1540">
            <v>40609</v>
          </cell>
          <cell r="E1540">
            <v>0.34</v>
          </cell>
          <cell r="F1540" t="str">
            <v>GEL</v>
          </cell>
          <cell r="G1540">
            <v>0.2</v>
          </cell>
          <cell r="H1540" t="str">
            <v>USD</v>
          </cell>
        </row>
        <row r="1541">
          <cell r="B1541">
            <v>40609</v>
          </cell>
          <cell r="C1541">
            <v>40609</v>
          </cell>
          <cell r="E1541">
            <v>2.75</v>
          </cell>
          <cell r="F1541" t="str">
            <v>GEL</v>
          </cell>
          <cell r="G1541">
            <v>1.6</v>
          </cell>
          <cell r="H1541" t="str">
            <v>USD</v>
          </cell>
        </row>
        <row r="1542">
          <cell r="B1542">
            <v>40609</v>
          </cell>
          <cell r="C1542">
            <v>40609</v>
          </cell>
          <cell r="E1542">
            <v>0.34</v>
          </cell>
          <cell r="F1542" t="str">
            <v>GEL</v>
          </cell>
          <cell r="G1542">
            <v>0.2</v>
          </cell>
          <cell r="H1542" t="str">
            <v>USD</v>
          </cell>
        </row>
        <row r="1543">
          <cell r="B1543">
            <v>40609</v>
          </cell>
          <cell r="C1543">
            <v>40609</v>
          </cell>
          <cell r="E1543">
            <v>0.34</v>
          </cell>
          <cell r="F1543" t="str">
            <v>GEL</v>
          </cell>
          <cell r="G1543">
            <v>0.2</v>
          </cell>
          <cell r="H1543" t="str">
            <v>USD</v>
          </cell>
        </row>
        <row r="1544">
          <cell r="B1544">
            <v>40609</v>
          </cell>
          <cell r="C1544">
            <v>40609</v>
          </cell>
          <cell r="E1544">
            <v>0.34</v>
          </cell>
          <cell r="F1544" t="str">
            <v>GEL</v>
          </cell>
          <cell r="G1544">
            <v>0.2</v>
          </cell>
          <cell r="H1544" t="str">
            <v>USD</v>
          </cell>
        </row>
        <row r="1545">
          <cell r="B1545">
            <v>40609</v>
          </cell>
          <cell r="C1545">
            <v>40609</v>
          </cell>
          <cell r="E1545">
            <v>2.75</v>
          </cell>
          <cell r="F1545" t="str">
            <v>GEL</v>
          </cell>
          <cell r="G1545">
            <v>1.6</v>
          </cell>
          <cell r="H1545" t="str">
            <v>USD</v>
          </cell>
        </row>
        <row r="1546">
          <cell r="B1546">
            <v>40609</v>
          </cell>
          <cell r="C1546">
            <v>40609</v>
          </cell>
          <cell r="E1546">
            <v>0.34</v>
          </cell>
          <cell r="F1546" t="str">
            <v>GEL</v>
          </cell>
          <cell r="G1546">
            <v>0.2</v>
          </cell>
          <cell r="H1546" t="str">
            <v>USD</v>
          </cell>
        </row>
        <row r="1547">
          <cell r="B1547">
            <v>40609</v>
          </cell>
          <cell r="C1547">
            <v>40609</v>
          </cell>
          <cell r="E1547">
            <v>0.21</v>
          </cell>
          <cell r="F1547" t="str">
            <v>GEL</v>
          </cell>
          <cell r="G1547">
            <v>0.12</v>
          </cell>
          <cell r="H1547" t="str">
            <v>USD</v>
          </cell>
        </row>
        <row r="1548">
          <cell r="B1548">
            <v>40609</v>
          </cell>
          <cell r="C1548">
            <v>40609</v>
          </cell>
          <cell r="E1548">
            <v>0.69000000000000006</v>
          </cell>
          <cell r="F1548" t="str">
            <v>GEL</v>
          </cell>
          <cell r="G1548">
            <v>0.4</v>
          </cell>
          <cell r="H1548" t="str">
            <v>USD</v>
          </cell>
        </row>
        <row r="1549">
          <cell r="B1549">
            <v>40609</v>
          </cell>
          <cell r="C1549">
            <v>40609</v>
          </cell>
          <cell r="E1549">
            <v>0.34</v>
          </cell>
          <cell r="F1549" t="str">
            <v>GEL</v>
          </cell>
          <cell r="G1549">
            <v>0.2</v>
          </cell>
          <cell r="H1549" t="str">
            <v>USD</v>
          </cell>
        </row>
        <row r="1550">
          <cell r="B1550">
            <v>40609</v>
          </cell>
          <cell r="C1550">
            <v>40609</v>
          </cell>
          <cell r="E1550">
            <v>2.75</v>
          </cell>
          <cell r="F1550" t="str">
            <v>GEL</v>
          </cell>
          <cell r="G1550">
            <v>1.6</v>
          </cell>
          <cell r="H1550" t="str">
            <v>USD</v>
          </cell>
        </row>
        <row r="1551">
          <cell r="B1551">
            <v>40609</v>
          </cell>
          <cell r="C1551">
            <v>40609</v>
          </cell>
          <cell r="E1551">
            <v>2.75</v>
          </cell>
          <cell r="F1551" t="str">
            <v>GEL</v>
          </cell>
          <cell r="G1551">
            <v>1.6</v>
          </cell>
          <cell r="H1551" t="str">
            <v>USD</v>
          </cell>
        </row>
        <row r="1552">
          <cell r="B1552">
            <v>40609</v>
          </cell>
          <cell r="C1552">
            <v>40609</v>
          </cell>
          <cell r="E1552">
            <v>1.72</v>
          </cell>
          <cell r="F1552" t="str">
            <v>GEL</v>
          </cell>
          <cell r="G1552">
            <v>1</v>
          </cell>
          <cell r="H1552" t="str">
            <v>USD</v>
          </cell>
        </row>
        <row r="1553">
          <cell r="B1553">
            <v>40609</v>
          </cell>
          <cell r="C1553">
            <v>40609</v>
          </cell>
          <cell r="E1553">
            <v>2.75</v>
          </cell>
          <cell r="F1553" t="str">
            <v>GEL</v>
          </cell>
          <cell r="G1553">
            <v>1.6</v>
          </cell>
          <cell r="H1553" t="str">
            <v>USD</v>
          </cell>
        </row>
        <row r="1554">
          <cell r="B1554">
            <v>40609</v>
          </cell>
          <cell r="C1554">
            <v>40609</v>
          </cell>
          <cell r="E1554">
            <v>2.75</v>
          </cell>
          <cell r="F1554" t="str">
            <v>GEL</v>
          </cell>
          <cell r="G1554">
            <v>1.6</v>
          </cell>
          <cell r="H1554" t="str">
            <v>USD</v>
          </cell>
        </row>
        <row r="1555">
          <cell r="B1555">
            <v>40609</v>
          </cell>
          <cell r="C1555">
            <v>40609</v>
          </cell>
          <cell r="E1555">
            <v>53.65</v>
          </cell>
          <cell r="F1555" t="str">
            <v>GEL</v>
          </cell>
          <cell r="G1555">
            <v>31.2</v>
          </cell>
          <cell r="H1555" t="str">
            <v>USD</v>
          </cell>
        </row>
        <row r="1556">
          <cell r="B1556">
            <v>40609</v>
          </cell>
          <cell r="C1556">
            <v>40609</v>
          </cell>
          <cell r="E1556">
            <v>26.82</v>
          </cell>
          <cell r="F1556" t="str">
            <v>GEL</v>
          </cell>
          <cell r="G1556">
            <v>15.6</v>
          </cell>
          <cell r="H1556" t="str">
            <v>USD</v>
          </cell>
        </row>
        <row r="1557">
          <cell r="B1557">
            <v>40609</v>
          </cell>
          <cell r="C1557">
            <v>40609</v>
          </cell>
          <cell r="E1557">
            <v>13.41</v>
          </cell>
          <cell r="F1557" t="str">
            <v>GEL</v>
          </cell>
          <cell r="G1557">
            <v>7.8</v>
          </cell>
          <cell r="H1557" t="str">
            <v>USD</v>
          </cell>
        </row>
        <row r="1558">
          <cell r="B1558">
            <v>40609</v>
          </cell>
          <cell r="C1558">
            <v>40609</v>
          </cell>
          <cell r="E1558">
            <v>6.71</v>
          </cell>
          <cell r="F1558" t="str">
            <v>GEL</v>
          </cell>
          <cell r="G1558">
            <v>3.9</v>
          </cell>
          <cell r="H1558" t="str">
            <v>USD</v>
          </cell>
        </row>
        <row r="1559">
          <cell r="B1559">
            <v>40609</v>
          </cell>
          <cell r="C1559">
            <v>40609</v>
          </cell>
          <cell r="E1559">
            <v>53.65</v>
          </cell>
          <cell r="F1559" t="str">
            <v>GEL</v>
          </cell>
          <cell r="G1559">
            <v>31.2</v>
          </cell>
          <cell r="H1559" t="str">
            <v>USD</v>
          </cell>
        </row>
        <row r="1560">
          <cell r="B1560">
            <v>40609</v>
          </cell>
          <cell r="C1560">
            <v>40609</v>
          </cell>
          <cell r="E1560">
            <v>53.65</v>
          </cell>
          <cell r="F1560" t="str">
            <v>GEL</v>
          </cell>
          <cell r="G1560">
            <v>31.2</v>
          </cell>
          <cell r="H1560" t="str">
            <v>USD</v>
          </cell>
        </row>
        <row r="1561">
          <cell r="B1561">
            <v>40609</v>
          </cell>
          <cell r="C1561">
            <v>40609</v>
          </cell>
          <cell r="E1561">
            <v>6.71</v>
          </cell>
          <cell r="F1561" t="str">
            <v>GEL</v>
          </cell>
          <cell r="G1561">
            <v>3.9</v>
          </cell>
          <cell r="H1561" t="str">
            <v>USD</v>
          </cell>
        </row>
        <row r="1562">
          <cell r="B1562">
            <v>40609</v>
          </cell>
          <cell r="C1562">
            <v>40609</v>
          </cell>
          <cell r="E1562">
            <v>26.830000000000002</v>
          </cell>
          <cell r="F1562" t="str">
            <v>GEL</v>
          </cell>
          <cell r="G1562">
            <v>15.6</v>
          </cell>
          <cell r="H1562" t="str">
            <v>USD</v>
          </cell>
        </row>
        <row r="1563">
          <cell r="B1563">
            <v>40609</v>
          </cell>
          <cell r="C1563">
            <v>40609</v>
          </cell>
          <cell r="E1563">
            <v>6.71</v>
          </cell>
          <cell r="F1563" t="str">
            <v>GEL</v>
          </cell>
          <cell r="G1563">
            <v>3.9</v>
          </cell>
          <cell r="H1563" t="str">
            <v>USD</v>
          </cell>
        </row>
        <row r="1564">
          <cell r="B1564">
            <v>40609</v>
          </cell>
          <cell r="C1564">
            <v>40609</v>
          </cell>
          <cell r="E1564">
            <v>6.71</v>
          </cell>
          <cell r="F1564" t="str">
            <v>GEL</v>
          </cell>
          <cell r="G1564">
            <v>3.9</v>
          </cell>
          <cell r="H1564" t="str">
            <v>USD</v>
          </cell>
        </row>
        <row r="1565">
          <cell r="B1565">
            <v>40609</v>
          </cell>
          <cell r="C1565">
            <v>40609</v>
          </cell>
          <cell r="E1565">
            <v>20.12</v>
          </cell>
          <cell r="F1565" t="str">
            <v>GEL</v>
          </cell>
          <cell r="G1565">
            <v>11.700000000000001</v>
          </cell>
          <cell r="H1565" t="str">
            <v>USD</v>
          </cell>
        </row>
        <row r="1566">
          <cell r="B1566">
            <v>40609</v>
          </cell>
          <cell r="C1566">
            <v>40609</v>
          </cell>
          <cell r="E1566">
            <v>6.71</v>
          </cell>
          <cell r="F1566" t="str">
            <v>GEL</v>
          </cell>
          <cell r="G1566">
            <v>3.9</v>
          </cell>
          <cell r="H1566" t="str">
            <v>USD</v>
          </cell>
        </row>
        <row r="1567">
          <cell r="B1567">
            <v>40609</v>
          </cell>
          <cell r="C1567">
            <v>40609</v>
          </cell>
          <cell r="E1567">
            <v>33.53</v>
          </cell>
          <cell r="F1567" t="str">
            <v>GEL</v>
          </cell>
          <cell r="G1567">
            <v>19.5</v>
          </cell>
          <cell r="H1567" t="str">
            <v>USD</v>
          </cell>
        </row>
        <row r="1568">
          <cell r="B1568">
            <v>40609</v>
          </cell>
          <cell r="C1568">
            <v>40609</v>
          </cell>
          <cell r="E1568">
            <v>6.71</v>
          </cell>
          <cell r="F1568" t="str">
            <v>GEL</v>
          </cell>
          <cell r="G1568">
            <v>3.9</v>
          </cell>
          <cell r="H1568" t="str">
            <v>USD</v>
          </cell>
        </row>
        <row r="1569">
          <cell r="B1569">
            <v>40609</v>
          </cell>
          <cell r="C1569">
            <v>40609</v>
          </cell>
          <cell r="E1569">
            <v>6.71</v>
          </cell>
          <cell r="F1569" t="str">
            <v>GEL</v>
          </cell>
          <cell r="G1569">
            <v>3.9</v>
          </cell>
          <cell r="H1569" t="str">
            <v>USD</v>
          </cell>
        </row>
        <row r="1570">
          <cell r="B1570">
            <v>40609</v>
          </cell>
          <cell r="C1570">
            <v>40609</v>
          </cell>
          <cell r="E1570">
            <v>6.71</v>
          </cell>
          <cell r="F1570" t="str">
            <v>GEL</v>
          </cell>
          <cell r="G1570">
            <v>3.9</v>
          </cell>
          <cell r="H1570" t="str">
            <v>USD</v>
          </cell>
        </row>
        <row r="1571">
          <cell r="B1571">
            <v>40609</v>
          </cell>
          <cell r="C1571">
            <v>40609</v>
          </cell>
          <cell r="E1571">
            <v>6.71</v>
          </cell>
          <cell r="F1571" t="str">
            <v>GEL</v>
          </cell>
          <cell r="G1571">
            <v>3.9</v>
          </cell>
          <cell r="H1571" t="str">
            <v>USD</v>
          </cell>
        </row>
        <row r="1572">
          <cell r="B1572">
            <v>40609</v>
          </cell>
          <cell r="C1572">
            <v>40609</v>
          </cell>
          <cell r="E1572">
            <v>10.06</v>
          </cell>
          <cell r="F1572" t="str">
            <v>GEL</v>
          </cell>
          <cell r="G1572">
            <v>5.8500000000000005</v>
          </cell>
          <cell r="H1572" t="str">
            <v>USD</v>
          </cell>
        </row>
        <row r="1573">
          <cell r="B1573">
            <v>40609</v>
          </cell>
          <cell r="C1573">
            <v>40609</v>
          </cell>
          <cell r="E1573">
            <v>10.06</v>
          </cell>
          <cell r="F1573" t="str">
            <v>GEL</v>
          </cell>
          <cell r="G1573">
            <v>5.8500000000000005</v>
          </cell>
          <cell r="H1573" t="str">
            <v>USD</v>
          </cell>
        </row>
        <row r="1574">
          <cell r="B1574">
            <v>40609</v>
          </cell>
          <cell r="C1574">
            <v>40609</v>
          </cell>
          <cell r="E1574">
            <v>2.75</v>
          </cell>
          <cell r="F1574" t="str">
            <v>GEL</v>
          </cell>
          <cell r="G1574">
            <v>1.6</v>
          </cell>
          <cell r="H1574" t="str">
            <v>USD</v>
          </cell>
        </row>
        <row r="1575">
          <cell r="B1575">
            <v>40609</v>
          </cell>
          <cell r="C1575">
            <v>40609</v>
          </cell>
          <cell r="E1575">
            <v>6.71</v>
          </cell>
          <cell r="F1575" t="str">
            <v>GEL</v>
          </cell>
          <cell r="G1575">
            <v>3.9</v>
          </cell>
          <cell r="H1575" t="str">
            <v>USD</v>
          </cell>
        </row>
        <row r="1576">
          <cell r="B1576">
            <v>40609</v>
          </cell>
          <cell r="C1576">
            <v>40609</v>
          </cell>
          <cell r="E1576">
            <v>6.71</v>
          </cell>
          <cell r="F1576" t="str">
            <v>GEL</v>
          </cell>
          <cell r="G1576">
            <v>3.9</v>
          </cell>
          <cell r="H1576" t="str">
            <v>USD</v>
          </cell>
        </row>
        <row r="1577">
          <cell r="B1577">
            <v>40609</v>
          </cell>
          <cell r="C1577">
            <v>40609</v>
          </cell>
          <cell r="E1577">
            <v>6.71</v>
          </cell>
          <cell r="F1577" t="str">
            <v>GEL</v>
          </cell>
          <cell r="G1577">
            <v>3.9</v>
          </cell>
          <cell r="H1577" t="str">
            <v>USD</v>
          </cell>
        </row>
        <row r="1578">
          <cell r="B1578">
            <v>40609</v>
          </cell>
          <cell r="C1578">
            <v>40609</v>
          </cell>
          <cell r="E1578">
            <v>20.13</v>
          </cell>
          <cell r="F1578" t="str">
            <v>GEL</v>
          </cell>
          <cell r="G1578">
            <v>11.700000000000001</v>
          </cell>
          <cell r="H1578" t="str">
            <v>USD</v>
          </cell>
        </row>
        <row r="1579">
          <cell r="B1579">
            <v>40609</v>
          </cell>
          <cell r="C1579">
            <v>40609</v>
          </cell>
          <cell r="E1579">
            <v>33.53</v>
          </cell>
          <cell r="F1579" t="str">
            <v>GEL</v>
          </cell>
          <cell r="G1579">
            <v>19.5</v>
          </cell>
          <cell r="H1579" t="str">
            <v>USD</v>
          </cell>
        </row>
        <row r="1580">
          <cell r="B1580">
            <v>40609</v>
          </cell>
          <cell r="C1580">
            <v>40609</v>
          </cell>
          <cell r="E1580">
            <v>13.42</v>
          </cell>
          <cell r="F1580" t="str">
            <v>GEL</v>
          </cell>
          <cell r="G1580">
            <v>7.8</v>
          </cell>
          <cell r="H1580" t="str">
            <v>USD</v>
          </cell>
        </row>
        <row r="1581">
          <cell r="B1581">
            <v>40609</v>
          </cell>
          <cell r="C1581">
            <v>40609</v>
          </cell>
          <cell r="E1581">
            <v>6.71</v>
          </cell>
          <cell r="F1581" t="str">
            <v>GEL</v>
          </cell>
          <cell r="G1581">
            <v>3.9</v>
          </cell>
          <cell r="H1581" t="str">
            <v>USD</v>
          </cell>
        </row>
        <row r="1582">
          <cell r="B1582">
            <v>40609</v>
          </cell>
          <cell r="C1582">
            <v>40609</v>
          </cell>
          <cell r="E1582">
            <v>3.35</v>
          </cell>
          <cell r="F1582" t="str">
            <v>GEL</v>
          </cell>
          <cell r="G1582">
            <v>1.95</v>
          </cell>
          <cell r="H1582" t="str">
            <v>USD</v>
          </cell>
        </row>
        <row r="1583">
          <cell r="B1583">
            <v>40609</v>
          </cell>
          <cell r="C1583">
            <v>40609</v>
          </cell>
          <cell r="E1583">
            <v>13.41</v>
          </cell>
          <cell r="F1583" t="str">
            <v>GEL</v>
          </cell>
          <cell r="G1583">
            <v>7.8</v>
          </cell>
          <cell r="H1583" t="str">
            <v>USD</v>
          </cell>
        </row>
        <row r="1584">
          <cell r="B1584">
            <v>40609</v>
          </cell>
          <cell r="C1584">
            <v>40609</v>
          </cell>
          <cell r="E1584">
            <v>13.41</v>
          </cell>
          <cell r="F1584" t="str">
            <v>GEL</v>
          </cell>
          <cell r="G1584">
            <v>7.8</v>
          </cell>
          <cell r="H1584" t="str">
            <v>USD</v>
          </cell>
        </row>
        <row r="1585">
          <cell r="B1585">
            <v>40609</v>
          </cell>
          <cell r="C1585">
            <v>40609</v>
          </cell>
          <cell r="E1585">
            <v>33.53</v>
          </cell>
          <cell r="F1585" t="str">
            <v>GEL</v>
          </cell>
          <cell r="G1585">
            <v>19.5</v>
          </cell>
          <cell r="H1585" t="str">
            <v>USD</v>
          </cell>
        </row>
        <row r="1586">
          <cell r="B1586">
            <v>40609</v>
          </cell>
          <cell r="C1586">
            <v>40609</v>
          </cell>
          <cell r="E1586">
            <v>3.35</v>
          </cell>
          <cell r="F1586" t="str">
            <v>GEL</v>
          </cell>
          <cell r="G1586">
            <v>1.95</v>
          </cell>
          <cell r="H1586" t="str">
            <v>USD</v>
          </cell>
        </row>
        <row r="1587">
          <cell r="B1587">
            <v>40609</v>
          </cell>
          <cell r="C1587">
            <v>40609</v>
          </cell>
          <cell r="E1587">
            <v>6.71</v>
          </cell>
          <cell r="F1587" t="str">
            <v>GEL</v>
          </cell>
          <cell r="G1587">
            <v>3.9</v>
          </cell>
          <cell r="H1587" t="str">
            <v>USD</v>
          </cell>
        </row>
        <row r="1588">
          <cell r="B1588">
            <v>40609</v>
          </cell>
          <cell r="C1588">
            <v>40609</v>
          </cell>
          <cell r="E1588">
            <v>46.94</v>
          </cell>
          <cell r="F1588" t="str">
            <v>GEL</v>
          </cell>
          <cell r="G1588">
            <v>27.3</v>
          </cell>
          <cell r="H1588" t="str">
            <v>USD</v>
          </cell>
        </row>
        <row r="1589">
          <cell r="B1589">
            <v>40609</v>
          </cell>
          <cell r="C1589">
            <v>40609</v>
          </cell>
          <cell r="E1589">
            <v>23.48</v>
          </cell>
          <cell r="F1589" t="str">
            <v>GEL</v>
          </cell>
          <cell r="G1589">
            <v>13.65</v>
          </cell>
          <cell r="H1589" t="str">
            <v>USD</v>
          </cell>
        </row>
        <row r="1590">
          <cell r="B1590">
            <v>40609</v>
          </cell>
          <cell r="C1590">
            <v>40609</v>
          </cell>
          <cell r="E1590">
            <v>23.47</v>
          </cell>
          <cell r="F1590" t="str">
            <v>GEL</v>
          </cell>
          <cell r="G1590">
            <v>13.65</v>
          </cell>
          <cell r="H1590" t="str">
            <v>USD</v>
          </cell>
        </row>
        <row r="1591">
          <cell r="B1591">
            <v>40609</v>
          </cell>
          <cell r="C1591">
            <v>40609</v>
          </cell>
          <cell r="E1591">
            <v>6.71</v>
          </cell>
          <cell r="F1591" t="str">
            <v>GEL</v>
          </cell>
          <cell r="G1591">
            <v>3.9</v>
          </cell>
          <cell r="H1591" t="str">
            <v>USD</v>
          </cell>
        </row>
        <row r="1592">
          <cell r="B1592">
            <v>40609</v>
          </cell>
          <cell r="C1592">
            <v>40609</v>
          </cell>
          <cell r="E1592">
            <v>20.12</v>
          </cell>
          <cell r="F1592" t="str">
            <v>GEL</v>
          </cell>
          <cell r="G1592">
            <v>11.700000000000001</v>
          </cell>
          <cell r="H1592" t="str">
            <v>USD</v>
          </cell>
        </row>
        <row r="1593">
          <cell r="B1593">
            <v>40609</v>
          </cell>
          <cell r="C1593">
            <v>40609</v>
          </cell>
          <cell r="E1593">
            <v>6.71</v>
          </cell>
          <cell r="F1593" t="str">
            <v>GEL</v>
          </cell>
          <cell r="G1593">
            <v>3.9</v>
          </cell>
          <cell r="H1593" t="str">
            <v>USD</v>
          </cell>
        </row>
        <row r="1594">
          <cell r="B1594">
            <v>40609</v>
          </cell>
          <cell r="C1594">
            <v>40609</v>
          </cell>
          <cell r="E1594">
            <v>3.35</v>
          </cell>
          <cell r="F1594" t="str">
            <v>GEL</v>
          </cell>
          <cell r="G1594">
            <v>1.95</v>
          </cell>
          <cell r="H1594" t="str">
            <v>USD</v>
          </cell>
        </row>
        <row r="1595">
          <cell r="B1595">
            <v>40609</v>
          </cell>
          <cell r="C1595">
            <v>40609</v>
          </cell>
          <cell r="E1595">
            <v>6.71</v>
          </cell>
          <cell r="F1595" t="str">
            <v>GEL</v>
          </cell>
          <cell r="G1595">
            <v>3.9</v>
          </cell>
          <cell r="H1595" t="str">
            <v>USD</v>
          </cell>
        </row>
        <row r="1596">
          <cell r="B1596">
            <v>40609</v>
          </cell>
          <cell r="C1596">
            <v>40609</v>
          </cell>
          <cell r="E1596">
            <v>26.84</v>
          </cell>
          <cell r="F1596" t="str">
            <v>GEL</v>
          </cell>
          <cell r="G1596">
            <v>15.6</v>
          </cell>
          <cell r="H1596" t="str">
            <v>USD</v>
          </cell>
        </row>
        <row r="1597">
          <cell r="B1597">
            <v>40609</v>
          </cell>
          <cell r="C1597">
            <v>40609</v>
          </cell>
          <cell r="E1597">
            <v>6.71</v>
          </cell>
          <cell r="F1597" t="str">
            <v>GEL</v>
          </cell>
          <cell r="G1597">
            <v>3.9</v>
          </cell>
          <cell r="H1597" t="str">
            <v>USD</v>
          </cell>
        </row>
        <row r="1598">
          <cell r="B1598">
            <v>40609</v>
          </cell>
          <cell r="C1598">
            <v>40609</v>
          </cell>
          <cell r="E1598">
            <v>53.65</v>
          </cell>
          <cell r="F1598" t="str">
            <v>GEL</v>
          </cell>
          <cell r="G1598">
            <v>31.2</v>
          </cell>
          <cell r="H1598" t="str">
            <v>USD</v>
          </cell>
        </row>
        <row r="1599">
          <cell r="B1599">
            <v>40609</v>
          </cell>
          <cell r="C1599">
            <v>40609</v>
          </cell>
          <cell r="E1599">
            <v>53.65</v>
          </cell>
          <cell r="F1599" t="str">
            <v>GEL</v>
          </cell>
          <cell r="G1599">
            <v>31.2</v>
          </cell>
          <cell r="H1599" t="str">
            <v>USD</v>
          </cell>
        </row>
        <row r="1600">
          <cell r="B1600">
            <v>40609</v>
          </cell>
          <cell r="C1600">
            <v>40609</v>
          </cell>
          <cell r="E1600">
            <v>13.41</v>
          </cell>
          <cell r="F1600" t="str">
            <v>GEL</v>
          </cell>
          <cell r="G1600">
            <v>7.8</v>
          </cell>
          <cell r="H1600" t="str">
            <v>USD</v>
          </cell>
        </row>
        <row r="1601">
          <cell r="B1601">
            <v>40609</v>
          </cell>
          <cell r="C1601">
            <v>40609</v>
          </cell>
          <cell r="E1601">
            <v>3.35</v>
          </cell>
          <cell r="F1601" t="str">
            <v>GEL</v>
          </cell>
          <cell r="G1601">
            <v>1.95</v>
          </cell>
          <cell r="H1601" t="str">
            <v>USD</v>
          </cell>
        </row>
        <row r="1602">
          <cell r="B1602">
            <v>40609</v>
          </cell>
          <cell r="C1602">
            <v>40609</v>
          </cell>
          <cell r="E1602">
            <v>20.12</v>
          </cell>
          <cell r="F1602" t="str">
            <v>GEL</v>
          </cell>
          <cell r="G1602">
            <v>11.700000000000001</v>
          </cell>
          <cell r="H1602" t="str">
            <v>USD</v>
          </cell>
        </row>
        <row r="1603">
          <cell r="B1603">
            <v>40609</v>
          </cell>
          <cell r="C1603">
            <v>40609</v>
          </cell>
          <cell r="E1603">
            <v>3.35</v>
          </cell>
          <cell r="F1603" t="str">
            <v>GEL</v>
          </cell>
          <cell r="G1603">
            <v>1.95</v>
          </cell>
          <cell r="H1603" t="str">
            <v>USD</v>
          </cell>
        </row>
        <row r="1604">
          <cell r="B1604">
            <v>40609</v>
          </cell>
          <cell r="C1604">
            <v>40609</v>
          </cell>
          <cell r="E1604">
            <v>77.12</v>
          </cell>
          <cell r="F1604" t="str">
            <v>GEL</v>
          </cell>
          <cell r="G1604">
            <v>44.85</v>
          </cell>
          <cell r="H1604" t="str">
            <v>USD</v>
          </cell>
        </row>
        <row r="1605">
          <cell r="B1605">
            <v>40609</v>
          </cell>
          <cell r="C1605">
            <v>40609</v>
          </cell>
          <cell r="E1605">
            <v>13.41</v>
          </cell>
          <cell r="F1605" t="str">
            <v>GEL</v>
          </cell>
          <cell r="G1605">
            <v>7.8</v>
          </cell>
          <cell r="H1605" t="str">
            <v>USD</v>
          </cell>
        </row>
        <row r="1606">
          <cell r="B1606">
            <v>40609</v>
          </cell>
          <cell r="C1606">
            <v>40609</v>
          </cell>
          <cell r="E1606">
            <v>16.77</v>
          </cell>
          <cell r="F1606" t="str">
            <v>GEL</v>
          </cell>
          <cell r="G1606">
            <v>9.75</v>
          </cell>
          <cell r="H1606" t="str">
            <v>USD</v>
          </cell>
        </row>
        <row r="1607">
          <cell r="B1607">
            <v>40609</v>
          </cell>
          <cell r="C1607">
            <v>40609</v>
          </cell>
          <cell r="E1607">
            <v>10.06</v>
          </cell>
          <cell r="F1607" t="str">
            <v>GEL</v>
          </cell>
          <cell r="G1607">
            <v>5.8500000000000005</v>
          </cell>
          <cell r="H1607" t="str">
            <v>USD</v>
          </cell>
        </row>
        <row r="1608">
          <cell r="B1608">
            <v>40609</v>
          </cell>
          <cell r="C1608">
            <v>40609</v>
          </cell>
          <cell r="E1608">
            <v>6.71</v>
          </cell>
          <cell r="F1608" t="str">
            <v>GEL</v>
          </cell>
          <cell r="G1608">
            <v>3.9</v>
          </cell>
          <cell r="H1608" t="str">
            <v>USD</v>
          </cell>
        </row>
        <row r="1609">
          <cell r="B1609">
            <v>40609</v>
          </cell>
          <cell r="C1609">
            <v>40609</v>
          </cell>
          <cell r="E1609">
            <v>46.94</v>
          </cell>
          <cell r="F1609" t="str">
            <v>GEL</v>
          </cell>
          <cell r="G1609">
            <v>27.3</v>
          </cell>
          <cell r="H1609" t="str">
            <v>USD</v>
          </cell>
        </row>
        <row r="1610">
          <cell r="B1610">
            <v>40609</v>
          </cell>
          <cell r="C1610">
            <v>40609</v>
          </cell>
          <cell r="E1610">
            <v>6.71</v>
          </cell>
          <cell r="F1610" t="str">
            <v>GEL</v>
          </cell>
          <cell r="G1610">
            <v>3.9</v>
          </cell>
          <cell r="H1610" t="str">
            <v>USD</v>
          </cell>
        </row>
        <row r="1611">
          <cell r="B1611">
            <v>40609</v>
          </cell>
          <cell r="C1611">
            <v>40609</v>
          </cell>
          <cell r="E1611">
            <v>53.660000000000004</v>
          </cell>
          <cell r="F1611" t="str">
            <v>GEL</v>
          </cell>
          <cell r="G1611">
            <v>31.2</v>
          </cell>
          <cell r="H1611" t="str">
            <v>USD</v>
          </cell>
        </row>
        <row r="1612">
          <cell r="B1612">
            <v>40609</v>
          </cell>
          <cell r="C1612">
            <v>40609</v>
          </cell>
          <cell r="E1612">
            <v>33.53</v>
          </cell>
          <cell r="F1612" t="str">
            <v>GEL</v>
          </cell>
          <cell r="G1612">
            <v>19.5</v>
          </cell>
          <cell r="H1612" t="str">
            <v>USD</v>
          </cell>
        </row>
        <row r="1613">
          <cell r="B1613">
            <v>40609</v>
          </cell>
          <cell r="C1613">
            <v>40609</v>
          </cell>
          <cell r="E1613">
            <v>26.830000000000002</v>
          </cell>
          <cell r="F1613" t="str">
            <v>GEL</v>
          </cell>
          <cell r="G1613">
            <v>15.6</v>
          </cell>
          <cell r="H1613" t="str">
            <v>USD</v>
          </cell>
        </row>
        <row r="1614">
          <cell r="B1614">
            <v>40609</v>
          </cell>
          <cell r="C1614">
            <v>40609</v>
          </cell>
          <cell r="E1614">
            <v>3.35</v>
          </cell>
          <cell r="F1614" t="str">
            <v>GEL</v>
          </cell>
          <cell r="G1614">
            <v>1.95</v>
          </cell>
          <cell r="H1614" t="str">
            <v>USD</v>
          </cell>
        </row>
        <row r="1615">
          <cell r="B1615">
            <v>40609</v>
          </cell>
          <cell r="C1615">
            <v>40609</v>
          </cell>
          <cell r="E1615">
            <v>6.71</v>
          </cell>
          <cell r="F1615" t="str">
            <v>GEL</v>
          </cell>
          <cell r="G1615">
            <v>3.9</v>
          </cell>
          <cell r="H1615" t="str">
            <v>USD</v>
          </cell>
        </row>
        <row r="1616">
          <cell r="B1616">
            <v>40609</v>
          </cell>
          <cell r="C1616">
            <v>40609</v>
          </cell>
          <cell r="E1616">
            <v>26.82</v>
          </cell>
          <cell r="F1616" t="str">
            <v>GEL</v>
          </cell>
          <cell r="G1616">
            <v>15.6</v>
          </cell>
          <cell r="H1616" t="str">
            <v>USD</v>
          </cell>
        </row>
        <row r="1617">
          <cell r="B1617">
            <v>40609</v>
          </cell>
          <cell r="C1617">
            <v>40609</v>
          </cell>
          <cell r="E1617">
            <v>6.71</v>
          </cell>
          <cell r="F1617" t="str">
            <v>GEL</v>
          </cell>
          <cell r="G1617">
            <v>3.9</v>
          </cell>
          <cell r="H1617" t="str">
            <v>USD</v>
          </cell>
        </row>
        <row r="1618">
          <cell r="B1618">
            <v>40609</v>
          </cell>
          <cell r="C1618">
            <v>40609</v>
          </cell>
          <cell r="E1618">
            <v>13.41</v>
          </cell>
          <cell r="F1618" t="str">
            <v>GEL</v>
          </cell>
          <cell r="G1618">
            <v>7.8</v>
          </cell>
          <cell r="H1618" t="str">
            <v>USD</v>
          </cell>
        </row>
        <row r="1619">
          <cell r="B1619">
            <v>40609</v>
          </cell>
          <cell r="C1619">
            <v>40609</v>
          </cell>
          <cell r="E1619">
            <v>13.42</v>
          </cell>
          <cell r="F1619" t="str">
            <v>GEL</v>
          </cell>
          <cell r="G1619">
            <v>7.8</v>
          </cell>
          <cell r="H1619" t="str">
            <v>USD</v>
          </cell>
        </row>
        <row r="1620">
          <cell r="B1620">
            <v>40609</v>
          </cell>
          <cell r="C1620">
            <v>40609</v>
          </cell>
          <cell r="E1620">
            <v>6.71</v>
          </cell>
          <cell r="F1620" t="str">
            <v>GEL</v>
          </cell>
          <cell r="G1620">
            <v>3.9</v>
          </cell>
          <cell r="H1620" t="str">
            <v>USD</v>
          </cell>
        </row>
        <row r="1621">
          <cell r="B1621">
            <v>40609</v>
          </cell>
          <cell r="C1621">
            <v>40609</v>
          </cell>
          <cell r="E1621">
            <v>6.71</v>
          </cell>
          <cell r="F1621" t="str">
            <v>GEL</v>
          </cell>
          <cell r="G1621">
            <v>3.9</v>
          </cell>
          <cell r="H1621" t="str">
            <v>USD</v>
          </cell>
        </row>
        <row r="1622">
          <cell r="B1622">
            <v>40609</v>
          </cell>
          <cell r="C1622">
            <v>40609</v>
          </cell>
          <cell r="E1622">
            <v>10.06</v>
          </cell>
          <cell r="F1622" t="str">
            <v>GEL</v>
          </cell>
          <cell r="G1622">
            <v>5.8500000000000005</v>
          </cell>
          <cell r="H1622" t="str">
            <v>USD</v>
          </cell>
        </row>
        <row r="1623">
          <cell r="B1623">
            <v>40609</v>
          </cell>
          <cell r="C1623">
            <v>40609</v>
          </cell>
          <cell r="E1623">
            <v>3.35</v>
          </cell>
          <cell r="F1623" t="str">
            <v>GEL</v>
          </cell>
          <cell r="G1623">
            <v>1.95</v>
          </cell>
          <cell r="H1623" t="str">
            <v>USD</v>
          </cell>
        </row>
        <row r="1624">
          <cell r="B1624">
            <v>40609</v>
          </cell>
          <cell r="C1624">
            <v>40609</v>
          </cell>
          <cell r="E1624">
            <v>13.41</v>
          </cell>
          <cell r="F1624" t="str">
            <v>GEL</v>
          </cell>
          <cell r="G1624">
            <v>7.8</v>
          </cell>
          <cell r="H1624" t="str">
            <v>USD</v>
          </cell>
        </row>
        <row r="1625">
          <cell r="B1625">
            <v>40609</v>
          </cell>
          <cell r="C1625">
            <v>40609</v>
          </cell>
          <cell r="E1625">
            <v>20.12</v>
          </cell>
          <cell r="F1625" t="str">
            <v>GEL</v>
          </cell>
          <cell r="G1625">
            <v>11.700000000000001</v>
          </cell>
          <cell r="H1625" t="str">
            <v>USD</v>
          </cell>
        </row>
        <row r="1626">
          <cell r="B1626">
            <v>40609</v>
          </cell>
          <cell r="C1626">
            <v>40609</v>
          </cell>
          <cell r="E1626">
            <v>13.41</v>
          </cell>
          <cell r="F1626" t="str">
            <v>GEL</v>
          </cell>
          <cell r="G1626">
            <v>7.8</v>
          </cell>
          <cell r="H1626" t="str">
            <v>USD</v>
          </cell>
        </row>
        <row r="1627">
          <cell r="B1627">
            <v>40609</v>
          </cell>
          <cell r="C1627">
            <v>40609</v>
          </cell>
          <cell r="E1627">
            <v>6.71</v>
          </cell>
          <cell r="F1627" t="str">
            <v>GEL</v>
          </cell>
          <cell r="G1627">
            <v>3.9</v>
          </cell>
          <cell r="H1627" t="str">
            <v>USD</v>
          </cell>
        </row>
        <row r="1628">
          <cell r="B1628">
            <v>40609</v>
          </cell>
          <cell r="C1628">
            <v>40609</v>
          </cell>
          <cell r="E1628">
            <v>53.65</v>
          </cell>
          <cell r="F1628" t="str">
            <v>GEL</v>
          </cell>
          <cell r="G1628">
            <v>31.2</v>
          </cell>
          <cell r="H1628" t="str">
            <v>USD</v>
          </cell>
        </row>
        <row r="1629">
          <cell r="B1629">
            <v>40609</v>
          </cell>
          <cell r="C1629">
            <v>40609</v>
          </cell>
          <cell r="E1629">
            <v>20.12</v>
          </cell>
          <cell r="F1629" t="str">
            <v>GEL</v>
          </cell>
          <cell r="G1629">
            <v>11.700000000000001</v>
          </cell>
          <cell r="H1629" t="str">
            <v>USD</v>
          </cell>
        </row>
        <row r="1630">
          <cell r="B1630">
            <v>40609</v>
          </cell>
          <cell r="C1630">
            <v>40609</v>
          </cell>
          <cell r="E1630">
            <v>13.41</v>
          </cell>
          <cell r="F1630" t="str">
            <v>GEL</v>
          </cell>
          <cell r="G1630">
            <v>7.8</v>
          </cell>
          <cell r="H1630" t="str">
            <v>USD</v>
          </cell>
        </row>
        <row r="1631">
          <cell r="B1631">
            <v>40609</v>
          </cell>
          <cell r="C1631">
            <v>40609</v>
          </cell>
          <cell r="E1631">
            <v>13.42</v>
          </cell>
          <cell r="F1631" t="str">
            <v>GEL</v>
          </cell>
          <cell r="G1631">
            <v>7.8</v>
          </cell>
          <cell r="H1631" t="str">
            <v>USD</v>
          </cell>
        </row>
        <row r="1632">
          <cell r="B1632">
            <v>40609</v>
          </cell>
          <cell r="C1632">
            <v>40609</v>
          </cell>
          <cell r="E1632">
            <v>6.7</v>
          </cell>
          <cell r="F1632" t="str">
            <v>GEL</v>
          </cell>
          <cell r="G1632">
            <v>3.9</v>
          </cell>
          <cell r="H1632" t="str">
            <v>USD</v>
          </cell>
        </row>
        <row r="1633">
          <cell r="B1633">
            <v>40609</v>
          </cell>
          <cell r="C1633">
            <v>40609</v>
          </cell>
          <cell r="E1633">
            <v>30.18</v>
          </cell>
          <cell r="F1633" t="str">
            <v>GEL</v>
          </cell>
          <cell r="G1633">
            <v>17.55</v>
          </cell>
          <cell r="H1633" t="str">
            <v>USD</v>
          </cell>
        </row>
        <row r="1634">
          <cell r="B1634">
            <v>40609</v>
          </cell>
          <cell r="C1634">
            <v>40609</v>
          </cell>
          <cell r="E1634">
            <v>6.7</v>
          </cell>
          <cell r="F1634" t="str">
            <v>GEL</v>
          </cell>
          <cell r="G1634">
            <v>3.9</v>
          </cell>
          <cell r="H1634" t="str">
            <v>USD</v>
          </cell>
        </row>
        <row r="1635">
          <cell r="B1635">
            <v>40609</v>
          </cell>
          <cell r="C1635">
            <v>40609</v>
          </cell>
          <cell r="E1635">
            <v>4.0200000000000005</v>
          </cell>
          <cell r="F1635" t="str">
            <v>GEL</v>
          </cell>
          <cell r="G1635">
            <v>2.34</v>
          </cell>
          <cell r="H1635" t="str">
            <v>USD</v>
          </cell>
        </row>
        <row r="1636">
          <cell r="B1636">
            <v>40609</v>
          </cell>
          <cell r="C1636">
            <v>40609</v>
          </cell>
          <cell r="E1636">
            <v>16.77</v>
          </cell>
          <cell r="F1636" t="str">
            <v>GEL</v>
          </cell>
          <cell r="G1636">
            <v>9.75</v>
          </cell>
          <cell r="H1636" t="str">
            <v>USD</v>
          </cell>
        </row>
        <row r="1637">
          <cell r="B1637">
            <v>40609</v>
          </cell>
          <cell r="C1637">
            <v>40609</v>
          </cell>
          <cell r="E1637">
            <v>3.35</v>
          </cell>
          <cell r="F1637" t="str">
            <v>GEL</v>
          </cell>
          <cell r="G1637">
            <v>1.95</v>
          </cell>
          <cell r="H1637" t="str">
            <v>USD</v>
          </cell>
        </row>
        <row r="1638">
          <cell r="B1638">
            <v>40609</v>
          </cell>
          <cell r="C1638">
            <v>40609</v>
          </cell>
          <cell r="E1638">
            <v>20.12</v>
          </cell>
          <cell r="F1638" t="str">
            <v>GEL</v>
          </cell>
          <cell r="G1638">
            <v>11.700000000000001</v>
          </cell>
          <cell r="H1638" t="str">
            <v>USD</v>
          </cell>
        </row>
        <row r="1639">
          <cell r="B1639">
            <v>40609</v>
          </cell>
          <cell r="C1639">
            <v>40609</v>
          </cell>
          <cell r="E1639">
            <v>10.06</v>
          </cell>
          <cell r="F1639" t="str">
            <v>GEL</v>
          </cell>
          <cell r="G1639">
            <v>5.8500000000000005</v>
          </cell>
          <cell r="H1639" t="str">
            <v>USD</v>
          </cell>
        </row>
        <row r="1640">
          <cell r="B1640">
            <v>40609</v>
          </cell>
          <cell r="C1640">
            <v>40609</v>
          </cell>
          <cell r="E1640">
            <v>3.35</v>
          </cell>
          <cell r="F1640" t="str">
            <v>GEL</v>
          </cell>
          <cell r="G1640">
            <v>1.95</v>
          </cell>
          <cell r="H1640" t="str">
            <v>USD</v>
          </cell>
        </row>
        <row r="1641">
          <cell r="B1641">
            <v>40609</v>
          </cell>
          <cell r="C1641">
            <v>40609</v>
          </cell>
          <cell r="E1641">
            <v>3.35</v>
          </cell>
          <cell r="F1641" t="str">
            <v>GEL</v>
          </cell>
          <cell r="G1641">
            <v>1.95</v>
          </cell>
          <cell r="H1641" t="str">
            <v>USD</v>
          </cell>
        </row>
        <row r="1642">
          <cell r="B1642">
            <v>40609</v>
          </cell>
          <cell r="C1642">
            <v>40609</v>
          </cell>
          <cell r="E1642">
            <v>16.77</v>
          </cell>
          <cell r="F1642" t="str">
            <v>GEL</v>
          </cell>
          <cell r="G1642">
            <v>9.75</v>
          </cell>
          <cell r="H1642" t="str">
            <v>USD</v>
          </cell>
        </row>
        <row r="1643">
          <cell r="B1643">
            <v>40609</v>
          </cell>
          <cell r="C1643">
            <v>40609</v>
          </cell>
          <cell r="E1643">
            <v>6.71</v>
          </cell>
          <cell r="F1643" t="str">
            <v>GEL</v>
          </cell>
          <cell r="G1643">
            <v>3.9</v>
          </cell>
          <cell r="H1643" t="str">
            <v>USD</v>
          </cell>
        </row>
        <row r="1644">
          <cell r="B1644">
            <v>40609</v>
          </cell>
          <cell r="C1644">
            <v>40609</v>
          </cell>
          <cell r="E1644">
            <v>13.41</v>
          </cell>
          <cell r="F1644" t="str">
            <v>GEL</v>
          </cell>
          <cell r="G1644">
            <v>7.8</v>
          </cell>
          <cell r="H1644" t="str">
            <v>USD</v>
          </cell>
        </row>
        <row r="1645">
          <cell r="B1645">
            <v>40609</v>
          </cell>
          <cell r="C1645">
            <v>40609</v>
          </cell>
          <cell r="E1645">
            <v>13.41</v>
          </cell>
          <cell r="F1645" t="str">
            <v>GEL</v>
          </cell>
          <cell r="G1645">
            <v>7.8</v>
          </cell>
          <cell r="H1645" t="str">
            <v>USD</v>
          </cell>
        </row>
        <row r="1646">
          <cell r="B1646">
            <v>40609</v>
          </cell>
          <cell r="C1646">
            <v>40609</v>
          </cell>
          <cell r="E1646">
            <v>26.82</v>
          </cell>
          <cell r="F1646" t="str">
            <v>GEL</v>
          </cell>
          <cell r="G1646">
            <v>15.6</v>
          </cell>
          <cell r="H1646" t="str">
            <v>USD</v>
          </cell>
        </row>
        <row r="1647">
          <cell r="B1647">
            <v>40609</v>
          </cell>
          <cell r="C1647">
            <v>40609</v>
          </cell>
          <cell r="E1647">
            <v>33.53</v>
          </cell>
          <cell r="F1647" t="str">
            <v>GEL</v>
          </cell>
          <cell r="G1647">
            <v>19.5</v>
          </cell>
          <cell r="H1647" t="str">
            <v>USD</v>
          </cell>
        </row>
        <row r="1648">
          <cell r="B1648">
            <v>40609</v>
          </cell>
          <cell r="C1648">
            <v>40609</v>
          </cell>
          <cell r="E1648">
            <v>46.94</v>
          </cell>
          <cell r="F1648" t="str">
            <v>GEL</v>
          </cell>
          <cell r="G1648">
            <v>27.3</v>
          </cell>
          <cell r="H1648" t="str">
            <v>USD</v>
          </cell>
        </row>
        <row r="1649">
          <cell r="B1649">
            <v>40609</v>
          </cell>
          <cell r="C1649">
            <v>40609</v>
          </cell>
          <cell r="E1649">
            <v>13.42</v>
          </cell>
          <cell r="F1649" t="str">
            <v>GEL</v>
          </cell>
          <cell r="G1649">
            <v>7.8</v>
          </cell>
          <cell r="H1649" t="str">
            <v>USD</v>
          </cell>
        </row>
        <row r="1650">
          <cell r="B1650">
            <v>40609</v>
          </cell>
          <cell r="C1650">
            <v>40609</v>
          </cell>
          <cell r="E1650">
            <v>40.24</v>
          </cell>
          <cell r="F1650" t="str">
            <v>GEL</v>
          </cell>
          <cell r="G1650">
            <v>23.400000000000002</v>
          </cell>
          <cell r="H1650" t="str">
            <v>USD</v>
          </cell>
        </row>
        <row r="1651">
          <cell r="B1651">
            <v>40609</v>
          </cell>
          <cell r="C1651">
            <v>40609</v>
          </cell>
          <cell r="E1651">
            <v>20.12</v>
          </cell>
          <cell r="F1651" t="str">
            <v>GEL</v>
          </cell>
          <cell r="G1651">
            <v>11.700000000000001</v>
          </cell>
          <cell r="H1651" t="str">
            <v>USD</v>
          </cell>
        </row>
        <row r="1652">
          <cell r="B1652">
            <v>40609</v>
          </cell>
          <cell r="C1652">
            <v>40609</v>
          </cell>
          <cell r="E1652">
            <v>53.65</v>
          </cell>
          <cell r="F1652" t="str">
            <v>GEL</v>
          </cell>
          <cell r="G1652">
            <v>31.2</v>
          </cell>
          <cell r="H1652" t="str">
            <v>USD</v>
          </cell>
        </row>
        <row r="1653">
          <cell r="B1653">
            <v>40609</v>
          </cell>
          <cell r="C1653">
            <v>40609</v>
          </cell>
          <cell r="E1653">
            <v>23.47</v>
          </cell>
          <cell r="F1653" t="str">
            <v>GEL</v>
          </cell>
          <cell r="G1653">
            <v>13.65</v>
          </cell>
          <cell r="H1653" t="str">
            <v>USD</v>
          </cell>
        </row>
        <row r="1654">
          <cell r="B1654">
            <v>40609</v>
          </cell>
          <cell r="C1654">
            <v>40609</v>
          </cell>
          <cell r="E1654">
            <v>46.95</v>
          </cell>
          <cell r="F1654" t="str">
            <v>GEL</v>
          </cell>
          <cell r="G1654">
            <v>27.3</v>
          </cell>
          <cell r="H1654" t="str">
            <v>USD</v>
          </cell>
        </row>
        <row r="1655">
          <cell r="B1655">
            <v>40609</v>
          </cell>
          <cell r="C1655">
            <v>40609</v>
          </cell>
          <cell r="E1655">
            <v>10.06</v>
          </cell>
          <cell r="F1655" t="str">
            <v>GEL</v>
          </cell>
          <cell r="G1655">
            <v>5.8500000000000005</v>
          </cell>
          <cell r="H1655" t="str">
            <v>USD</v>
          </cell>
        </row>
        <row r="1656">
          <cell r="B1656">
            <v>40609</v>
          </cell>
          <cell r="C1656">
            <v>40609</v>
          </cell>
          <cell r="E1656">
            <v>13.41</v>
          </cell>
          <cell r="F1656" t="str">
            <v>GEL</v>
          </cell>
          <cell r="G1656">
            <v>7.8</v>
          </cell>
          <cell r="H1656" t="str">
            <v>USD</v>
          </cell>
        </row>
        <row r="1657">
          <cell r="B1657">
            <v>40609</v>
          </cell>
          <cell r="C1657">
            <v>40609</v>
          </cell>
          <cell r="E1657">
            <v>13.41</v>
          </cell>
          <cell r="F1657" t="str">
            <v>GEL</v>
          </cell>
          <cell r="G1657">
            <v>7.8</v>
          </cell>
          <cell r="H1657" t="str">
            <v>USD</v>
          </cell>
        </row>
        <row r="1658">
          <cell r="B1658">
            <v>40609</v>
          </cell>
          <cell r="C1658">
            <v>40609</v>
          </cell>
          <cell r="E1658">
            <v>13.41</v>
          </cell>
          <cell r="F1658" t="str">
            <v>GEL</v>
          </cell>
          <cell r="G1658">
            <v>7.8</v>
          </cell>
          <cell r="H1658" t="str">
            <v>USD</v>
          </cell>
        </row>
        <row r="1659">
          <cell r="B1659">
            <v>40609</v>
          </cell>
          <cell r="C1659">
            <v>40609</v>
          </cell>
          <cell r="E1659">
            <v>13.41</v>
          </cell>
          <cell r="F1659" t="str">
            <v>GEL</v>
          </cell>
          <cell r="G1659">
            <v>7.8</v>
          </cell>
          <cell r="H1659" t="str">
            <v>USD</v>
          </cell>
        </row>
        <row r="1660">
          <cell r="B1660">
            <v>40609</v>
          </cell>
          <cell r="C1660">
            <v>40609</v>
          </cell>
          <cell r="E1660">
            <v>20.12</v>
          </cell>
          <cell r="F1660" t="str">
            <v>GEL</v>
          </cell>
          <cell r="G1660">
            <v>11.700000000000001</v>
          </cell>
          <cell r="H1660" t="str">
            <v>USD</v>
          </cell>
        </row>
        <row r="1661">
          <cell r="B1661">
            <v>40609</v>
          </cell>
          <cell r="C1661">
            <v>40609</v>
          </cell>
          <cell r="E1661">
            <v>40.24</v>
          </cell>
          <cell r="F1661" t="str">
            <v>GEL</v>
          </cell>
          <cell r="G1661">
            <v>23.400000000000002</v>
          </cell>
          <cell r="H1661" t="str">
            <v>USD</v>
          </cell>
        </row>
        <row r="1662">
          <cell r="B1662">
            <v>40609</v>
          </cell>
          <cell r="C1662">
            <v>40609</v>
          </cell>
          <cell r="E1662">
            <v>28.17</v>
          </cell>
          <cell r="F1662" t="str">
            <v>GEL</v>
          </cell>
          <cell r="G1662">
            <v>16.38</v>
          </cell>
          <cell r="H1662" t="str">
            <v>USD</v>
          </cell>
        </row>
        <row r="1663">
          <cell r="B1663">
            <v>40609</v>
          </cell>
          <cell r="C1663">
            <v>40609</v>
          </cell>
          <cell r="E1663">
            <v>6.71</v>
          </cell>
          <cell r="F1663" t="str">
            <v>GEL</v>
          </cell>
          <cell r="G1663">
            <v>3.9</v>
          </cell>
          <cell r="H1663" t="str">
            <v>USD</v>
          </cell>
        </row>
        <row r="1664">
          <cell r="B1664">
            <v>40609</v>
          </cell>
          <cell r="C1664">
            <v>40609</v>
          </cell>
          <cell r="E1664">
            <v>13.42</v>
          </cell>
          <cell r="F1664" t="str">
            <v>GEL</v>
          </cell>
          <cell r="G1664">
            <v>7.8</v>
          </cell>
          <cell r="H1664" t="str">
            <v>USD</v>
          </cell>
        </row>
        <row r="1665">
          <cell r="B1665">
            <v>40609</v>
          </cell>
          <cell r="C1665">
            <v>40609</v>
          </cell>
          <cell r="E1665">
            <v>13.41</v>
          </cell>
          <cell r="F1665" t="str">
            <v>GEL</v>
          </cell>
          <cell r="G1665">
            <v>7.8</v>
          </cell>
          <cell r="H1665" t="str">
            <v>USD</v>
          </cell>
        </row>
        <row r="1666">
          <cell r="B1666">
            <v>40609</v>
          </cell>
          <cell r="C1666">
            <v>40609</v>
          </cell>
          <cell r="E1666">
            <v>16.760000000000002</v>
          </cell>
          <cell r="F1666" t="str">
            <v>GEL</v>
          </cell>
          <cell r="G1666">
            <v>9.75</v>
          </cell>
          <cell r="H1666" t="str">
            <v>USD</v>
          </cell>
        </row>
        <row r="1667">
          <cell r="B1667">
            <v>40609</v>
          </cell>
          <cell r="C1667">
            <v>40609</v>
          </cell>
          <cell r="E1667">
            <v>20.12</v>
          </cell>
          <cell r="F1667" t="str">
            <v>GEL</v>
          </cell>
          <cell r="G1667">
            <v>11.700000000000001</v>
          </cell>
          <cell r="H1667" t="str">
            <v>USD</v>
          </cell>
        </row>
        <row r="1668">
          <cell r="B1668">
            <v>40609</v>
          </cell>
          <cell r="C1668">
            <v>40609</v>
          </cell>
          <cell r="E1668">
            <v>3.35</v>
          </cell>
          <cell r="F1668" t="str">
            <v>GEL</v>
          </cell>
          <cell r="G1668">
            <v>1.95</v>
          </cell>
          <cell r="H1668" t="str">
            <v>USD</v>
          </cell>
        </row>
        <row r="1669">
          <cell r="B1669">
            <v>40609</v>
          </cell>
          <cell r="C1669">
            <v>40609</v>
          </cell>
          <cell r="E1669">
            <v>46.94</v>
          </cell>
          <cell r="F1669" t="str">
            <v>GEL</v>
          </cell>
          <cell r="G1669">
            <v>27.3</v>
          </cell>
          <cell r="H1669" t="str">
            <v>USD</v>
          </cell>
        </row>
        <row r="1670">
          <cell r="B1670">
            <v>40609</v>
          </cell>
          <cell r="C1670">
            <v>40609</v>
          </cell>
          <cell r="E1670">
            <v>6.71</v>
          </cell>
          <cell r="F1670" t="str">
            <v>GEL</v>
          </cell>
          <cell r="G1670">
            <v>3.9</v>
          </cell>
          <cell r="H1670" t="str">
            <v>USD</v>
          </cell>
        </row>
        <row r="1671">
          <cell r="B1671">
            <v>40609</v>
          </cell>
          <cell r="C1671">
            <v>40609</v>
          </cell>
          <cell r="E1671">
            <v>10.06</v>
          </cell>
          <cell r="F1671" t="str">
            <v>GEL</v>
          </cell>
          <cell r="G1671">
            <v>5.8500000000000005</v>
          </cell>
          <cell r="H1671" t="str">
            <v>USD</v>
          </cell>
        </row>
        <row r="1672">
          <cell r="B1672">
            <v>40609</v>
          </cell>
          <cell r="C1672">
            <v>40609</v>
          </cell>
          <cell r="E1672">
            <v>20.13</v>
          </cell>
          <cell r="F1672" t="str">
            <v>GEL</v>
          </cell>
          <cell r="G1672">
            <v>11.700000000000001</v>
          </cell>
          <cell r="H1672" t="str">
            <v>USD</v>
          </cell>
        </row>
        <row r="1673">
          <cell r="B1673">
            <v>40609</v>
          </cell>
          <cell r="C1673">
            <v>40609</v>
          </cell>
          <cell r="E1673">
            <v>13.41</v>
          </cell>
          <cell r="F1673" t="str">
            <v>GEL</v>
          </cell>
          <cell r="G1673">
            <v>7.8</v>
          </cell>
          <cell r="H1673" t="str">
            <v>USD</v>
          </cell>
        </row>
        <row r="1674">
          <cell r="B1674">
            <v>40609</v>
          </cell>
          <cell r="C1674">
            <v>40609</v>
          </cell>
          <cell r="E1674">
            <v>13.42</v>
          </cell>
          <cell r="F1674" t="str">
            <v>GEL</v>
          </cell>
          <cell r="G1674">
            <v>7.8</v>
          </cell>
          <cell r="H1674" t="str">
            <v>USD</v>
          </cell>
        </row>
        <row r="1675">
          <cell r="B1675">
            <v>40609</v>
          </cell>
          <cell r="C1675">
            <v>40609</v>
          </cell>
          <cell r="E1675">
            <v>20.12</v>
          </cell>
          <cell r="F1675" t="str">
            <v>GEL</v>
          </cell>
          <cell r="G1675">
            <v>11.700000000000001</v>
          </cell>
          <cell r="H1675" t="str">
            <v>USD</v>
          </cell>
        </row>
        <row r="1676">
          <cell r="B1676">
            <v>40609</v>
          </cell>
          <cell r="C1676">
            <v>40609</v>
          </cell>
          <cell r="E1676">
            <v>40.24</v>
          </cell>
          <cell r="F1676" t="str">
            <v>GEL</v>
          </cell>
          <cell r="G1676">
            <v>23.400000000000002</v>
          </cell>
          <cell r="H1676" t="str">
            <v>USD</v>
          </cell>
        </row>
        <row r="1677">
          <cell r="B1677">
            <v>40609</v>
          </cell>
          <cell r="C1677">
            <v>40609</v>
          </cell>
          <cell r="E1677">
            <v>13.42</v>
          </cell>
          <cell r="F1677" t="str">
            <v>GEL</v>
          </cell>
          <cell r="G1677">
            <v>7.8</v>
          </cell>
          <cell r="H1677" t="str">
            <v>USD</v>
          </cell>
        </row>
        <row r="1678">
          <cell r="B1678">
            <v>40609</v>
          </cell>
          <cell r="C1678">
            <v>40609</v>
          </cell>
          <cell r="E1678">
            <v>6.71</v>
          </cell>
          <cell r="F1678" t="str">
            <v>GEL</v>
          </cell>
          <cell r="G1678">
            <v>3.9</v>
          </cell>
          <cell r="H1678" t="str">
            <v>USD</v>
          </cell>
        </row>
        <row r="1679">
          <cell r="B1679">
            <v>40609</v>
          </cell>
          <cell r="C1679">
            <v>40609</v>
          </cell>
          <cell r="E1679">
            <v>3.35</v>
          </cell>
          <cell r="F1679" t="str">
            <v>GEL</v>
          </cell>
          <cell r="G1679">
            <v>1.95</v>
          </cell>
          <cell r="H1679" t="str">
            <v>USD</v>
          </cell>
        </row>
        <row r="1680">
          <cell r="B1680">
            <v>40609</v>
          </cell>
          <cell r="C1680">
            <v>40609</v>
          </cell>
          <cell r="E1680">
            <v>33.53</v>
          </cell>
          <cell r="F1680" t="str">
            <v>GEL</v>
          </cell>
          <cell r="G1680">
            <v>19.5</v>
          </cell>
          <cell r="H1680" t="str">
            <v>USD</v>
          </cell>
        </row>
        <row r="1681">
          <cell r="B1681">
            <v>40609</v>
          </cell>
          <cell r="C1681">
            <v>40609</v>
          </cell>
          <cell r="E1681">
            <v>3.35</v>
          </cell>
          <cell r="F1681" t="str">
            <v>GEL</v>
          </cell>
          <cell r="G1681">
            <v>1.95</v>
          </cell>
          <cell r="H1681" t="str">
            <v>USD</v>
          </cell>
        </row>
        <row r="1682">
          <cell r="B1682">
            <v>40609</v>
          </cell>
          <cell r="C1682">
            <v>40609</v>
          </cell>
          <cell r="E1682">
            <v>26.82</v>
          </cell>
          <cell r="F1682" t="str">
            <v>GEL</v>
          </cell>
          <cell r="G1682">
            <v>15.6</v>
          </cell>
          <cell r="H1682" t="str">
            <v>USD</v>
          </cell>
        </row>
        <row r="1683">
          <cell r="B1683">
            <v>40609</v>
          </cell>
          <cell r="C1683">
            <v>40609</v>
          </cell>
          <cell r="E1683">
            <v>3.35</v>
          </cell>
          <cell r="F1683" t="str">
            <v>GEL</v>
          </cell>
          <cell r="G1683">
            <v>1.95</v>
          </cell>
          <cell r="H1683" t="str">
            <v>USD</v>
          </cell>
        </row>
        <row r="1684">
          <cell r="B1684">
            <v>40609</v>
          </cell>
          <cell r="C1684">
            <v>40609</v>
          </cell>
          <cell r="E1684">
            <v>6.71</v>
          </cell>
          <cell r="F1684" t="str">
            <v>GEL</v>
          </cell>
          <cell r="G1684">
            <v>3.9</v>
          </cell>
          <cell r="H1684" t="str">
            <v>USD</v>
          </cell>
        </row>
        <row r="1685">
          <cell r="B1685">
            <v>40609</v>
          </cell>
          <cell r="C1685">
            <v>40609</v>
          </cell>
          <cell r="E1685">
            <v>33.53</v>
          </cell>
          <cell r="F1685" t="str">
            <v>GEL</v>
          </cell>
          <cell r="G1685">
            <v>19.5</v>
          </cell>
          <cell r="H1685" t="str">
            <v>USD</v>
          </cell>
        </row>
        <row r="1686">
          <cell r="B1686">
            <v>40609</v>
          </cell>
          <cell r="C1686">
            <v>40609</v>
          </cell>
          <cell r="E1686">
            <v>4.0200000000000005</v>
          </cell>
          <cell r="F1686" t="str">
            <v>GEL</v>
          </cell>
          <cell r="G1686">
            <v>2.34</v>
          </cell>
          <cell r="H1686" t="str">
            <v>USD</v>
          </cell>
        </row>
        <row r="1687">
          <cell r="B1687">
            <v>40609</v>
          </cell>
          <cell r="C1687">
            <v>40609</v>
          </cell>
          <cell r="E1687">
            <v>26.82</v>
          </cell>
          <cell r="F1687" t="str">
            <v>GEL</v>
          </cell>
          <cell r="G1687">
            <v>15.6</v>
          </cell>
          <cell r="H1687" t="str">
            <v>USD</v>
          </cell>
        </row>
        <row r="1688">
          <cell r="B1688">
            <v>40609</v>
          </cell>
          <cell r="C1688">
            <v>40609</v>
          </cell>
          <cell r="E1688">
            <v>1.72</v>
          </cell>
          <cell r="F1688" t="str">
            <v>GEL</v>
          </cell>
          <cell r="G1688">
            <v>1</v>
          </cell>
          <cell r="H1688" t="str">
            <v>USD</v>
          </cell>
        </row>
        <row r="1689">
          <cell r="B1689">
            <v>40609</v>
          </cell>
          <cell r="C1689">
            <v>40609</v>
          </cell>
          <cell r="E1689">
            <v>6.71</v>
          </cell>
          <cell r="F1689" t="str">
            <v>GEL</v>
          </cell>
          <cell r="G1689">
            <v>3.9</v>
          </cell>
          <cell r="H1689" t="str">
            <v>USD</v>
          </cell>
        </row>
        <row r="1690">
          <cell r="B1690">
            <v>40609</v>
          </cell>
          <cell r="C1690">
            <v>40609</v>
          </cell>
          <cell r="E1690">
            <v>6.71</v>
          </cell>
          <cell r="F1690" t="str">
            <v>GEL</v>
          </cell>
          <cell r="G1690">
            <v>3.9</v>
          </cell>
          <cell r="H1690" t="str">
            <v>USD</v>
          </cell>
        </row>
        <row r="1691">
          <cell r="B1691">
            <v>40609</v>
          </cell>
          <cell r="C1691">
            <v>40609</v>
          </cell>
          <cell r="E1691">
            <v>53.65</v>
          </cell>
          <cell r="F1691" t="str">
            <v>GEL</v>
          </cell>
          <cell r="G1691">
            <v>31.2</v>
          </cell>
          <cell r="H1691" t="str">
            <v>USD</v>
          </cell>
        </row>
        <row r="1692">
          <cell r="B1692">
            <v>40609</v>
          </cell>
          <cell r="C1692">
            <v>40609</v>
          </cell>
          <cell r="E1692">
            <v>13.41</v>
          </cell>
          <cell r="F1692" t="str">
            <v>GEL</v>
          </cell>
          <cell r="G1692">
            <v>7.8</v>
          </cell>
          <cell r="H1692" t="str">
            <v>USD</v>
          </cell>
        </row>
        <row r="1693">
          <cell r="B1693">
            <v>40609</v>
          </cell>
          <cell r="C1693">
            <v>40609</v>
          </cell>
          <cell r="E1693">
            <v>6.71</v>
          </cell>
          <cell r="F1693" t="str">
            <v>GEL</v>
          </cell>
          <cell r="G1693">
            <v>3.9</v>
          </cell>
          <cell r="H1693" t="str">
            <v>USD</v>
          </cell>
        </row>
        <row r="1694">
          <cell r="B1694">
            <v>40609</v>
          </cell>
          <cell r="C1694">
            <v>40609</v>
          </cell>
          <cell r="E1694">
            <v>6.71</v>
          </cell>
          <cell r="F1694" t="str">
            <v>GEL</v>
          </cell>
          <cell r="G1694">
            <v>3.9</v>
          </cell>
          <cell r="H1694" t="str">
            <v>USD</v>
          </cell>
        </row>
        <row r="1695">
          <cell r="B1695">
            <v>40609</v>
          </cell>
          <cell r="C1695">
            <v>40609</v>
          </cell>
          <cell r="E1695">
            <v>46.94</v>
          </cell>
          <cell r="F1695" t="str">
            <v>GEL</v>
          </cell>
          <cell r="G1695">
            <v>27.3</v>
          </cell>
          <cell r="H1695" t="str">
            <v>USD</v>
          </cell>
        </row>
        <row r="1696">
          <cell r="B1696">
            <v>40609</v>
          </cell>
          <cell r="C1696">
            <v>40609</v>
          </cell>
          <cell r="E1696">
            <v>33.53</v>
          </cell>
          <cell r="F1696" t="str">
            <v>GEL</v>
          </cell>
          <cell r="G1696">
            <v>19.5</v>
          </cell>
          <cell r="H1696" t="str">
            <v>USD</v>
          </cell>
        </row>
        <row r="1697">
          <cell r="B1697">
            <v>40609</v>
          </cell>
          <cell r="C1697">
            <v>40609</v>
          </cell>
          <cell r="E1697">
            <v>13.42</v>
          </cell>
          <cell r="F1697" t="str">
            <v>GEL</v>
          </cell>
          <cell r="G1697">
            <v>7.8</v>
          </cell>
          <cell r="H1697" t="str">
            <v>USD</v>
          </cell>
        </row>
        <row r="1698">
          <cell r="B1698">
            <v>40609</v>
          </cell>
          <cell r="C1698">
            <v>40609</v>
          </cell>
          <cell r="E1698">
            <v>20.12</v>
          </cell>
          <cell r="F1698" t="str">
            <v>GEL</v>
          </cell>
          <cell r="G1698">
            <v>11.700000000000001</v>
          </cell>
          <cell r="H1698" t="str">
            <v>USD</v>
          </cell>
        </row>
        <row r="1699">
          <cell r="B1699">
            <v>40609</v>
          </cell>
          <cell r="C1699">
            <v>40609</v>
          </cell>
          <cell r="E1699">
            <v>6.71</v>
          </cell>
          <cell r="F1699" t="str">
            <v>GEL</v>
          </cell>
          <cell r="G1699">
            <v>3.9</v>
          </cell>
          <cell r="H1699" t="str">
            <v>USD</v>
          </cell>
        </row>
        <row r="1700">
          <cell r="B1700">
            <v>40609</v>
          </cell>
          <cell r="C1700">
            <v>40609</v>
          </cell>
          <cell r="E1700">
            <v>10.06</v>
          </cell>
          <cell r="F1700" t="str">
            <v>GEL</v>
          </cell>
          <cell r="G1700">
            <v>5.8500000000000005</v>
          </cell>
          <cell r="H1700" t="str">
            <v>USD</v>
          </cell>
        </row>
        <row r="1701">
          <cell r="B1701">
            <v>40609</v>
          </cell>
          <cell r="C1701">
            <v>40609</v>
          </cell>
          <cell r="E1701">
            <v>23.47</v>
          </cell>
          <cell r="F1701" t="str">
            <v>GEL</v>
          </cell>
          <cell r="G1701">
            <v>13.65</v>
          </cell>
          <cell r="H1701" t="str">
            <v>USD</v>
          </cell>
        </row>
        <row r="1702">
          <cell r="B1702">
            <v>40609</v>
          </cell>
          <cell r="C1702">
            <v>40609</v>
          </cell>
          <cell r="E1702">
            <v>4.0200000000000005</v>
          </cell>
          <cell r="F1702" t="str">
            <v>GEL</v>
          </cell>
          <cell r="G1702">
            <v>2.34</v>
          </cell>
          <cell r="H1702" t="str">
            <v>USD</v>
          </cell>
        </row>
        <row r="1703">
          <cell r="B1703">
            <v>40609</v>
          </cell>
          <cell r="C1703">
            <v>40609</v>
          </cell>
          <cell r="E1703">
            <v>23.47</v>
          </cell>
          <cell r="F1703" t="str">
            <v>GEL</v>
          </cell>
          <cell r="G1703">
            <v>13.65</v>
          </cell>
          <cell r="H1703" t="str">
            <v>USD</v>
          </cell>
        </row>
        <row r="1704">
          <cell r="B1704">
            <v>40609</v>
          </cell>
          <cell r="C1704">
            <v>40609</v>
          </cell>
          <cell r="E1704">
            <v>3.35</v>
          </cell>
          <cell r="F1704" t="str">
            <v>GEL</v>
          </cell>
          <cell r="G1704">
            <v>1.95</v>
          </cell>
          <cell r="H1704" t="str">
            <v>USD</v>
          </cell>
        </row>
        <row r="1705">
          <cell r="B1705">
            <v>40609</v>
          </cell>
          <cell r="C1705">
            <v>40609</v>
          </cell>
          <cell r="E1705">
            <v>6.71</v>
          </cell>
          <cell r="F1705" t="str">
            <v>GEL</v>
          </cell>
          <cell r="G1705">
            <v>3.9</v>
          </cell>
          <cell r="H1705" t="str">
            <v>USD</v>
          </cell>
        </row>
        <row r="1706">
          <cell r="B1706">
            <v>40609</v>
          </cell>
          <cell r="C1706">
            <v>40609</v>
          </cell>
          <cell r="E1706">
            <v>20.12</v>
          </cell>
          <cell r="F1706" t="str">
            <v>GEL</v>
          </cell>
          <cell r="G1706">
            <v>11.700000000000001</v>
          </cell>
          <cell r="H1706" t="str">
            <v>USD</v>
          </cell>
        </row>
        <row r="1707">
          <cell r="B1707">
            <v>40609</v>
          </cell>
          <cell r="C1707">
            <v>40609</v>
          </cell>
          <cell r="E1707">
            <v>3.35</v>
          </cell>
          <cell r="F1707" t="str">
            <v>GEL</v>
          </cell>
          <cell r="G1707">
            <v>1.95</v>
          </cell>
          <cell r="H1707" t="str">
            <v>USD</v>
          </cell>
        </row>
        <row r="1708">
          <cell r="B1708">
            <v>40609</v>
          </cell>
          <cell r="C1708">
            <v>40609</v>
          </cell>
          <cell r="E1708">
            <v>6.7</v>
          </cell>
          <cell r="F1708" t="str">
            <v>GEL</v>
          </cell>
          <cell r="G1708">
            <v>3.9</v>
          </cell>
          <cell r="H1708" t="str">
            <v>USD</v>
          </cell>
        </row>
        <row r="1709">
          <cell r="B1709">
            <v>40609</v>
          </cell>
          <cell r="C1709">
            <v>40609</v>
          </cell>
          <cell r="E1709">
            <v>13.41</v>
          </cell>
          <cell r="F1709" t="str">
            <v>GEL</v>
          </cell>
          <cell r="G1709">
            <v>7.8</v>
          </cell>
          <cell r="H1709" t="str">
            <v>USD</v>
          </cell>
        </row>
        <row r="1710">
          <cell r="B1710">
            <v>40609</v>
          </cell>
          <cell r="C1710">
            <v>40609</v>
          </cell>
          <cell r="E1710">
            <v>6.71</v>
          </cell>
          <cell r="F1710" t="str">
            <v>GEL</v>
          </cell>
          <cell r="G1710">
            <v>3.9</v>
          </cell>
          <cell r="H1710" t="str">
            <v>USD</v>
          </cell>
        </row>
        <row r="1711">
          <cell r="B1711">
            <v>40609</v>
          </cell>
          <cell r="C1711">
            <v>40609</v>
          </cell>
          <cell r="E1711">
            <v>6.71</v>
          </cell>
          <cell r="F1711" t="str">
            <v>GEL</v>
          </cell>
          <cell r="G1711">
            <v>3.9</v>
          </cell>
          <cell r="H1711" t="str">
            <v>USD</v>
          </cell>
        </row>
        <row r="1712">
          <cell r="B1712">
            <v>40609</v>
          </cell>
          <cell r="C1712">
            <v>40609</v>
          </cell>
          <cell r="E1712">
            <v>6.71</v>
          </cell>
          <cell r="F1712" t="str">
            <v>GEL</v>
          </cell>
          <cell r="G1712">
            <v>3.9</v>
          </cell>
          <cell r="H1712" t="str">
            <v>USD</v>
          </cell>
        </row>
        <row r="1713">
          <cell r="B1713">
            <v>40609</v>
          </cell>
          <cell r="C1713">
            <v>40609</v>
          </cell>
          <cell r="E1713">
            <v>6.71</v>
          </cell>
          <cell r="F1713" t="str">
            <v>GEL</v>
          </cell>
          <cell r="G1713">
            <v>3.9</v>
          </cell>
          <cell r="H1713" t="str">
            <v>USD</v>
          </cell>
        </row>
        <row r="1714">
          <cell r="B1714">
            <v>40609</v>
          </cell>
          <cell r="C1714">
            <v>40609</v>
          </cell>
          <cell r="E1714">
            <v>6.71</v>
          </cell>
          <cell r="F1714" t="str">
            <v>GEL</v>
          </cell>
          <cell r="G1714">
            <v>3.9</v>
          </cell>
          <cell r="H1714" t="str">
            <v>USD</v>
          </cell>
        </row>
        <row r="1715">
          <cell r="B1715">
            <v>40609</v>
          </cell>
          <cell r="C1715">
            <v>40609</v>
          </cell>
          <cell r="E1715">
            <v>6.71</v>
          </cell>
          <cell r="F1715" t="str">
            <v>GEL</v>
          </cell>
          <cell r="G1715">
            <v>3.9</v>
          </cell>
          <cell r="H1715" t="str">
            <v>USD</v>
          </cell>
        </row>
        <row r="1716">
          <cell r="B1716">
            <v>40609</v>
          </cell>
          <cell r="C1716">
            <v>40609</v>
          </cell>
          <cell r="E1716">
            <v>6.71</v>
          </cell>
          <cell r="F1716" t="str">
            <v>GEL</v>
          </cell>
          <cell r="G1716">
            <v>3.9</v>
          </cell>
          <cell r="H1716" t="str">
            <v>USD</v>
          </cell>
        </row>
        <row r="1717">
          <cell r="B1717">
            <v>40609</v>
          </cell>
          <cell r="C1717">
            <v>40609</v>
          </cell>
          <cell r="E1717">
            <v>6.71</v>
          </cell>
          <cell r="F1717" t="str">
            <v>GEL</v>
          </cell>
          <cell r="G1717">
            <v>3.9</v>
          </cell>
          <cell r="H1717" t="str">
            <v>USD</v>
          </cell>
        </row>
        <row r="1718">
          <cell r="B1718">
            <v>40609</v>
          </cell>
          <cell r="C1718">
            <v>40609</v>
          </cell>
          <cell r="E1718">
            <v>6.71</v>
          </cell>
          <cell r="F1718" t="str">
            <v>GEL</v>
          </cell>
          <cell r="G1718">
            <v>3.9</v>
          </cell>
          <cell r="H1718" t="str">
            <v>USD</v>
          </cell>
        </row>
        <row r="1719">
          <cell r="B1719">
            <v>40609</v>
          </cell>
          <cell r="C1719">
            <v>40609</v>
          </cell>
          <cell r="E1719">
            <v>13.41</v>
          </cell>
          <cell r="F1719" t="str">
            <v>GEL</v>
          </cell>
          <cell r="G1719">
            <v>7.8</v>
          </cell>
          <cell r="H1719" t="str">
            <v>USD</v>
          </cell>
        </row>
        <row r="1720">
          <cell r="B1720">
            <v>40609</v>
          </cell>
          <cell r="C1720">
            <v>40609</v>
          </cell>
          <cell r="E1720">
            <v>6.71</v>
          </cell>
          <cell r="F1720" t="str">
            <v>GEL</v>
          </cell>
          <cell r="G1720">
            <v>3.9</v>
          </cell>
          <cell r="H1720" t="str">
            <v>USD</v>
          </cell>
        </row>
        <row r="1721">
          <cell r="B1721">
            <v>40609</v>
          </cell>
          <cell r="C1721">
            <v>40609</v>
          </cell>
          <cell r="E1721">
            <v>6.71</v>
          </cell>
          <cell r="F1721" t="str">
            <v>GEL</v>
          </cell>
          <cell r="G1721">
            <v>3.9</v>
          </cell>
          <cell r="H1721" t="str">
            <v>USD</v>
          </cell>
        </row>
        <row r="1722">
          <cell r="B1722">
            <v>40609</v>
          </cell>
          <cell r="C1722">
            <v>40609</v>
          </cell>
          <cell r="E1722">
            <v>33.53</v>
          </cell>
          <cell r="F1722" t="str">
            <v>GEL</v>
          </cell>
          <cell r="G1722">
            <v>19.5</v>
          </cell>
          <cell r="H1722" t="str">
            <v>USD</v>
          </cell>
        </row>
        <row r="1723">
          <cell r="B1723">
            <v>40609</v>
          </cell>
          <cell r="C1723">
            <v>40609</v>
          </cell>
          <cell r="E1723">
            <v>13.41</v>
          </cell>
          <cell r="F1723" t="str">
            <v>GEL</v>
          </cell>
          <cell r="G1723">
            <v>7.8</v>
          </cell>
          <cell r="H1723" t="str">
            <v>USD</v>
          </cell>
        </row>
        <row r="1724">
          <cell r="B1724">
            <v>40609</v>
          </cell>
          <cell r="C1724">
            <v>40609</v>
          </cell>
          <cell r="E1724">
            <v>33.53</v>
          </cell>
          <cell r="F1724" t="str">
            <v>GEL</v>
          </cell>
          <cell r="G1724">
            <v>19.5</v>
          </cell>
          <cell r="H1724" t="str">
            <v>USD</v>
          </cell>
        </row>
        <row r="1725">
          <cell r="B1725">
            <v>40609</v>
          </cell>
          <cell r="C1725">
            <v>40609</v>
          </cell>
          <cell r="E1725">
            <v>6.71</v>
          </cell>
          <cell r="F1725" t="str">
            <v>GEL</v>
          </cell>
          <cell r="G1725">
            <v>3.9</v>
          </cell>
          <cell r="H1725" t="str">
            <v>USD</v>
          </cell>
        </row>
        <row r="1726">
          <cell r="B1726">
            <v>40609</v>
          </cell>
          <cell r="C1726">
            <v>40609</v>
          </cell>
          <cell r="E1726">
            <v>3.35</v>
          </cell>
          <cell r="F1726" t="str">
            <v>GEL</v>
          </cell>
          <cell r="G1726">
            <v>1.95</v>
          </cell>
          <cell r="H1726" t="str">
            <v>USD</v>
          </cell>
        </row>
        <row r="1727">
          <cell r="B1727">
            <v>40609</v>
          </cell>
          <cell r="C1727">
            <v>40609</v>
          </cell>
          <cell r="E1727">
            <v>6.71</v>
          </cell>
          <cell r="F1727" t="str">
            <v>GEL</v>
          </cell>
          <cell r="G1727">
            <v>3.9</v>
          </cell>
          <cell r="H1727" t="str">
            <v>USD</v>
          </cell>
        </row>
        <row r="1728">
          <cell r="B1728">
            <v>40609</v>
          </cell>
          <cell r="C1728">
            <v>40609</v>
          </cell>
          <cell r="E1728">
            <v>13.42</v>
          </cell>
          <cell r="F1728" t="str">
            <v>GEL</v>
          </cell>
          <cell r="G1728">
            <v>7.8</v>
          </cell>
          <cell r="H1728" t="str">
            <v>USD</v>
          </cell>
        </row>
        <row r="1729">
          <cell r="B1729">
            <v>40609</v>
          </cell>
          <cell r="C1729">
            <v>40609</v>
          </cell>
          <cell r="E1729">
            <v>13.42</v>
          </cell>
          <cell r="F1729" t="str">
            <v>GEL</v>
          </cell>
          <cell r="G1729">
            <v>7.8</v>
          </cell>
          <cell r="H1729" t="str">
            <v>USD</v>
          </cell>
        </row>
        <row r="1730">
          <cell r="B1730">
            <v>40609</v>
          </cell>
          <cell r="C1730">
            <v>40609</v>
          </cell>
          <cell r="E1730">
            <v>13.42</v>
          </cell>
          <cell r="F1730" t="str">
            <v>GEL</v>
          </cell>
          <cell r="G1730">
            <v>7.8</v>
          </cell>
          <cell r="H1730" t="str">
            <v>USD</v>
          </cell>
        </row>
        <row r="1731">
          <cell r="B1731">
            <v>40609</v>
          </cell>
          <cell r="C1731">
            <v>40609</v>
          </cell>
          <cell r="E1731">
            <v>6.71</v>
          </cell>
          <cell r="F1731" t="str">
            <v>GEL</v>
          </cell>
          <cell r="G1731">
            <v>3.9</v>
          </cell>
          <cell r="H1731" t="str">
            <v>USD</v>
          </cell>
        </row>
        <row r="1732">
          <cell r="B1732">
            <v>40609</v>
          </cell>
          <cell r="C1732">
            <v>40609</v>
          </cell>
          <cell r="E1732">
            <v>46.94</v>
          </cell>
          <cell r="F1732" t="str">
            <v>GEL</v>
          </cell>
          <cell r="G1732">
            <v>27.3</v>
          </cell>
          <cell r="H1732" t="str">
            <v>USD</v>
          </cell>
        </row>
        <row r="1733">
          <cell r="B1733">
            <v>40609</v>
          </cell>
          <cell r="C1733">
            <v>40609</v>
          </cell>
          <cell r="E1733">
            <v>6.71</v>
          </cell>
          <cell r="F1733" t="str">
            <v>GEL</v>
          </cell>
          <cell r="G1733">
            <v>3.9</v>
          </cell>
          <cell r="H1733" t="str">
            <v>USD</v>
          </cell>
        </row>
        <row r="1734">
          <cell r="B1734">
            <v>40609</v>
          </cell>
          <cell r="C1734">
            <v>40609</v>
          </cell>
          <cell r="E1734">
            <v>6.71</v>
          </cell>
          <cell r="F1734" t="str">
            <v>GEL</v>
          </cell>
          <cell r="G1734">
            <v>3.9</v>
          </cell>
          <cell r="H1734" t="str">
            <v>USD</v>
          </cell>
        </row>
        <row r="1735">
          <cell r="B1735">
            <v>40609</v>
          </cell>
          <cell r="C1735">
            <v>40609</v>
          </cell>
          <cell r="E1735">
            <v>33.53</v>
          </cell>
          <cell r="F1735" t="str">
            <v>GEL</v>
          </cell>
          <cell r="G1735">
            <v>19.5</v>
          </cell>
          <cell r="H1735" t="str">
            <v>USD</v>
          </cell>
        </row>
        <row r="1736">
          <cell r="B1736">
            <v>40609</v>
          </cell>
          <cell r="C1736">
            <v>40609</v>
          </cell>
          <cell r="E1736">
            <v>20.12</v>
          </cell>
          <cell r="F1736" t="str">
            <v>GEL</v>
          </cell>
          <cell r="G1736">
            <v>11.700000000000001</v>
          </cell>
          <cell r="H1736" t="str">
            <v>USD</v>
          </cell>
        </row>
        <row r="1737">
          <cell r="B1737">
            <v>40609</v>
          </cell>
          <cell r="C1737">
            <v>40609</v>
          </cell>
          <cell r="E1737">
            <v>13.41</v>
          </cell>
          <cell r="F1737" t="str">
            <v>GEL</v>
          </cell>
          <cell r="G1737">
            <v>7.8</v>
          </cell>
          <cell r="H1737" t="str">
            <v>USD</v>
          </cell>
        </row>
        <row r="1738">
          <cell r="B1738">
            <v>40609</v>
          </cell>
          <cell r="C1738">
            <v>40609</v>
          </cell>
          <cell r="E1738">
            <v>20.12</v>
          </cell>
          <cell r="F1738" t="str">
            <v>GEL</v>
          </cell>
          <cell r="G1738">
            <v>11.700000000000001</v>
          </cell>
          <cell r="H1738" t="str">
            <v>USD</v>
          </cell>
        </row>
        <row r="1739">
          <cell r="B1739">
            <v>40609</v>
          </cell>
          <cell r="C1739">
            <v>40609</v>
          </cell>
          <cell r="E1739">
            <v>13.41</v>
          </cell>
          <cell r="F1739" t="str">
            <v>GEL</v>
          </cell>
          <cell r="G1739">
            <v>7.8</v>
          </cell>
          <cell r="H1739" t="str">
            <v>USD</v>
          </cell>
        </row>
        <row r="1740">
          <cell r="B1740">
            <v>40609</v>
          </cell>
          <cell r="C1740">
            <v>40609</v>
          </cell>
          <cell r="E1740">
            <v>6.71</v>
          </cell>
          <cell r="F1740" t="str">
            <v>GEL</v>
          </cell>
          <cell r="G1740">
            <v>3.9</v>
          </cell>
          <cell r="H1740" t="str">
            <v>USD</v>
          </cell>
        </row>
        <row r="1741">
          <cell r="B1741">
            <v>40609</v>
          </cell>
          <cell r="C1741">
            <v>40609</v>
          </cell>
          <cell r="E1741">
            <v>6.71</v>
          </cell>
          <cell r="F1741" t="str">
            <v>GEL</v>
          </cell>
          <cell r="G1741">
            <v>3.9</v>
          </cell>
          <cell r="H1741" t="str">
            <v>USD</v>
          </cell>
        </row>
        <row r="1742">
          <cell r="B1742">
            <v>40609</v>
          </cell>
          <cell r="C1742">
            <v>40609</v>
          </cell>
          <cell r="E1742">
            <v>13.42</v>
          </cell>
          <cell r="F1742" t="str">
            <v>GEL</v>
          </cell>
          <cell r="G1742">
            <v>7.8</v>
          </cell>
          <cell r="H1742" t="str">
            <v>USD</v>
          </cell>
        </row>
        <row r="1743">
          <cell r="B1743">
            <v>40609</v>
          </cell>
          <cell r="C1743">
            <v>40609</v>
          </cell>
          <cell r="E1743">
            <v>6.71</v>
          </cell>
          <cell r="F1743" t="str">
            <v>GEL</v>
          </cell>
          <cell r="G1743">
            <v>3.9</v>
          </cell>
          <cell r="H1743" t="str">
            <v>USD</v>
          </cell>
        </row>
        <row r="1744">
          <cell r="B1744">
            <v>40609</v>
          </cell>
          <cell r="C1744">
            <v>40609</v>
          </cell>
          <cell r="E1744">
            <v>6.71</v>
          </cell>
          <cell r="F1744" t="str">
            <v>GEL</v>
          </cell>
          <cell r="G1744">
            <v>3.9</v>
          </cell>
          <cell r="H1744" t="str">
            <v>USD</v>
          </cell>
        </row>
        <row r="1745">
          <cell r="B1745">
            <v>40609</v>
          </cell>
          <cell r="C1745">
            <v>40609</v>
          </cell>
          <cell r="E1745">
            <v>6.71</v>
          </cell>
          <cell r="F1745" t="str">
            <v>GEL</v>
          </cell>
          <cell r="G1745">
            <v>3.9</v>
          </cell>
          <cell r="H1745" t="str">
            <v>USD</v>
          </cell>
        </row>
        <row r="1746">
          <cell r="B1746">
            <v>40609</v>
          </cell>
          <cell r="C1746">
            <v>40609</v>
          </cell>
          <cell r="E1746">
            <v>33.53</v>
          </cell>
          <cell r="F1746" t="str">
            <v>GEL</v>
          </cell>
          <cell r="G1746">
            <v>19.5</v>
          </cell>
          <cell r="H1746" t="str">
            <v>USD</v>
          </cell>
        </row>
        <row r="1747">
          <cell r="B1747">
            <v>40609</v>
          </cell>
          <cell r="C1747">
            <v>40609</v>
          </cell>
          <cell r="E1747">
            <v>6.71</v>
          </cell>
          <cell r="F1747" t="str">
            <v>GEL</v>
          </cell>
          <cell r="G1747">
            <v>3.9</v>
          </cell>
          <cell r="H1747" t="str">
            <v>USD</v>
          </cell>
        </row>
        <row r="1748">
          <cell r="B1748">
            <v>40609</v>
          </cell>
          <cell r="C1748">
            <v>40609</v>
          </cell>
          <cell r="E1748">
            <v>13.41</v>
          </cell>
          <cell r="F1748" t="str">
            <v>GEL</v>
          </cell>
          <cell r="G1748">
            <v>7.8</v>
          </cell>
          <cell r="H1748" t="str">
            <v>USD</v>
          </cell>
        </row>
        <row r="1749">
          <cell r="B1749">
            <v>40609</v>
          </cell>
          <cell r="C1749">
            <v>40609</v>
          </cell>
          <cell r="E1749">
            <v>13.41</v>
          </cell>
          <cell r="F1749" t="str">
            <v>GEL</v>
          </cell>
          <cell r="G1749">
            <v>7.8</v>
          </cell>
          <cell r="H1749" t="str">
            <v>USD</v>
          </cell>
        </row>
        <row r="1750">
          <cell r="B1750">
            <v>40609</v>
          </cell>
          <cell r="C1750">
            <v>40609</v>
          </cell>
          <cell r="E1750">
            <v>13.42</v>
          </cell>
          <cell r="F1750" t="str">
            <v>GEL</v>
          </cell>
          <cell r="G1750">
            <v>7.8</v>
          </cell>
          <cell r="H1750" t="str">
            <v>USD</v>
          </cell>
        </row>
        <row r="1751">
          <cell r="B1751">
            <v>40609</v>
          </cell>
          <cell r="C1751">
            <v>40609</v>
          </cell>
          <cell r="E1751">
            <v>6.71</v>
          </cell>
          <cell r="F1751" t="str">
            <v>GEL</v>
          </cell>
          <cell r="G1751">
            <v>3.9</v>
          </cell>
          <cell r="H1751" t="str">
            <v>USD</v>
          </cell>
        </row>
        <row r="1752">
          <cell r="B1752">
            <v>40609</v>
          </cell>
          <cell r="C1752">
            <v>40609</v>
          </cell>
          <cell r="E1752">
            <v>13.41</v>
          </cell>
          <cell r="F1752" t="str">
            <v>GEL</v>
          </cell>
          <cell r="G1752">
            <v>7.8</v>
          </cell>
          <cell r="H1752" t="str">
            <v>USD</v>
          </cell>
        </row>
        <row r="1753">
          <cell r="B1753">
            <v>40609</v>
          </cell>
          <cell r="C1753">
            <v>40609</v>
          </cell>
          <cell r="E1753">
            <v>20.12</v>
          </cell>
          <cell r="F1753" t="str">
            <v>GEL</v>
          </cell>
          <cell r="G1753">
            <v>11.700000000000001</v>
          </cell>
          <cell r="H1753" t="str">
            <v>USD</v>
          </cell>
        </row>
        <row r="1754">
          <cell r="B1754">
            <v>40609</v>
          </cell>
          <cell r="C1754">
            <v>40609</v>
          </cell>
          <cell r="E1754">
            <v>6.71</v>
          </cell>
          <cell r="F1754" t="str">
            <v>GEL</v>
          </cell>
          <cell r="G1754">
            <v>3.9</v>
          </cell>
          <cell r="H1754" t="str">
            <v>USD</v>
          </cell>
        </row>
        <row r="1755">
          <cell r="B1755">
            <v>40609</v>
          </cell>
          <cell r="C1755">
            <v>40609</v>
          </cell>
          <cell r="E1755">
            <v>10.06</v>
          </cell>
          <cell r="F1755" t="str">
            <v>GEL</v>
          </cell>
          <cell r="G1755">
            <v>5.8500000000000005</v>
          </cell>
          <cell r="H1755" t="str">
            <v>USD</v>
          </cell>
        </row>
        <row r="1756">
          <cell r="B1756">
            <v>40609</v>
          </cell>
          <cell r="C1756">
            <v>40609</v>
          </cell>
          <cell r="E1756">
            <v>6.71</v>
          </cell>
          <cell r="F1756" t="str">
            <v>GEL</v>
          </cell>
          <cell r="G1756">
            <v>3.9</v>
          </cell>
          <cell r="H1756" t="str">
            <v>USD</v>
          </cell>
        </row>
        <row r="1757">
          <cell r="B1757">
            <v>40609</v>
          </cell>
          <cell r="C1757">
            <v>40609</v>
          </cell>
          <cell r="E1757">
            <v>3.35</v>
          </cell>
          <cell r="F1757" t="str">
            <v>GEL</v>
          </cell>
          <cell r="G1757">
            <v>1.95</v>
          </cell>
          <cell r="H1757" t="str">
            <v>USD</v>
          </cell>
        </row>
        <row r="1758">
          <cell r="B1758">
            <v>40609</v>
          </cell>
          <cell r="C1758">
            <v>40609</v>
          </cell>
          <cell r="E1758">
            <v>3.35</v>
          </cell>
          <cell r="F1758" t="str">
            <v>GEL</v>
          </cell>
          <cell r="G1758">
            <v>1.95</v>
          </cell>
          <cell r="H1758" t="str">
            <v>USD</v>
          </cell>
        </row>
        <row r="1759">
          <cell r="B1759">
            <v>40609</v>
          </cell>
          <cell r="C1759">
            <v>40609</v>
          </cell>
          <cell r="E1759">
            <v>6.71</v>
          </cell>
          <cell r="F1759" t="str">
            <v>GEL</v>
          </cell>
          <cell r="G1759">
            <v>3.9</v>
          </cell>
          <cell r="H1759" t="str">
            <v>USD</v>
          </cell>
        </row>
        <row r="1760">
          <cell r="B1760">
            <v>40609</v>
          </cell>
          <cell r="C1760">
            <v>40609</v>
          </cell>
          <cell r="E1760">
            <v>6.71</v>
          </cell>
          <cell r="F1760" t="str">
            <v>GEL</v>
          </cell>
          <cell r="G1760">
            <v>3.9</v>
          </cell>
          <cell r="H1760" t="str">
            <v>USD</v>
          </cell>
        </row>
        <row r="1761">
          <cell r="B1761">
            <v>40609</v>
          </cell>
          <cell r="C1761">
            <v>40609</v>
          </cell>
          <cell r="E1761">
            <v>3.35</v>
          </cell>
          <cell r="F1761" t="str">
            <v>GEL</v>
          </cell>
          <cell r="G1761">
            <v>1.95</v>
          </cell>
          <cell r="H1761" t="str">
            <v>USD</v>
          </cell>
        </row>
        <row r="1762">
          <cell r="B1762">
            <v>40609</v>
          </cell>
          <cell r="C1762">
            <v>40609</v>
          </cell>
          <cell r="E1762">
            <v>6.71</v>
          </cell>
          <cell r="F1762" t="str">
            <v>GEL</v>
          </cell>
          <cell r="G1762">
            <v>3.9</v>
          </cell>
          <cell r="H1762" t="str">
            <v>USD</v>
          </cell>
        </row>
        <row r="1763">
          <cell r="B1763">
            <v>40609</v>
          </cell>
          <cell r="C1763">
            <v>40609</v>
          </cell>
          <cell r="E1763">
            <v>6.71</v>
          </cell>
          <cell r="F1763" t="str">
            <v>GEL</v>
          </cell>
          <cell r="G1763">
            <v>3.9</v>
          </cell>
          <cell r="H1763" t="str">
            <v>USD</v>
          </cell>
        </row>
        <row r="1764">
          <cell r="B1764">
            <v>40609</v>
          </cell>
          <cell r="C1764">
            <v>40609</v>
          </cell>
          <cell r="E1764">
            <v>3.35</v>
          </cell>
          <cell r="F1764" t="str">
            <v>GEL</v>
          </cell>
          <cell r="G1764">
            <v>1.95</v>
          </cell>
          <cell r="H1764" t="str">
            <v>USD</v>
          </cell>
        </row>
        <row r="1765">
          <cell r="B1765">
            <v>40609</v>
          </cell>
          <cell r="C1765">
            <v>40609</v>
          </cell>
          <cell r="E1765">
            <v>10.06</v>
          </cell>
          <cell r="F1765" t="str">
            <v>GEL</v>
          </cell>
          <cell r="G1765">
            <v>5.8500000000000005</v>
          </cell>
          <cell r="H1765" t="str">
            <v>USD</v>
          </cell>
        </row>
        <row r="1766">
          <cell r="B1766">
            <v>40609</v>
          </cell>
          <cell r="C1766">
            <v>40609</v>
          </cell>
          <cell r="E1766">
            <v>10.06</v>
          </cell>
          <cell r="F1766" t="str">
            <v>GEL</v>
          </cell>
          <cell r="G1766">
            <v>5.8500000000000005</v>
          </cell>
          <cell r="H1766" t="str">
            <v>USD</v>
          </cell>
        </row>
        <row r="1767">
          <cell r="B1767">
            <v>40609</v>
          </cell>
          <cell r="C1767">
            <v>40609</v>
          </cell>
          <cell r="E1767">
            <v>3.35</v>
          </cell>
          <cell r="F1767" t="str">
            <v>GEL</v>
          </cell>
          <cell r="G1767">
            <v>1.95</v>
          </cell>
          <cell r="H1767" t="str">
            <v>USD</v>
          </cell>
        </row>
        <row r="1768">
          <cell r="B1768">
            <v>40609</v>
          </cell>
          <cell r="C1768">
            <v>40609</v>
          </cell>
          <cell r="E1768">
            <v>16.760000000000002</v>
          </cell>
          <cell r="F1768" t="str">
            <v>GEL</v>
          </cell>
          <cell r="G1768">
            <v>9.75</v>
          </cell>
          <cell r="H1768" t="str">
            <v>USD</v>
          </cell>
        </row>
        <row r="1769">
          <cell r="B1769">
            <v>40609</v>
          </cell>
          <cell r="C1769">
            <v>40609</v>
          </cell>
          <cell r="E1769">
            <v>26.82</v>
          </cell>
          <cell r="F1769" t="str">
            <v>GEL</v>
          </cell>
          <cell r="G1769">
            <v>15.6</v>
          </cell>
          <cell r="H1769" t="str">
            <v>USD</v>
          </cell>
        </row>
        <row r="1770">
          <cell r="B1770">
            <v>40609</v>
          </cell>
          <cell r="C1770">
            <v>40609</v>
          </cell>
          <cell r="E1770">
            <v>6.71</v>
          </cell>
          <cell r="F1770" t="str">
            <v>GEL</v>
          </cell>
          <cell r="G1770">
            <v>3.9</v>
          </cell>
          <cell r="H1770" t="str">
            <v>USD</v>
          </cell>
        </row>
        <row r="1771">
          <cell r="B1771">
            <v>40609</v>
          </cell>
          <cell r="C1771">
            <v>40609</v>
          </cell>
          <cell r="E1771">
            <v>20.12</v>
          </cell>
          <cell r="F1771" t="str">
            <v>GEL</v>
          </cell>
          <cell r="G1771">
            <v>11.700000000000001</v>
          </cell>
          <cell r="H1771" t="str">
            <v>USD</v>
          </cell>
        </row>
        <row r="1772">
          <cell r="B1772">
            <v>40609</v>
          </cell>
          <cell r="C1772">
            <v>40609</v>
          </cell>
          <cell r="E1772">
            <v>6.7</v>
          </cell>
          <cell r="F1772" t="str">
            <v>GEL</v>
          </cell>
          <cell r="G1772">
            <v>3.9</v>
          </cell>
          <cell r="H1772" t="str">
            <v>USD</v>
          </cell>
        </row>
        <row r="1773">
          <cell r="B1773">
            <v>40609</v>
          </cell>
          <cell r="C1773">
            <v>40609</v>
          </cell>
          <cell r="E1773">
            <v>6.71</v>
          </cell>
          <cell r="F1773" t="str">
            <v>GEL</v>
          </cell>
          <cell r="G1773">
            <v>3.9</v>
          </cell>
          <cell r="H1773" t="str">
            <v>USD</v>
          </cell>
        </row>
        <row r="1774">
          <cell r="B1774">
            <v>40609</v>
          </cell>
          <cell r="C1774">
            <v>40609</v>
          </cell>
          <cell r="E1774">
            <v>3.35</v>
          </cell>
          <cell r="F1774" t="str">
            <v>GEL</v>
          </cell>
          <cell r="G1774">
            <v>1.95</v>
          </cell>
          <cell r="H1774" t="str">
            <v>USD</v>
          </cell>
        </row>
        <row r="1775">
          <cell r="B1775">
            <v>40609</v>
          </cell>
          <cell r="C1775">
            <v>40609</v>
          </cell>
          <cell r="E1775">
            <v>53.65</v>
          </cell>
          <cell r="F1775" t="str">
            <v>GEL</v>
          </cell>
          <cell r="G1775">
            <v>31.2</v>
          </cell>
          <cell r="H1775" t="str">
            <v>USD</v>
          </cell>
        </row>
        <row r="1776">
          <cell r="B1776">
            <v>40609</v>
          </cell>
          <cell r="C1776">
            <v>40609</v>
          </cell>
          <cell r="E1776">
            <v>26.82</v>
          </cell>
          <cell r="F1776" t="str">
            <v>GEL</v>
          </cell>
          <cell r="G1776">
            <v>15.6</v>
          </cell>
          <cell r="H1776" t="str">
            <v>USD</v>
          </cell>
        </row>
        <row r="1777">
          <cell r="B1777">
            <v>40609</v>
          </cell>
          <cell r="C1777">
            <v>40609</v>
          </cell>
          <cell r="E1777">
            <v>103.95</v>
          </cell>
          <cell r="F1777" t="str">
            <v>GEL</v>
          </cell>
          <cell r="G1777">
            <v>60.45</v>
          </cell>
          <cell r="H1777" t="str">
            <v>USD</v>
          </cell>
        </row>
        <row r="1778">
          <cell r="B1778">
            <v>40609</v>
          </cell>
          <cell r="C1778">
            <v>40609</v>
          </cell>
          <cell r="E1778">
            <v>53.65</v>
          </cell>
          <cell r="F1778" t="str">
            <v>GEL</v>
          </cell>
          <cell r="G1778">
            <v>31.2</v>
          </cell>
          <cell r="H1778" t="str">
            <v>USD</v>
          </cell>
        </row>
        <row r="1779">
          <cell r="B1779">
            <v>40609</v>
          </cell>
          <cell r="C1779">
            <v>40609</v>
          </cell>
          <cell r="E1779">
            <v>26.830000000000002</v>
          </cell>
          <cell r="F1779" t="str">
            <v>GEL</v>
          </cell>
          <cell r="G1779">
            <v>15.6</v>
          </cell>
          <cell r="H1779" t="str">
            <v>USD</v>
          </cell>
        </row>
        <row r="1780">
          <cell r="B1780">
            <v>40609</v>
          </cell>
          <cell r="C1780">
            <v>40609</v>
          </cell>
          <cell r="E1780">
            <v>33.53</v>
          </cell>
          <cell r="F1780" t="str">
            <v>GEL</v>
          </cell>
          <cell r="G1780">
            <v>19.5</v>
          </cell>
          <cell r="H1780" t="str">
            <v>USD</v>
          </cell>
        </row>
        <row r="1781">
          <cell r="B1781">
            <v>40609</v>
          </cell>
          <cell r="C1781">
            <v>40609</v>
          </cell>
          <cell r="E1781">
            <v>6.71</v>
          </cell>
          <cell r="F1781" t="str">
            <v>GEL</v>
          </cell>
          <cell r="G1781">
            <v>3.9</v>
          </cell>
          <cell r="H1781" t="str">
            <v>USD</v>
          </cell>
        </row>
        <row r="1782">
          <cell r="B1782">
            <v>40609</v>
          </cell>
          <cell r="C1782">
            <v>40609</v>
          </cell>
          <cell r="E1782">
            <v>6.71</v>
          </cell>
          <cell r="F1782" t="str">
            <v>GEL</v>
          </cell>
          <cell r="G1782">
            <v>3.9</v>
          </cell>
          <cell r="H1782" t="str">
            <v>USD</v>
          </cell>
        </row>
        <row r="1783">
          <cell r="B1783">
            <v>40609</v>
          </cell>
          <cell r="C1783">
            <v>40609</v>
          </cell>
          <cell r="E1783">
            <v>6.71</v>
          </cell>
          <cell r="F1783" t="str">
            <v>GEL</v>
          </cell>
          <cell r="G1783">
            <v>3.9</v>
          </cell>
          <cell r="H1783" t="str">
            <v>USD</v>
          </cell>
        </row>
        <row r="1784">
          <cell r="B1784">
            <v>40609</v>
          </cell>
          <cell r="C1784">
            <v>40609</v>
          </cell>
          <cell r="E1784">
            <v>6.71</v>
          </cell>
          <cell r="F1784" t="str">
            <v>GEL</v>
          </cell>
          <cell r="G1784">
            <v>3.9</v>
          </cell>
          <cell r="H1784" t="str">
            <v>USD</v>
          </cell>
        </row>
        <row r="1785">
          <cell r="B1785">
            <v>40609</v>
          </cell>
          <cell r="C1785">
            <v>40609</v>
          </cell>
          <cell r="E1785">
            <v>1.72</v>
          </cell>
          <cell r="F1785" t="str">
            <v>GEL</v>
          </cell>
          <cell r="G1785">
            <v>1</v>
          </cell>
          <cell r="H1785" t="str">
            <v>USD</v>
          </cell>
        </row>
        <row r="1786">
          <cell r="B1786">
            <v>40609</v>
          </cell>
          <cell r="C1786">
            <v>40609</v>
          </cell>
          <cell r="E1786">
            <v>36.880000000000003</v>
          </cell>
          <cell r="F1786" t="str">
            <v>GEL</v>
          </cell>
          <cell r="G1786">
            <v>21.45</v>
          </cell>
          <cell r="H1786" t="str">
            <v>USD</v>
          </cell>
        </row>
        <row r="1787">
          <cell r="B1787">
            <v>40609</v>
          </cell>
          <cell r="C1787">
            <v>40609</v>
          </cell>
          <cell r="E1787">
            <v>20.12</v>
          </cell>
          <cell r="F1787" t="str">
            <v>GEL</v>
          </cell>
          <cell r="G1787">
            <v>11.700000000000001</v>
          </cell>
          <cell r="H1787" t="str">
            <v>USD</v>
          </cell>
        </row>
        <row r="1788">
          <cell r="B1788">
            <v>40609</v>
          </cell>
          <cell r="C1788">
            <v>40609</v>
          </cell>
          <cell r="E1788">
            <v>13.41</v>
          </cell>
          <cell r="F1788" t="str">
            <v>GEL</v>
          </cell>
          <cell r="G1788">
            <v>7.8</v>
          </cell>
          <cell r="H1788" t="str">
            <v>USD</v>
          </cell>
        </row>
        <row r="1789">
          <cell r="B1789">
            <v>40609</v>
          </cell>
          <cell r="C1789">
            <v>40609</v>
          </cell>
          <cell r="E1789">
            <v>3.35</v>
          </cell>
          <cell r="F1789" t="str">
            <v>GEL</v>
          </cell>
          <cell r="G1789">
            <v>1.95</v>
          </cell>
          <cell r="H1789" t="str">
            <v>USD</v>
          </cell>
        </row>
        <row r="1790">
          <cell r="B1790">
            <v>40609</v>
          </cell>
          <cell r="C1790">
            <v>40609</v>
          </cell>
          <cell r="E1790">
            <v>20.12</v>
          </cell>
          <cell r="F1790" t="str">
            <v>GEL</v>
          </cell>
          <cell r="G1790">
            <v>11.700000000000001</v>
          </cell>
          <cell r="H1790" t="str">
            <v>USD</v>
          </cell>
        </row>
        <row r="1791">
          <cell r="B1791">
            <v>40609</v>
          </cell>
          <cell r="C1791">
            <v>40609</v>
          </cell>
          <cell r="E1791">
            <v>5.36</v>
          </cell>
          <cell r="F1791" t="str">
            <v>GEL</v>
          </cell>
          <cell r="G1791">
            <v>3.12</v>
          </cell>
          <cell r="H1791" t="str">
            <v>USD</v>
          </cell>
        </row>
        <row r="1792">
          <cell r="B1792">
            <v>40609</v>
          </cell>
          <cell r="C1792">
            <v>40609</v>
          </cell>
          <cell r="E1792">
            <v>13.41</v>
          </cell>
          <cell r="F1792" t="str">
            <v>GEL</v>
          </cell>
          <cell r="G1792">
            <v>7.8</v>
          </cell>
          <cell r="H1792" t="str">
            <v>USD</v>
          </cell>
        </row>
        <row r="1793">
          <cell r="B1793">
            <v>40609</v>
          </cell>
          <cell r="C1793">
            <v>40609</v>
          </cell>
          <cell r="E1793">
            <v>6.71</v>
          </cell>
          <cell r="F1793" t="str">
            <v>GEL</v>
          </cell>
          <cell r="G1793">
            <v>3.9</v>
          </cell>
          <cell r="H1793" t="str">
            <v>USD</v>
          </cell>
        </row>
        <row r="1794">
          <cell r="B1794">
            <v>40609</v>
          </cell>
          <cell r="C1794">
            <v>40609</v>
          </cell>
          <cell r="E1794">
            <v>6.71</v>
          </cell>
          <cell r="F1794" t="str">
            <v>GEL</v>
          </cell>
          <cell r="G1794">
            <v>3.9</v>
          </cell>
          <cell r="H1794" t="str">
            <v>USD</v>
          </cell>
        </row>
        <row r="1795">
          <cell r="B1795">
            <v>40609</v>
          </cell>
          <cell r="C1795">
            <v>40609</v>
          </cell>
          <cell r="E1795">
            <v>3.35</v>
          </cell>
          <cell r="F1795" t="str">
            <v>GEL</v>
          </cell>
          <cell r="G1795">
            <v>1.95</v>
          </cell>
          <cell r="H1795" t="str">
            <v>USD</v>
          </cell>
        </row>
        <row r="1796">
          <cell r="B1796">
            <v>40609</v>
          </cell>
          <cell r="C1796">
            <v>40609</v>
          </cell>
          <cell r="E1796">
            <v>13.41</v>
          </cell>
          <cell r="F1796" t="str">
            <v>GEL</v>
          </cell>
          <cell r="G1796">
            <v>7.8</v>
          </cell>
          <cell r="H1796" t="str">
            <v>USD</v>
          </cell>
        </row>
        <row r="1797">
          <cell r="B1797">
            <v>40609</v>
          </cell>
          <cell r="C1797">
            <v>40609</v>
          </cell>
          <cell r="E1797">
            <v>3.35</v>
          </cell>
          <cell r="F1797" t="str">
            <v>GEL</v>
          </cell>
          <cell r="G1797">
            <v>1.95</v>
          </cell>
          <cell r="H1797" t="str">
            <v>USD</v>
          </cell>
        </row>
        <row r="1798">
          <cell r="B1798">
            <v>40609</v>
          </cell>
          <cell r="C1798">
            <v>40609</v>
          </cell>
          <cell r="E1798">
            <v>30.18</v>
          </cell>
          <cell r="F1798" t="str">
            <v>GEL</v>
          </cell>
          <cell r="G1798">
            <v>17.55</v>
          </cell>
          <cell r="H1798" t="str">
            <v>USD</v>
          </cell>
        </row>
        <row r="1799">
          <cell r="B1799">
            <v>40609</v>
          </cell>
          <cell r="C1799">
            <v>40609</v>
          </cell>
          <cell r="E1799">
            <v>13.42</v>
          </cell>
          <cell r="F1799" t="str">
            <v>GEL</v>
          </cell>
          <cell r="G1799">
            <v>7.8</v>
          </cell>
          <cell r="H1799" t="str">
            <v>USD</v>
          </cell>
        </row>
        <row r="1800">
          <cell r="B1800">
            <v>40609</v>
          </cell>
          <cell r="C1800">
            <v>40609</v>
          </cell>
          <cell r="E1800">
            <v>13</v>
          </cell>
          <cell r="F1800" t="str">
            <v>GEL</v>
          </cell>
          <cell r="G1800">
            <v>7.5600000000000005</v>
          </cell>
          <cell r="H1800" t="str">
            <v>USD</v>
          </cell>
        </row>
        <row r="1801">
          <cell r="B1801">
            <v>40609</v>
          </cell>
          <cell r="C1801">
            <v>40609</v>
          </cell>
          <cell r="E1801">
            <v>7.05</v>
          </cell>
          <cell r="F1801" t="str">
            <v>GEL</v>
          </cell>
          <cell r="G1801">
            <v>4.0999999999999996</v>
          </cell>
          <cell r="H1801" t="str">
            <v>USD</v>
          </cell>
        </row>
        <row r="1802">
          <cell r="B1802">
            <v>40609</v>
          </cell>
          <cell r="C1802">
            <v>40609</v>
          </cell>
          <cell r="E1802">
            <v>2.39</v>
          </cell>
          <cell r="F1802" t="str">
            <v>GEL</v>
          </cell>
          <cell r="G1802">
            <v>1.3900000000000001</v>
          </cell>
          <cell r="H1802" t="str">
            <v>USD</v>
          </cell>
        </row>
        <row r="1803">
          <cell r="B1803">
            <v>40609</v>
          </cell>
          <cell r="C1803">
            <v>40609</v>
          </cell>
          <cell r="E1803">
            <v>6.69</v>
          </cell>
          <cell r="F1803" t="str">
            <v>GEL</v>
          </cell>
          <cell r="G1803">
            <v>3.89</v>
          </cell>
          <cell r="H1803" t="str">
            <v>USD</v>
          </cell>
        </row>
        <row r="1804">
          <cell r="B1804">
            <v>40609</v>
          </cell>
          <cell r="C1804">
            <v>40609</v>
          </cell>
          <cell r="E1804">
            <v>76.95</v>
          </cell>
          <cell r="F1804" t="str">
            <v>GEL</v>
          </cell>
          <cell r="G1804">
            <v>44.75</v>
          </cell>
          <cell r="H1804" t="str">
            <v>USD</v>
          </cell>
        </row>
        <row r="1805">
          <cell r="B1805">
            <v>40609</v>
          </cell>
          <cell r="C1805">
            <v>40609</v>
          </cell>
          <cell r="E1805">
            <v>27.080000000000002</v>
          </cell>
          <cell r="F1805" t="str">
            <v>GEL</v>
          </cell>
          <cell r="G1805">
            <v>15.75</v>
          </cell>
          <cell r="H1805" t="str">
            <v>USD</v>
          </cell>
        </row>
        <row r="1806">
          <cell r="B1806">
            <v>40609</v>
          </cell>
          <cell r="C1806">
            <v>40609</v>
          </cell>
          <cell r="E1806">
            <v>172.76</v>
          </cell>
          <cell r="F1806" t="str">
            <v>GEL</v>
          </cell>
          <cell r="G1806">
            <v>100.47</v>
          </cell>
          <cell r="H1806" t="str">
            <v>USD</v>
          </cell>
        </row>
        <row r="1807">
          <cell r="B1807">
            <v>40609</v>
          </cell>
          <cell r="C1807">
            <v>40609</v>
          </cell>
          <cell r="E1807">
            <v>0.69000000000000006</v>
          </cell>
          <cell r="F1807" t="str">
            <v>GEL</v>
          </cell>
          <cell r="G1807">
            <v>0.4</v>
          </cell>
          <cell r="H1807" t="str">
            <v>USD</v>
          </cell>
        </row>
        <row r="1808">
          <cell r="B1808">
            <v>40609</v>
          </cell>
          <cell r="C1808">
            <v>40609</v>
          </cell>
          <cell r="E1808">
            <v>11.06</v>
          </cell>
          <cell r="F1808" t="str">
            <v>GEL</v>
          </cell>
          <cell r="G1808">
            <v>6.43</v>
          </cell>
          <cell r="H1808" t="str">
            <v>USD</v>
          </cell>
        </row>
        <row r="1809">
          <cell r="B1809">
            <v>40609</v>
          </cell>
          <cell r="C1809">
            <v>40609</v>
          </cell>
          <cell r="E1809">
            <v>4.9800000000000004</v>
          </cell>
          <cell r="F1809" t="str">
            <v>GEL</v>
          </cell>
          <cell r="G1809">
            <v>2.9</v>
          </cell>
          <cell r="H1809" t="str">
            <v>USD</v>
          </cell>
        </row>
        <row r="1810">
          <cell r="B1810">
            <v>40609</v>
          </cell>
          <cell r="C1810">
            <v>40609</v>
          </cell>
          <cell r="E1810">
            <v>4.0200000000000005</v>
          </cell>
          <cell r="F1810" t="str">
            <v>GEL</v>
          </cell>
          <cell r="G1810">
            <v>2.34</v>
          </cell>
          <cell r="H1810" t="str">
            <v>USD</v>
          </cell>
        </row>
        <row r="1811">
          <cell r="B1811">
            <v>40609</v>
          </cell>
          <cell r="C1811">
            <v>40609</v>
          </cell>
          <cell r="E1811">
            <v>406.96000000000004</v>
          </cell>
          <cell r="F1811" t="str">
            <v>USD</v>
          </cell>
          <cell r="G1811">
            <v>708.44</v>
          </cell>
          <cell r="H1811" t="str">
            <v>GEL</v>
          </cell>
        </row>
        <row r="1812">
          <cell r="B1812">
            <v>40609</v>
          </cell>
          <cell r="C1812">
            <v>40609</v>
          </cell>
          <cell r="E1812">
            <v>11166.33</v>
          </cell>
          <cell r="F1812" t="str">
            <v>GEL</v>
          </cell>
          <cell r="G1812">
            <v>4780.03</v>
          </cell>
          <cell r="H1812" t="str">
            <v>EUR</v>
          </cell>
        </row>
        <row r="1813">
          <cell r="B1813">
            <v>40609</v>
          </cell>
          <cell r="C1813">
            <v>40609</v>
          </cell>
          <cell r="E1813">
            <v>115836.66</v>
          </cell>
          <cell r="F1813" t="str">
            <v>GEL</v>
          </cell>
          <cell r="G1813">
            <v>68248.34</v>
          </cell>
          <cell r="H1813" t="str">
            <v>USD</v>
          </cell>
        </row>
        <row r="1814">
          <cell r="B1814">
            <v>40609</v>
          </cell>
          <cell r="C1814">
            <v>40609</v>
          </cell>
          <cell r="E1814">
            <v>67.06</v>
          </cell>
          <cell r="F1814" t="str">
            <v>GEL</v>
          </cell>
          <cell r="G1814">
            <v>39</v>
          </cell>
          <cell r="H1814" t="str">
            <v>USD</v>
          </cell>
        </row>
        <row r="1815">
          <cell r="B1815">
            <v>40609</v>
          </cell>
          <cell r="C1815">
            <v>40609</v>
          </cell>
          <cell r="E1815">
            <v>33.53</v>
          </cell>
          <cell r="F1815" t="str">
            <v>GEL</v>
          </cell>
          <cell r="G1815">
            <v>19.5</v>
          </cell>
          <cell r="H1815" t="str">
            <v>USD</v>
          </cell>
        </row>
        <row r="1816">
          <cell r="B1816">
            <v>40609</v>
          </cell>
          <cell r="C1816">
            <v>40609</v>
          </cell>
          <cell r="E1816">
            <v>134.12</v>
          </cell>
          <cell r="F1816" t="str">
            <v>GEL</v>
          </cell>
          <cell r="G1816">
            <v>78</v>
          </cell>
          <cell r="H1816" t="str">
            <v>USD</v>
          </cell>
        </row>
        <row r="1817">
          <cell r="B1817">
            <v>40609</v>
          </cell>
          <cell r="C1817">
            <v>40609</v>
          </cell>
          <cell r="E1817">
            <v>60.35</v>
          </cell>
          <cell r="F1817" t="str">
            <v>GEL</v>
          </cell>
          <cell r="G1817">
            <v>35.1</v>
          </cell>
          <cell r="H1817" t="str">
            <v>USD</v>
          </cell>
        </row>
        <row r="1818">
          <cell r="B1818">
            <v>40609</v>
          </cell>
          <cell r="C1818">
            <v>40609</v>
          </cell>
          <cell r="E1818">
            <v>20.12</v>
          </cell>
          <cell r="F1818" t="str">
            <v>GEL</v>
          </cell>
          <cell r="G1818">
            <v>11.700000000000001</v>
          </cell>
          <cell r="H1818" t="str">
            <v>USD</v>
          </cell>
        </row>
        <row r="1819">
          <cell r="B1819">
            <v>40609</v>
          </cell>
          <cell r="C1819">
            <v>40609</v>
          </cell>
          <cell r="E1819">
            <v>6.71</v>
          </cell>
          <cell r="F1819" t="str">
            <v>GEL</v>
          </cell>
          <cell r="G1819">
            <v>3.9</v>
          </cell>
          <cell r="H1819" t="str">
            <v>USD</v>
          </cell>
        </row>
        <row r="1820">
          <cell r="B1820">
            <v>40609</v>
          </cell>
          <cell r="C1820">
            <v>40609</v>
          </cell>
          <cell r="E1820">
            <v>48.28</v>
          </cell>
          <cell r="F1820" t="str">
            <v>GEL</v>
          </cell>
          <cell r="G1820">
            <v>28.080000000000002</v>
          </cell>
          <cell r="H1820" t="str">
            <v>USD</v>
          </cell>
        </row>
        <row r="1821">
          <cell r="B1821">
            <v>40609</v>
          </cell>
          <cell r="C1821">
            <v>40609</v>
          </cell>
          <cell r="E1821">
            <v>42.85</v>
          </cell>
          <cell r="F1821" t="str">
            <v>GEL</v>
          </cell>
          <cell r="G1821">
            <v>24.92</v>
          </cell>
          <cell r="H1821" t="str">
            <v>USD</v>
          </cell>
        </row>
        <row r="1822">
          <cell r="B1822">
            <v>40609</v>
          </cell>
          <cell r="C1822">
            <v>40609</v>
          </cell>
          <cell r="E1822">
            <v>396.11</v>
          </cell>
          <cell r="F1822" t="str">
            <v>EUR</v>
          </cell>
          <cell r="G1822">
            <v>951.1</v>
          </cell>
          <cell r="H1822" t="str">
            <v>GEL</v>
          </cell>
        </row>
        <row r="1823">
          <cell r="B1823">
            <v>40609</v>
          </cell>
          <cell r="C1823">
            <v>40609</v>
          </cell>
          <cell r="E1823">
            <v>28951.119999999999</v>
          </cell>
          <cell r="F1823" t="str">
            <v>EUR</v>
          </cell>
          <cell r="G1823">
            <v>40618.42</v>
          </cell>
          <cell r="H1823" t="str">
            <v>USD</v>
          </cell>
        </row>
        <row r="1824">
          <cell r="B1824">
            <v>40609</v>
          </cell>
          <cell r="C1824">
            <v>40609</v>
          </cell>
          <cell r="E1824">
            <v>740.77</v>
          </cell>
          <cell r="F1824" t="str">
            <v>USD</v>
          </cell>
          <cell r="G1824">
            <v>1281.82</v>
          </cell>
          <cell r="H1824" t="str">
            <v>GEL</v>
          </cell>
        </row>
        <row r="1825">
          <cell r="B1825">
            <v>40609</v>
          </cell>
          <cell r="C1825">
            <v>40609</v>
          </cell>
          <cell r="E1825">
            <v>104.71000000000001</v>
          </cell>
          <cell r="F1825" t="str">
            <v>USD</v>
          </cell>
          <cell r="G1825">
            <v>180.05</v>
          </cell>
          <cell r="H1825" t="str">
            <v>GEL</v>
          </cell>
        </row>
        <row r="1826">
          <cell r="B1826">
            <v>40609</v>
          </cell>
          <cell r="C1826">
            <v>40609</v>
          </cell>
          <cell r="E1826">
            <v>19.350000000000001</v>
          </cell>
          <cell r="F1826" t="str">
            <v>GEL</v>
          </cell>
          <cell r="G1826">
            <v>11.25</v>
          </cell>
          <cell r="H1826" t="str">
            <v>USD</v>
          </cell>
        </row>
        <row r="1827">
          <cell r="B1827">
            <v>40609</v>
          </cell>
          <cell r="C1827">
            <v>40609</v>
          </cell>
          <cell r="E1827">
            <v>984.58</v>
          </cell>
          <cell r="F1827" t="str">
            <v>USD</v>
          </cell>
          <cell r="G1827">
            <v>1692.99</v>
          </cell>
          <cell r="H1827" t="str">
            <v>GEL</v>
          </cell>
        </row>
        <row r="1828">
          <cell r="B1828">
            <v>40609</v>
          </cell>
          <cell r="C1828">
            <v>40609</v>
          </cell>
          <cell r="E1828">
            <v>44.58</v>
          </cell>
          <cell r="F1828" t="str">
            <v>USD</v>
          </cell>
          <cell r="G1828">
            <v>77.22</v>
          </cell>
          <cell r="H1828" t="str">
            <v>GEL</v>
          </cell>
        </row>
        <row r="1829">
          <cell r="B1829">
            <v>40609</v>
          </cell>
          <cell r="C1829">
            <v>40609</v>
          </cell>
          <cell r="E1829">
            <v>1055.3900000000001</v>
          </cell>
          <cell r="F1829" t="str">
            <v>GEL</v>
          </cell>
          <cell r="G1829">
            <v>613.78</v>
          </cell>
          <cell r="H1829" t="str">
            <v>USD</v>
          </cell>
        </row>
        <row r="1830">
          <cell r="B1830">
            <v>40609</v>
          </cell>
          <cell r="C1830">
            <v>40609</v>
          </cell>
          <cell r="E1830">
            <v>601.07000000000005</v>
          </cell>
          <cell r="F1830" t="str">
            <v>USD</v>
          </cell>
          <cell r="G1830">
            <v>1033.54</v>
          </cell>
          <cell r="H1830" t="str">
            <v>GEL</v>
          </cell>
        </row>
        <row r="1831">
          <cell r="B1831">
            <v>40609</v>
          </cell>
          <cell r="C1831">
            <v>40609</v>
          </cell>
          <cell r="E1831">
            <v>44</v>
          </cell>
          <cell r="F1831" t="str">
            <v>USD</v>
          </cell>
          <cell r="G1831">
            <v>75.650000000000006</v>
          </cell>
          <cell r="H1831" t="str">
            <v>GEL</v>
          </cell>
        </row>
        <row r="1832">
          <cell r="B1832">
            <v>40609</v>
          </cell>
          <cell r="C1832">
            <v>40609</v>
          </cell>
          <cell r="E1832">
            <v>5.94</v>
          </cell>
          <cell r="F1832" t="str">
            <v>EUR</v>
          </cell>
          <cell r="G1832">
            <v>14.26</v>
          </cell>
          <cell r="H1832" t="str">
            <v>GEL</v>
          </cell>
        </row>
        <row r="1833">
          <cell r="B1833">
            <v>40609</v>
          </cell>
          <cell r="C1833">
            <v>40609</v>
          </cell>
          <cell r="E1833">
            <v>93.73</v>
          </cell>
          <cell r="F1833" t="str">
            <v>EUR</v>
          </cell>
          <cell r="G1833">
            <v>225.05</v>
          </cell>
          <cell r="H1833" t="str">
            <v>GEL</v>
          </cell>
        </row>
        <row r="1834">
          <cell r="B1834">
            <v>40609</v>
          </cell>
          <cell r="C1834">
            <v>40609</v>
          </cell>
          <cell r="E1834">
            <v>101.03</v>
          </cell>
          <cell r="F1834" t="str">
            <v>USD</v>
          </cell>
          <cell r="G1834">
            <v>173.72</v>
          </cell>
          <cell r="H1834" t="str">
            <v>GEL</v>
          </cell>
        </row>
        <row r="1835">
          <cell r="B1835">
            <v>40609</v>
          </cell>
          <cell r="C1835">
            <v>40609</v>
          </cell>
          <cell r="E1835">
            <v>478.39</v>
          </cell>
          <cell r="F1835" t="str">
            <v>USD</v>
          </cell>
          <cell r="G1835">
            <v>822.59</v>
          </cell>
          <cell r="H1835" t="str">
            <v>GEL</v>
          </cell>
        </row>
        <row r="1836">
          <cell r="B1836">
            <v>40609</v>
          </cell>
          <cell r="C1836">
            <v>40609</v>
          </cell>
          <cell r="E1836">
            <v>15.06</v>
          </cell>
          <cell r="F1836" t="str">
            <v>USD</v>
          </cell>
          <cell r="G1836">
            <v>25.89</v>
          </cell>
          <cell r="H1836" t="str">
            <v>GEL</v>
          </cell>
        </row>
        <row r="1837">
          <cell r="B1837">
            <v>40609</v>
          </cell>
          <cell r="C1837">
            <v>40609</v>
          </cell>
          <cell r="E1837">
            <v>240.22</v>
          </cell>
          <cell r="F1837" t="str">
            <v>USD</v>
          </cell>
          <cell r="G1837">
            <v>413.05</v>
          </cell>
          <cell r="H1837" t="str">
            <v>GEL</v>
          </cell>
        </row>
        <row r="1838">
          <cell r="B1838">
            <v>40609</v>
          </cell>
          <cell r="C1838">
            <v>40609</v>
          </cell>
          <cell r="E1838">
            <v>140116</v>
          </cell>
          <cell r="F1838" t="str">
            <v>USD</v>
          </cell>
          <cell r="G1838">
            <v>100000</v>
          </cell>
          <cell r="H1838" t="str">
            <v>EUR</v>
          </cell>
        </row>
        <row r="1839">
          <cell r="B1839">
            <v>40609</v>
          </cell>
          <cell r="C1839">
            <v>40609</v>
          </cell>
          <cell r="E1839">
            <v>100000</v>
          </cell>
          <cell r="F1839" t="str">
            <v>EUR</v>
          </cell>
          <cell r="G1839">
            <v>139777</v>
          </cell>
          <cell r="H1839" t="str">
            <v>USD</v>
          </cell>
        </row>
        <row r="1840">
          <cell r="B1840">
            <v>40609</v>
          </cell>
          <cell r="C1840">
            <v>40609</v>
          </cell>
          <cell r="E1840">
            <v>140232</v>
          </cell>
          <cell r="F1840" t="str">
            <v>USD</v>
          </cell>
          <cell r="G1840">
            <v>100000</v>
          </cell>
          <cell r="H1840" t="str">
            <v>EUR</v>
          </cell>
        </row>
        <row r="1841">
          <cell r="B1841">
            <v>40609</v>
          </cell>
          <cell r="C1841">
            <v>40609</v>
          </cell>
          <cell r="E1841">
            <v>10000</v>
          </cell>
          <cell r="F1841" t="str">
            <v>EUR</v>
          </cell>
          <cell r="G1841">
            <v>13992.500000000002</v>
          </cell>
          <cell r="H1841" t="str">
            <v>USD</v>
          </cell>
        </row>
        <row r="1842">
          <cell r="B1842">
            <v>40609</v>
          </cell>
          <cell r="C1842">
            <v>40609</v>
          </cell>
          <cell r="E1842">
            <v>14023.2</v>
          </cell>
          <cell r="F1842" t="str">
            <v>USD</v>
          </cell>
          <cell r="G1842">
            <v>10000</v>
          </cell>
          <cell r="H1842" t="str">
            <v>EUR</v>
          </cell>
        </row>
        <row r="1843">
          <cell r="B1843">
            <v>40609</v>
          </cell>
          <cell r="C1843">
            <v>40609</v>
          </cell>
          <cell r="E1843">
            <v>20000</v>
          </cell>
          <cell r="F1843" t="str">
            <v>GBP</v>
          </cell>
          <cell r="G1843">
            <v>32505.199999999997</v>
          </cell>
          <cell r="H1843" t="str">
            <v>USD</v>
          </cell>
        </row>
        <row r="1844">
          <cell r="B1844">
            <v>40609</v>
          </cell>
          <cell r="C1844">
            <v>40609</v>
          </cell>
          <cell r="E1844">
            <v>10000</v>
          </cell>
          <cell r="F1844" t="str">
            <v>GBP</v>
          </cell>
          <cell r="G1844">
            <v>16331.500000000002</v>
          </cell>
          <cell r="H1844" t="str">
            <v>USD</v>
          </cell>
        </row>
        <row r="1845">
          <cell r="B1845">
            <v>40609</v>
          </cell>
          <cell r="C1845">
            <v>40609</v>
          </cell>
          <cell r="E1845">
            <v>279988</v>
          </cell>
          <cell r="F1845" t="str">
            <v>USD</v>
          </cell>
          <cell r="G1845">
            <v>200000</v>
          </cell>
          <cell r="H1845" t="str">
            <v>EUR</v>
          </cell>
        </row>
        <row r="1846">
          <cell r="B1846">
            <v>40609</v>
          </cell>
          <cell r="C1846">
            <v>40609</v>
          </cell>
          <cell r="E1846">
            <v>126069.3</v>
          </cell>
          <cell r="F1846" t="str">
            <v>USD</v>
          </cell>
          <cell r="G1846">
            <v>90000</v>
          </cell>
          <cell r="H1846" t="str">
            <v>EUR</v>
          </cell>
        </row>
        <row r="1847">
          <cell r="C1847">
            <v>40609</v>
          </cell>
          <cell r="E1847">
            <v>61527.030000000261</v>
          </cell>
          <cell r="F1847" t="str">
            <v>GEL</v>
          </cell>
        </row>
        <row r="1848">
          <cell r="C1848">
            <v>40609</v>
          </cell>
          <cell r="G1848">
            <v>62208.959999999963</v>
          </cell>
          <cell r="H1848" t="str">
            <v>GEL</v>
          </cell>
        </row>
        <row r="1849">
          <cell r="C1849">
            <v>40609</v>
          </cell>
          <cell r="E1849">
            <v>885110.6099999994</v>
          </cell>
          <cell r="F1849" t="str">
            <v>GEL</v>
          </cell>
        </row>
        <row r="1850">
          <cell r="C1850">
            <v>40609</v>
          </cell>
          <cell r="G1850">
            <v>1103598.5300000012</v>
          </cell>
          <cell r="H1850" t="str">
            <v>GEL</v>
          </cell>
        </row>
        <row r="1851">
          <cell r="B1851">
            <v>40609</v>
          </cell>
          <cell r="C1851">
            <v>40609</v>
          </cell>
          <cell r="E1851">
            <v>293.33999999999997</v>
          </cell>
          <cell r="F1851" t="str">
            <v>GEL</v>
          </cell>
          <cell r="G1851">
            <v>122.19</v>
          </cell>
          <cell r="H1851" t="str">
            <v>EUR</v>
          </cell>
        </row>
        <row r="1852">
          <cell r="B1852">
            <v>40609</v>
          </cell>
          <cell r="C1852">
            <v>40609</v>
          </cell>
          <cell r="E1852">
            <v>3108.88</v>
          </cell>
          <cell r="F1852" t="str">
            <v>GEL</v>
          </cell>
          <cell r="G1852">
            <v>1802.62</v>
          </cell>
          <cell r="H1852" t="str">
            <v>USD</v>
          </cell>
        </row>
        <row r="1853">
          <cell r="B1853">
            <v>40609</v>
          </cell>
          <cell r="C1853">
            <v>40609</v>
          </cell>
          <cell r="E1853">
            <v>588.20000000000005</v>
          </cell>
          <cell r="F1853" t="str">
            <v>GEL</v>
          </cell>
          <cell r="G1853">
            <v>244.97</v>
          </cell>
          <cell r="H1853" t="str">
            <v>EUR</v>
          </cell>
        </row>
        <row r="1854">
          <cell r="B1854">
            <v>40609</v>
          </cell>
          <cell r="C1854">
            <v>40609</v>
          </cell>
          <cell r="E1854">
            <v>5586.69</v>
          </cell>
          <cell r="F1854" t="str">
            <v>GEL</v>
          </cell>
          <cell r="G1854">
            <v>3249.02</v>
          </cell>
          <cell r="H1854" t="str">
            <v>USD</v>
          </cell>
        </row>
        <row r="1855">
          <cell r="B1855">
            <v>40609</v>
          </cell>
          <cell r="C1855">
            <v>40609</v>
          </cell>
          <cell r="E1855">
            <v>418494</v>
          </cell>
          <cell r="F1855" t="str">
            <v>USD</v>
          </cell>
          <cell r="G1855">
            <v>719600.43299999996</v>
          </cell>
          <cell r="H1855" t="str">
            <v>GEL</v>
          </cell>
        </row>
        <row r="1856">
          <cell r="B1856">
            <v>40609</v>
          </cell>
          <cell r="C1856">
            <v>40609</v>
          </cell>
          <cell r="E1856">
            <v>16840.835180000002</v>
          </cell>
          <cell r="F1856" t="str">
            <v>GEL</v>
          </cell>
          <cell r="G1856">
            <v>7013.8</v>
          </cell>
          <cell r="H1856" t="str">
            <v>EUR</v>
          </cell>
        </row>
        <row r="1857">
          <cell r="B1857">
            <v>40609</v>
          </cell>
          <cell r="C1857">
            <v>40609</v>
          </cell>
          <cell r="E1857">
            <v>171.40282500000001</v>
          </cell>
          <cell r="F1857" t="str">
            <v>GEL</v>
          </cell>
          <cell r="G1857">
            <v>61.27</v>
          </cell>
          <cell r="H1857" t="str">
            <v>GBP</v>
          </cell>
        </row>
        <row r="1858">
          <cell r="B1858">
            <v>40609</v>
          </cell>
          <cell r="C1858">
            <v>40609</v>
          </cell>
          <cell r="E1858">
            <v>1854.6681959999999</v>
          </cell>
          <cell r="F1858" t="str">
            <v>GEL</v>
          </cell>
          <cell r="G1858">
            <v>3892.6</v>
          </cell>
          <cell r="H1858" t="str">
            <v>ILS</v>
          </cell>
        </row>
        <row r="1859">
          <cell r="B1859">
            <v>40609</v>
          </cell>
          <cell r="C1859">
            <v>40609</v>
          </cell>
          <cell r="E1859">
            <v>435.19897600000002</v>
          </cell>
          <cell r="F1859" t="str">
            <v>GEL</v>
          </cell>
          <cell r="G1859">
            <v>200.96</v>
          </cell>
          <cell r="H1859" t="str">
            <v>AZN</v>
          </cell>
        </row>
        <row r="1860">
          <cell r="B1860">
            <v>40611</v>
          </cell>
          <cell r="C1860">
            <v>40611</v>
          </cell>
          <cell r="E1860">
            <v>852.23</v>
          </cell>
          <cell r="F1860" t="str">
            <v>GEL</v>
          </cell>
          <cell r="G1860">
            <v>495.83</v>
          </cell>
          <cell r="H1860" t="str">
            <v>USD</v>
          </cell>
        </row>
        <row r="1861">
          <cell r="B1861">
            <v>40611</v>
          </cell>
          <cell r="C1861">
            <v>40611</v>
          </cell>
          <cell r="E1861">
            <v>217.72</v>
          </cell>
          <cell r="F1861" t="str">
            <v>GEL</v>
          </cell>
          <cell r="G1861">
            <v>126.67</v>
          </cell>
          <cell r="H1861" t="str">
            <v>USD</v>
          </cell>
        </row>
        <row r="1862">
          <cell r="B1862">
            <v>40611</v>
          </cell>
          <cell r="C1862">
            <v>40611</v>
          </cell>
          <cell r="E1862">
            <v>909.75</v>
          </cell>
          <cell r="F1862" t="str">
            <v>EUR</v>
          </cell>
          <cell r="G1862">
            <v>2192.3200000000002</v>
          </cell>
          <cell r="H1862" t="str">
            <v>GEL</v>
          </cell>
        </row>
        <row r="1863">
          <cell r="B1863">
            <v>40611</v>
          </cell>
          <cell r="C1863">
            <v>40611</v>
          </cell>
          <cell r="E1863">
            <v>1265.1500000000001</v>
          </cell>
          <cell r="F1863" t="str">
            <v>GEL</v>
          </cell>
          <cell r="G1863">
            <v>525</v>
          </cell>
          <cell r="H1863" t="str">
            <v>EUR</v>
          </cell>
        </row>
        <row r="1864">
          <cell r="B1864">
            <v>40611</v>
          </cell>
          <cell r="C1864">
            <v>40611</v>
          </cell>
          <cell r="E1864">
            <v>0.93</v>
          </cell>
          <cell r="F1864" t="str">
            <v>GEL</v>
          </cell>
          <cell r="G1864">
            <v>0.54</v>
          </cell>
          <cell r="H1864" t="str">
            <v>USD</v>
          </cell>
        </row>
        <row r="1865">
          <cell r="B1865">
            <v>40611</v>
          </cell>
          <cell r="C1865">
            <v>40611</v>
          </cell>
          <cell r="E1865">
            <v>12</v>
          </cell>
          <cell r="F1865" t="str">
            <v>USD</v>
          </cell>
          <cell r="G1865">
            <v>20.63</v>
          </cell>
          <cell r="H1865" t="str">
            <v>GEL</v>
          </cell>
        </row>
        <row r="1866">
          <cell r="B1866">
            <v>40611</v>
          </cell>
          <cell r="C1866">
            <v>40611</v>
          </cell>
          <cell r="E1866">
            <v>12.31</v>
          </cell>
          <cell r="F1866" t="str">
            <v>GBP</v>
          </cell>
          <cell r="G1866">
            <v>34.520000000000003</v>
          </cell>
          <cell r="H1866" t="str">
            <v>GEL</v>
          </cell>
        </row>
        <row r="1867">
          <cell r="B1867">
            <v>40611</v>
          </cell>
          <cell r="C1867">
            <v>40611</v>
          </cell>
          <cell r="E1867">
            <v>2500</v>
          </cell>
          <cell r="F1867" t="str">
            <v>JPY</v>
          </cell>
          <cell r="G1867">
            <v>52.370000000000005</v>
          </cell>
          <cell r="H1867" t="str">
            <v>GEL</v>
          </cell>
        </row>
        <row r="1868">
          <cell r="B1868">
            <v>40611</v>
          </cell>
          <cell r="C1868">
            <v>40611</v>
          </cell>
          <cell r="E1868">
            <v>30.740000000000002</v>
          </cell>
          <cell r="F1868" t="str">
            <v>GBP</v>
          </cell>
          <cell r="G1868">
            <v>86.210000000000008</v>
          </cell>
          <cell r="H1868" t="str">
            <v>GEL</v>
          </cell>
        </row>
        <row r="1869">
          <cell r="B1869">
            <v>40611</v>
          </cell>
          <cell r="C1869">
            <v>40611</v>
          </cell>
          <cell r="E1869">
            <v>39.5</v>
          </cell>
          <cell r="F1869" t="str">
            <v>EUR</v>
          </cell>
          <cell r="G1869">
            <v>95.19</v>
          </cell>
          <cell r="H1869" t="str">
            <v>GEL</v>
          </cell>
        </row>
        <row r="1870">
          <cell r="B1870">
            <v>40611</v>
          </cell>
          <cell r="C1870">
            <v>40611</v>
          </cell>
          <cell r="E1870">
            <v>200</v>
          </cell>
          <cell r="F1870" t="str">
            <v>CZK</v>
          </cell>
          <cell r="G1870">
            <v>19.88</v>
          </cell>
          <cell r="H1870" t="str">
            <v>GEL</v>
          </cell>
        </row>
        <row r="1871">
          <cell r="B1871">
            <v>40611</v>
          </cell>
          <cell r="C1871">
            <v>40611</v>
          </cell>
          <cell r="E1871">
            <v>50</v>
          </cell>
          <cell r="F1871" t="str">
            <v>EUR</v>
          </cell>
          <cell r="G1871">
            <v>120.49000000000001</v>
          </cell>
          <cell r="H1871" t="str">
            <v>GEL</v>
          </cell>
        </row>
        <row r="1872">
          <cell r="B1872">
            <v>40611</v>
          </cell>
          <cell r="C1872">
            <v>40611</v>
          </cell>
          <cell r="E1872">
            <v>1.43</v>
          </cell>
          <cell r="F1872" t="str">
            <v>GEL</v>
          </cell>
          <cell r="G1872">
            <v>0.83000000000000007</v>
          </cell>
          <cell r="H1872" t="str">
            <v>USD</v>
          </cell>
        </row>
        <row r="1873">
          <cell r="B1873">
            <v>40611</v>
          </cell>
          <cell r="C1873">
            <v>40611</v>
          </cell>
          <cell r="E1873">
            <v>9912.7000000000007</v>
          </cell>
          <cell r="F1873" t="str">
            <v>USD</v>
          </cell>
          <cell r="G1873">
            <v>17037.95</v>
          </cell>
          <cell r="H1873" t="str">
            <v>GEL</v>
          </cell>
        </row>
        <row r="1874">
          <cell r="B1874">
            <v>40611</v>
          </cell>
          <cell r="C1874">
            <v>40611</v>
          </cell>
          <cell r="E1874">
            <v>3480.57</v>
          </cell>
          <cell r="F1874" t="str">
            <v>GEL</v>
          </cell>
          <cell r="G1874">
            <v>2025</v>
          </cell>
          <cell r="H1874" t="str">
            <v>USD</v>
          </cell>
        </row>
        <row r="1875">
          <cell r="B1875">
            <v>40611</v>
          </cell>
          <cell r="C1875">
            <v>40611</v>
          </cell>
          <cell r="E1875">
            <v>20</v>
          </cell>
          <cell r="F1875" t="str">
            <v>USD</v>
          </cell>
          <cell r="G1875">
            <v>34.380000000000003</v>
          </cell>
          <cell r="H1875" t="str">
            <v>GEL</v>
          </cell>
        </row>
        <row r="1876">
          <cell r="B1876">
            <v>40611</v>
          </cell>
          <cell r="C1876">
            <v>40611</v>
          </cell>
          <cell r="E1876">
            <v>2172.62</v>
          </cell>
          <cell r="F1876" t="str">
            <v>GBP</v>
          </cell>
          <cell r="G1876">
            <v>6093.33</v>
          </cell>
          <cell r="H1876" t="str">
            <v>GEL</v>
          </cell>
        </row>
        <row r="1877">
          <cell r="B1877">
            <v>40611</v>
          </cell>
          <cell r="C1877">
            <v>40611</v>
          </cell>
          <cell r="E1877">
            <v>549</v>
          </cell>
          <cell r="F1877" t="str">
            <v>EUR</v>
          </cell>
          <cell r="G1877">
            <v>1322.98</v>
          </cell>
          <cell r="H1877" t="str">
            <v>GEL</v>
          </cell>
        </row>
        <row r="1878">
          <cell r="B1878">
            <v>40611</v>
          </cell>
          <cell r="C1878">
            <v>40611</v>
          </cell>
          <cell r="E1878">
            <v>311.99</v>
          </cell>
          <cell r="F1878" t="str">
            <v>EUR</v>
          </cell>
          <cell r="G1878">
            <v>751.83</v>
          </cell>
          <cell r="H1878" t="str">
            <v>GEL</v>
          </cell>
        </row>
        <row r="1879">
          <cell r="B1879">
            <v>40611</v>
          </cell>
          <cell r="C1879">
            <v>40611</v>
          </cell>
          <cell r="E1879">
            <v>730.44</v>
          </cell>
          <cell r="F1879" t="str">
            <v>EUR</v>
          </cell>
          <cell r="G1879">
            <v>1760.21</v>
          </cell>
          <cell r="H1879" t="str">
            <v>GEL</v>
          </cell>
        </row>
        <row r="1880">
          <cell r="B1880">
            <v>40611</v>
          </cell>
          <cell r="C1880">
            <v>40611</v>
          </cell>
          <cell r="E1880">
            <v>913.09</v>
          </cell>
          <cell r="F1880" t="str">
            <v>EUR</v>
          </cell>
          <cell r="G1880">
            <v>2200.36</v>
          </cell>
          <cell r="H1880" t="str">
            <v>GEL</v>
          </cell>
        </row>
        <row r="1881">
          <cell r="B1881">
            <v>40611</v>
          </cell>
          <cell r="C1881">
            <v>40612</v>
          </cell>
          <cell r="E1881">
            <v>20000</v>
          </cell>
          <cell r="F1881" t="str">
            <v>EUR</v>
          </cell>
          <cell r="G1881">
            <v>27760</v>
          </cell>
          <cell r="H1881" t="str">
            <v>USD</v>
          </cell>
        </row>
        <row r="1882">
          <cell r="B1882">
            <v>40611</v>
          </cell>
          <cell r="C1882">
            <v>40611</v>
          </cell>
          <cell r="E1882">
            <v>489000</v>
          </cell>
          <cell r="F1882" t="str">
            <v>USD</v>
          </cell>
          <cell r="G1882">
            <v>840835.5</v>
          </cell>
          <cell r="H1882" t="str">
            <v>GEL</v>
          </cell>
        </row>
        <row r="1883">
          <cell r="B1883">
            <v>40611</v>
          </cell>
          <cell r="C1883">
            <v>40611</v>
          </cell>
          <cell r="E1883">
            <v>85250</v>
          </cell>
          <cell r="F1883" t="str">
            <v>GEL</v>
          </cell>
          <cell r="G1883">
            <v>50000</v>
          </cell>
          <cell r="H1883" t="str">
            <v>USD</v>
          </cell>
        </row>
        <row r="1884">
          <cell r="B1884">
            <v>40611</v>
          </cell>
          <cell r="C1884">
            <v>40611</v>
          </cell>
          <cell r="E1884">
            <v>145</v>
          </cell>
          <cell r="F1884" t="str">
            <v>USD</v>
          </cell>
          <cell r="G1884">
            <v>249.23000000000002</v>
          </cell>
          <cell r="H1884" t="str">
            <v>GEL</v>
          </cell>
        </row>
        <row r="1885">
          <cell r="B1885">
            <v>40611</v>
          </cell>
          <cell r="C1885">
            <v>40611</v>
          </cell>
          <cell r="E1885">
            <v>145</v>
          </cell>
          <cell r="F1885" t="str">
            <v>USD</v>
          </cell>
          <cell r="G1885">
            <v>249.23000000000002</v>
          </cell>
          <cell r="H1885" t="str">
            <v>GEL</v>
          </cell>
        </row>
        <row r="1886">
          <cell r="B1886">
            <v>40611</v>
          </cell>
          <cell r="C1886">
            <v>40611</v>
          </cell>
          <cell r="E1886">
            <v>945.34</v>
          </cell>
          <cell r="F1886" t="str">
            <v>GEL</v>
          </cell>
          <cell r="G1886">
            <v>550</v>
          </cell>
          <cell r="H1886" t="str">
            <v>USD</v>
          </cell>
        </row>
        <row r="1887">
          <cell r="B1887">
            <v>40611</v>
          </cell>
          <cell r="C1887">
            <v>40613</v>
          </cell>
          <cell r="E1887">
            <v>70658.89</v>
          </cell>
          <cell r="F1887" t="str">
            <v>USD</v>
          </cell>
          <cell r="G1887">
            <v>2000000</v>
          </cell>
          <cell r="H1887" t="str">
            <v>RUR</v>
          </cell>
        </row>
        <row r="1888">
          <cell r="B1888">
            <v>40611</v>
          </cell>
          <cell r="C1888">
            <v>40611</v>
          </cell>
          <cell r="E1888">
            <v>319000</v>
          </cell>
          <cell r="F1888" t="str">
            <v>EUR</v>
          </cell>
          <cell r="G1888">
            <v>442640.57</v>
          </cell>
          <cell r="H1888" t="str">
            <v>USD</v>
          </cell>
        </row>
        <row r="1889">
          <cell r="B1889">
            <v>40611</v>
          </cell>
          <cell r="C1889">
            <v>40611</v>
          </cell>
          <cell r="E1889">
            <v>67000</v>
          </cell>
          <cell r="F1889" t="str">
            <v>GBP</v>
          </cell>
          <cell r="G1889">
            <v>108463.08</v>
          </cell>
          <cell r="H1889" t="str">
            <v>USD</v>
          </cell>
        </row>
        <row r="1890">
          <cell r="B1890">
            <v>40611</v>
          </cell>
          <cell r="C1890">
            <v>40613</v>
          </cell>
          <cell r="E1890">
            <v>2000000</v>
          </cell>
          <cell r="F1890" t="str">
            <v>RUR</v>
          </cell>
          <cell r="G1890">
            <v>70721.36</v>
          </cell>
          <cell r="H1890" t="str">
            <v>USD</v>
          </cell>
        </row>
        <row r="1891">
          <cell r="B1891">
            <v>40611</v>
          </cell>
          <cell r="C1891">
            <v>40612</v>
          </cell>
          <cell r="E1891">
            <v>2507400</v>
          </cell>
          <cell r="F1891" t="str">
            <v>USD</v>
          </cell>
          <cell r="G1891">
            <v>1800000</v>
          </cell>
          <cell r="H1891" t="str">
            <v>EUR</v>
          </cell>
        </row>
        <row r="1892">
          <cell r="B1892">
            <v>40611</v>
          </cell>
          <cell r="C1892">
            <v>40611</v>
          </cell>
          <cell r="E1892">
            <v>1936.5900000000001</v>
          </cell>
          <cell r="F1892" t="str">
            <v>GEL</v>
          </cell>
          <cell r="G1892">
            <v>1126.71</v>
          </cell>
          <cell r="H1892" t="str">
            <v>USD</v>
          </cell>
        </row>
        <row r="1893">
          <cell r="B1893">
            <v>40611</v>
          </cell>
          <cell r="C1893">
            <v>40611</v>
          </cell>
          <cell r="E1893">
            <v>2375.3000000000002</v>
          </cell>
          <cell r="F1893" t="str">
            <v>GEL</v>
          </cell>
          <cell r="G1893">
            <v>1381.95</v>
          </cell>
          <cell r="H1893" t="str">
            <v>USD</v>
          </cell>
        </row>
        <row r="1894">
          <cell r="B1894">
            <v>40611</v>
          </cell>
          <cell r="C1894">
            <v>40619</v>
          </cell>
          <cell r="E1894">
            <v>1800000</v>
          </cell>
          <cell r="F1894" t="str">
            <v>EUR</v>
          </cell>
          <cell r="G1894">
            <v>2507400</v>
          </cell>
          <cell r="H1894" t="str">
            <v>USD</v>
          </cell>
        </row>
        <row r="1895">
          <cell r="B1895">
            <v>40611</v>
          </cell>
          <cell r="C1895">
            <v>40611</v>
          </cell>
          <cell r="E1895">
            <v>9694.880000000001</v>
          </cell>
          <cell r="F1895" t="str">
            <v>USD</v>
          </cell>
          <cell r="G1895">
            <v>16663.560000000001</v>
          </cell>
          <cell r="H1895" t="str">
            <v>GEL</v>
          </cell>
        </row>
        <row r="1896">
          <cell r="B1896">
            <v>40611</v>
          </cell>
          <cell r="C1896">
            <v>40611</v>
          </cell>
          <cell r="E1896">
            <v>82.67</v>
          </cell>
          <cell r="F1896" t="str">
            <v>USD</v>
          </cell>
          <cell r="G1896">
            <v>142.09</v>
          </cell>
          <cell r="H1896" t="str">
            <v>GEL</v>
          </cell>
        </row>
        <row r="1897">
          <cell r="B1897">
            <v>40611</v>
          </cell>
          <cell r="C1897">
            <v>40611</v>
          </cell>
          <cell r="E1897">
            <v>1581.1200000000001</v>
          </cell>
          <cell r="F1897" t="str">
            <v>GEL</v>
          </cell>
          <cell r="G1897">
            <v>919.9</v>
          </cell>
          <cell r="H1897" t="str">
            <v>USD</v>
          </cell>
        </row>
        <row r="1898">
          <cell r="B1898">
            <v>40611</v>
          </cell>
          <cell r="C1898">
            <v>40611</v>
          </cell>
          <cell r="E1898">
            <v>1.72</v>
          </cell>
          <cell r="F1898" t="str">
            <v>GEL</v>
          </cell>
          <cell r="G1898">
            <v>1</v>
          </cell>
          <cell r="H1898" t="str">
            <v>USD</v>
          </cell>
        </row>
        <row r="1899">
          <cell r="B1899">
            <v>40611</v>
          </cell>
          <cell r="C1899">
            <v>40611</v>
          </cell>
          <cell r="E1899">
            <v>4.3</v>
          </cell>
          <cell r="F1899" t="str">
            <v>GEL</v>
          </cell>
          <cell r="G1899">
            <v>2.5</v>
          </cell>
          <cell r="H1899" t="str">
            <v>USD</v>
          </cell>
        </row>
        <row r="1900">
          <cell r="B1900">
            <v>40611</v>
          </cell>
          <cell r="C1900">
            <v>40611</v>
          </cell>
          <cell r="E1900">
            <v>14.35</v>
          </cell>
          <cell r="F1900" t="str">
            <v>GEL</v>
          </cell>
          <cell r="G1900">
            <v>8.35</v>
          </cell>
          <cell r="H1900" t="str">
            <v>USD</v>
          </cell>
        </row>
        <row r="1901">
          <cell r="B1901">
            <v>40611</v>
          </cell>
          <cell r="C1901">
            <v>40611</v>
          </cell>
          <cell r="E1901">
            <v>0.86</v>
          </cell>
          <cell r="F1901" t="str">
            <v>GEL</v>
          </cell>
          <cell r="G1901">
            <v>0.5</v>
          </cell>
          <cell r="H1901" t="str">
            <v>USD</v>
          </cell>
        </row>
        <row r="1902">
          <cell r="B1902">
            <v>40611</v>
          </cell>
          <cell r="C1902">
            <v>40611</v>
          </cell>
          <cell r="E1902">
            <v>0.86</v>
          </cell>
          <cell r="F1902" t="str">
            <v>GEL</v>
          </cell>
          <cell r="G1902">
            <v>0.5</v>
          </cell>
          <cell r="H1902" t="str">
            <v>USD</v>
          </cell>
        </row>
        <row r="1903">
          <cell r="B1903">
            <v>40611</v>
          </cell>
          <cell r="C1903">
            <v>40611</v>
          </cell>
          <cell r="E1903">
            <v>0.86</v>
          </cell>
          <cell r="F1903" t="str">
            <v>GEL</v>
          </cell>
          <cell r="G1903">
            <v>0.5</v>
          </cell>
          <cell r="H1903" t="str">
            <v>USD</v>
          </cell>
        </row>
        <row r="1904">
          <cell r="B1904">
            <v>40611</v>
          </cell>
          <cell r="C1904">
            <v>40611</v>
          </cell>
          <cell r="E1904">
            <v>0.86</v>
          </cell>
          <cell r="F1904" t="str">
            <v>GEL</v>
          </cell>
          <cell r="G1904">
            <v>0.5</v>
          </cell>
          <cell r="H1904" t="str">
            <v>USD</v>
          </cell>
        </row>
        <row r="1905">
          <cell r="B1905">
            <v>40611</v>
          </cell>
          <cell r="C1905">
            <v>40611</v>
          </cell>
          <cell r="E1905">
            <v>0.43</v>
          </cell>
          <cell r="F1905" t="str">
            <v>GEL</v>
          </cell>
          <cell r="G1905">
            <v>0.25</v>
          </cell>
          <cell r="H1905" t="str">
            <v>USD</v>
          </cell>
        </row>
        <row r="1906">
          <cell r="B1906">
            <v>40611</v>
          </cell>
          <cell r="C1906">
            <v>40611</v>
          </cell>
          <cell r="E1906">
            <v>0.86</v>
          </cell>
          <cell r="F1906" t="str">
            <v>GEL</v>
          </cell>
          <cell r="G1906">
            <v>0.5</v>
          </cell>
          <cell r="H1906" t="str">
            <v>USD</v>
          </cell>
        </row>
        <row r="1907">
          <cell r="B1907">
            <v>40611</v>
          </cell>
          <cell r="C1907">
            <v>40611</v>
          </cell>
          <cell r="E1907">
            <v>0.86</v>
          </cell>
          <cell r="F1907" t="str">
            <v>GEL</v>
          </cell>
          <cell r="G1907">
            <v>0.5</v>
          </cell>
          <cell r="H1907" t="str">
            <v>USD</v>
          </cell>
        </row>
        <row r="1908">
          <cell r="B1908">
            <v>40611</v>
          </cell>
          <cell r="C1908">
            <v>40611</v>
          </cell>
          <cell r="E1908">
            <v>1.72</v>
          </cell>
          <cell r="F1908" t="str">
            <v>GEL</v>
          </cell>
          <cell r="G1908">
            <v>1</v>
          </cell>
          <cell r="H1908" t="str">
            <v>USD</v>
          </cell>
        </row>
        <row r="1909">
          <cell r="B1909">
            <v>40611</v>
          </cell>
          <cell r="C1909">
            <v>40611</v>
          </cell>
          <cell r="E1909">
            <v>0.86</v>
          </cell>
          <cell r="F1909" t="str">
            <v>GEL</v>
          </cell>
          <cell r="G1909">
            <v>0.5</v>
          </cell>
          <cell r="H1909" t="str">
            <v>USD</v>
          </cell>
        </row>
        <row r="1910">
          <cell r="B1910">
            <v>40611</v>
          </cell>
          <cell r="C1910">
            <v>40611</v>
          </cell>
          <cell r="E1910">
            <v>0.77</v>
          </cell>
          <cell r="F1910" t="str">
            <v>GEL</v>
          </cell>
          <cell r="G1910">
            <v>0.45</v>
          </cell>
          <cell r="H1910" t="str">
            <v>USD</v>
          </cell>
        </row>
        <row r="1911">
          <cell r="B1911">
            <v>40611</v>
          </cell>
          <cell r="C1911">
            <v>40611</v>
          </cell>
          <cell r="E1911">
            <v>1.72</v>
          </cell>
          <cell r="F1911" t="str">
            <v>GEL</v>
          </cell>
          <cell r="G1911">
            <v>1</v>
          </cell>
          <cell r="H1911" t="str">
            <v>USD</v>
          </cell>
        </row>
        <row r="1912">
          <cell r="B1912">
            <v>40611</v>
          </cell>
          <cell r="C1912">
            <v>40611</v>
          </cell>
          <cell r="E1912">
            <v>2.58</v>
          </cell>
          <cell r="F1912" t="str">
            <v>GEL</v>
          </cell>
          <cell r="G1912">
            <v>1.5</v>
          </cell>
          <cell r="H1912" t="str">
            <v>USD</v>
          </cell>
        </row>
        <row r="1913">
          <cell r="B1913">
            <v>40611</v>
          </cell>
          <cell r="C1913">
            <v>40611</v>
          </cell>
          <cell r="E1913">
            <v>27.51</v>
          </cell>
          <cell r="F1913" t="str">
            <v>GEL</v>
          </cell>
          <cell r="G1913">
            <v>16</v>
          </cell>
          <cell r="H1913" t="str">
            <v>USD</v>
          </cell>
        </row>
        <row r="1914">
          <cell r="B1914">
            <v>40611</v>
          </cell>
          <cell r="C1914">
            <v>40611</v>
          </cell>
          <cell r="E1914">
            <v>1736.9</v>
          </cell>
          <cell r="F1914" t="str">
            <v>GEL</v>
          </cell>
          <cell r="G1914">
            <v>1025.93</v>
          </cell>
          <cell r="H1914" t="str">
            <v>USD</v>
          </cell>
        </row>
        <row r="1915">
          <cell r="B1915">
            <v>40611</v>
          </cell>
          <cell r="C1915">
            <v>40611</v>
          </cell>
          <cell r="E1915">
            <v>6500</v>
          </cell>
          <cell r="F1915" t="str">
            <v>USD</v>
          </cell>
          <cell r="G1915">
            <v>11306.24</v>
          </cell>
          <cell r="H1915" t="str">
            <v>GEL</v>
          </cell>
        </row>
        <row r="1916">
          <cell r="B1916">
            <v>40611</v>
          </cell>
          <cell r="C1916">
            <v>40611</v>
          </cell>
          <cell r="E1916">
            <v>13.41</v>
          </cell>
          <cell r="F1916" t="str">
            <v>GEL</v>
          </cell>
          <cell r="G1916">
            <v>7.8</v>
          </cell>
          <cell r="H1916" t="str">
            <v>USD</v>
          </cell>
        </row>
        <row r="1917">
          <cell r="B1917">
            <v>40611</v>
          </cell>
          <cell r="C1917">
            <v>40611</v>
          </cell>
          <cell r="E1917">
            <v>13.41</v>
          </cell>
          <cell r="F1917" t="str">
            <v>GEL</v>
          </cell>
          <cell r="G1917">
            <v>7.8</v>
          </cell>
          <cell r="H1917" t="str">
            <v>USD</v>
          </cell>
        </row>
        <row r="1918">
          <cell r="B1918">
            <v>40611</v>
          </cell>
          <cell r="C1918">
            <v>40611</v>
          </cell>
          <cell r="E1918">
            <v>6.7</v>
          </cell>
          <cell r="F1918" t="str">
            <v>GEL</v>
          </cell>
          <cell r="G1918">
            <v>3.9</v>
          </cell>
          <cell r="H1918" t="str">
            <v>USD</v>
          </cell>
        </row>
        <row r="1919">
          <cell r="B1919">
            <v>40611</v>
          </cell>
          <cell r="C1919">
            <v>40611</v>
          </cell>
          <cell r="E1919">
            <v>4.82</v>
          </cell>
          <cell r="F1919" t="str">
            <v>GEL</v>
          </cell>
          <cell r="G1919">
            <v>2.8000000000000003</v>
          </cell>
          <cell r="H1919" t="str">
            <v>USD</v>
          </cell>
        </row>
        <row r="1920">
          <cell r="B1920">
            <v>40611</v>
          </cell>
          <cell r="C1920">
            <v>40611</v>
          </cell>
          <cell r="E1920">
            <v>0.34</v>
          </cell>
          <cell r="F1920" t="str">
            <v>GEL</v>
          </cell>
          <cell r="G1920">
            <v>0.2</v>
          </cell>
          <cell r="H1920" t="str">
            <v>USD</v>
          </cell>
        </row>
        <row r="1921">
          <cell r="B1921">
            <v>40611</v>
          </cell>
          <cell r="C1921">
            <v>40611</v>
          </cell>
          <cell r="E1921">
            <v>6.5</v>
          </cell>
          <cell r="F1921" t="str">
            <v>GEL</v>
          </cell>
          <cell r="G1921">
            <v>3.7800000000000002</v>
          </cell>
          <cell r="H1921" t="str">
            <v>USD</v>
          </cell>
        </row>
        <row r="1922">
          <cell r="B1922">
            <v>40611</v>
          </cell>
          <cell r="C1922">
            <v>40611</v>
          </cell>
          <cell r="E1922">
            <v>2.75</v>
          </cell>
          <cell r="F1922" t="str">
            <v>GEL</v>
          </cell>
          <cell r="G1922">
            <v>1.6</v>
          </cell>
          <cell r="H1922" t="str">
            <v>USD</v>
          </cell>
        </row>
        <row r="1923">
          <cell r="B1923">
            <v>40611</v>
          </cell>
          <cell r="C1923">
            <v>40611</v>
          </cell>
          <cell r="E1923">
            <v>10.050000000000001</v>
          </cell>
          <cell r="F1923" t="str">
            <v>GEL</v>
          </cell>
          <cell r="G1923">
            <v>5.8500000000000005</v>
          </cell>
          <cell r="H1923" t="str">
            <v>USD</v>
          </cell>
        </row>
        <row r="1924">
          <cell r="B1924">
            <v>40611</v>
          </cell>
          <cell r="C1924">
            <v>40611</v>
          </cell>
          <cell r="E1924">
            <v>6.7</v>
          </cell>
          <cell r="F1924" t="str">
            <v>GEL</v>
          </cell>
          <cell r="G1924">
            <v>3.9</v>
          </cell>
          <cell r="H1924" t="str">
            <v>USD</v>
          </cell>
        </row>
        <row r="1925">
          <cell r="B1925">
            <v>40611</v>
          </cell>
          <cell r="C1925">
            <v>40611</v>
          </cell>
          <cell r="E1925">
            <v>26.810000000000002</v>
          </cell>
          <cell r="F1925" t="str">
            <v>GEL</v>
          </cell>
          <cell r="G1925">
            <v>15.6</v>
          </cell>
          <cell r="H1925" t="str">
            <v>USD</v>
          </cell>
        </row>
        <row r="1926">
          <cell r="B1926">
            <v>40611</v>
          </cell>
          <cell r="C1926">
            <v>40611</v>
          </cell>
          <cell r="E1926">
            <v>2</v>
          </cell>
          <cell r="F1926" t="str">
            <v>GEL</v>
          </cell>
          <cell r="G1926">
            <v>1.1599999999999999</v>
          </cell>
          <cell r="H1926" t="str">
            <v>USD</v>
          </cell>
        </row>
        <row r="1927">
          <cell r="B1927">
            <v>40611</v>
          </cell>
          <cell r="C1927">
            <v>40611</v>
          </cell>
          <cell r="E1927">
            <v>8.6</v>
          </cell>
          <cell r="F1927" t="str">
            <v>GEL</v>
          </cell>
          <cell r="G1927">
            <v>5</v>
          </cell>
          <cell r="H1927" t="str">
            <v>USD</v>
          </cell>
        </row>
        <row r="1928">
          <cell r="B1928">
            <v>40611</v>
          </cell>
          <cell r="C1928">
            <v>40611</v>
          </cell>
          <cell r="E1928">
            <v>1.03</v>
          </cell>
          <cell r="F1928" t="str">
            <v>GEL</v>
          </cell>
          <cell r="G1928">
            <v>0.6</v>
          </cell>
          <cell r="H1928" t="str">
            <v>USD</v>
          </cell>
        </row>
        <row r="1929">
          <cell r="B1929">
            <v>40611</v>
          </cell>
          <cell r="C1929">
            <v>40611</v>
          </cell>
          <cell r="E1929">
            <v>1</v>
          </cell>
          <cell r="F1929" t="str">
            <v>GEL</v>
          </cell>
          <cell r="G1929">
            <v>0.57999999999999996</v>
          </cell>
          <cell r="H1929" t="str">
            <v>USD</v>
          </cell>
        </row>
        <row r="1930">
          <cell r="B1930">
            <v>40611</v>
          </cell>
          <cell r="C1930">
            <v>40611</v>
          </cell>
          <cell r="E1930">
            <v>26.810000000000002</v>
          </cell>
          <cell r="F1930" t="str">
            <v>GEL</v>
          </cell>
          <cell r="G1930">
            <v>15.6</v>
          </cell>
          <cell r="H1930" t="str">
            <v>USD</v>
          </cell>
        </row>
        <row r="1931">
          <cell r="B1931">
            <v>40611</v>
          </cell>
          <cell r="C1931">
            <v>40611</v>
          </cell>
          <cell r="E1931">
            <v>13.41</v>
          </cell>
          <cell r="F1931" t="str">
            <v>GEL</v>
          </cell>
          <cell r="G1931">
            <v>7.8</v>
          </cell>
          <cell r="H1931" t="str">
            <v>USD</v>
          </cell>
        </row>
        <row r="1932">
          <cell r="B1932">
            <v>40611</v>
          </cell>
          <cell r="C1932">
            <v>40611</v>
          </cell>
          <cell r="E1932">
            <v>40.22</v>
          </cell>
          <cell r="F1932" t="str">
            <v>GEL</v>
          </cell>
          <cell r="G1932">
            <v>23.400000000000002</v>
          </cell>
          <cell r="H1932" t="str">
            <v>USD</v>
          </cell>
        </row>
        <row r="1933">
          <cell r="B1933">
            <v>40611</v>
          </cell>
          <cell r="C1933">
            <v>40611</v>
          </cell>
          <cell r="E1933">
            <v>0.69000000000000006</v>
          </cell>
          <cell r="F1933" t="str">
            <v>GEL</v>
          </cell>
          <cell r="G1933">
            <v>0.4</v>
          </cell>
          <cell r="H1933" t="str">
            <v>USD</v>
          </cell>
        </row>
        <row r="1934">
          <cell r="B1934">
            <v>40611</v>
          </cell>
          <cell r="C1934">
            <v>40611</v>
          </cell>
          <cell r="E1934">
            <v>2.06</v>
          </cell>
          <cell r="F1934" t="str">
            <v>GEL</v>
          </cell>
          <cell r="G1934">
            <v>1.2</v>
          </cell>
          <cell r="H1934" t="str">
            <v>USD</v>
          </cell>
        </row>
        <row r="1935">
          <cell r="B1935">
            <v>40611</v>
          </cell>
          <cell r="C1935">
            <v>40611</v>
          </cell>
          <cell r="E1935">
            <v>2.96</v>
          </cell>
          <cell r="F1935" t="str">
            <v>GEL</v>
          </cell>
          <cell r="G1935">
            <v>1.72</v>
          </cell>
          <cell r="H1935" t="str">
            <v>USD</v>
          </cell>
        </row>
        <row r="1936">
          <cell r="B1936">
            <v>40611</v>
          </cell>
          <cell r="C1936">
            <v>40611</v>
          </cell>
          <cell r="E1936">
            <v>5.84</v>
          </cell>
          <cell r="F1936" t="str">
            <v>GEL</v>
          </cell>
          <cell r="G1936">
            <v>3.4</v>
          </cell>
          <cell r="H1936" t="str">
            <v>USD</v>
          </cell>
        </row>
        <row r="1937">
          <cell r="B1937">
            <v>40611</v>
          </cell>
          <cell r="C1937">
            <v>40611</v>
          </cell>
          <cell r="E1937">
            <v>1</v>
          </cell>
          <cell r="F1937" t="str">
            <v>GEL</v>
          </cell>
          <cell r="G1937">
            <v>0.57999999999999996</v>
          </cell>
          <cell r="H1937" t="str">
            <v>USD</v>
          </cell>
        </row>
        <row r="1938">
          <cell r="B1938">
            <v>40611</v>
          </cell>
          <cell r="C1938">
            <v>40611</v>
          </cell>
          <cell r="E1938">
            <v>2.38</v>
          </cell>
          <cell r="F1938" t="str">
            <v>GEL</v>
          </cell>
          <cell r="G1938">
            <v>1.3800000000000001</v>
          </cell>
          <cell r="H1938" t="str">
            <v>USD</v>
          </cell>
        </row>
        <row r="1939">
          <cell r="B1939">
            <v>40611</v>
          </cell>
          <cell r="C1939">
            <v>40611</v>
          </cell>
          <cell r="E1939">
            <v>1</v>
          </cell>
          <cell r="F1939" t="str">
            <v>GEL</v>
          </cell>
          <cell r="G1939">
            <v>0.57999999999999996</v>
          </cell>
          <cell r="H1939" t="str">
            <v>USD</v>
          </cell>
        </row>
        <row r="1940">
          <cell r="B1940">
            <v>40611</v>
          </cell>
          <cell r="C1940">
            <v>40611</v>
          </cell>
          <cell r="E1940">
            <v>5.5</v>
          </cell>
          <cell r="F1940" t="str">
            <v>GEL</v>
          </cell>
          <cell r="G1940">
            <v>3.2</v>
          </cell>
          <cell r="H1940" t="str">
            <v>USD</v>
          </cell>
        </row>
        <row r="1941">
          <cell r="B1941">
            <v>40611</v>
          </cell>
          <cell r="C1941">
            <v>40611</v>
          </cell>
          <cell r="E1941">
            <v>2.06</v>
          </cell>
          <cell r="F1941" t="str">
            <v>GEL</v>
          </cell>
          <cell r="G1941">
            <v>1.2</v>
          </cell>
          <cell r="H1941" t="str">
            <v>USD</v>
          </cell>
        </row>
        <row r="1942">
          <cell r="B1942">
            <v>40611</v>
          </cell>
          <cell r="C1942">
            <v>40611</v>
          </cell>
          <cell r="E1942">
            <v>4.12</v>
          </cell>
          <cell r="F1942" t="str">
            <v>GEL</v>
          </cell>
          <cell r="G1942">
            <v>2.4</v>
          </cell>
          <cell r="H1942" t="str">
            <v>USD</v>
          </cell>
        </row>
        <row r="1943">
          <cell r="B1943">
            <v>40611</v>
          </cell>
          <cell r="C1943">
            <v>40611</v>
          </cell>
          <cell r="E1943">
            <v>3.1</v>
          </cell>
          <cell r="F1943" t="str">
            <v>GEL</v>
          </cell>
          <cell r="G1943">
            <v>1.8</v>
          </cell>
          <cell r="H1943" t="str">
            <v>USD</v>
          </cell>
        </row>
        <row r="1944">
          <cell r="B1944">
            <v>40611</v>
          </cell>
          <cell r="C1944">
            <v>40611</v>
          </cell>
          <cell r="E1944">
            <v>7.5600000000000005</v>
          </cell>
          <cell r="F1944" t="str">
            <v>GEL</v>
          </cell>
          <cell r="G1944">
            <v>4.4000000000000004</v>
          </cell>
          <cell r="H1944" t="str">
            <v>USD</v>
          </cell>
        </row>
        <row r="1945">
          <cell r="B1945">
            <v>40611</v>
          </cell>
          <cell r="C1945">
            <v>40611</v>
          </cell>
          <cell r="E1945">
            <v>5.5</v>
          </cell>
          <cell r="F1945" t="str">
            <v>GEL</v>
          </cell>
          <cell r="G1945">
            <v>3.2</v>
          </cell>
          <cell r="H1945" t="str">
            <v>USD</v>
          </cell>
        </row>
        <row r="1946">
          <cell r="B1946">
            <v>40611</v>
          </cell>
          <cell r="C1946">
            <v>40611</v>
          </cell>
          <cell r="E1946">
            <v>2.75</v>
          </cell>
          <cell r="F1946" t="str">
            <v>GEL</v>
          </cell>
          <cell r="G1946">
            <v>1.6</v>
          </cell>
          <cell r="H1946" t="str">
            <v>USD</v>
          </cell>
        </row>
        <row r="1947">
          <cell r="B1947">
            <v>40611</v>
          </cell>
          <cell r="C1947">
            <v>40611</v>
          </cell>
          <cell r="E1947">
            <v>1.72</v>
          </cell>
          <cell r="F1947" t="str">
            <v>GEL</v>
          </cell>
          <cell r="G1947">
            <v>1</v>
          </cell>
          <cell r="H1947" t="str">
            <v>USD</v>
          </cell>
        </row>
        <row r="1948">
          <cell r="B1948">
            <v>40611</v>
          </cell>
          <cell r="C1948">
            <v>40611</v>
          </cell>
          <cell r="E1948">
            <v>1</v>
          </cell>
          <cell r="F1948" t="str">
            <v>GEL</v>
          </cell>
          <cell r="G1948">
            <v>0.57999999999999996</v>
          </cell>
          <cell r="H1948" t="str">
            <v>USD</v>
          </cell>
        </row>
        <row r="1949">
          <cell r="B1949">
            <v>40611</v>
          </cell>
          <cell r="C1949">
            <v>40611</v>
          </cell>
          <cell r="E1949">
            <v>0.34</v>
          </cell>
          <cell r="F1949" t="str">
            <v>GEL</v>
          </cell>
          <cell r="G1949">
            <v>0.2</v>
          </cell>
          <cell r="H1949" t="str">
            <v>USD</v>
          </cell>
        </row>
        <row r="1950">
          <cell r="B1950">
            <v>40611</v>
          </cell>
          <cell r="C1950">
            <v>40611</v>
          </cell>
          <cell r="E1950">
            <v>1</v>
          </cell>
          <cell r="F1950" t="str">
            <v>GEL</v>
          </cell>
          <cell r="G1950">
            <v>0.57999999999999996</v>
          </cell>
          <cell r="H1950" t="str">
            <v>USD</v>
          </cell>
        </row>
        <row r="1951">
          <cell r="B1951">
            <v>40611</v>
          </cell>
          <cell r="C1951">
            <v>40611</v>
          </cell>
          <cell r="E1951">
            <v>0.34</v>
          </cell>
          <cell r="F1951" t="str">
            <v>GEL</v>
          </cell>
          <cell r="G1951">
            <v>0.2</v>
          </cell>
          <cell r="H1951" t="str">
            <v>USD</v>
          </cell>
        </row>
        <row r="1952">
          <cell r="B1952">
            <v>40611</v>
          </cell>
          <cell r="C1952">
            <v>40611</v>
          </cell>
          <cell r="E1952">
            <v>2.72</v>
          </cell>
          <cell r="F1952" t="str">
            <v>GEL</v>
          </cell>
          <cell r="G1952">
            <v>1.58</v>
          </cell>
          <cell r="H1952" t="str">
            <v>USD</v>
          </cell>
        </row>
        <row r="1953">
          <cell r="B1953">
            <v>40611</v>
          </cell>
          <cell r="C1953">
            <v>40611</v>
          </cell>
          <cell r="E1953">
            <v>2.4</v>
          </cell>
          <cell r="F1953" t="str">
            <v>GEL</v>
          </cell>
          <cell r="G1953">
            <v>1.4000000000000001</v>
          </cell>
          <cell r="H1953" t="str">
            <v>USD</v>
          </cell>
        </row>
        <row r="1954">
          <cell r="B1954">
            <v>40611</v>
          </cell>
          <cell r="C1954">
            <v>40611</v>
          </cell>
          <cell r="E1954">
            <v>0.34</v>
          </cell>
          <cell r="F1954" t="str">
            <v>GEL</v>
          </cell>
          <cell r="G1954">
            <v>0.2</v>
          </cell>
          <cell r="H1954" t="str">
            <v>USD</v>
          </cell>
        </row>
        <row r="1955">
          <cell r="B1955">
            <v>40611</v>
          </cell>
          <cell r="C1955">
            <v>40611</v>
          </cell>
          <cell r="E1955">
            <v>2.06</v>
          </cell>
          <cell r="F1955" t="str">
            <v>GEL</v>
          </cell>
          <cell r="G1955">
            <v>1.2</v>
          </cell>
          <cell r="H1955" t="str">
            <v>USD</v>
          </cell>
        </row>
        <row r="1956">
          <cell r="B1956">
            <v>40611</v>
          </cell>
          <cell r="C1956">
            <v>40611</v>
          </cell>
          <cell r="E1956">
            <v>0.69000000000000006</v>
          </cell>
          <cell r="F1956" t="str">
            <v>GEL</v>
          </cell>
          <cell r="G1956">
            <v>0.4</v>
          </cell>
          <cell r="H1956" t="str">
            <v>USD</v>
          </cell>
        </row>
        <row r="1957">
          <cell r="B1957">
            <v>40611</v>
          </cell>
          <cell r="C1957">
            <v>40611</v>
          </cell>
          <cell r="E1957">
            <v>3.44</v>
          </cell>
          <cell r="F1957" t="str">
            <v>GEL</v>
          </cell>
          <cell r="G1957">
            <v>2</v>
          </cell>
          <cell r="H1957" t="str">
            <v>USD</v>
          </cell>
        </row>
        <row r="1958">
          <cell r="B1958">
            <v>40611</v>
          </cell>
          <cell r="C1958">
            <v>40611</v>
          </cell>
          <cell r="E1958">
            <v>2.06</v>
          </cell>
          <cell r="F1958" t="str">
            <v>GEL</v>
          </cell>
          <cell r="G1958">
            <v>1.2</v>
          </cell>
          <cell r="H1958" t="str">
            <v>USD</v>
          </cell>
        </row>
        <row r="1959">
          <cell r="B1959">
            <v>40611</v>
          </cell>
          <cell r="C1959">
            <v>40611</v>
          </cell>
          <cell r="E1959">
            <v>4.4400000000000004</v>
          </cell>
          <cell r="F1959" t="str">
            <v>GEL</v>
          </cell>
          <cell r="G1959">
            <v>2.58</v>
          </cell>
          <cell r="H1959" t="str">
            <v>USD</v>
          </cell>
        </row>
        <row r="1960">
          <cell r="B1960">
            <v>40611</v>
          </cell>
          <cell r="C1960">
            <v>40611</v>
          </cell>
          <cell r="E1960">
            <v>8.94</v>
          </cell>
          <cell r="F1960" t="str">
            <v>GEL</v>
          </cell>
          <cell r="G1960">
            <v>5.2</v>
          </cell>
          <cell r="H1960" t="str">
            <v>USD</v>
          </cell>
        </row>
        <row r="1961">
          <cell r="B1961">
            <v>40611</v>
          </cell>
          <cell r="C1961">
            <v>40611</v>
          </cell>
          <cell r="E1961">
            <v>1.3800000000000001</v>
          </cell>
          <cell r="F1961" t="str">
            <v>GEL</v>
          </cell>
          <cell r="G1961">
            <v>0.8</v>
          </cell>
          <cell r="H1961" t="str">
            <v>USD</v>
          </cell>
        </row>
        <row r="1962">
          <cell r="B1962">
            <v>40611</v>
          </cell>
          <cell r="C1962">
            <v>40611</v>
          </cell>
          <cell r="E1962">
            <v>1.72</v>
          </cell>
          <cell r="F1962" t="str">
            <v>GEL</v>
          </cell>
          <cell r="G1962">
            <v>1</v>
          </cell>
          <cell r="H1962" t="str">
            <v>USD</v>
          </cell>
        </row>
        <row r="1963">
          <cell r="B1963">
            <v>40611</v>
          </cell>
          <cell r="C1963">
            <v>40611</v>
          </cell>
          <cell r="E1963">
            <v>13.75</v>
          </cell>
          <cell r="F1963" t="str">
            <v>GEL</v>
          </cell>
          <cell r="G1963">
            <v>8</v>
          </cell>
          <cell r="H1963" t="str">
            <v>USD</v>
          </cell>
        </row>
        <row r="1964">
          <cell r="B1964">
            <v>40611</v>
          </cell>
          <cell r="C1964">
            <v>40611</v>
          </cell>
          <cell r="E1964">
            <v>0.34</v>
          </cell>
          <cell r="F1964" t="str">
            <v>GEL</v>
          </cell>
          <cell r="G1964">
            <v>0.2</v>
          </cell>
          <cell r="H1964" t="str">
            <v>USD</v>
          </cell>
        </row>
        <row r="1965">
          <cell r="B1965">
            <v>40611</v>
          </cell>
          <cell r="C1965">
            <v>40611</v>
          </cell>
          <cell r="E1965">
            <v>11.01</v>
          </cell>
          <cell r="F1965" t="str">
            <v>GEL</v>
          </cell>
          <cell r="G1965">
            <v>6.4</v>
          </cell>
          <cell r="H1965" t="str">
            <v>USD</v>
          </cell>
        </row>
        <row r="1966">
          <cell r="B1966">
            <v>40611</v>
          </cell>
          <cell r="C1966">
            <v>40611</v>
          </cell>
          <cell r="E1966">
            <v>2.06</v>
          </cell>
          <cell r="F1966" t="str">
            <v>GEL</v>
          </cell>
          <cell r="G1966">
            <v>1.2</v>
          </cell>
          <cell r="H1966" t="str">
            <v>USD</v>
          </cell>
        </row>
        <row r="1967">
          <cell r="B1967">
            <v>40611</v>
          </cell>
          <cell r="C1967">
            <v>40611</v>
          </cell>
          <cell r="E1967">
            <v>2.41</v>
          </cell>
          <cell r="F1967" t="str">
            <v>GEL</v>
          </cell>
          <cell r="G1967">
            <v>1.4000000000000001</v>
          </cell>
          <cell r="H1967" t="str">
            <v>USD</v>
          </cell>
        </row>
        <row r="1968">
          <cell r="B1968">
            <v>40611</v>
          </cell>
          <cell r="C1968">
            <v>40611</v>
          </cell>
          <cell r="E1968">
            <v>1</v>
          </cell>
          <cell r="F1968" t="str">
            <v>GEL</v>
          </cell>
          <cell r="G1968">
            <v>0.57999999999999996</v>
          </cell>
          <cell r="H1968" t="str">
            <v>USD</v>
          </cell>
        </row>
        <row r="1969">
          <cell r="B1969">
            <v>40611</v>
          </cell>
          <cell r="C1969">
            <v>40611</v>
          </cell>
          <cell r="E1969">
            <v>0.69000000000000006</v>
          </cell>
          <cell r="F1969" t="str">
            <v>GEL</v>
          </cell>
          <cell r="G1969">
            <v>0.4</v>
          </cell>
          <cell r="H1969" t="str">
            <v>USD</v>
          </cell>
        </row>
        <row r="1970">
          <cell r="B1970">
            <v>40611</v>
          </cell>
          <cell r="C1970">
            <v>40611</v>
          </cell>
          <cell r="E1970">
            <v>0.34</v>
          </cell>
          <cell r="F1970" t="str">
            <v>GEL</v>
          </cell>
          <cell r="G1970">
            <v>0.2</v>
          </cell>
          <cell r="H1970" t="str">
            <v>USD</v>
          </cell>
        </row>
        <row r="1971">
          <cell r="B1971">
            <v>40611</v>
          </cell>
          <cell r="C1971">
            <v>40611</v>
          </cell>
          <cell r="E1971">
            <v>1.3800000000000001</v>
          </cell>
          <cell r="F1971" t="str">
            <v>GEL</v>
          </cell>
          <cell r="G1971">
            <v>0.8</v>
          </cell>
          <cell r="H1971" t="str">
            <v>USD</v>
          </cell>
        </row>
        <row r="1972">
          <cell r="B1972">
            <v>40611</v>
          </cell>
          <cell r="C1972">
            <v>40611</v>
          </cell>
          <cell r="E1972">
            <v>1.03</v>
          </cell>
          <cell r="F1972" t="str">
            <v>GEL</v>
          </cell>
          <cell r="G1972">
            <v>0.6</v>
          </cell>
          <cell r="H1972" t="str">
            <v>USD</v>
          </cell>
        </row>
        <row r="1973">
          <cell r="B1973">
            <v>40611</v>
          </cell>
          <cell r="C1973">
            <v>40611</v>
          </cell>
          <cell r="E1973">
            <v>6.88</v>
          </cell>
          <cell r="F1973" t="str">
            <v>GEL</v>
          </cell>
          <cell r="G1973">
            <v>4</v>
          </cell>
          <cell r="H1973" t="str">
            <v>USD</v>
          </cell>
        </row>
        <row r="1974">
          <cell r="B1974">
            <v>40611</v>
          </cell>
          <cell r="C1974">
            <v>40611</v>
          </cell>
          <cell r="E1974">
            <v>1.2</v>
          </cell>
          <cell r="F1974" t="str">
            <v>GEL</v>
          </cell>
          <cell r="G1974">
            <v>0.70000000000000007</v>
          </cell>
          <cell r="H1974" t="str">
            <v>USD</v>
          </cell>
        </row>
        <row r="1975">
          <cell r="B1975">
            <v>40611</v>
          </cell>
          <cell r="C1975">
            <v>40611</v>
          </cell>
          <cell r="E1975">
            <v>1.72</v>
          </cell>
          <cell r="F1975" t="str">
            <v>GEL</v>
          </cell>
          <cell r="G1975">
            <v>1</v>
          </cell>
          <cell r="H1975" t="str">
            <v>USD</v>
          </cell>
        </row>
        <row r="1976">
          <cell r="B1976">
            <v>40611</v>
          </cell>
          <cell r="C1976">
            <v>40611</v>
          </cell>
          <cell r="E1976">
            <v>1.72</v>
          </cell>
          <cell r="F1976" t="str">
            <v>GEL</v>
          </cell>
          <cell r="G1976">
            <v>1</v>
          </cell>
          <cell r="H1976" t="str">
            <v>USD</v>
          </cell>
        </row>
        <row r="1977">
          <cell r="B1977">
            <v>40611</v>
          </cell>
          <cell r="C1977">
            <v>40611</v>
          </cell>
          <cell r="E1977">
            <v>1.03</v>
          </cell>
          <cell r="F1977" t="str">
            <v>GEL</v>
          </cell>
          <cell r="G1977">
            <v>0.6</v>
          </cell>
          <cell r="H1977" t="str">
            <v>USD</v>
          </cell>
        </row>
        <row r="1978">
          <cell r="B1978">
            <v>40611</v>
          </cell>
          <cell r="C1978">
            <v>40611</v>
          </cell>
          <cell r="E1978">
            <v>3.7800000000000002</v>
          </cell>
          <cell r="F1978" t="str">
            <v>GEL</v>
          </cell>
          <cell r="G1978">
            <v>2.2000000000000002</v>
          </cell>
          <cell r="H1978" t="str">
            <v>USD</v>
          </cell>
        </row>
        <row r="1979">
          <cell r="B1979">
            <v>40611</v>
          </cell>
          <cell r="C1979">
            <v>40611</v>
          </cell>
          <cell r="E1979">
            <v>3.38</v>
          </cell>
          <cell r="F1979" t="str">
            <v>GEL</v>
          </cell>
          <cell r="G1979">
            <v>1.96</v>
          </cell>
          <cell r="H1979" t="str">
            <v>USD</v>
          </cell>
        </row>
        <row r="1980">
          <cell r="B1980">
            <v>40611</v>
          </cell>
          <cell r="C1980">
            <v>40611</v>
          </cell>
          <cell r="E1980">
            <v>1</v>
          </cell>
          <cell r="F1980" t="str">
            <v>GEL</v>
          </cell>
          <cell r="G1980">
            <v>0.57999999999999996</v>
          </cell>
          <cell r="H1980" t="str">
            <v>USD</v>
          </cell>
        </row>
        <row r="1981">
          <cell r="B1981">
            <v>40611</v>
          </cell>
          <cell r="C1981">
            <v>40611</v>
          </cell>
          <cell r="E1981">
            <v>5.16</v>
          </cell>
          <cell r="F1981" t="str">
            <v>GEL</v>
          </cell>
          <cell r="G1981">
            <v>3</v>
          </cell>
          <cell r="H1981" t="str">
            <v>USD</v>
          </cell>
        </row>
        <row r="1982">
          <cell r="B1982">
            <v>40611</v>
          </cell>
          <cell r="C1982">
            <v>40611</v>
          </cell>
          <cell r="E1982">
            <v>2.75</v>
          </cell>
          <cell r="F1982" t="str">
            <v>GEL</v>
          </cell>
          <cell r="G1982">
            <v>1.6</v>
          </cell>
          <cell r="H1982" t="str">
            <v>USD</v>
          </cell>
        </row>
        <row r="1983">
          <cell r="B1983">
            <v>40611</v>
          </cell>
          <cell r="C1983">
            <v>40611</v>
          </cell>
          <cell r="E1983">
            <v>1.72</v>
          </cell>
          <cell r="F1983" t="str">
            <v>GEL</v>
          </cell>
          <cell r="G1983">
            <v>1</v>
          </cell>
          <cell r="H1983" t="str">
            <v>USD</v>
          </cell>
        </row>
        <row r="1984">
          <cell r="B1984">
            <v>40611</v>
          </cell>
          <cell r="C1984">
            <v>40611</v>
          </cell>
          <cell r="E1984">
            <v>1</v>
          </cell>
          <cell r="F1984" t="str">
            <v>GEL</v>
          </cell>
          <cell r="G1984">
            <v>0.57999999999999996</v>
          </cell>
          <cell r="H1984" t="str">
            <v>USD</v>
          </cell>
        </row>
        <row r="1985">
          <cell r="B1985">
            <v>40611</v>
          </cell>
          <cell r="C1985">
            <v>40611</v>
          </cell>
          <cell r="E1985">
            <v>5.8100000000000005</v>
          </cell>
          <cell r="F1985" t="str">
            <v>GEL</v>
          </cell>
          <cell r="G1985">
            <v>3.38</v>
          </cell>
          <cell r="H1985" t="str">
            <v>USD</v>
          </cell>
        </row>
        <row r="1986">
          <cell r="B1986">
            <v>40611</v>
          </cell>
          <cell r="C1986">
            <v>40611</v>
          </cell>
          <cell r="E1986">
            <v>0.21</v>
          </cell>
          <cell r="F1986" t="str">
            <v>GEL</v>
          </cell>
          <cell r="G1986">
            <v>0.12</v>
          </cell>
          <cell r="H1986" t="str">
            <v>USD</v>
          </cell>
        </row>
        <row r="1987">
          <cell r="B1987">
            <v>40611</v>
          </cell>
          <cell r="C1987">
            <v>40611</v>
          </cell>
          <cell r="E1987">
            <v>0.34</v>
          </cell>
          <cell r="F1987" t="str">
            <v>GEL</v>
          </cell>
          <cell r="G1987">
            <v>0.2</v>
          </cell>
          <cell r="H1987" t="str">
            <v>USD</v>
          </cell>
        </row>
        <row r="1988">
          <cell r="B1988">
            <v>40611</v>
          </cell>
          <cell r="C1988">
            <v>40611</v>
          </cell>
          <cell r="E1988">
            <v>2.4</v>
          </cell>
          <cell r="F1988" t="str">
            <v>GEL</v>
          </cell>
          <cell r="G1988">
            <v>1.4000000000000001</v>
          </cell>
          <cell r="H1988" t="str">
            <v>USD</v>
          </cell>
        </row>
        <row r="1989">
          <cell r="B1989">
            <v>40611</v>
          </cell>
          <cell r="C1989">
            <v>40611</v>
          </cell>
          <cell r="E1989">
            <v>0.68</v>
          </cell>
          <cell r="F1989" t="str">
            <v>GEL</v>
          </cell>
          <cell r="G1989">
            <v>0.4</v>
          </cell>
          <cell r="H1989" t="str">
            <v>USD</v>
          </cell>
        </row>
        <row r="1990">
          <cell r="B1990">
            <v>40611</v>
          </cell>
          <cell r="C1990">
            <v>40611</v>
          </cell>
          <cell r="E1990">
            <v>0.69000000000000006</v>
          </cell>
          <cell r="F1990" t="str">
            <v>GEL</v>
          </cell>
          <cell r="G1990">
            <v>0.4</v>
          </cell>
          <cell r="H1990" t="str">
            <v>USD</v>
          </cell>
        </row>
        <row r="1991">
          <cell r="B1991">
            <v>40611</v>
          </cell>
          <cell r="C1991">
            <v>40611</v>
          </cell>
          <cell r="E1991">
            <v>0.34</v>
          </cell>
          <cell r="F1991" t="str">
            <v>GEL</v>
          </cell>
          <cell r="G1991">
            <v>0.2</v>
          </cell>
          <cell r="H1991" t="str">
            <v>USD</v>
          </cell>
        </row>
        <row r="1992">
          <cell r="B1992">
            <v>40611</v>
          </cell>
          <cell r="C1992">
            <v>40611</v>
          </cell>
          <cell r="E1992">
            <v>0.69000000000000006</v>
          </cell>
          <cell r="F1992" t="str">
            <v>GEL</v>
          </cell>
          <cell r="G1992">
            <v>0.4</v>
          </cell>
          <cell r="H1992" t="str">
            <v>USD</v>
          </cell>
        </row>
        <row r="1993">
          <cell r="B1993">
            <v>40611</v>
          </cell>
          <cell r="C1993">
            <v>40611</v>
          </cell>
          <cell r="E1993">
            <v>1</v>
          </cell>
          <cell r="F1993" t="str">
            <v>GEL</v>
          </cell>
          <cell r="G1993">
            <v>0.57999999999999996</v>
          </cell>
          <cell r="H1993" t="str">
            <v>USD</v>
          </cell>
        </row>
        <row r="1994">
          <cell r="B1994">
            <v>40611</v>
          </cell>
          <cell r="C1994">
            <v>40611</v>
          </cell>
          <cell r="E1994">
            <v>2.4</v>
          </cell>
          <cell r="F1994" t="str">
            <v>GEL</v>
          </cell>
          <cell r="G1994">
            <v>1.4000000000000001</v>
          </cell>
          <cell r="H1994" t="str">
            <v>USD</v>
          </cell>
        </row>
        <row r="1995">
          <cell r="B1995">
            <v>40611</v>
          </cell>
          <cell r="C1995">
            <v>40611</v>
          </cell>
          <cell r="E1995">
            <v>9.91</v>
          </cell>
          <cell r="F1995" t="str">
            <v>GEL</v>
          </cell>
          <cell r="G1995">
            <v>5.76</v>
          </cell>
          <cell r="H1995" t="str">
            <v>USD</v>
          </cell>
        </row>
        <row r="1996">
          <cell r="B1996">
            <v>40611</v>
          </cell>
          <cell r="C1996">
            <v>40611</v>
          </cell>
          <cell r="E1996">
            <v>0.34</v>
          </cell>
          <cell r="F1996" t="str">
            <v>GEL</v>
          </cell>
          <cell r="G1996">
            <v>0.2</v>
          </cell>
          <cell r="H1996" t="str">
            <v>USD</v>
          </cell>
        </row>
        <row r="1997">
          <cell r="B1997">
            <v>40611</v>
          </cell>
          <cell r="C1997">
            <v>40611</v>
          </cell>
          <cell r="E1997">
            <v>1.03</v>
          </cell>
          <cell r="F1997" t="str">
            <v>GEL</v>
          </cell>
          <cell r="G1997">
            <v>0.6</v>
          </cell>
          <cell r="H1997" t="str">
            <v>USD</v>
          </cell>
        </row>
        <row r="1998">
          <cell r="B1998">
            <v>40611</v>
          </cell>
          <cell r="C1998">
            <v>40611</v>
          </cell>
          <cell r="E1998">
            <v>0.69000000000000006</v>
          </cell>
          <cell r="F1998" t="str">
            <v>GEL</v>
          </cell>
          <cell r="G1998">
            <v>0.4</v>
          </cell>
          <cell r="H1998" t="str">
            <v>USD</v>
          </cell>
        </row>
        <row r="1999">
          <cell r="B1999">
            <v>40611</v>
          </cell>
          <cell r="C1999">
            <v>40611</v>
          </cell>
          <cell r="E1999">
            <v>2.0300000000000002</v>
          </cell>
          <cell r="F1999" t="str">
            <v>GEL</v>
          </cell>
          <cell r="G1999">
            <v>1.18</v>
          </cell>
          <cell r="H1999" t="str">
            <v>USD</v>
          </cell>
        </row>
        <row r="2000">
          <cell r="B2000">
            <v>40611</v>
          </cell>
          <cell r="C2000">
            <v>40611</v>
          </cell>
          <cell r="E2000">
            <v>0.69000000000000006</v>
          </cell>
          <cell r="F2000" t="str">
            <v>GEL</v>
          </cell>
          <cell r="G2000">
            <v>0.4</v>
          </cell>
          <cell r="H2000" t="str">
            <v>USD</v>
          </cell>
        </row>
        <row r="2001">
          <cell r="B2001">
            <v>40611</v>
          </cell>
          <cell r="C2001">
            <v>40611</v>
          </cell>
          <cell r="E2001">
            <v>4.1399999999999997</v>
          </cell>
          <cell r="F2001" t="str">
            <v>GEL</v>
          </cell>
          <cell r="G2001">
            <v>2.4</v>
          </cell>
          <cell r="H2001" t="str">
            <v>USD</v>
          </cell>
        </row>
        <row r="2002">
          <cell r="B2002">
            <v>40611</v>
          </cell>
          <cell r="C2002">
            <v>40611</v>
          </cell>
          <cell r="E2002">
            <v>1</v>
          </cell>
          <cell r="F2002" t="str">
            <v>GEL</v>
          </cell>
          <cell r="G2002">
            <v>0.57999999999999996</v>
          </cell>
          <cell r="H2002" t="str">
            <v>USD</v>
          </cell>
        </row>
        <row r="2003">
          <cell r="B2003">
            <v>40611</v>
          </cell>
          <cell r="C2003">
            <v>40611</v>
          </cell>
          <cell r="E2003">
            <v>1.3800000000000001</v>
          </cell>
          <cell r="F2003" t="str">
            <v>GEL</v>
          </cell>
          <cell r="G2003">
            <v>0.8</v>
          </cell>
          <cell r="H2003" t="str">
            <v>USD</v>
          </cell>
        </row>
        <row r="2004">
          <cell r="B2004">
            <v>40611</v>
          </cell>
          <cell r="C2004">
            <v>40611</v>
          </cell>
          <cell r="E2004">
            <v>1.03</v>
          </cell>
          <cell r="F2004" t="str">
            <v>GEL</v>
          </cell>
          <cell r="G2004">
            <v>0.6</v>
          </cell>
          <cell r="H2004" t="str">
            <v>USD</v>
          </cell>
        </row>
        <row r="2005">
          <cell r="B2005">
            <v>40611</v>
          </cell>
          <cell r="C2005">
            <v>40611</v>
          </cell>
          <cell r="E2005">
            <v>0.21</v>
          </cell>
          <cell r="F2005" t="str">
            <v>GEL</v>
          </cell>
          <cell r="G2005">
            <v>0.12</v>
          </cell>
          <cell r="H2005" t="str">
            <v>USD</v>
          </cell>
        </row>
        <row r="2006">
          <cell r="B2006">
            <v>40611</v>
          </cell>
          <cell r="C2006">
            <v>40611</v>
          </cell>
          <cell r="E2006">
            <v>1.72</v>
          </cell>
          <cell r="F2006" t="str">
            <v>GEL</v>
          </cell>
          <cell r="G2006">
            <v>1</v>
          </cell>
          <cell r="H2006" t="str">
            <v>USD</v>
          </cell>
        </row>
        <row r="2007">
          <cell r="B2007">
            <v>40611</v>
          </cell>
          <cell r="C2007">
            <v>40611</v>
          </cell>
          <cell r="E2007">
            <v>1</v>
          </cell>
          <cell r="F2007" t="str">
            <v>GEL</v>
          </cell>
          <cell r="G2007">
            <v>0.57999999999999996</v>
          </cell>
          <cell r="H2007" t="str">
            <v>USD</v>
          </cell>
        </row>
        <row r="2008">
          <cell r="B2008">
            <v>40611</v>
          </cell>
          <cell r="C2008">
            <v>40611</v>
          </cell>
          <cell r="E2008">
            <v>1.69</v>
          </cell>
          <cell r="F2008" t="str">
            <v>GEL</v>
          </cell>
          <cell r="G2008">
            <v>0.98</v>
          </cell>
          <cell r="H2008" t="str">
            <v>USD</v>
          </cell>
        </row>
        <row r="2009">
          <cell r="B2009">
            <v>40611</v>
          </cell>
          <cell r="C2009">
            <v>40611</v>
          </cell>
          <cell r="E2009">
            <v>2.75</v>
          </cell>
          <cell r="F2009" t="str">
            <v>GEL</v>
          </cell>
          <cell r="G2009">
            <v>1.6</v>
          </cell>
          <cell r="H2009" t="str">
            <v>USD</v>
          </cell>
        </row>
        <row r="2010">
          <cell r="B2010">
            <v>40611</v>
          </cell>
          <cell r="C2010">
            <v>40611</v>
          </cell>
          <cell r="E2010">
            <v>1.3800000000000001</v>
          </cell>
          <cell r="F2010" t="str">
            <v>GEL</v>
          </cell>
          <cell r="G2010">
            <v>0.8</v>
          </cell>
          <cell r="H2010" t="str">
            <v>USD</v>
          </cell>
        </row>
        <row r="2011">
          <cell r="B2011">
            <v>40611</v>
          </cell>
          <cell r="C2011">
            <v>40611</v>
          </cell>
          <cell r="E2011">
            <v>1</v>
          </cell>
          <cell r="F2011" t="str">
            <v>GEL</v>
          </cell>
          <cell r="G2011">
            <v>0.57999999999999996</v>
          </cell>
          <cell r="H2011" t="str">
            <v>USD</v>
          </cell>
        </row>
        <row r="2012">
          <cell r="B2012">
            <v>40611</v>
          </cell>
          <cell r="C2012">
            <v>40611</v>
          </cell>
          <cell r="E2012">
            <v>7.47</v>
          </cell>
          <cell r="F2012" t="str">
            <v>GEL</v>
          </cell>
          <cell r="G2012">
            <v>4.34</v>
          </cell>
          <cell r="H2012" t="str">
            <v>USD</v>
          </cell>
        </row>
        <row r="2013">
          <cell r="B2013">
            <v>40611</v>
          </cell>
          <cell r="C2013">
            <v>40611</v>
          </cell>
          <cell r="E2013">
            <v>0.21</v>
          </cell>
          <cell r="F2013" t="str">
            <v>GEL</v>
          </cell>
          <cell r="G2013">
            <v>0.12</v>
          </cell>
          <cell r="H2013" t="str">
            <v>USD</v>
          </cell>
        </row>
        <row r="2014">
          <cell r="B2014">
            <v>40611</v>
          </cell>
          <cell r="C2014">
            <v>40611</v>
          </cell>
          <cell r="E2014">
            <v>1</v>
          </cell>
          <cell r="F2014" t="str">
            <v>GEL</v>
          </cell>
          <cell r="G2014">
            <v>0.57999999999999996</v>
          </cell>
          <cell r="H2014" t="str">
            <v>USD</v>
          </cell>
        </row>
        <row r="2015">
          <cell r="B2015">
            <v>40611</v>
          </cell>
          <cell r="C2015">
            <v>40611</v>
          </cell>
          <cell r="E2015">
            <v>2.23</v>
          </cell>
          <cell r="F2015" t="str">
            <v>GEL</v>
          </cell>
          <cell r="G2015">
            <v>1.3</v>
          </cell>
          <cell r="H2015" t="str">
            <v>USD</v>
          </cell>
        </row>
        <row r="2016">
          <cell r="B2016">
            <v>40611</v>
          </cell>
          <cell r="C2016">
            <v>40611</v>
          </cell>
          <cell r="E2016">
            <v>1.03</v>
          </cell>
          <cell r="F2016" t="str">
            <v>GEL</v>
          </cell>
          <cell r="G2016">
            <v>0.6</v>
          </cell>
          <cell r="H2016" t="str">
            <v>USD</v>
          </cell>
        </row>
        <row r="2017">
          <cell r="B2017">
            <v>40611</v>
          </cell>
          <cell r="C2017">
            <v>40611</v>
          </cell>
          <cell r="E2017">
            <v>2</v>
          </cell>
          <cell r="F2017" t="str">
            <v>GEL</v>
          </cell>
          <cell r="G2017">
            <v>1.1599999999999999</v>
          </cell>
          <cell r="H2017" t="str">
            <v>USD</v>
          </cell>
        </row>
        <row r="2018">
          <cell r="B2018">
            <v>40611</v>
          </cell>
          <cell r="C2018">
            <v>40611</v>
          </cell>
          <cell r="E2018">
            <v>0.21</v>
          </cell>
          <cell r="F2018" t="str">
            <v>GEL</v>
          </cell>
          <cell r="G2018">
            <v>0.12</v>
          </cell>
          <cell r="H2018" t="str">
            <v>USD</v>
          </cell>
        </row>
        <row r="2019">
          <cell r="B2019">
            <v>40611</v>
          </cell>
          <cell r="C2019">
            <v>40611</v>
          </cell>
          <cell r="E2019">
            <v>4.4400000000000004</v>
          </cell>
          <cell r="F2019" t="str">
            <v>GEL</v>
          </cell>
          <cell r="G2019">
            <v>2.58</v>
          </cell>
          <cell r="H2019" t="str">
            <v>USD</v>
          </cell>
        </row>
        <row r="2020">
          <cell r="B2020">
            <v>40611</v>
          </cell>
          <cell r="C2020">
            <v>40611</v>
          </cell>
          <cell r="E2020">
            <v>2.75</v>
          </cell>
          <cell r="F2020" t="str">
            <v>GEL</v>
          </cell>
          <cell r="G2020">
            <v>1.6</v>
          </cell>
          <cell r="H2020" t="str">
            <v>USD</v>
          </cell>
        </row>
        <row r="2021">
          <cell r="B2021">
            <v>40611</v>
          </cell>
          <cell r="C2021">
            <v>40611</v>
          </cell>
          <cell r="E2021">
            <v>1</v>
          </cell>
          <cell r="F2021" t="str">
            <v>GEL</v>
          </cell>
          <cell r="G2021">
            <v>0.57999999999999996</v>
          </cell>
          <cell r="H2021" t="str">
            <v>USD</v>
          </cell>
        </row>
        <row r="2022">
          <cell r="B2022">
            <v>40611</v>
          </cell>
          <cell r="C2022">
            <v>40611</v>
          </cell>
          <cell r="E2022">
            <v>0.41000000000000003</v>
          </cell>
          <cell r="F2022" t="str">
            <v>GEL</v>
          </cell>
          <cell r="G2022">
            <v>0.24</v>
          </cell>
          <cell r="H2022" t="str">
            <v>USD</v>
          </cell>
        </row>
        <row r="2023">
          <cell r="B2023">
            <v>40611</v>
          </cell>
          <cell r="C2023">
            <v>40611</v>
          </cell>
          <cell r="E2023">
            <v>2.75</v>
          </cell>
          <cell r="F2023" t="str">
            <v>GEL</v>
          </cell>
          <cell r="G2023">
            <v>1.6</v>
          </cell>
          <cell r="H2023" t="str">
            <v>USD</v>
          </cell>
        </row>
        <row r="2024">
          <cell r="B2024">
            <v>40611</v>
          </cell>
          <cell r="C2024">
            <v>40611</v>
          </cell>
          <cell r="E2024">
            <v>3.44</v>
          </cell>
          <cell r="F2024" t="str">
            <v>GEL</v>
          </cell>
          <cell r="G2024">
            <v>2</v>
          </cell>
          <cell r="H2024" t="str">
            <v>USD</v>
          </cell>
        </row>
        <row r="2025">
          <cell r="B2025">
            <v>40611</v>
          </cell>
          <cell r="C2025">
            <v>40611</v>
          </cell>
          <cell r="E2025">
            <v>2.75</v>
          </cell>
          <cell r="F2025" t="str">
            <v>GEL</v>
          </cell>
          <cell r="G2025">
            <v>1.6</v>
          </cell>
          <cell r="H2025" t="str">
            <v>USD</v>
          </cell>
        </row>
        <row r="2026">
          <cell r="B2026">
            <v>40611</v>
          </cell>
          <cell r="C2026">
            <v>40611</v>
          </cell>
          <cell r="E2026">
            <v>0.34</v>
          </cell>
          <cell r="F2026" t="str">
            <v>GEL</v>
          </cell>
          <cell r="G2026">
            <v>0.2</v>
          </cell>
          <cell r="H2026" t="str">
            <v>USD</v>
          </cell>
        </row>
        <row r="2027">
          <cell r="B2027">
            <v>40611</v>
          </cell>
          <cell r="C2027">
            <v>40611</v>
          </cell>
          <cell r="E2027">
            <v>11.69</v>
          </cell>
          <cell r="F2027" t="str">
            <v>GEL</v>
          </cell>
          <cell r="G2027">
            <v>6.8</v>
          </cell>
          <cell r="H2027" t="str">
            <v>USD</v>
          </cell>
        </row>
        <row r="2028">
          <cell r="B2028">
            <v>40611</v>
          </cell>
          <cell r="C2028">
            <v>40611</v>
          </cell>
          <cell r="E2028">
            <v>7.1400000000000006</v>
          </cell>
          <cell r="F2028" t="str">
            <v>GEL</v>
          </cell>
          <cell r="G2028">
            <v>4.1399999999999997</v>
          </cell>
          <cell r="H2028" t="str">
            <v>USD</v>
          </cell>
        </row>
        <row r="2029">
          <cell r="B2029">
            <v>40611</v>
          </cell>
          <cell r="C2029">
            <v>40611</v>
          </cell>
          <cell r="E2029">
            <v>1</v>
          </cell>
          <cell r="F2029" t="str">
            <v>GEL</v>
          </cell>
          <cell r="G2029">
            <v>0.57999999999999996</v>
          </cell>
          <cell r="H2029" t="str">
            <v>USD</v>
          </cell>
        </row>
        <row r="2030">
          <cell r="B2030">
            <v>40611</v>
          </cell>
          <cell r="C2030">
            <v>40611</v>
          </cell>
          <cell r="E2030">
            <v>1.03</v>
          </cell>
          <cell r="F2030" t="str">
            <v>GEL</v>
          </cell>
          <cell r="G2030">
            <v>0.6</v>
          </cell>
          <cell r="H2030" t="str">
            <v>USD</v>
          </cell>
        </row>
        <row r="2031">
          <cell r="B2031">
            <v>40611</v>
          </cell>
          <cell r="C2031">
            <v>40611</v>
          </cell>
          <cell r="E2031">
            <v>0.21</v>
          </cell>
          <cell r="F2031" t="str">
            <v>GEL</v>
          </cell>
          <cell r="G2031">
            <v>0.12</v>
          </cell>
          <cell r="H2031" t="str">
            <v>USD</v>
          </cell>
        </row>
        <row r="2032">
          <cell r="B2032">
            <v>40611</v>
          </cell>
          <cell r="C2032">
            <v>40611</v>
          </cell>
          <cell r="E2032">
            <v>1.72</v>
          </cell>
          <cell r="F2032" t="str">
            <v>GEL</v>
          </cell>
          <cell r="G2032">
            <v>1</v>
          </cell>
          <cell r="H2032" t="str">
            <v>USD</v>
          </cell>
        </row>
        <row r="2033">
          <cell r="B2033">
            <v>40611</v>
          </cell>
          <cell r="C2033">
            <v>40611</v>
          </cell>
          <cell r="E2033">
            <v>0.69000000000000006</v>
          </cell>
          <cell r="F2033" t="str">
            <v>GEL</v>
          </cell>
          <cell r="G2033">
            <v>0.4</v>
          </cell>
          <cell r="H2033" t="str">
            <v>USD</v>
          </cell>
        </row>
        <row r="2034">
          <cell r="B2034">
            <v>40611</v>
          </cell>
          <cell r="C2034">
            <v>40611</v>
          </cell>
          <cell r="E2034">
            <v>1.72</v>
          </cell>
          <cell r="F2034" t="str">
            <v>GEL</v>
          </cell>
          <cell r="G2034">
            <v>1</v>
          </cell>
          <cell r="H2034" t="str">
            <v>USD</v>
          </cell>
        </row>
        <row r="2035">
          <cell r="B2035">
            <v>40611</v>
          </cell>
          <cell r="C2035">
            <v>40611</v>
          </cell>
          <cell r="E2035">
            <v>1.72</v>
          </cell>
          <cell r="F2035" t="str">
            <v>GEL</v>
          </cell>
          <cell r="G2035">
            <v>1</v>
          </cell>
          <cell r="H2035" t="str">
            <v>USD</v>
          </cell>
        </row>
        <row r="2036">
          <cell r="B2036">
            <v>40611</v>
          </cell>
          <cell r="C2036">
            <v>40611</v>
          </cell>
          <cell r="E2036">
            <v>2.41</v>
          </cell>
          <cell r="F2036" t="str">
            <v>GEL</v>
          </cell>
          <cell r="G2036">
            <v>1.4000000000000001</v>
          </cell>
          <cell r="H2036" t="str">
            <v>USD</v>
          </cell>
        </row>
        <row r="2037">
          <cell r="B2037">
            <v>40611</v>
          </cell>
          <cell r="C2037">
            <v>40611</v>
          </cell>
          <cell r="E2037">
            <v>2.75</v>
          </cell>
          <cell r="F2037" t="str">
            <v>GEL</v>
          </cell>
          <cell r="G2037">
            <v>1.6</v>
          </cell>
          <cell r="H2037" t="str">
            <v>USD</v>
          </cell>
        </row>
        <row r="2038">
          <cell r="B2038">
            <v>40611</v>
          </cell>
          <cell r="C2038">
            <v>40611</v>
          </cell>
          <cell r="E2038">
            <v>0.21</v>
          </cell>
          <cell r="F2038" t="str">
            <v>GEL</v>
          </cell>
          <cell r="G2038">
            <v>0.12</v>
          </cell>
          <cell r="H2038" t="str">
            <v>USD</v>
          </cell>
        </row>
        <row r="2039">
          <cell r="B2039">
            <v>40611</v>
          </cell>
          <cell r="C2039">
            <v>40611</v>
          </cell>
          <cell r="E2039">
            <v>0.34</v>
          </cell>
          <cell r="F2039" t="str">
            <v>GEL</v>
          </cell>
          <cell r="G2039">
            <v>0.2</v>
          </cell>
          <cell r="H2039" t="str">
            <v>USD</v>
          </cell>
        </row>
        <row r="2040">
          <cell r="B2040">
            <v>40611</v>
          </cell>
          <cell r="C2040">
            <v>40611</v>
          </cell>
          <cell r="E2040">
            <v>1.72</v>
          </cell>
          <cell r="F2040" t="str">
            <v>GEL</v>
          </cell>
          <cell r="G2040">
            <v>1</v>
          </cell>
          <cell r="H2040" t="str">
            <v>USD</v>
          </cell>
        </row>
        <row r="2041">
          <cell r="B2041">
            <v>40611</v>
          </cell>
          <cell r="C2041">
            <v>40611</v>
          </cell>
          <cell r="E2041">
            <v>2.41</v>
          </cell>
          <cell r="F2041" t="str">
            <v>GEL</v>
          </cell>
          <cell r="G2041">
            <v>1.4000000000000001</v>
          </cell>
          <cell r="H2041" t="str">
            <v>USD</v>
          </cell>
        </row>
        <row r="2042">
          <cell r="B2042">
            <v>40611</v>
          </cell>
          <cell r="C2042">
            <v>40611</v>
          </cell>
          <cell r="E2042">
            <v>0.34</v>
          </cell>
          <cell r="F2042" t="str">
            <v>GEL</v>
          </cell>
          <cell r="G2042">
            <v>0.2</v>
          </cell>
          <cell r="H2042" t="str">
            <v>USD</v>
          </cell>
        </row>
        <row r="2043">
          <cell r="B2043">
            <v>40611</v>
          </cell>
          <cell r="C2043">
            <v>40611</v>
          </cell>
          <cell r="E2043">
            <v>1.03</v>
          </cell>
          <cell r="F2043" t="str">
            <v>GEL</v>
          </cell>
          <cell r="G2043">
            <v>0.6</v>
          </cell>
          <cell r="H2043" t="str">
            <v>USD</v>
          </cell>
        </row>
        <row r="2044">
          <cell r="B2044">
            <v>40611</v>
          </cell>
          <cell r="C2044">
            <v>40611</v>
          </cell>
          <cell r="E2044">
            <v>0.34</v>
          </cell>
          <cell r="F2044" t="str">
            <v>GEL</v>
          </cell>
          <cell r="G2044">
            <v>0.2</v>
          </cell>
          <cell r="H2044" t="str">
            <v>USD</v>
          </cell>
        </row>
        <row r="2045">
          <cell r="B2045">
            <v>40611</v>
          </cell>
          <cell r="C2045">
            <v>40611</v>
          </cell>
          <cell r="E2045">
            <v>0.86</v>
          </cell>
          <cell r="F2045" t="str">
            <v>GEL</v>
          </cell>
          <cell r="G2045">
            <v>0.5</v>
          </cell>
          <cell r="H2045" t="str">
            <v>USD</v>
          </cell>
        </row>
        <row r="2046">
          <cell r="B2046">
            <v>40611</v>
          </cell>
          <cell r="C2046">
            <v>40611</v>
          </cell>
          <cell r="E2046">
            <v>1.3800000000000001</v>
          </cell>
          <cell r="F2046" t="str">
            <v>GEL</v>
          </cell>
          <cell r="G2046">
            <v>0.8</v>
          </cell>
          <cell r="H2046" t="str">
            <v>USD</v>
          </cell>
        </row>
        <row r="2047">
          <cell r="B2047">
            <v>40611</v>
          </cell>
          <cell r="C2047">
            <v>40611</v>
          </cell>
          <cell r="E2047">
            <v>0.21</v>
          </cell>
          <cell r="F2047" t="str">
            <v>GEL</v>
          </cell>
          <cell r="G2047">
            <v>0.12</v>
          </cell>
          <cell r="H2047" t="str">
            <v>USD</v>
          </cell>
        </row>
        <row r="2048">
          <cell r="B2048">
            <v>40611</v>
          </cell>
          <cell r="C2048">
            <v>40611</v>
          </cell>
          <cell r="E2048">
            <v>2.75</v>
          </cell>
          <cell r="F2048" t="str">
            <v>GEL</v>
          </cell>
          <cell r="G2048">
            <v>1.6</v>
          </cell>
          <cell r="H2048" t="str">
            <v>USD</v>
          </cell>
        </row>
        <row r="2049">
          <cell r="B2049">
            <v>40611</v>
          </cell>
          <cell r="C2049">
            <v>40611</v>
          </cell>
          <cell r="E2049">
            <v>2.75</v>
          </cell>
          <cell r="F2049" t="str">
            <v>GEL</v>
          </cell>
          <cell r="G2049">
            <v>1.6</v>
          </cell>
          <cell r="H2049" t="str">
            <v>USD</v>
          </cell>
        </row>
        <row r="2050">
          <cell r="B2050">
            <v>40611</v>
          </cell>
          <cell r="C2050">
            <v>40611</v>
          </cell>
          <cell r="E2050">
            <v>2.75</v>
          </cell>
          <cell r="F2050" t="str">
            <v>GEL</v>
          </cell>
          <cell r="G2050">
            <v>1.6</v>
          </cell>
          <cell r="H2050" t="str">
            <v>USD</v>
          </cell>
        </row>
        <row r="2051">
          <cell r="B2051">
            <v>40611</v>
          </cell>
          <cell r="C2051">
            <v>40611</v>
          </cell>
          <cell r="E2051">
            <v>2.75</v>
          </cell>
          <cell r="F2051" t="str">
            <v>GEL</v>
          </cell>
          <cell r="G2051">
            <v>1.6</v>
          </cell>
          <cell r="H2051" t="str">
            <v>USD</v>
          </cell>
        </row>
        <row r="2052">
          <cell r="B2052">
            <v>40611</v>
          </cell>
          <cell r="C2052">
            <v>40611</v>
          </cell>
          <cell r="E2052">
            <v>0.69000000000000006</v>
          </cell>
          <cell r="F2052" t="str">
            <v>GEL</v>
          </cell>
          <cell r="G2052">
            <v>0.4</v>
          </cell>
          <cell r="H2052" t="str">
            <v>USD</v>
          </cell>
        </row>
        <row r="2053">
          <cell r="B2053">
            <v>40611</v>
          </cell>
          <cell r="C2053">
            <v>40611</v>
          </cell>
          <cell r="E2053">
            <v>0.69000000000000006</v>
          </cell>
          <cell r="F2053" t="str">
            <v>GEL</v>
          </cell>
          <cell r="G2053">
            <v>0.4</v>
          </cell>
          <cell r="H2053" t="str">
            <v>USD</v>
          </cell>
        </row>
        <row r="2054">
          <cell r="B2054">
            <v>40611</v>
          </cell>
          <cell r="C2054">
            <v>40611</v>
          </cell>
          <cell r="E2054">
            <v>2.06</v>
          </cell>
          <cell r="F2054" t="str">
            <v>GEL</v>
          </cell>
          <cell r="G2054">
            <v>1.2</v>
          </cell>
          <cell r="H2054" t="str">
            <v>USD</v>
          </cell>
        </row>
        <row r="2055">
          <cell r="B2055">
            <v>40611</v>
          </cell>
          <cell r="C2055">
            <v>40611</v>
          </cell>
          <cell r="E2055">
            <v>0.69000000000000006</v>
          </cell>
          <cell r="F2055" t="str">
            <v>GEL</v>
          </cell>
          <cell r="G2055">
            <v>0.4</v>
          </cell>
          <cell r="H2055" t="str">
            <v>USD</v>
          </cell>
        </row>
        <row r="2056">
          <cell r="B2056">
            <v>40611</v>
          </cell>
          <cell r="C2056">
            <v>40611</v>
          </cell>
          <cell r="E2056">
            <v>0.69000000000000006</v>
          </cell>
          <cell r="F2056" t="str">
            <v>GEL</v>
          </cell>
          <cell r="G2056">
            <v>0.4</v>
          </cell>
          <cell r="H2056" t="str">
            <v>USD</v>
          </cell>
        </row>
        <row r="2057">
          <cell r="B2057">
            <v>40611</v>
          </cell>
          <cell r="C2057">
            <v>40611</v>
          </cell>
          <cell r="E2057">
            <v>0.21</v>
          </cell>
          <cell r="F2057" t="str">
            <v>GEL</v>
          </cell>
          <cell r="G2057">
            <v>0.12</v>
          </cell>
          <cell r="H2057" t="str">
            <v>USD</v>
          </cell>
        </row>
        <row r="2058">
          <cell r="B2058">
            <v>40611</v>
          </cell>
          <cell r="C2058">
            <v>40611</v>
          </cell>
          <cell r="E2058">
            <v>0.34</v>
          </cell>
          <cell r="F2058" t="str">
            <v>GEL</v>
          </cell>
          <cell r="G2058">
            <v>0.2</v>
          </cell>
          <cell r="H2058" t="str">
            <v>USD</v>
          </cell>
        </row>
        <row r="2059">
          <cell r="B2059">
            <v>40611</v>
          </cell>
          <cell r="C2059">
            <v>40611</v>
          </cell>
          <cell r="E2059">
            <v>2.75</v>
          </cell>
          <cell r="F2059" t="str">
            <v>GEL</v>
          </cell>
          <cell r="G2059">
            <v>1.6</v>
          </cell>
          <cell r="H2059" t="str">
            <v>USD</v>
          </cell>
        </row>
        <row r="2060">
          <cell r="B2060">
            <v>40611</v>
          </cell>
          <cell r="C2060">
            <v>40611</v>
          </cell>
          <cell r="E2060">
            <v>2.75</v>
          </cell>
          <cell r="F2060" t="str">
            <v>GEL</v>
          </cell>
          <cell r="G2060">
            <v>1.6</v>
          </cell>
          <cell r="H2060" t="str">
            <v>USD</v>
          </cell>
        </row>
        <row r="2061">
          <cell r="B2061">
            <v>40611</v>
          </cell>
          <cell r="C2061">
            <v>40611</v>
          </cell>
          <cell r="E2061">
            <v>2.75</v>
          </cell>
          <cell r="F2061" t="str">
            <v>GEL</v>
          </cell>
          <cell r="G2061">
            <v>1.6</v>
          </cell>
          <cell r="H2061" t="str">
            <v>USD</v>
          </cell>
        </row>
        <row r="2062">
          <cell r="B2062">
            <v>40611</v>
          </cell>
          <cell r="C2062">
            <v>40611</v>
          </cell>
          <cell r="E2062">
            <v>0.34</v>
          </cell>
          <cell r="F2062" t="str">
            <v>GEL</v>
          </cell>
          <cell r="G2062">
            <v>0.2</v>
          </cell>
          <cell r="H2062" t="str">
            <v>USD</v>
          </cell>
        </row>
        <row r="2063">
          <cell r="B2063">
            <v>40611</v>
          </cell>
          <cell r="C2063">
            <v>40611</v>
          </cell>
          <cell r="E2063">
            <v>1.37</v>
          </cell>
          <cell r="F2063" t="str">
            <v>GEL</v>
          </cell>
          <cell r="G2063">
            <v>0.8</v>
          </cell>
          <cell r="H2063" t="str">
            <v>USD</v>
          </cell>
        </row>
        <row r="2064">
          <cell r="B2064">
            <v>40611</v>
          </cell>
          <cell r="C2064">
            <v>40611</v>
          </cell>
          <cell r="E2064">
            <v>2.41</v>
          </cell>
          <cell r="F2064" t="str">
            <v>GEL</v>
          </cell>
          <cell r="G2064">
            <v>1.4000000000000001</v>
          </cell>
          <cell r="H2064" t="str">
            <v>USD</v>
          </cell>
        </row>
        <row r="2065">
          <cell r="B2065">
            <v>40611</v>
          </cell>
          <cell r="C2065">
            <v>40611</v>
          </cell>
          <cell r="E2065">
            <v>0.34</v>
          </cell>
          <cell r="F2065" t="str">
            <v>GEL</v>
          </cell>
          <cell r="G2065">
            <v>0.2</v>
          </cell>
          <cell r="H2065" t="str">
            <v>USD</v>
          </cell>
        </row>
        <row r="2066">
          <cell r="B2066">
            <v>40611</v>
          </cell>
          <cell r="C2066">
            <v>40611</v>
          </cell>
          <cell r="E2066">
            <v>0.69000000000000006</v>
          </cell>
          <cell r="F2066" t="str">
            <v>GEL</v>
          </cell>
          <cell r="G2066">
            <v>0.4</v>
          </cell>
          <cell r="H2066" t="str">
            <v>USD</v>
          </cell>
        </row>
        <row r="2067">
          <cell r="B2067">
            <v>40611</v>
          </cell>
          <cell r="C2067">
            <v>40611</v>
          </cell>
          <cell r="E2067">
            <v>2.75</v>
          </cell>
          <cell r="F2067" t="str">
            <v>GEL</v>
          </cell>
          <cell r="G2067">
            <v>1.6</v>
          </cell>
          <cell r="H2067" t="str">
            <v>USD</v>
          </cell>
        </row>
        <row r="2068">
          <cell r="B2068">
            <v>40611</v>
          </cell>
          <cell r="C2068">
            <v>40611</v>
          </cell>
          <cell r="E2068">
            <v>20.100000000000001</v>
          </cell>
          <cell r="F2068" t="str">
            <v>GEL</v>
          </cell>
          <cell r="G2068">
            <v>11.700000000000001</v>
          </cell>
          <cell r="H2068" t="str">
            <v>USD</v>
          </cell>
        </row>
        <row r="2069">
          <cell r="B2069">
            <v>40611</v>
          </cell>
          <cell r="C2069">
            <v>40611</v>
          </cell>
          <cell r="E2069">
            <v>13.4</v>
          </cell>
          <cell r="F2069" t="str">
            <v>GEL</v>
          </cell>
          <cell r="G2069">
            <v>7.8</v>
          </cell>
          <cell r="H2069" t="str">
            <v>USD</v>
          </cell>
        </row>
        <row r="2070">
          <cell r="B2070">
            <v>40611</v>
          </cell>
          <cell r="C2070">
            <v>40611</v>
          </cell>
          <cell r="E2070">
            <v>73.739999999999995</v>
          </cell>
          <cell r="F2070" t="str">
            <v>GEL</v>
          </cell>
          <cell r="G2070">
            <v>42.9</v>
          </cell>
          <cell r="H2070" t="str">
            <v>USD</v>
          </cell>
        </row>
        <row r="2071">
          <cell r="B2071">
            <v>40611</v>
          </cell>
          <cell r="C2071">
            <v>40611</v>
          </cell>
          <cell r="E2071">
            <v>6.7</v>
          </cell>
          <cell r="F2071" t="str">
            <v>GEL</v>
          </cell>
          <cell r="G2071">
            <v>3.9</v>
          </cell>
          <cell r="H2071" t="str">
            <v>USD</v>
          </cell>
        </row>
        <row r="2072">
          <cell r="B2072">
            <v>40611</v>
          </cell>
          <cell r="C2072">
            <v>40611</v>
          </cell>
          <cell r="E2072">
            <v>40.22</v>
          </cell>
          <cell r="F2072" t="str">
            <v>GEL</v>
          </cell>
          <cell r="G2072">
            <v>23.400000000000002</v>
          </cell>
          <cell r="H2072" t="str">
            <v>USD</v>
          </cell>
        </row>
        <row r="2073">
          <cell r="B2073">
            <v>40611</v>
          </cell>
          <cell r="C2073">
            <v>40611</v>
          </cell>
          <cell r="E2073">
            <v>6.7</v>
          </cell>
          <cell r="F2073" t="str">
            <v>GEL</v>
          </cell>
          <cell r="G2073">
            <v>3.9</v>
          </cell>
          <cell r="H2073" t="str">
            <v>USD</v>
          </cell>
        </row>
        <row r="2074">
          <cell r="B2074">
            <v>40611</v>
          </cell>
          <cell r="C2074">
            <v>40611</v>
          </cell>
          <cell r="E2074">
            <v>6.7</v>
          </cell>
          <cell r="F2074" t="str">
            <v>GEL</v>
          </cell>
          <cell r="G2074">
            <v>3.9</v>
          </cell>
          <cell r="H2074" t="str">
            <v>USD</v>
          </cell>
        </row>
        <row r="2075">
          <cell r="B2075">
            <v>40611</v>
          </cell>
          <cell r="C2075">
            <v>40611</v>
          </cell>
          <cell r="E2075">
            <v>40.22</v>
          </cell>
          <cell r="F2075" t="str">
            <v>GEL</v>
          </cell>
          <cell r="G2075">
            <v>23.400000000000002</v>
          </cell>
          <cell r="H2075" t="str">
            <v>USD</v>
          </cell>
        </row>
        <row r="2076">
          <cell r="B2076">
            <v>40611</v>
          </cell>
          <cell r="C2076">
            <v>40611</v>
          </cell>
          <cell r="E2076">
            <v>40.22</v>
          </cell>
          <cell r="F2076" t="str">
            <v>GEL</v>
          </cell>
          <cell r="G2076">
            <v>23.400000000000002</v>
          </cell>
          <cell r="H2076" t="str">
            <v>USD</v>
          </cell>
        </row>
        <row r="2077">
          <cell r="B2077">
            <v>40611</v>
          </cell>
          <cell r="C2077">
            <v>40611</v>
          </cell>
          <cell r="E2077">
            <v>0.69000000000000006</v>
          </cell>
          <cell r="F2077" t="str">
            <v>GEL</v>
          </cell>
          <cell r="G2077">
            <v>0.4</v>
          </cell>
          <cell r="H2077" t="str">
            <v>USD</v>
          </cell>
        </row>
        <row r="2078">
          <cell r="B2078">
            <v>40611</v>
          </cell>
          <cell r="C2078">
            <v>40611</v>
          </cell>
          <cell r="E2078">
            <v>2.75</v>
          </cell>
          <cell r="F2078" t="str">
            <v>GEL</v>
          </cell>
          <cell r="G2078">
            <v>1.6</v>
          </cell>
          <cell r="H2078" t="str">
            <v>USD</v>
          </cell>
        </row>
        <row r="2079">
          <cell r="B2079">
            <v>40611</v>
          </cell>
          <cell r="C2079">
            <v>40611</v>
          </cell>
          <cell r="E2079">
            <v>0.34</v>
          </cell>
          <cell r="F2079" t="str">
            <v>GEL</v>
          </cell>
          <cell r="G2079">
            <v>0.2</v>
          </cell>
          <cell r="H2079" t="str">
            <v>USD</v>
          </cell>
        </row>
        <row r="2080">
          <cell r="B2080">
            <v>40611</v>
          </cell>
          <cell r="C2080">
            <v>40611</v>
          </cell>
          <cell r="E2080">
            <v>0.34</v>
          </cell>
          <cell r="F2080" t="str">
            <v>GEL</v>
          </cell>
          <cell r="G2080">
            <v>0.2</v>
          </cell>
          <cell r="H2080" t="str">
            <v>USD</v>
          </cell>
        </row>
        <row r="2081">
          <cell r="B2081">
            <v>40611</v>
          </cell>
          <cell r="C2081">
            <v>40611</v>
          </cell>
          <cell r="E2081">
            <v>13.4</v>
          </cell>
          <cell r="F2081" t="str">
            <v>GEL</v>
          </cell>
          <cell r="G2081">
            <v>7.8</v>
          </cell>
          <cell r="H2081" t="str">
            <v>USD</v>
          </cell>
        </row>
        <row r="2082">
          <cell r="B2082">
            <v>40611</v>
          </cell>
          <cell r="C2082">
            <v>40611</v>
          </cell>
          <cell r="E2082">
            <v>13.4</v>
          </cell>
          <cell r="F2082" t="str">
            <v>GEL</v>
          </cell>
          <cell r="G2082">
            <v>7.8</v>
          </cell>
          <cell r="H2082" t="str">
            <v>USD</v>
          </cell>
        </row>
        <row r="2083">
          <cell r="B2083">
            <v>40611</v>
          </cell>
          <cell r="C2083">
            <v>40611</v>
          </cell>
          <cell r="E2083">
            <v>6.7</v>
          </cell>
          <cell r="F2083" t="str">
            <v>GEL</v>
          </cell>
          <cell r="G2083">
            <v>3.9</v>
          </cell>
          <cell r="H2083" t="str">
            <v>USD</v>
          </cell>
        </row>
        <row r="2084">
          <cell r="B2084">
            <v>40611</v>
          </cell>
          <cell r="C2084">
            <v>40611</v>
          </cell>
          <cell r="E2084">
            <v>26.8</v>
          </cell>
          <cell r="F2084" t="str">
            <v>GEL</v>
          </cell>
          <cell r="G2084">
            <v>15.6</v>
          </cell>
          <cell r="H2084" t="str">
            <v>USD</v>
          </cell>
        </row>
        <row r="2085">
          <cell r="B2085">
            <v>40611</v>
          </cell>
          <cell r="C2085">
            <v>40611</v>
          </cell>
          <cell r="E2085">
            <v>6.7</v>
          </cell>
          <cell r="F2085" t="str">
            <v>GEL</v>
          </cell>
          <cell r="G2085">
            <v>3.9</v>
          </cell>
          <cell r="H2085" t="str">
            <v>USD</v>
          </cell>
        </row>
        <row r="2086">
          <cell r="B2086">
            <v>40611</v>
          </cell>
          <cell r="C2086">
            <v>40611</v>
          </cell>
          <cell r="E2086">
            <v>60.33</v>
          </cell>
          <cell r="F2086" t="str">
            <v>GEL</v>
          </cell>
          <cell r="G2086">
            <v>35.1</v>
          </cell>
          <cell r="H2086" t="str">
            <v>USD</v>
          </cell>
        </row>
        <row r="2087">
          <cell r="B2087">
            <v>40611</v>
          </cell>
          <cell r="C2087">
            <v>40611</v>
          </cell>
          <cell r="E2087">
            <v>40.22</v>
          </cell>
          <cell r="F2087" t="str">
            <v>GEL</v>
          </cell>
          <cell r="G2087">
            <v>23.400000000000002</v>
          </cell>
          <cell r="H2087" t="str">
            <v>USD</v>
          </cell>
        </row>
        <row r="2088">
          <cell r="B2088">
            <v>40611</v>
          </cell>
          <cell r="C2088">
            <v>40611</v>
          </cell>
          <cell r="E2088">
            <v>13.4</v>
          </cell>
          <cell r="F2088" t="str">
            <v>GEL</v>
          </cell>
          <cell r="G2088">
            <v>7.8</v>
          </cell>
          <cell r="H2088" t="str">
            <v>USD</v>
          </cell>
        </row>
        <row r="2089">
          <cell r="B2089">
            <v>40611</v>
          </cell>
          <cell r="C2089">
            <v>40611</v>
          </cell>
          <cell r="E2089">
            <v>13.41</v>
          </cell>
          <cell r="F2089" t="str">
            <v>GEL</v>
          </cell>
          <cell r="G2089">
            <v>7.8</v>
          </cell>
          <cell r="H2089" t="str">
            <v>USD</v>
          </cell>
        </row>
        <row r="2090">
          <cell r="B2090">
            <v>40611</v>
          </cell>
          <cell r="C2090">
            <v>40611</v>
          </cell>
          <cell r="E2090">
            <v>6.7</v>
          </cell>
          <cell r="F2090" t="str">
            <v>GEL</v>
          </cell>
          <cell r="G2090">
            <v>3.9</v>
          </cell>
          <cell r="H2090" t="str">
            <v>USD</v>
          </cell>
        </row>
        <row r="2091">
          <cell r="B2091">
            <v>40611</v>
          </cell>
          <cell r="C2091">
            <v>40611</v>
          </cell>
          <cell r="E2091">
            <v>6.7</v>
          </cell>
          <cell r="F2091" t="str">
            <v>GEL</v>
          </cell>
          <cell r="G2091">
            <v>3.9</v>
          </cell>
          <cell r="H2091" t="str">
            <v>USD</v>
          </cell>
        </row>
        <row r="2092">
          <cell r="B2092">
            <v>40611</v>
          </cell>
          <cell r="C2092">
            <v>40611</v>
          </cell>
          <cell r="E2092">
            <v>3.35</v>
          </cell>
          <cell r="F2092" t="str">
            <v>GEL</v>
          </cell>
          <cell r="G2092">
            <v>1.95</v>
          </cell>
          <cell r="H2092" t="str">
            <v>USD</v>
          </cell>
        </row>
        <row r="2093">
          <cell r="B2093">
            <v>40611</v>
          </cell>
          <cell r="C2093">
            <v>40611</v>
          </cell>
          <cell r="E2093">
            <v>6.7</v>
          </cell>
          <cell r="F2093" t="str">
            <v>GEL</v>
          </cell>
          <cell r="G2093">
            <v>3.9</v>
          </cell>
          <cell r="H2093" t="str">
            <v>USD</v>
          </cell>
        </row>
        <row r="2094">
          <cell r="B2094">
            <v>40611</v>
          </cell>
          <cell r="C2094">
            <v>40611</v>
          </cell>
          <cell r="E2094">
            <v>40.22</v>
          </cell>
          <cell r="F2094" t="str">
            <v>GEL</v>
          </cell>
          <cell r="G2094">
            <v>23.400000000000002</v>
          </cell>
          <cell r="H2094" t="str">
            <v>USD</v>
          </cell>
        </row>
        <row r="2095">
          <cell r="B2095">
            <v>40611</v>
          </cell>
          <cell r="C2095">
            <v>40611</v>
          </cell>
          <cell r="E2095">
            <v>56.97</v>
          </cell>
          <cell r="F2095" t="str">
            <v>GEL</v>
          </cell>
          <cell r="G2095">
            <v>33.15</v>
          </cell>
          <cell r="H2095" t="str">
            <v>USD</v>
          </cell>
        </row>
        <row r="2096">
          <cell r="B2096">
            <v>40611</v>
          </cell>
          <cell r="C2096">
            <v>40611</v>
          </cell>
          <cell r="E2096">
            <v>40.22</v>
          </cell>
          <cell r="F2096" t="str">
            <v>GEL</v>
          </cell>
          <cell r="G2096">
            <v>23.400000000000002</v>
          </cell>
          <cell r="H2096" t="str">
            <v>USD</v>
          </cell>
        </row>
        <row r="2097">
          <cell r="B2097">
            <v>40611</v>
          </cell>
          <cell r="C2097">
            <v>40611</v>
          </cell>
          <cell r="E2097">
            <v>5.36</v>
          </cell>
          <cell r="F2097" t="str">
            <v>GEL</v>
          </cell>
          <cell r="G2097">
            <v>3.12</v>
          </cell>
          <cell r="H2097" t="str">
            <v>USD</v>
          </cell>
        </row>
        <row r="2098">
          <cell r="B2098">
            <v>40611</v>
          </cell>
          <cell r="C2098">
            <v>40611</v>
          </cell>
          <cell r="E2098">
            <v>13.4</v>
          </cell>
          <cell r="F2098" t="str">
            <v>GEL</v>
          </cell>
          <cell r="G2098">
            <v>7.8</v>
          </cell>
          <cell r="H2098" t="str">
            <v>USD</v>
          </cell>
        </row>
        <row r="2099">
          <cell r="B2099">
            <v>40611</v>
          </cell>
          <cell r="C2099">
            <v>40611</v>
          </cell>
          <cell r="E2099">
            <v>20.11</v>
          </cell>
          <cell r="F2099" t="str">
            <v>GEL</v>
          </cell>
          <cell r="G2099">
            <v>11.700000000000001</v>
          </cell>
          <cell r="H2099" t="str">
            <v>USD</v>
          </cell>
        </row>
        <row r="2100">
          <cell r="B2100">
            <v>40611</v>
          </cell>
          <cell r="C2100">
            <v>40611</v>
          </cell>
          <cell r="E2100">
            <v>6.7</v>
          </cell>
          <cell r="F2100" t="str">
            <v>GEL</v>
          </cell>
          <cell r="G2100">
            <v>3.9</v>
          </cell>
          <cell r="H2100" t="str">
            <v>USD</v>
          </cell>
        </row>
        <row r="2101">
          <cell r="B2101">
            <v>40611</v>
          </cell>
          <cell r="C2101">
            <v>40611</v>
          </cell>
          <cell r="E2101">
            <v>3.35</v>
          </cell>
          <cell r="F2101" t="str">
            <v>GEL</v>
          </cell>
          <cell r="G2101">
            <v>1.95</v>
          </cell>
          <cell r="H2101" t="str">
            <v>USD</v>
          </cell>
        </row>
        <row r="2102">
          <cell r="B2102">
            <v>40611</v>
          </cell>
          <cell r="C2102">
            <v>40611</v>
          </cell>
          <cell r="E2102">
            <v>3.35</v>
          </cell>
          <cell r="F2102" t="str">
            <v>GEL</v>
          </cell>
          <cell r="G2102">
            <v>1.95</v>
          </cell>
          <cell r="H2102" t="str">
            <v>USD</v>
          </cell>
        </row>
        <row r="2103">
          <cell r="B2103">
            <v>40611</v>
          </cell>
          <cell r="C2103">
            <v>40611</v>
          </cell>
          <cell r="E2103">
            <v>6.7</v>
          </cell>
          <cell r="F2103" t="str">
            <v>GEL</v>
          </cell>
          <cell r="G2103">
            <v>3.9</v>
          </cell>
          <cell r="H2103" t="str">
            <v>USD</v>
          </cell>
        </row>
        <row r="2104">
          <cell r="B2104">
            <v>40611</v>
          </cell>
          <cell r="C2104">
            <v>40611</v>
          </cell>
          <cell r="E2104">
            <v>6.7</v>
          </cell>
          <cell r="F2104" t="str">
            <v>GEL</v>
          </cell>
          <cell r="G2104">
            <v>3.9</v>
          </cell>
          <cell r="H2104" t="str">
            <v>USD</v>
          </cell>
        </row>
        <row r="2105">
          <cell r="B2105">
            <v>40611</v>
          </cell>
          <cell r="C2105">
            <v>40611</v>
          </cell>
          <cell r="E2105">
            <v>3.35</v>
          </cell>
          <cell r="F2105" t="str">
            <v>GEL</v>
          </cell>
          <cell r="G2105">
            <v>1.95</v>
          </cell>
          <cell r="H2105" t="str">
            <v>USD</v>
          </cell>
        </row>
        <row r="2106">
          <cell r="B2106">
            <v>40611</v>
          </cell>
          <cell r="C2106">
            <v>40611</v>
          </cell>
          <cell r="E2106">
            <v>3.35</v>
          </cell>
          <cell r="F2106" t="str">
            <v>GEL</v>
          </cell>
          <cell r="G2106">
            <v>1.95</v>
          </cell>
          <cell r="H2106" t="str">
            <v>USD</v>
          </cell>
        </row>
        <row r="2107">
          <cell r="B2107">
            <v>40611</v>
          </cell>
          <cell r="C2107">
            <v>40611</v>
          </cell>
          <cell r="E2107">
            <v>33.520000000000003</v>
          </cell>
          <cell r="F2107" t="str">
            <v>GEL</v>
          </cell>
          <cell r="G2107">
            <v>19.5</v>
          </cell>
          <cell r="H2107" t="str">
            <v>USD</v>
          </cell>
        </row>
        <row r="2108">
          <cell r="B2108">
            <v>40611</v>
          </cell>
          <cell r="C2108">
            <v>40611</v>
          </cell>
          <cell r="E2108">
            <v>13.41</v>
          </cell>
          <cell r="F2108" t="str">
            <v>GEL</v>
          </cell>
          <cell r="G2108">
            <v>7.8</v>
          </cell>
          <cell r="H2108" t="str">
            <v>USD</v>
          </cell>
        </row>
        <row r="2109">
          <cell r="B2109">
            <v>40611</v>
          </cell>
          <cell r="C2109">
            <v>40611</v>
          </cell>
          <cell r="E2109">
            <v>6.7</v>
          </cell>
          <cell r="F2109" t="str">
            <v>GEL</v>
          </cell>
          <cell r="G2109">
            <v>3.9</v>
          </cell>
          <cell r="H2109" t="str">
            <v>USD</v>
          </cell>
        </row>
        <row r="2110">
          <cell r="B2110">
            <v>40611</v>
          </cell>
          <cell r="C2110">
            <v>40611</v>
          </cell>
          <cell r="E2110">
            <v>13.4</v>
          </cell>
          <cell r="F2110" t="str">
            <v>GEL</v>
          </cell>
          <cell r="G2110">
            <v>7.8</v>
          </cell>
          <cell r="H2110" t="str">
            <v>USD</v>
          </cell>
        </row>
        <row r="2111">
          <cell r="B2111">
            <v>40611</v>
          </cell>
          <cell r="C2111">
            <v>40611</v>
          </cell>
          <cell r="E2111">
            <v>6.7</v>
          </cell>
          <cell r="F2111" t="str">
            <v>GEL</v>
          </cell>
          <cell r="G2111">
            <v>3.9</v>
          </cell>
          <cell r="H2111" t="str">
            <v>USD</v>
          </cell>
        </row>
        <row r="2112">
          <cell r="B2112">
            <v>40611</v>
          </cell>
          <cell r="C2112">
            <v>40611</v>
          </cell>
          <cell r="E2112">
            <v>6.7</v>
          </cell>
          <cell r="F2112" t="str">
            <v>GEL</v>
          </cell>
          <cell r="G2112">
            <v>3.9</v>
          </cell>
          <cell r="H2112" t="str">
            <v>USD</v>
          </cell>
        </row>
        <row r="2113">
          <cell r="B2113">
            <v>40611</v>
          </cell>
          <cell r="C2113">
            <v>40611</v>
          </cell>
          <cell r="E2113">
            <v>20.11</v>
          </cell>
          <cell r="F2113" t="str">
            <v>GEL</v>
          </cell>
          <cell r="G2113">
            <v>11.700000000000001</v>
          </cell>
          <cell r="H2113" t="str">
            <v>USD</v>
          </cell>
        </row>
        <row r="2114">
          <cell r="B2114">
            <v>40611</v>
          </cell>
          <cell r="C2114">
            <v>40611</v>
          </cell>
          <cell r="E2114">
            <v>6.7</v>
          </cell>
          <cell r="F2114" t="str">
            <v>GEL</v>
          </cell>
          <cell r="G2114">
            <v>3.9</v>
          </cell>
          <cell r="H2114" t="str">
            <v>USD</v>
          </cell>
        </row>
        <row r="2115">
          <cell r="B2115">
            <v>40611</v>
          </cell>
          <cell r="C2115">
            <v>40611</v>
          </cell>
          <cell r="E2115">
            <v>3.35</v>
          </cell>
          <cell r="F2115" t="str">
            <v>GEL</v>
          </cell>
          <cell r="G2115">
            <v>1.95</v>
          </cell>
          <cell r="H2115" t="str">
            <v>USD</v>
          </cell>
        </row>
        <row r="2116">
          <cell r="B2116">
            <v>40611</v>
          </cell>
          <cell r="C2116">
            <v>40611</v>
          </cell>
          <cell r="E2116">
            <v>6.7</v>
          </cell>
          <cell r="F2116" t="str">
            <v>GEL</v>
          </cell>
          <cell r="G2116">
            <v>3.9</v>
          </cell>
          <cell r="H2116" t="str">
            <v>USD</v>
          </cell>
        </row>
        <row r="2117">
          <cell r="B2117">
            <v>40611</v>
          </cell>
          <cell r="C2117">
            <v>40611</v>
          </cell>
          <cell r="E2117">
            <v>16.75</v>
          </cell>
          <cell r="F2117" t="str">
            <v>GEL</v>
          </cell>
          <cell r="G2117">
            <v>9.75</v>
          </cell>
          <cell r="H2117" t="str">
            <v>USD</v>
          </cell>
        </row>
        <row r="2118">
          <cell r="B2118">
            <v>40611</v>
          </cell>
          <cell r="C2118">
            <v>40611</v>
          </cell>
          <cell r="E2118">
            <v>40.22</v>
          </cell>
          <cell r="F2118" t="str">
            <v>GEL</v>
          </cell>
          <cell r="G2118">
            <v>23.400000000000002</v>
          </cell>
          <cell r="H2118" t="str">
            <v>USD</v>
          </cell>
        </row>
        <row r="2119">
          <cell r="B2119">
            <v>40611</v>
          </cell>
          <cell r="C2119">
            <v>40611</v>
          </cell>
          <cell r="E2119">
            <v>36.86</v>
          </cell>
          <cell r="F2119" t="str">
            <v>GEL</v>
          </cell>
          <cell r="G2119">
            <v>21.45</v>
          </cell>
          <cell r="H2119" t="str">
            <v>USD</v>
          </cell>
        </row>
        <row r="2120">
          <cell r="B2120">
            <v>40611</v>
          </cell>
          <cell r="C2120">
            <v>40611</v>
          </cell>
          <cell r="E2120">
            <v>6.7</v>
          </cell>
          <cell r="F2120" t="str">
            <v>GEL</v>
          </cell>
          <cell r="G2120">
            <v>3.9</v>
          </cell>
          <cell r="H2120" t="str">
            <v>USD</v>
          </cell>
        </row>
        <row r="2121">
          <cell r="B2121">
            <v>40611</v>
          </cell>
          <cell r="C2121">
            <v>40611</v>
          </cell>
          <cell r="E2121">
            <v>33.51</v>
          </cell>
          <cell r="F2121" t="str">
            <v>GEL</v>
          </cell>
          <cell r="G2121">
            <v>19.5</v>
          </cell>
          <cell r="H2121" t="str">
            <v>USD</v>
          </cell>
        </row>
        <row r="2122">
          <cell r="B2122">
            <v>40611</v>
          </cell>
          <cell r="C2122">
            <v>40611</v>
          </cell>
          <cell r="E2122">
            <v>13.41</v>
          </cell>
          <cell r="F2122" t="str">
            <v>GEL</v>
          </cell>
          <cell r="G2122">
            <v>7.8</v>
          </cell>
          <cell r="H2122" t="str">
            <v>USD</v>
          </cell>
        </row>
        <row r="2123">
          <cell r="B2123">
            <v>40611</v>
          </cell>
          <cell r="C2123">
            <v>40611</v>
          </cell>
          <cell r="E2123">
            <v>3.35</v>
          </cell>
          <cell r="F2123" t="str">
            <v>GEL</v>
          </cell>
          <cell r="G2123">
            <v>1.95</v>
          </cell>
          <cell r="H2123" t="str">
            <v>USD</v>
          </cell>
        </row>
        <row r="2124">
          <cell r="B2124">
            <v>40611</v>
          </cell>
          <cell r="C2124">
            <v>40611</v>
          </cell>
          <cell r="E2124">
            <v>13.4</v>
          </cell>
          <cell r="F2124" t="str">
            <v>GEL</v>
          </cell>
          <cell r="G2124">
            <v>7.8</v>
          </cell>
          <cell r="H2124" t="str">
            <v>USD</v>
          </cell>
        </row>
        <row r="2125">
          <cell r="B2125">
            <v>40611</v>
          </cell>
          <cell r="C2125">
            <v>40611</v>
          </cell>
          <cell r="E2125">
            <v>20.100000000000001</v>
          </cell>
          <cell r="F2125" t="str">
            <v>GEL</v>
          </cell>
          <cell r="G2125">
            <v>11.700000000000001</v>
          </cell>
          <cell r="H2125" t="str">
            <v>USD</v>
          </cell>
        </row>
        <row r="2126">
          <cell r="B2126">
            <v>40611</v>
          </cell>
          <cell r="C2126">
            <v>40611</v>
          </cell>
          <cell r="E2126">
            <v>13.41</v>
          </cell>
          <cell r="F2126" t="str">
            <v>GEL</v>
          </cell>
          <cell r="G2126">
            <v>7.8</v>
          </cell>
          <cell r="H2126" t="str">
            <v>USD</v>
          </cell>
        </row>
        <row r="2127">
          <cell r="B2127">
            <v>40611</v>
          </cell>
          <cell r="C2127">
            <v>40611</v>
          </cell>
          <cell r="E2127">
            <v>6.7</v>
          </cell>
          <cell r="F2127" t="str">
            <v>GEL</v>
          </cell>
          <cell r="G2127">
            <v>3.9</v>
          </cell>
          <cell r="H2127" t="str">
            <v>USD</v>
          </cell>
        </row>
        <row r="2128">
          <cell r="B2128">
            <v>40611</v>
          </cell>
          <cell r="C2128">
            <v>40611</v>
          </cell>
          <cell r="E2128">
            <v>13.4</v>
          </cell>
          <cell r="F2128" t="str">
            <v>GEL</v>
          </cell>
          <cell r="G2128">
            <v>7.8</v>
          </cell>
          <cell r="H2128" t="str">
            <v>USD</v>
          </cell>
        </row>
        <row r="2129">
          <cell r="B2129">
            <v>40611</v>
          </cell>
          <cell r="C2129">
            <v>40611</v>
          </cell>
          <cell r="E2129">
            <v>6.7</v>
          </cell>
          <cell r="F2129" t="str">
            <v>GEL</v>
          </cell>
          <cell r="G2129">
            <v>3.9</v>
          </cell>
          <cell r="H2129" t="str">
            <v>USD</v>
          </cell>
        </row>
        <row r="2130">
          <cell r="B2130">
            <v>40611</v>
          </cell>
          <cell r="C2130">
            <v>40611</v>
          </cell>
          <cell r="E2130">
            <v>13.41</v>
          </cell>
          <cell r="F2130" t="str">
            <v>GEL</v>
          </cell>
          <cell r="G2130">
            <v>7.8</v>
          </cell>
          <cell r="H2130" t="str">
            <v>USD</v>
          </cell>
        </row>
        <row r="2131">
          <cell r="B2131">
            <v>40611</v>
          </cell>
          <cell r="C2131">
            <v>40611</v>
          </cell>
          <cell r="E2131">
            <v>43.57</v>
          </cell>
          <cell r="F2131" t="str">
            <v>GEL</v>
          </cell>
          <cell r="G2131">
            <v>25.35</v>
          </cell>
          <cell r="H2131" t="str">
            <v>USD</v>
          </cell>
        </row>
        <row r="2132">
          <cell r="B2132">
            <v>40611</v>
          </cell>
          <cell r="C2132">
            <v>40611</v>
          </cell>
          <cell r="E2132">
            <v>20.11</v>
          </cell>
          <cell r="F2132" t="str">
            <v>GEL</v>
          </cell>
          <cell r="G2132">
            <v>11.700000000000001</v>
          </cell>
          <cell r="H2132" t="str">
            <v>USD</v>
          </cell>
        </row>
        <row r="2133">
          <cell r="B2133">
            <v>40611</v>
          </cell>
          <cell r="C2133">
            <v>40611</v>
          </cell>
          <cell r="E2133">
            <v>3.35</v>
          </cell>
          <cell r="F2133" t="str">
            <v>GEL</v>
          </cell>
          <cell r="G2133">
            <v>1.95</v>
          </cell>
          <cell r="H2133" t="str">
            <v>USD</v>
          </cell>
        </row>
        <row r="2134">
          <cell r="B2134">
            <v>40611</v>
          </cell>
          <cell r="C2134">
            <v>40611</v>
          </cell>
          <cell r="E2134">
            <v>36.869999999999997</v>
          </cell>
          <cell r="F2134" t="str">
            <v>GEL</v>
          </cell>
          <cell r="G2134">
            <v>21.45</v>
          </cell>
          <cell r="H2134" t="str">
            <v>USD</v>
          </cell>
        </row>
        <row r="2135">
          <cell r="B2135">
            <v>40611</v>
          </cell>
          <cell r="C2135">
            <v>40611</v>
          </cell>
          <cell r="E2135">
            <v>6.7</v>
          </cell>
          <cell r="F2135" t="str">
            <v>GEL</v>
          </cell>
          <cell r="G2135">
            <v>3.9</v>
          </cell>
          <cell r="H2135" t="str">
            <v>USD</v>
          </cell>
        </row>
        <row r="2136">
          <cell r="B2136">
            <v>40611</v>
          </cell>
          <cell r="C2136">
            <v>40611</v>
          </cell>
          <cell r="E2136">
            <v>6.7</v>
          </cell>
          <cell r="F2136" t="str">
            <v>GEL</v>
          </cell>
          <cell r="G2136">
            <v>3.9</v>
          </cell>
          <cell r="H2136" t="str">
            <v>USD</v>
          </cell>
        </row>
        <row r="2137">
          <cell r="B2137">
            <v>40611</v>
          </cell>
          <cell r="C2137">
            <v>40611</v>
          </cell>
          <cell r="E2137">
            <v>30.16</v>
          </cell>
          <cell r="F2137" t="str">
            <v>GEL</v>
          </cell>
          <cell r="G2137">
            <v>17.55</v>
          </cell>
          <cell r="H2137" t="str">
            <v>USD</v>
          </cell>
        </row>
        <row r="2138">
          <cell r="B2138">
            <v>40611</v>
          </cell>
          <cell r="C2138">
            <v>40611</v>
          </cell>
          <cell r="E2138">
            <v>3.35</v>
          </cell>
          <cell r="F2138" t="str">
            <v>GEL</v>
          </cell>
          <cell r="G2138">
            <v>1.95</v>
          </cell>
          <cell r="H2138" t="str">
            <v>USD</v>
          </cell>
        </row>
        <row r="2139">
          <cell r="B2139">
            <v>40611</v>
          </cell>
          <cell r="C2139">
            <v>40611</v>
          </cell>
          <cell r="E2139">
            <v>53.63</v>
          </cell>
          <cell r="F2139" t="str">
            <v>GEL</v>
          </cell>
          <cell r="G2139">
            <v>31.2</v>
          </cell>
          <cell r="H2139" t="str">
            <v>USD</v>
          </cell>
        </row>
        <row r="2140">
          <cell r="B2140">
            <v>40611</v>
          </cell>
          <cell r="C2140">
            <v>40611</v>
          </cell>
          <cell r="E2140">
            <v>3.35</v>
          </cell>
          <cell r="F2140" t="str">
            <v>GEL</v>
          </cell>
          <cell r="G2140">
            <v>1.95</v>
          </cell>
          <cell r="H2140" t="str">
            <v>USD</v>
          </cell>
        </row>
        <row r="2141">
          <cell r="B2141">
            <v>40611</v>
          </cell>
          <cell r="C2141">
            <v>40611</v>
          </cell>
          <cell r="E2141">
            <v>1.72</v>
          </cell>
          <cell r="F2141" t="str">
            <v>GEL</v>
          </cell>
          <cell r="G2141">
            <v>1</v>
          </cell>
          <cell r="H2141" t="str">
            <v>USD</v>
          </cell>
        </row>
        <row r="2142">
          <cell r="B2142">
            <v>40611</v>
          </cell>
          <cell r="C2142">
            <v>40611</v>
          </cell>
          <cell r="E2142">
            <v>20.11</v>
          </cell>
          <cell r="F2142" t="str">
            <v>GEL</v>
          </cell>
          <cell r="G2142">
            <v>11.700000000000001</v>
          </cell>
          <cell r="H2142" t="str">
            <v>USD</v>
          </cell>
        </row>
        <row r="2143">
          <cell r="B2143">
            <v>40611</v>
          </cell>
          <cell r="C2143">
            <v>40611</v>
          </cell>
          <cell r="E2143">
            <v>6.7</v>
          </cell>
          <cell r="F2143" t="str">
            <v>GEL</v>
          </cell>
          <cell r="G2143">
            <v>3.9</v>
          </cell>
          <cell r="H2143" t="str">
            <v>USD</v>
          </cell>
        </row>
        <row r="2144">
          <cell r="B2144">
            <v>40611</v>
          </cell>
          <cell r="C2144">
            <v>40611</v>
          </cell>
          <cell r="E2144">
            <v>20.11</v>
          </cell>
          <cell r="F2144" t="str">
            <v>GEL</v>
          </cell>
          <cell r="G2144">
            <v>11.700000000000001</v>
          </cell>
          <cell r="H2144" t="str">
            <v>USD</v>
          </cell>
        </row>
        <row r="2145">
          <cell r="B2145">
            <v>40611</v>
          </cell>
          <cell r="C2145">
            <v>40611</v>
          </cell>
          <cell r="E2145">
            <v>6.7</v>
          </cell>
          <cell r="F2145" t="str">
            <v>GEL</v>
          </cell>
          <cell r="G2145">
            <v>3.9</v>
          </cell>
          <cell r="H2145" t="str">
            <v>USD</v>
          </cell>
        </row>
        <row r="2146">
          <cell r="B2146">
            <v>40611</v>
          </cell>
          <cell r="C2146">
            <v>40611</v>
          </cell>
          <cell r="E2146">
            <v>40.21</v>
          </cell>
          <cell r="F2146" t="str">
            <v>GEL</v>
          </cell>
          <cell r="G2146">
            <v>23.400000000000002</v>
          </cell>
          <cell r="H2146" t="str">
            <v>USD</v>
          </cell>
        </row>
        <row r="2147">
          <cell r="B2147">
            <v>40611</v>
          </cell>
          <cell r="C2147">
            <v>40611</v>
          </cell>
          <cell r="E2147">
            <v>42.9</v>
          </cell>
          <cell r="F2147" t="str">
            <v>GEL</v>
          </cell>
          <cell r="G2147">
            <v>24.96</v>
          </cell>
          <cell r="H2147" t="str">
            <v>USD</v>
          </cell>
        </row>
        <row r="2148">
          <cell r="B2148">
            <v>40611</v>
          </cell>
          <cell r="C2148">
            <v>40611</v>
          </cell>
          <cell r="E2148">
            <v>53.620000000000005</v>
          </cell>
          <cell r="F2148" t="str">
            <v>GEL</v>
          </cell>
          <cell r="G2148">
            <v>31.2</v>
          </cell>
          <cell r="H2148" t="str">
            <v>USD</v>
          </cell>
        </row>
        <row r="2149">
          <cell r="B2149">
            <v>40611</v>
          </cell>
          <cell r="C2149">
            <v>40611</v>
          </cell>
          <cell r="E2149">
            <v>6.7</v>
          </cell>
          <cell r="F2149" t="str">
            <v>GEL</v>
          </cell>
          <cell r="G2149">
            <v>3.9</v>
          </cell>
          <cell r="H2149" t="str">
            <v>USD</v>
          </cell>
        </row>
        <row r="2150">
          <cell r="B2150">
            <v>40611</v>
          </cell>
          <cell r="C2150">
            <v>40611</v>
          </cell>
          <cell r="E2150">
            <v>6.7</v>
          </cell>
          <cell r="F2150" t="str">
            <v>GEL</v>
          </cell>
          <cell r="G2150">
            <v>3.9</v>
          </cell>
          <cell r="H2150" t="str">
            <v>USD</v>
          </cell>
        </row>
        <row r="2151">
          <cell r="B2151">
            <v>40611</v>
          </cell>
          <cell r="C2151">
            <v>40611</v>
          </cell>
          <cell r="E2151">
            <v>60.33</v>
          </cell>
          <cell r="F2151" t="str">
            <v>GEL</v>
          </cell>
          <cell r="G2151">
            <v>35.1</v>
          </cell>
          <cell r="H2151" t="str">
            <v>USD</v>
          </cell>
        </row>
        <row r="2152">
          <cell r="B2152">
            <v>40611</v>
          </cell>
          <cell r="C2152">
            <v>40611</v>
          </cell>
          <cell r="E2152">
            <v>60.32</v>
          </cell>
          <cell r="F2152" t="str">
            <v>GEL</v>
          </cell>
          <cell r="G2152">
            <v>35.1</v>
          </cell>
          <cell r="H2152" t="str">
            <v>USD</v>
          </cell>
        </row>
        <row r="2153">
          <cell r="B2153">
            <v>40611</v>
          </cell>
          <cell r="C2153">
            <v>40611</v>
          </cell>
          <cell r="E2153">
            <v>20.11</v>
          </cell>
          <cell r="F2153" t="str">
            <v>GEL</v>
          </cell>
          <cell r="G2153">
            <v>11.700000000000001</v>
          </cell>
          <cell r="H2153" t="str">
            <v>USD</v>
          </cell>
        </row>
        <row r="2154">
          <cell r="B2154">
            <v>40611</v>
          </cell>
          <cell r="C2154">
            <v>40611</v>
          </cell>
          <cell r="E2154">
            <v>23.46</v>
          </cell>
          <cell r="F2154" t="str">
            <v>GEL</v>
          </cell>
          <cell r="G2154">
            <v>13.65</v>
          </cell>
          <cell r="H2154" t="str">
            <v>USD</v>
          </cell>
        </row>
        <row r="2155">
          <cell r="B2155">
            <v>40611</v>
          </cell>
          <cell r="C2155">
            <v>40611</v>
          </cell>
          <cell r="E2155">
            <v>6.7</v>
          </cell>
          <cell r="F2155" t="str">
            <v>GEL</v>
          </cell>
          <cell r="G2155">
            <v>3.9</v>
          </cell>
          <cell r="H2155" t="str">
            <v>USD</v>
          </cell>
        </row>
        <row r="2156">
          <cell r="B2156">
            <v>40611</v>
          </cell>
          <cell r="C2156">
            <v>40611</v>
          </cell>
          <cell r="E2156">
            <v>6.7</v>
          </cell>
          <cell r="F2156" t="str">
            <v>GEL</v>
          </cell>
          <cell r="G2156">
            <v>3.9</v>
          </cell>
          <cell r="H2156" t="str">
            <v>USD</v>
          </cell>
        </row>
        <row r="2157">
          <cell r="B2157">
            <v>40611</v>
          </cell>
          <cell r="C2157">
            <v>40611</v>
          </cell>
          <cell r="E2157">
            <v>6.7</v>
          </cell>
          <cell r="F2157" t="str">
            <v>GEL</v>
          </cell>
          <cell r="G2157">
            <v>3.9</v>
          </cell>
          <cell r="H2157" t="str">
            <v>USD</v>
          </cell>
        </row>
        <row r="2158">
          <cell r="B2158">
            <v>40611</v>
          </cell>
          <cell r="C2158">
            <v>40611</v>
          </cell>
          <cell r="E2158">
            <v>6.7</v>
          </cell>
          <cell r="F2158" t="str">
            <v>GEL</v>
          </cell>
          <cell r="G2158">
            <v>3.9</v>
          </cell>
          <cell r="H2158" t="str">
            <v>USD</v>
          </cell>
        </row>
        <row r="2159">
          <cell r="B2159">
            <v>40611</v>
          </cell>
          <cell r="C2159">
            <v>40611</v>
          </cell>
          <cell r="E2159">
            <v>6.7</v>
          </cell>
          <cell r="F2159" t="str">
            <v>GEL</v>
          </cell>
          <cell r="G2159">
            <v>3.9</v>
          </cell>
          <cell r="H2159" t="str">
            <v>USD</v>
          </cell>
        </row>
        <row r="2160">
          <cell r="B2160">
            <v>40611</v>
          </cell>
          <cell r="C2160">
            <v>40611</v>
          </cell>
          <cell r="E2160">
            <v>6.7</v>
          </cell>
          <cell r="F2160" t="str">
            <v>GEL</v>
          </cell>
          <cell r="G2160">
            <v>3.9</v>
          </cell>
          <cell r="H2160" t="str">
            <v>USD</v>
          </cell>
        </row>
        <row r="2161">
          <cell r="B2161">
            <v>40611</v>
          </cell>
          <cell r="C2161">
            <v>40611</v>
          </cell>
          <cell r="E2161">
            <v>3.35</v>
          </cell>
          <cell r="F2161" t="str">
            <v>GEL</v>
          </cell>
          <cell r="G2161">
            <v>1.95</v>
          </cell>
          <cell r="H2161" t="str">
            <v>USD</v>
          </cell>
        </row>
        <row r="2162">
          <cell r="B2162">
            <v>40611</v>
          </cell>
          <cell r="C2162">
            <v>40611</v>
          </cell>
          <cell r="E2162">
            <v>8.0400000000000009</v>
          </cell>
          <cell r="F2162" t="str">
            <v>GEL</v>
          </cell>
          <cell r="G2162">
            <v>4.68</v>
          </cell>
          <cell r="H2162" t="str">
            <v>USD</v>
          </cell>
        </row>
        <row r="2163">
          <cell r="B2163">
            <v>40611</v>
          </cell>
          <cell r="C2163">
            <v>40611</v>
          </cell>
          <cell r="E2163">
            <v>9.3800000000000008</v>
          </cell>
          <cell r="F2163" t="str">
            <v>GEL</v>
          </cell>
          <cell r="G2163">
            <v>5.46</v>
          </cell>
          <cell r="H2163" t="str">
            <v>USD</v>
          </cell>
        </row>
        <row r="2164">
          <cell r="B2164">
            <v>40611</v>
          </cell>
          <cell r="C2164">
            <v>40611</v>
          </cell>
          <cell r="E2164">
            <v>33.51</v>
          </cell>
          <cell r="F2164" t="str">
            <v>GEL</v>
          </cell>
          <cell r="G2164">
            <v>19.5</v>
          </cell>
          <cell r="H2164" t="str">
            <v>USD</v>
          </cell>
        </row>
        <row r="2165">
          <cell r="B2165">
            <v>40611</v>
          </cell>
          <cell r="C2165">
            <v>40611</v>
          </cell>
          <cell r="E2165">
            <v>6.7</v>
          </cell>
          <cell r="F2165" t="str">
            <v>GEL</v>
          </cell>
          <cell r="G2165">
            <v>3.9</v>
          </cell>
          <cell r="H2165" t="str">
            <v>USD</v>
          </cell>
        </row>
        <row r="2166">
          <cell r="B2166">
            <v>40611</v>
          </cell>
          <cell r="C2166">
            <v>40611</v>
          </cell>
          <cell r="E2166">
            <v>6.7</v>
          </cell>
          <cell r="F2166" t="str">
            <v>GEL</v>
          </cell>
          <cell r="G2166">
            <v>3.9</v>
          </cell>
          <cell r="H2166" t="str">
            <v>USD</v>
          </cell>
        </row>
        <row r="2167">
          <cell r="B2167">
            <v>40611</v>
          </cell>
          <cell r="C2167">
            <v>40611</v>
          </cell>
          <cell r="E2167">
            <v>23.46</v>
          </cell>
          <cell r="F2167" t="str">
            <v>GEL</v>
          </cell>
          <cell r="G2167">
            <v>13.65</v>
          </cell>
          <cell r="H2167" t="str">
            <v>USD</v>
          </cell>
        </row>
        <row r="2168">
          <cell r="B2168">
            <v>40611</v>
          </cell>
          <cell r="C2168">
            <v>40611</v>
          </cell>
          <cell r="E2168">
            <v>30.16</v>
          </cell>
          <cell r="F2168" t="str">
            <v>GEL</v>
          </cell>
          <cell r="G2168">
            <v>17.55</v>
          </cell>
          <cell r="H2168" t="str">
            <v>USD</v>
          </cell>
        </row>
        <row r="2169">
          <cell r="B2169">
            <v>40611</v>
          </cell>
          <cell r="C2169">
            <v>40611</v>
          </cell>
          <cell r="E2169">
            <v>6.7</v>
          </cell>
          <cell r="F2169" t="str">
            <v>GEL</v>
          </cell>
          <cell r="G2169">
            <v>3.9</v>
          </cell>
          <cell r="H2169" t="str">
            <v>USD</v>
          </cell>
        </row>
        <row r="2170">
          <cell r="B2170">
            <v>40611</v>
          </cell>
          <cell r="C2170">
            <v>40611</v>
          </cell>
          <cell r="E2170">
            <v>60.33</v>
          </cell>
          <cell r="F2170" t="str">
            <v>GEL</v>
          </cell>
          <cell r="G2170">
            <v>35.1</v>
          </cell>
          <cell r="H2170" t="str">
            <v>USD</v>
          </cell>
        </row>
        <row r="2171">
          <cell r="B2171">
            <v>40611</v>
          </cell>
          <cell r="C2171">
            <v>40611</v>
          </cell>
          <cell r="E2171">
            <v>6.7</v>
          </cell>
          <cell r="F2171" t="str">
            <v>GEL</v>
          </cell>
          <cell r="G2171">
            <v>3.9</v>
          </cell>
          <cell r="H2171" t="str">
            <v>USD</v>
          </cell>
        </row>
        <row r="2172">
          <cell r="B2172">
            <v>40611</v>
          </cell>
          <cell r="C2172">
            <v>40611</v>
          </cell>
          <cell r="E2172">
            <v>3.35</v>
          </cell>
          <cell r="F2172" t="str">
            <v>GEL</v>
          </cell>
          <cell r="G2172">
            <v>1.95</v>
          </cell>
          <cell r="H2172" t="str">
            <v>USD</v>
          </cell>
        </row>
        <row r="2173">
          <cell r="B2173">
            <v>40611</v>
          </cell>
          <cell r="C2173">
            <v>40611</v>
          </cell>
          <cell r="E2173">
            <v>10.050000000000001</v>
          </cell>
          <cell r="F2173" t="str">
            <v>GEL</v>
          </cell>
          <cell r="G2173">
            <v>5.8500000000000005</v>
          </cell>
          <cell r="H2173" t="str">
            <v>USD</v>
          </cell>
        </row>
        <row r="2174">
          <cell r="B2174">
            <v>40611</v>
          </cell>
          <cell r="C2174">
            <v>40611</v>
          </cell>
          <cell r="E2174">
            <v>20.11</v>
          </cell>
          <cell r="F2174" t="str">
            <v>GEL</v>
          </cell>
          <cell r="G2174">
            <v>11.700000000000001</v>
          </cell>
          <cell r="H2174" t="str">
            <v>USD</v>
          </cell>
        </row>
        <row r="2175">
          <cell r="B2175">
            <v>40611</v>
          </cell>
          <cell r="C2175">
            <v>40611</v>
          </cell>
          <cell r="E2175">
            <v>26.810000000000002</v>
          </cell>
          <cell r="F2175" t="str">
            <v>GEL</v>
          </cell>
          <cell r="G2175">
            <v>15.6</v>
          </cell>
          <cell r="H2175" t="str">
            <v>USD</v>
          </cell>
        </row>
        <row r="2176">
          <cell r="B2176">
            <v>40611</v>
          </cell>
          <cell r="C2176">
            <v>40611</v>
          </cell>
          <cell r="E2176">
            <v>13.4</v>
          </cell>
          <cell r="F2176" t="str">
            <v>GEL</v>
          </cell>
          <cell r="G2176">
            <v>7.8</v>
          </cell>
          <cell r="H2176" t="str">
            <v>USD</v>
          </cell>
        </row>
        <row r="2177">
          <cell r="B2177">
            <v>40611</v>
          </cell>
          <cell r="C2177">
            <v>40611</v>
          </cell>
          <cell r="E2177">
            <v>33.51</v>
          </cell>
          <cell r="F2177" t="str">
            <v>GEL</v>
          </cell>
          <cell r="G2177">
            <v>19.5</v>
          </cell>
          <cell r="H2177" t="str">
            <v>USD</v>
          </cell>
        </row>
        <row r="2178">
          <cell r="B2178">
            <v>40611</v>
          </cell>
          <cell r="C2178">
            <v>40611</v>
          </cell>
          <cell r="E2178">
            <v>73.73</v>
          </cell>
          <cell r="F2178" t="str">
            <v>GEL</v>
          </cell>
          <cell r="G2178">
            <v>42.9</v>
          </cell>
          <cell r="H2178" t="str">
            <v>USD</v>
          </cell>
        </row>
        <row r="2179">
          <cell r="B2179">
            <v>40611</v>
          </cell>
          <cell r="C2179">
            <v>40611</v>
          </cell>
          <cell r="E2179">
            <v>20.11</v>
          </cell>
          <cell r="F2179" t="str">
            <v>GEL</v>
          </cell>
          <cell r="G2179">
            <v>11.700000000000001</v>
          </cell>
          <cell r="H2179" t="str">
            <v>USD</v>
          </cell>
        </row>
        <row r="2180">
          <cell r="B2180">
            <v>40611</v>
          </cell>
          <cell r="C2180">
            <v>40611</v>
          </cell>
          <cell r="E2180">
            <v>10.050000000000001</v>
          </cell>
          <cell r="F2180" t="str">
            <v>GEL</v>
          </cell>
          <cell r="G2180">
            <v>5.8500000000000005</v>
          </cell>
          <cell r="H2180" t="str">
            <v>USD</v>
          </cell>
        </row>
        <row r="2181">
          <cell r="B2181">
            <v>40611</v>
          </cell>
          <cell r="C2181">
            <v>40611</v>
          </cell>
          <cell r="E2181">
            <v>3.35</v>
          </cell>
          <cell r="F2181" t="str">
            <v>GEL</v>
          </cell>
          <cell r="G2181">
            <v>1.95</v>
          </cell>
          <cell r="H2181" t="str">
            <v>USD</v>
          </cell>
        </row>
        <row r="2182">
          <cell r="B2182">
            <v>40611</v>
          </cell>
          <cell r="C2182">
            <v>40611</v>
          </cell>
          <cell r="E2182">
            <v>6.7</v>
          </cell>
          <cell r="F2182" t="str">
            <v>GEL</v>
          </cell>
          <cell r="G2182">
            <v>3.9</v>
          </cell>
          <cell r="H2182" t="str">
            <v>USD</v>
          </cell>
        </row>
        <row r="2183">
          <cell r="B2183">
            <v>40611</v>
          </cell>
          <cell r="C2183">
            <v>40611</v>
          </cell>
          <cell r="E2183">
            <v>36.86</v>
          </cell>
          <cell r="F2183" t="str">
            <v>GEL</v>
          </cell>
          <cell r="G2183">
            <v>21.45</v>
          </cell>
          <cell r="H2183" t="str">
            <v>USD</v>
          </cell>
        </row>
        <row r="2184">
          <cell r="B2184">
            <v>40611</v>
          </cell>
          <cell r="C2184">
            <v>40611</v>
          </cell>
          <cell r="E2184">
            <v>20.100000000000001</v>
          </cell>
          <cell r="F2184" t="str">
            <v>GEL</v>
          </cell>
          <cell r="G2184">
            <v>11.700000000000001</v>
          </cell>
          <cell r="H2184" t="str">
            <v>USD</v>
          </cell>
        </row>
        <row r="2185">
          <cell r="B2185">
            <v>40611</v>
          </cell>
          <cell r="C2185">
            <v>40611</v>
          </cell>
          <cell r="E2185">
            <v>6.7</v>
          </cell>
          <cell r="F2185" t="str">
            <v>GEL</v>
          </cell>
          <cell r="G2185">
            <v>3.9</v>
          </cell>
          <cell r="H2185" t="str">
            <v>USD</v>
          </cell>
        </row>
        <row r="2186">
          <cell r="B2186">
            <v>40611</v>
          </cell>
          <cell r="C2186">
            <v>40611</v>
          </cell>
          <cell r="E2186">
            <v>33.520000000000003</v>
          </cell>
          <cell r="F2186" t="str">
            <v>GEL</v>
          </cell>
          <cell r="G2186">
            <v>19.5</v>
          </cell>
          <cell r="H2186" t="str">
            <v>USD</v>
          </cell>
        </row>
        <row r="2187">
          <cell r="B2187">
            <v>40611</v>
          </cell>
          <cell r="C2187">
            <v>40611</v>
          </cell>
          <cell r="E2187">
            <v>6.7</v>
          </cell>
          <cell r="F2187" t="str">
            <v>GEL</v>
          </cell>
          <cell r="G2187">
            <v>3.9</v>
          </cell>
          <cell r="H2187" t="str">
            <v>USD</v>
          </cell>
        </row>
        <row r="2188">
          <cell r="B2188">
            <v>40611</v>
          </cell>
          <cell r="C2188">
            <v>40611</v>
          </cell>
          <cell r="E2188">
            <v>6.7</v>
          </cell>
          <cell r="F2188" t="str">
            <v>GEL</v>
          </cell>
          <cell r="G2188">
            <v>3.9</v>
          </cell>
          <cell r="H2188" t="str">
            <v>USD</v>
          </cell>
        </row>
        <row r="2189">
          <cell r="B2189">
            <v>40611</v>
          </cell>
          <cell r="C2189">
            <v>40611</v>
          </cell>
          <cell r="E2189">
            <v>40.22</v>
          </cell>
          <cell r="F2189" t="str">
            <v>GEL</v>
          </cell>
          <cell r="G2189">
            <v>23.400000000000002</v>
          </cell>
          <cell r="H2189" t="str">
            <v>USD</v>
          </cell>
        </row>
        <row r="2190">
          <cell r="B2190">
            <v>40611</v>
          </cell>
          <cell r="C2190">
            <v>40611</v>
          </cell>
          <cell r="E2190">
            <v>6.7</v>
          </cell>
          <cell r="F2190" t="str">
            <v>GEL</v>
          </cell>
          <cell r="G2190">
            <v>3.9</v>
          </cell>
          <cell r="H2190" t="str">
            <v>USD</v>
          </cell>
        </row>
        <row r="2191">
          <cell r="B2191">
            <v>40611</v>
          </cell>
          <cell r="C2191">
            <v>40611</v>
          </cell>
          <cell r="E2191">
            <v>6.7</v>
          </cell>
          <cell r="F2191" t="str">
            <v>GEL</v>
          </cell>
          <cell r="G2191">
            <v>3.9</v>
          </cell>
          <cell r="H2191" t="str">
            <v>USD</v>
          </cell>
        </row>
        <row r="2192">
          <cell r="B2192">
            <v>40611</v>
          </cell>
          <cell r="C2192">
            <v>40611</v>
          </cell>
          <cell r="E2192">
            <v>6.7</v>
          </cell>
          <cell r="F2192" t="str">
            <v>GEL</v>
          </cell>
          <cell r="G2192">
            <v>3.9</v>
          </cell>
          <cell r="H2192" t="str">
            <v>USD</v>
          </cell>
        </row>
        <row r="2193">
          <cell r="B2193">
            <v>40611</v>
          </cell>
          <cell r="C2193">
            <v>40611</v>
          </cell>
          <cell r="E2193">
            <v>20.11</v>
          </cell>
          <cell r="F2193" t="str">
            <v>GEL</v>
          </cell>
          <cell r="G2193">
            <v>11.700000000000001</v>
          </cell>
          <cell r="H2193" t="str">
            <v>USD</v>
          </cell>
        </row>
        <row r="2194">
          <cell r="B2194">
            <v>40611</v>
          </cell>
          <cell r="C2194">
            <v>40611</v>
          </cell>
          <cell r="E2194">
            <v>6.7</v>
          </cell>
          <cell r="F2194" t="str">
            <v>GEL</v>
          </cell>
          <cell r="G2194">
            <v>3.9</v>
          </cell>
          <cell r="H2194" t="str">
            <v>USD</v>
          </cell>
        </row>
        <row r="2195">
          <cell r="B2195">
            <v>40611</v>
          </cell>
          <cell r="C2195">
            <v>40611</v>
          </cell>
          <cell r="E2195">
            <v>26.810000000000002</v>
          </cell>
          <cell r="F2195" t="str">
            <v>GEL</v>
          </cell>
          <cell r="G2195">
            <v>15.6</v>
          </cell>
          <cell r="H2195" t="str">
            <v>USD</v>
          </cell>
        </row>
        <row r="2196">
          <cell r="B2196">
            <v>40611</v>
          </cell>
          <cell r="C2196">
            <v>40611</v>
          </cell>
          <cell r="E2196">
            <v>6.7</v>
          </cell>
          <cell r="F2196" t="str">
            <v>GEL</v>
          </cell>
          <cell r="G2196">
            <v>3.9</v>
          </cell>
          <cell r="H2196" t="str">
            <v>USD</v>
          </cell>
        </row>
        <row r="2197">
          <cell r="B2197">
            <v>40611</v>
          </cell>
          <cell r="C2197">
            <v>40611</v>
          </cell>
          <cell r="E2197">
            <v>6.7</v>
          </cell>
          <cell r="F2197" t="str">
            <v>GEL</v>
          </cell>
          <cell r="G2197">
            <v>3.9</v>
          </cell>
          <cell r="H2197" t="str">
            <v>USD</v>
          </cell>
        </row>
        <row r="2198">
          <cell r="B2198">
            <v>40611</v>
          </cell>
          <cell r="C2198">
            <v>40611</v>
          </cell>
          <cell r="E2198">
            <v>16.760000000000002</v>
          </cell>
          <cell r="F2198" t="str">
            <v>GEL</v>
          </cell>
          <cell r="G2198">
            <v>9.75</v>
          </cell>
          <cell r="H2198" t="str">
            <v>USD</v>
          </cell>
        </row>
        <row r="2199">
          <cell r="B2199">
            <v>40611</v>
          </cell>
          <cell r="C2199">
            <v>40611</v>
          </cell>
          <cell r="E2199">
            <v>6.7</v>
          </cell>
          <cell r="F2199" t="str">
            <v>GEL</v>
          </cell>
          <cell r="G2199">
            <v>3.9</v>
          </cell>
          <cell r="H2199" t="str">
            <v>USD</v>
          </cell>
        </row>
        <row r="2200">
          <cell r="B2200">
            <v>40611</v>
          </cell>
          <cell r="C2200">
            <v>40611</v>
          </cell>
          <cell r="E2200">
            <v>13.41</v>
          </cell>
          <cell r="F2200" t="str">
            <v>GEL</v>
          </cell>
          <cell r="G2200">
            <v>7.8</v>
          </cell>
          <cell r="H2200" t="str">
            <v>USD</v>
          </cell>
        </row>
        <row r="2201">
          <cell r="B2201">
            <v>40611</v>
          </cell>
          <cell r="C2201">
            <v>40611</v>
          </cell>
          <cell r="E2201">
            <v>40.22</v>
          </cell>
          <cell r="F2201" t="str">
            <v>GEL</v>
          </cell>
          <cell r="G2201">
            <v>23.400000000000002</v>
          </cell>
          <cell r="H2201" t="str">
            <v>USD</v>
          </cell>
        </row>
        <row r="2202">
          <cell r="B2202">
            <v>40611</v>
          </cell>
          <cell r="C2202">
            <v>40611</v>
          </cell>
          <cell r="E2202">
            <v>53.63</v>
          </cell>
          <cell r="F2202" t="str">
            <v>GEL</v>
          </cell>
          <cell r="G2202">
            <v>31.2</v>
          </cell>
          <cell r="H2202" t="str">
            <v>USD</v>
          </cell>
        </row>
        <row r="2203">
          <cell r="B2203">
            <v>40611</v>
          </cell>
          <cell r="C2203">
            <v>40611</v>
          </cell>
          <cell r="E2203">
            <v>6.7</v>
          </cell>
          <cell r="F2203" t="str">
            <v>GEL</v>
          </cell>
          <cell r="G2203">
            <v>3.9</v>
          </cell>
          <cell r="H2203" t="str">
            <v>USD</v>
          </cell>
        </row>
        <row r="2204">
          <cell r="B2204">
            <v>40611</v>
          </cell>
          <cell r="C2204">
            <v>40611</v>
          </cell>
          <cell r="E2204">
            <v>6.7</v>
          </cell>
          <cell r="F2204" t="str">
            <v>GEL</v>
          </cell>
          <cell r="G2204">
            <v>3.9</v>
          </cell>
          <cell r="H2204" t="str">
            <v>USD</v>
          </cell>
        </row>
        <row r="2205">
          <cell r="B2205">
            <v>40611</v>
          </cell>
          <cell r="C2205">
            <v>40611</v>
          </cell>
          <cell r="E2205">
            <v>6.7</v>
          </cell>
          <cell r="F2205" t="str">
            <v>GEL</v>
          </cell>
          <cell r="G2205">
            <v>3.9</v>
          </cell>
          <cell r="H2205" t="str">
            <v>USD</v>
          </cell>
        </row>
        <row r="2206">
          <cell r="B2206">
            <v>40611</v>
          </cell>
          <cell r="C2206">
            <v>40611</v>
          </cell>
          <cell r="E2206">
            <v>6.7</v>
          </cell>
          <cell r="F2206" t="str">
            <v>GEL</v>
          </cell>
          <cell r="G2206">
            <v>3.9</v>
          </cell>
          <cell r="H2206" t="str">
            <v>USD</v>
          </cell>
        </row>
        <row r="2207">
          <cell r="B2207">
            <v>40611</v>
          </cell>
          <cell r="C2207">
            <v>40611</v>
          </cell>
          <cell r="E2207">
            <v>13.41</v>
          </cell>
          <cell r="F2207" t="str">
            <v>GEL</v>
          </cell>
          <cell r="G2207">
            <v>7.8</v>
          </cell>
          <cell r="H2207" t="str">
            <v>USD</v>
          </cell>
        </row>
        <row r="2208">
          <cell r="B2208">
            <v>40611</v>
          </cell>
          <cell r="C2208">
            <v>40611</v>
          </cell>
          <cell r="E2208">
            <v>16.760000000000002</v>
          </cell>
          <cell r="F2208" t="str">
            <v>GEL</v>
          </cell>
          <cell r="G2208">
            <v>9.75</v>
          </cell>
          <cell r="H2208" t="str">
            <v>USD</v>
          </cell>
        </row>
        <row r="2209">
          <cell r="B2209">
            <v>40611</v>
          </cell>
          <cell r="C2209">
            <v>40611</v>
          </cell>
          <cell r="E2209">
            <v>6.7</v>
          </cell>
          <cell r="F2209" t="str">
            <v>GEL</v>
          </cell>
          <cell r="G2209">
            <v>3.9</v>
          </cell>
          <cell r="H2209" t="str">
            <v>USD</v>
          </cell>
        </row>
        <row r="2210">
          <cell r="B2210">
            <v>40611</v>
          </cell>
          <cell r="C2210">
            <v>40611</v>
          </cell>
          <cell r="E2210">
            <v>6.7</v>
          </cell>
          <cell r="F2210" t="str">
            <v>GEL</v>
          </cell>
          <cell r="G2210">
            <v>3.9</v>
          </cell>
          <cell r="H2210" t="str">
            <v>USD</v>
          </cell>
        </row>
        <row r="2211">
          <cell r="B2211">
            <v>40611</v>
          </cell>
          <cell r="C2211">
            <v>40611</v>
          </cell>
          <cell r="E2211">
            <v>3.35</v>
          </cell>
          <cell r="F2211" t="str">
            <v>GEL</v>
          </cell>
          <cell r="G2211">
            <v>1.95</v>
          </cell>
          <cell r="H2211" t="str">
            <v>USD</v>
          </cell>
        </row>
        <row r="2212">
          <cell r="B2212">
            <v>40611</v>
          </cell>
          <cell r="C2212">
            <v>40611</v>
          </cell>
          <cell r="E2212">
            <v>3.35</v>
          </cell>
          <cell r="F2212" t="str">
            <v>GEL</v>
          </cell>
          <cell r="G2212">
            <v>1.95</v>
          </cell>
          <cell r="H2212" t="str">
            <v>USD</v>
          </cell>
        </row>
        <row r="2213">
          <cell r="B2213">
            <v>40611</v>
          </cell>
          <cell r="C2213">
            <v>40611</v>
          </cell>
          <cell r="E2213">
            <v>6.7</v>
          </cell>
          <cell r="F2213" t="str">
            <v>GEL</v>
          </cell>
          <cell r="G2213">
            <v>3.9</v>
          </cell>
          <cell r="H2213" t="str">
            <v>USD</v>
          </cell>
        </row>
        <row r="2214">
          <cell r="B2214">
            <v>40611</v>
          </cell>
          <cell r="C2214">
            <v>40611</v>
          </cell>
          <cell r="E2214">
            <v>6.7</v>
          </cell>
          <cell r="F2214" t="str">
            <v>GEL</v>
          </cell>
          <cell r="G2214">
            <v>3.9</v>
          </cell>
          <cell r="H2214" t="str">
            <v>USD</v>
          </cell>
        </row>
        <row r="2215">
          <cell r="B2215">
            <v>40611</v>
          </cell>
          <cell r="C2215">
            <v>40611</v>
          </cell>
          <cell r="E2215">
            <v>20.11</v>
          </cell>
          <cell r="F2215" t="str">
            <v>GEL</v>
          </cell>
          <cell r="G2215">
            <v>11.700000000000001</v>
          </cell>
          <cell r="H2215" t="str">
            <v>USD</v>
          </cell>
        </row>
        <row r="2216">
          <cell r="B2216">
            <v>40611</v>
          </cell>
          <cell r="C2216">
            <v>40611</v>
          </cell>
          <cell r="E2216">
            <v>26.810000000000002</v>
          </cell>
          <cell r="F2216" t="str">
            <v>GEL</v>
          </cell>
          <cell r="G2216">
            <v>15.6</v>
          </cell>
          <cell r="H2216" t="str">
            <v>USD</v>
          </cell>
        </row>
        <row r="2217">
          <cell r="B2217">
            <v>40611</v>
          </cell>
          <cell r="C2217">
            <v>40611</v>
          </cell>
          <cell r="E2217">
            <v>20.11</v>
          </cell>
          <cell r="F2217" t="str">
            <v>GEL</v>
          </cell>
          <cell r="G2217">
            <v>11.700000000000001</v>
          </cell>
          <cell r="H2217" t="str">
            <v>USD</v>
          </cell>
        </row>
        <row r="2218">
          <cell r="B2218">
            <v>40611</v>
          </cell>
          <cell r="C2218">
            <v>40611</v>
          </cell>
          <cell r="E2218">
            <v>10.050000000000001</v>
          </cell>
          <cell r="F2218" t="str">
            <v>GEL</v>
          </cell>
          <cell r="G2218">
            <v>5.8500000000000005</v>
          </cell>
          <cell r="H2218" t="str">
            <v>USD</v>
          </cell>
        </row>
        <row r="2219">
          <cell r="B2219">
            <v>40611</v>
          </cell>
          <cell r="C2219">
            <v>40611</v>
          </cell>
          <cell r="E2219">
            <v>3.35</v>
          </cell>
          <cell r="F2219" t="str">
            <v>GEL</v>
          </cell>
          <cell r="G2219">
            <v>1.95</v>
          </cell>
          <cell r="H2219" t="str">
            <v>USD</v>
          </cell>
        </row>
        <row r="2220">
          <cell r="B2220">
            <v>40611</v>
          </cell>
          <cell r="C2220">
            <v>40611</v>
          </cell>
          <cell r="E2220">
            <v>3.35</v>
          </cell>
          <cell r="F2220" t="str">
            <v>GEL</v>
          </cell>
          <cell r="G2220">
            <v>1.95</v>
          </cell>
          <cell r="H2220" t="str">
            <v>USD</v>
          </cell>
        </row>
        <row r="2221">
          <cell r="B2221">
            <v>40611</v>
          </cell>
          <cell r="C2221">
            <v>40611</v>
          </cell>
          <cell r="E2221">
            <v>6.7</v>
          </cell>
          <cell r="F2221" t="str">
            <v>GEL</v>
          </cell>
          <cell r="G2221">
            <v>3.9</v>
          </cell>
          <cell r="H2221" t="str">
            <v>USD</v>
          </cell>
        </row>
        <row r="2222">
          <cell r="B2222">
            <v>40611</v>
          </cell>
          <cell r="C2222">
            <v>40611</v>
          </cell>
          <cell r="E2222">
            <v>10.050000000000001</v>
          </cell>
          <cell r="F2222" t="str">
            <v>GEL</v>
          </cell>
          <cell r="G2222">
            <v>5.8500000000000005</v>
          </cell>
          <cell r="H2222" t="str">
            <v>USD</v>
          </cell>
        </row>
        <row r="2223">
          <cell r="B2223">
            <v>40611</v>
          </cell>
          <cell r="C2223">
            <v>40611</v>
          </cell>
          <cell r="E2223">
            <v>6.7</v>
          </cell>
          <cell r="F2223" t="str">
            <v>GEL</v>
          </cell>
          <cell r="G2223">
            <v>3.9</v>
          </cell>
          <cell r="H2223" t="str">
            <v>USD</v>
          </cell>
        </row>
        <row r="2224">
          <cell r="B2224">
            <v>40611</v>
          </cell>
          <cell r="C2224">
            <v>40611</v>
          </cell>
          <cell r="E2224">
            <v>6.7</v>
          </cell>
          <cell r="F2224" t="str">
            <v>GEL</v>
          </cell>
          <cell r="G2224">
            <v>3.9</v>
          </cell>
          <cell r="H2224" t="str">
            <v>USD</v>
          </cell>
        </row>
        <row r="2225">
          <cell r="B2225">
            <v>40611</v>
          </cell>
          <cell r="C2225">
            <v>40611</v>
          </cell>
          <cell r="E2225">
            <v>13.41</v>
          </cell>
          <cell r="F2225" t="str">
            <v>GEL</v>
          </cell>
          <cell r="G2225">
            <v>7.8</v>
          </cell>
          <cell r="H2225" t="str">
            <v>USD</v>
          </cell>
        </row>
        <row r="2226">
          <cell r="B2226">
            <v>40611</v>
          </cell>
          <cell r="C2226">
            <v>40611</v>
          </cell>
          <cell r="E2226">
            <v>6.7</v>
          </cell>
          <cell r="F2226" t="str">
            <v>GEL</v>
          </cell>
          <cell r="G2226">
            <v>3.9</v>
          </cell>
          <cell r="H2226" t="str">
            <v>USD</v>
          </cell>
        </row>
        <row r="2227">
          <cell r="B2227">
            <v>40611</v>
          </cell>
          <cell r="C2227">
            <v>40611</v>
          </cell>
          <cell r="E2227">
            <v>13.41</v>
          </cell>
          <cell r="F2227" t="str">
            <v>GEL</v>
          </cell>
          <cell r="G2227">
            <v>7.8</v>
          </cell>
          <cell r="H2227" t="str">
            <v>USD</v>
          </cell>
        </row>
        <row r="2228">
          <cell r="B2228">
            <v>40611</v>
          </cell>
          <cell r="C2228">
            <v>40611</v>
          </cell>
          <cell r="E2228">
            <v>3.35</v>
          </cell>
          <cell r="F2228" t="str">
            <v>GEL</v>
          </cell>
          <cell r="G2228">
            <v>1.95</v>
          </cell>
          <cell r="H2228" t="str">
            <v>USD</v>
          </cell>
        </row>
        <row r="2229">
          <cell r="B2229">
            <v>40611</v>
          </cell>
          <cell r="C2229">
            <v>40611</v>
          </cell>
          <cell r="E2229">
            <v>13.41</v>
          </cell>
          <cell r="F2229" t="str">
            <v>GEL</v>
          </cell>
          <cell r="G2229">
            <v>7.8</v>
          </cell>
          <cell r="H2229" t="str">
            <v>USD</v>
          </cell>
        </row>
        <row r="2230">
          <cell r="B2230">
            <v>40611</v>
          </cell>
          <cell r="C2230">
            <v>40611</v>
          </cell>
          <cell r="E2230">
            <v>6.7</v>
          </cell>
          <cell r="F2230" t="str">
            <v>GEL</v>
          </cell>
          <cell r="G2230">
            <v>3.9</v>
          </cell>
          <cell r="H2230" t="str">
            <v>USD</v>
          </cell>
        </row>
        <row r="2231">
          <cell r="B2231">
            <v>40611</v>
          </cell>
          <cell r="C2231">
            <v>40611</v>
          </cell>
          <cell r="E2231">
            <v>13.41</v>
          </cell>
          <cell r="F2231" t="str">
            <v>GEL</v>
          </cell>
          <cell r="G2231">
            <v>7.8</v>
          </cell>
          <cell r="H2231" t="str">
            <v>USD</v>
          </cell>
        </row>
        <row r="2232">
          <cell r="B2232">
            <v>40611</v>
          </cell>
          <cell r="C2232">
            <v>40611</v>
          </cell>
          <cell r="E2232">
            <v>3.35</v>
          </cell>
          <cell r="F2232" t="str">
            <v>GEL</v>
          </cell>
          <cell r="G2232">
            <v>1.95</v>
          </cell>
          <cell r="H2232" t="str">
            <v>USD</v>
          </cell>
        </row>
        <row r="2233">
          <cell r="B2233">
            <v>40611</v>
          </cell>
          <cell r="C2233">
            <v>40611</v>
          </cell>
          <cell r="E2233">
            <v>26.810000000000002</v>
          </cell>
          <cell r="F2233" t="str">
            <v>GEL</v>
          </cell>
          <cell r="G2233">
            <v>15.6</v>
          </cell>
          <cell r="H2233" t="str">
            <v>USD</v>
          </cell>
        </row>
        <row r="2234">
          <cell r="B2234">
            <v>40611</v>
          </cell>
          <cell r="C2234">
            <v>40611</v>
          </cell>
          <cell r="E2234">
            <v>13.4</v>
          </cell>
          <cell r="F2234" t="str">
            <v>GEL</v>
          </cell>
          <cell r="G2234">
            <v>7.8</v>
          </cell>
          <cell r="H2234" t="str">
            <v>USD</v>
          </cell>
        </row>
        <row r="2235">
          <cell r="B2235">
            <v>40611</v>
          </cell>
          <cell r="C2235">
            <v>40611</v>
          </cell>
          <cell r="E2235">
            <v>6.7</v>
          </cell>
          <cell r="F2235" t="str">
            <v>GEL</v>
          </cell>
          <cell r="G2235">
            <v>3.9</v>
          </cell>
          <cell r="H2235" t="str">
            <v>USD</v>
          </cell>
        </row>
        <row r="2236">
          <cell r="B2236">
            <v>40611</v>
          </cell>
          <cell r="C2236">
            <v>40611</v>
          </cell>
          <cell r="E2236">
            <v>6.7</v>
          </cell>
          <cell r="F2236" t="str">
            <v>GEL</v>
          </cell>
          <cell r="G2236">
            <v>3.9</v>
          </cell>
          <cell r="H2236" t="str">
            <v>USD</v>
          </cell>
        </row>
        <row r="2237">
          <cell r="B2237">
            <v>40611</v>
          </cell>
          <cell r="C2237">
            <v>40611</v>
          </cell>
          <cell r="E2237">
            <v>10.050000000000001</v>
          </cell>
          <cell r="F2237" t="str">
            <v>GEL</v>
          </cell>
          <cell r="G2237">
            <v>5.8500000000000005</v>
          </cell>
          <cell r="H2237" t="str">
            <v>USD</v>
          </cell>
        </row>
        <row r="2238">
          <cell r="B2238">
            <v>40611</v>
          </cell>
          <cell r="C2238">
            <v>40611</v>
          </cell>
          <cell r="E2238">
            <v>6.7</v>
          </cell>
          <cell r="F2238" t="str">
            <v>GEL</v>
          </cell>
          <cell r="G2238">
            <v>3.9</v>
          </cell>
          <cell r="H2238" t="str">
            <v>USD</v>
          </cell>
        </row>
        <row r="2239">
          <cell r="B2239">
            <v>40611</v>
          </cell>
          <cell r="C2239">
            <v>40611</v>
          </cell>
          <cell r="E2239">
            <v>3.35</v>
          </cell>
          <cell r="F2239" t="str">
            <v>GEL</v>
          </cell>
          <cell r="G2239">
            <v>1.95</v>
          </cell>
          <cell r="H2239" t="str">
            <v>USD</v>
          </cell>
        </row>
        <row r="2240">
          <cell r="B2240">
            <v>40611</v>
          </cell>
          <cell r="C2240">
            <v>40611</v>
          </cell>
          <cell r="E2240">
            <v>6.7</v>
          </cell>
          <cell r="F2240" t="str">
            <v>GEL</v>
          </cell>
          <cell r="G2240">
            <v>3.9</v>
          </cell>
          <cell r="H2240" t="str">
            <v>USD</v>
          </cell>
        </row>
        <row r="2241">
          <cell r="B2241">
            <v>40611</v>
          </cell>
          <cell r="C2241">
            <v>40611</v>
          </cell>
          <cell r="E2241">
            <v>6.7</v>
          </cell>
          <cell r="F2241" t="str">
            <v>GEL</v>
          </cell>
          <cell r="G2241">
            <v>3.9</v>
          </cell>
          <cell r="H2241" t="str">
            <v>USD</v>
          </cell>
        </row>
        <row r="2242">
          <cell r="B2242">
            <v>40611</v>
          </cell>
          <cell r="C2242">
            <v>40611</v>
          </cell>
          <cell r="E2242">
            <v>13.4</v>
          </cell>
          <cell r="F2242" t="str">
            <v>GEL</v>
          </cell>
          <cell r="G2242">
            <v>7.8</v>
          </cell>
          <cell r="H2242" t="str">
            <v>USD</v>
          </cell>
        </row>
        <row r="2243">
          <cell r="B2243">
            <v>40611</v>
          </cell>
          <cell r="C2243">
            <v>40611</v>
          </cell>
          <cell r="E2243">
            <v>6.7</v>
          </cell>
          <cell r="F2243" t="str">
            <v>GEL</v>
          </cell>
          <cell r="G2243">
            <v>3.9</v>
          </cell>
          <cell r="H2243" t="str">
            <v>USD</v>
          </cell>
        </row>
        <row r="2244">
          <cell r="B2244">
            <v>40611</v>
          </cell>
          <cell r="C2244">
            <v>40611</v>
          </cell>
          <cell r="E2244">
            <v>26.810000000000002</v>
          </cell>
          <cell r="F2244" t="str">
            <v>GEL</v>
          </cell>
          <cell r="G2244">
            <v>15.6</v>
          </cell>
          <cell r="H2244" t="str">
            <v>USD</v>
          </cell>
        </row>
        <row r="2245">
          <cell r="B2245">
            <v>40611</v>
          </cell>
          <cell r="C2245">
            <v>40611</v>
          </cell>
          <cell r="E2245">
            <v>6.7</v>
          </cell>
          <cell r="F2245" t="str">
            <v>GEL</v>
          </cell>
          <cell r="G2245">
            <v>3.9</v>
          </cell>
          <cell r="H2245" t="str">
            <v>USD</v>
          </cell>
        </row>
        <row r="2246">
          <cell r="B2246">
            <v>40611</v>
          </cell>
          <cell r="C2246">
            <v>40611</v>
          </cell>
          <cell r="E2246">
            <v>6.7</v>
          </cell>
          <cell r="F2246" t="str">
            <v>GEL</v>
          </cell>
          <cell r="G2246">
            <v>3.9</v>
          </cell>
          <cell r="H2246" t="str">
            <v>USD</v>
          </cell>
        </row>
        <row r="2247">
          <cell r="B2247">
            <v>40611</v>
          </cell>
          <cell r="C2247">
            <v>40611</v>
          </cell>
          <cell r="E2247">
            <v>46.92</v>
          </cell>
          <cell r="F2247" t="str">
            <v>GEL</v>
          </cell>
          <cell r="G2247">
            <v>27.3</v>
          </cell>
          <cell r="H2247" t="str">
            <v>USD</v>
          </cell>
        </row>
        <row r="2248">
          <cell r="B2248">
            <v>40611</v>
          </cell>
          <cell r="C2248">
            <v>40611</v>
          </cell>
          <cell r="E2248">
            <v>7.37</v>
          </cell>
          <cell r="F2248" t="str">
            <v>GEL</v>
          </cell>
          <cell r="G2248">
            <v>4.29</v>
          </cell>
          <cell r="H2248" t="str">
            <v>USD</v>
          </cell>
        </row>
        <row r="2249">
          <cell r="B2249">
            <v>40611</v>
          </cell>
          <cell r="C2249">
            <v>40611</v>
          </cell>
          <cell r="E2249">
            <v>6.7</v>
          </cell>
          <cell r="F2249" t="str">
            <v>GEL</v>
          </cell>
          <cell r="G2249">
            <v>3.9</v>
          </cell>
          <cell r="H2249" t="str">
            <v>USD</v>
          </cell>
        </row>
        <row r="2250">
          <cell r="B2250">
            <v>40611</v>
          </cell>
          <cell r="C2250">
            <v>40611</v>
          </cell>
          <cell r="E2250">
            <v>6807.93</v>
          </cell>
          <cell r="F2250" t="str">
            <v>GEL</v>
          </cell>
          <cell r="G2250">
            <v>2920.55</v>
          </cell>
          <cell r="H2250" t="str">
            <v>EUR</v>
          </cell>
        </row>
        <row r="2251">
          <cell r="B2251">
            <v>40611</v>
          </cell>
          <cell r="C2251">
            <v>40611</v>
          </cell>
          <cell r="E2251">
            <v>34.94</v>
          </cell>
          <cell r="F2251" t="str">
            <v>GEL</v>
          </cell>
          <cell r="G2251">
            <v>14.5</v>
          </cell>
          <cell r="H2251" t="str">
            <v>EUR</v>
          </cell>
        </row>
        <row r="2252">
          <cell r="B2252">
            <v>40611</v>
          </cell>
          <cell r="C2252">
            <v>40611</v>
          </cell>
          <cell r="E2252">
            <v>20.97</v>
          </cell>
          <cell r="F2252" t="str">
            <v>GEL</v>
          </cell>
          <cell r="G2252">
            <v>8.7000000000000011</v>
          </cell>
          <cell r="H2252" t="str">
            <v>EUR</v>
          </cell>
        </row>
        <row r="2253">
          <cell r="B2253">
            <v>40611</v>
          </cell>
          <cell r="C2253">
            <v>40611</v>
          </cell>
          <cell r="E2253">
            <v>92862.400000000009</v>
          </cell>
          <cell r="F2253" t="str">
            <v>GEL</v>
          </cell>
          <cell r="G2253">
            <v>54820.72</v>
          </cell>
          <cell r="H2253" t="str">
            <v>USD</v>
          </cell>
        </row>
        <row r="2254">
          <cell r="B2254">
            <v>40611</v>
          </cell>
          <cell r="C2254">
            <v>40611</v>
          </cell>
          <cell r="E2254">
            <v>33.520000000000003</v>
          </cell>
          <cell r="F2254" t="str">
            <v>GEL</v>
          </cell>
          <cell r="G2254">
            <v>19.5</v>
          </cell>
          <cell r="H2254" t="str">
            <v>USD</v>
          </cell>
        </row>
        <row r="2255">
          <cell r="B2255">
            <v>40611</v>
          </cell>
          <cell r="C2255">
            <v>40611</v>
          </cell>
          <cell r="E2255">
            <v>26.810000000000002</v>
          </cell>
          <cell r="F2255" t="str">
            <v>GEL</v>
          </cell>
          <cell r="G2255">
            <v>15.6</v>
          </cell>
          <cell r="H2255" t="str">
            <v>USD</v>
          </cell>
        </row>
        <row r="2256">
          <cell r="B2256">
            <v>40611</v>
          </cell>
          <cell r="C2256">
            <v>40611</v>
          </cell>
          <cell r="E2256">
            <v>20.11</v>
          </cell>
          <cell r="F2256" t="str">
            <v>GEL</v>
          </cell>
          <cell r="G2256">
            <v>11.700000000000001</v>
          </cell>
          <cell r="H2256" t="str">
            <v>USD</v>
          </cell>
        </row>
        <row r="2257">
          <cell r="B2257">
            <v>40611</v>
          </cell>
          <cell r="C2257">
            <v>40611</v>
          </cell>
          <cell r="E2257">
            <v>6.7</v>
          </cell>
          <cell r="F2257" t="str">
            <v>GEL</v>
          </cell>
          <cell r="G2257">
            <v>3.9</v>
          </cell>
          <cell r="H2257" t="str">
            <v>USD</v>
          </cell>
        </row>
        <row r="2258">
          <cell r="B2258">
            <v>40611</v>
          </cell>
          <cell r="C2258">
            <v>40611</v>
          </cell>
          <cell r="E2258">
            <v>13.4</v>
          </cell>
          <cell r="F2258" t="str">
            <v>GEL</v>
          </cell>
          <cell r="G2258">
            <v>7.8</v>
          </cell>
          <cell r="H2258" t="str">
            <v>USD</v>
          </cell>
        </row>
        <row r="2259">
          <cell r="B2259">
            <v>40611</v>
          </cell>
          <cell r="C2259">
            <v>40611</v>
          </cell>
          <cell r="E2259">
            <v>18.240000000000002</v>
          </cell>
          <cell r="F2259" t="str">
            <v>GEL</v>
          </cell>
          <cell r="G2259">
            <v>10.61</v>
          </cell>
          <cell r="H2259" t="str">
            <v>USD</v>
          </cell>
        </row>
        <row r="2260">
          <cell r="B2260">
            <v>40611</v>
          </cell>
          <cell r="C2260">
            <v>40611</v>
          </cell>
          <cell r="E2260">
            <v>14.46</v>
          </cell>
          <cell r="F2260" t="str">
            <v>GEL</v>
          </cell>
          <cell r="G2260">
            <v>8.41</v>
          </cell>
          <cell r="H2260" t="str">
            <v>USD</v>
          </cell>
        </row>
        <row r="2261">
          <cell r="B2261">
            <v>40611</v>
          </cell>
          <cell r="C2261">
            <v>40611</v>
          </cell>
          <cell r="E2261">
            <v>83.12</v>
          </cell>
          <cell r="F2261" t="str">
            <v>GEL</v>
          </cell>
          <cell r="G2261">
            <v>48.36</v>
          </cell>
          <cell r="H2261" t="str">
            <v>USD</v>
          </cell>
        </row>
        <row r="2262">
          <cell r="B2262">
            <v>40611</v>
          </cell>
          <cell r="C2262">
            <v>40611</v>
          </cell>
          <cell r="E2262">
            <v>2.06</v>
          </cell>
          <cell r="F2262" t="str">
            <v>GEL</v>
          </cell>
          <cell r="G2262">
            <v>1.2</v>
          </cell>
          <cell r="H2262" t="str">
            <v>USD</v>
          </cell>
        </row>
        <row r="2263">
          <cell r="B2263">
            <v>40611</v>
          </cell>
          <cell r="C2263">
            <v>40611</v>
          </cell>
          <cell r="E2263">
            <v>2.15</v>
          </cell>
          <cell r="F2263" t="str">
            <v>GEL</v>
          </cell>
          <cell r="G2263">
            <v>1.25</v>
          </cell>
          <cell r="H2263" t="str">
            <v>USD</v>
          </cell>
        </row>
        <row r="2264">
          <cell r="B2264">
            <v>40611</v>
          </cell>
          <cell r="C2264">
            <v>40611</v>
          </cell>
          <cell r="E2264">
            <v>0.88</v>
          </cell>
          <cell r="F2264" t="str">
            <v>GEL</v>
          </cell>
          <cell r="G2264">
            <v>0.51</v>
          </cell>
          <cell r="H2264" t="str">
            <v>USD</v>
          </cell>
        </row>
        <row r="2265">
          <cell r="B2265">
            <v>40611</v>
          </cell>
          <cell r="C2265">
            <v>40611</v>
          </cell>
          <cell r="E2265">
            <v>34.24</v>
          </cell>
          <cell r="F2265" t="str">
            <v>GEL</v>
          </cell>
          <cell r="G2265">
            <v>19.920000000000002</v>
          </cell>
          <cell r="H2265" t="str">
            <v>USD</v>
          </cell>
        </row>
        <row r="2266">
          <cell r="B2266">
            <v>40611</v>
          </cell>
          <cell r="C2266">
            <v>40611</v>
          </cell>
          <cell r="E2266">
            <v>0.69000000000000006</v>
          </cell>
          <cell r="F2266" t="str">
            <v>GEL</v>
          </cell>
          <cell r="G2266">
            <v>0.4</v>
          </cell>
          <cell r="H2266" t="str">
            <v>USD</v>
          </cell>
        </row>
        <row r="2267">
          <cell r="B2267">
            <v>40611</v>
          </cell>
          <cell r="C2267">
            <v>40611</v>
          </cell>
          <cell r="E2267">
            <v>1.05</v>
          </cell>
          <cell r="F2267" t="str">
            <v>GEL</v>
          </cell>
          <cell r="G2267">
            <v>0.61</v>
          </cell>
          <cell r="H2267" t="str">
            <v>USD</v>
          </cell>
        </row>
        <row r="2268">
          <cell r="B2268">
            <v>40611</v>
          </cell>
          <cell r="C2268">
            <v>40611</v>
          </cell>
          <cell r="E2268">
            <v>31.79</v>
          </cell>
          <cell r="F2268" t="str">
            <v>USD</v>
          </cell>
          <cell r="G2268">
            <v>55.32</v>
          </cell>
          <cell r="H2268" t="str">
            <v>GEL</v>
          </cell>
        </row>
        <row r="2269">
          <cell r="B2269">
            <v>40611</v>
          </cell>
          <cell r="C2269">
            <v>40611</v>
          </cell>
          <cell r="E2269">
            <v>800</v>
          </cell>
          <cell r="F2269" t="str">
            <v>USD</v>
          </cell>
          <cell r="G2269">
            <v>594.75</v>
          </cell>
          <cell r="H2269" t="str">
            <v>EUR</v>
          </cell>
        </row>
        <row r="2270">
          <cell r="B2270">
            <v>40611</v>
          </cell>
          <cell r="C2270">
            <v>40611</v>
          </cell>
          <cell r="E2270">
            <v>1036</v>
          </cell>
          <cell r="F2270" t="str">
            <v>USD</v>
          </cell>
          <cell r="G2270">
            <v>1780.68</v>
          </cell>
          <cell r="H2270" t="str">
            <v>GEL</v>
          </cell>
        </row>
        <row r="2271">
          <cell r="B2271">
            <v>40611</v>
          </cell>
          <cell r="C2271">
            <v>40612</v>
          </cell>
          <cell r="E2271">
            <v>1205.42</v>
          </cell>
          <cell r="F2271" t="str">
            <v>EUR</v>
          </cell>
          <cell r="G2271">
            <v>2866.73</v>
          </cell>
          <cell r="H2271" t="str">
            <v>GEL</v>
          </cell>
        </row>
        <row r="2272">
          <cell r="B2272">
            <v>40611</v>
          </cell>
          <cell r="C2272">
            <v>40612</v>
          </cell>
          <cell r="E2272">
            <v>462070</v>
          </cell>
          <cell r="F2272" t="str">
            <v>USD</v>
          </cell>
          <cell r="G2272">
            <v>791525.91</v>
          </cell>
          <cell r="H2272" t="str">
            <v>GEL</v>
          </cell>
        </row>
        <row r="2273">
          <cell r="B2273">
            <v>40611</v>
          </cell>
          <cell r="C2273">
            <v>40611</v>
          </cell>
          <cell r="E2273">
            <v>300000</v>
          </cell>
          <cell r="F2273" t="str">
            <v>USD</v>
          </cell>
          <cell r="G2273">
            <v>515640</v>
          </cell>
          <cell r="H2273" t="str">
            <v>GEL</v>
          </cell>
        </row>
        <row r="2274">
          <cell r="B2274">
            <v>40611</v>
          </cell>
          <cell r="C2274">
            <v>40611</v>
          </cell>
          <cell r="E2274">
            <v>130.99</v>
          </cell>
          <cell r="F2274" t="str">
            <v>USD</v>
          </cell>
          <cell r="G2274">
            <v>225.15</v>
          </cell>
          <cell r="H2274" t="str">
            <v>GEL</v>
          </cell>
        </row>
        <row r="2275">
          <cell r="B2275">
            <v>40611</v>
          </cell>
          <cell r="C2275">
            <v>40611</v>
          </cell>
          <cell r="E2275">
            <v>211.67000000000002</v>
          </cell>
          <cell r="F2275" t="str">
            <v>GEL</v>
          </cell>
          <cell r="G2275">
            <v>5585</v>
          </cell>
          <cell r="H2275" t="str">
            <v>INR</v>
          </cell>
        </row>
        <row r="2276">
          <cell r="B2276">
            <v>40611</v>
          </cell>
          <cell r="C2276">
            <v>40611</v>
          </cell>
          <cell r="E2276">
            <v>19252</v>
          </cell>
          <cell r="F2276" t="str">
            <v>ILS</v>
          </cell>
          <cell r="G2276">
            <v>9240.9600000000009</v>
          </cell>
          <cell r="H2276" t="str">
            <v>GEL</v>
          </cell>
        </row>
        <row r="2277">
          <cell r="B2277">
            <v>40611</v>
          </cell>
          <cell r="C2277">
            <v>40611</v>
          </cell>
          <cell r="E2277">
            <v>357800</v>
          </cell>
          <cell r="F2277" t="str">
            <v>HUF</v>
          </cell>
          <cell r="G2277">
            <v>3112.86</v>
          </cell>
          <cell r="H2277" t="str">
            <v>GEL</v>
          </cell>
        </row>
        <row r="2278">
          <cell r="B2278">
            <v>40611</v>
          </cell>
          <cell r="C2278">
            <v>40611</v>
          </cell>
          <cell r="E2278">
            <v>40.19</v>
          </cell>
          <cell r="F2278" t="str">
            <v>GEL</v>
          </cell>
          <cell r="G2278">
            <v>71000</v>
          </cell>
          <cell r="H2278" t="str">
            <v>BYR</v>
          </cell>
        </row>
        <row r="2279">
          <cell r="B2279">
            <v>40611</v>
          </cell>
          <cell r="C2279">
            <v>40611</v>
          </cell>
          <cell r="E2279">
            <v>120000</v>
          </cell>
          <cell r="F2279" t="str">
            <v>RUR</v>
          </cell>
          <cell r="G2279">
            <v>4243.99</v>
          </cell>
          <cell r="H2279" t="str">
            <v>USD</v>
          </cell>
        </row>
        <row r="2280">
          <cell r="B2280">
            <v>40611</v>
          </cell>
          <cell r="C2280">
            <v>40611</v>
          </cell>
          <cell r="E2280">
            <v>30000</v>
          </cell>
          <cell r="F2280" t="str">
            <v>CHF</v>
          </cell>
          <cell r="G2280">
            <v>32375.38</v>
          </cell>
          <cell r="H2280" t="str">
            <v>USD</v>
          </cell>
        </row>
        <row r="2281">
          <cell r="B2281">
            <v>40611</v>
          </cell>
          <cell r="C2281">
            <v>40611</v>
          </cell>
          <cell r="E2281">
            <v>20000</v>
          </cell>
          <cell r="F2281" t="str">
            <v>GBP</v>
          </cell>
          <cell r="G2281">
            <v>32434.02</v>
          </cell>
          <cell r="H2281" t="str">
            <v>USD</v>
          </cell>
        </row>
        <row r="2282">
          <cell r="B2282">
            <v>40611</v>
          </cell>
          <cell r="C2282">
            <v>40611</v>
          </cell>
          <cell r="E2282">
            <v>1.1000000000000001</v>
          </cell>
          <cell r="F2282" t="str">
            <v>GEL</v>
          </cell>
          <cell r="G2282">
            <v>0.64</v>
          </cell>
          <cell r="H2282" t="str">
            <v>USD</v>
          </cell>
        </row>
        <row r="2283">
          <cell r="B2283">
            <v>40611</v>
          </cell>
          <cell r="C2283">
            <v>40611</v>
          </cell>
          <cell r="E2283">
            <v>124.68</v>
          </cell>
          <cell r="F2283" t="str">
            <v>GEL</v>
          </cell>
          <cell r="G2283">
            <v>72.540000000000006</v>
          </cell>
          <cell r="H2283" t="str">
            <v>USD</v>
          </cell>
        </row>
        <row r="2284">
          <cell r="B2284">
            <v>40611</v>
          </cell>
          <cell r="C2284">
            <v>40611</v>
          </cell>
          <cell r="E2284">
            <v>2000</v>
          </cell>
          <cell r="F2284" t="str">
            <v>EUR</v>
          </cell>
          <cell r="G2284">
            <v>2785.92</v>
          </cell>
          <cell r="H2284" t="str">
            <v>USD</v>
          </cell>
        </row>
        <row r="2285">
          <cell r="B2285">
            <v>40611</v>
          </cell>
          <cell r="C2285">
            <v>40611</v>
          </cell>
          <cell r="E2285">
            <v>1705000</v>
          </cell>
          <cell r="F2285" t="str">
            <v>GEL</v>
          </cell>
          <cell r="G2285">
            <v>1000000</v>
          </cell>
          <cell r="H2285" t="str">
            <v>USD</v>
          </cell>
        </row>
        <row r="2286">
          <cell r="B2286">
            <v>40611</v>
          </cell>
          <cell r="C2286">
            <v>40611</v>
          </cell>
          <cell r="E2286">
            <v>15.35</v>
          </cell>
          <cell r="F2286" t="str">
            <v>GEL</v>
          </cell>
          <cell r="G2286">
            <v>6.37</v>
          </cell>
          <cell r="H2286" t="str">
            <v>EUR</v>
          </cell>
        </row>
        <row r="2287">
          <cell r="B2287">
            <v>40611</v>
          </cell>
          <cell r="C2287">
            <v>40611</v>
          </cell>
          <cell r="E2287">
            <v>77.94</v>
          </cell>
          <cell r="F2287" t="str">
            <v>USD</v>
          </cell>
          <cell r="G2287">
            <v>133.96</v>
          </cell>
          <cell r="H2287" t="str">
            <v>GEL</v>
          </cell>
        </row>
        <row r="2288">
          <cell r="B2288">
            <v>40611</v>
          </cell>
          <cell r="C2288">
            <v>40611</v>
          </cell>
          <cell r="E2288">
            <v>17.37</v>
          </cell>
          <cell r="F2288" t="str">
            <v>USD</v>
          </cell>
          <cell r="G2288">
            <v>29.86</v>
          </cell>
          <cell r="H2288" t="str">
            <v>GEL</v>
          </cell>
        </row>
        <row r="2289">
          <cell r="B2289">
            <v>40611</v>
          </cell>
          <cell r="C2289">
            <v>40611</v>
          </cell>
          <cell r="E2289">
            <v>58.61</v>
          </cell>
          <cell r="F2289" t="str">
            <v>USD</v>
          </cell>
          <cell r="G2289">
            <v>100.74000000000001</v>
          </cell>
          <cell r="H2289" t="str">
            <v>GEL</v>
          </cell>
        </row>
        <row r="2290">
          <cell r="B2290">
            <v>40611</v>
          </cell>
          <cell r="C2290">
            <v>40611</v>
          </cell>
          <cell r="E2290">
            <v>54.69</v>
          </cell>
          <cell r="F2290" t="str">
            <v>GEL</v>
          </cell>
          <cell r="G2290">
            <v>31.82</v>
          </cell>
          <cell r="H2290" t="str">
            <v>USD</v>
          </cell>
        </row>
        <row r="2291">
          <cell r="B2291">
            <v>40611</v>
          </cell>
          <cell r="C2291">
            <v>40611</v>
          </cell>
          <cell r="E2291">
            <v>119.35000000000001</v>
          </cell>
          <cell r="F2291" t="str">
            <v>GEL</v>
          </cell>
          <cell r="G2291">
            <v>69.44</v>
          </cell>
          <cell r="H2291" t="str">
            <v>USD</v>
          </cell>
        </row>
        <row r="2292">
          <cell r="B2292">
            <v>40611</v>
          </cell>
          <cell r="C2292">
            <v>40611</v>
          </cell>
          <cell r="E2292">
            <v>657.92</v>
          </cell>
          <cell r="F2292" t="str">
            <v>GEL</v>
          </cell>
          <cell r="G2292">
            <v>382.78000000000003</v>
          </cell>
          <cell r="H2292" t="str">
            <v>USD</v>
          </cell>
        </row>
        <row r="2293">
          <cell r="B2293">
            <v>40611</v>
          </cell>
          <cell r="C2293">
            <v>40611</v>
          </cell>
          <cell r="E2293">
            <v>291.78000000000003</v>
          </cell>
          <cell r="F2293" t="str">
            <v>GEL</v>
          </cell>
          <cell r="G2293">
            <v>169.76</v>
          </cell>
          <cell r="H2293" t="str">
            <v>USD</v>
          </cell>
        </row>
        <row r="2294">
          <cell r="B2294">
            <v>40611</v>
          </cell>
          <cell r="C2294">
            <v>40611</v>
          </cell>
          <cell r="E2294">
            <v>9.14</v>
          </cell>
          <cell r="F2294" t="str">
            <v>GEL</v>
          </cell>
          <cell r="G2294">
            <v>5.32</v>
          </cell>
          <cell r="H2294" t="str">
            <v>USD</v>
          </cell>
        </row>
        <row r="2295">
          <cell r="B2295">
            <v>40611</v>
          </cell>
          <cell r="C2295">
            <v>40611</v>
          </cell>
          <cell r="E2295">
            <v>1387.5</v>
          </cell>
          <cell r="F2295" t="str">
            <v>USD</v>
          </cell>
          <cell r="G2295">
            <v>2384.84</v>
          </cell>
          <cell r="H2295" t="str">
            <v>GEL</v>
          </cell>
        </row>
        <row r="2296">
          <cell r="B2296">
            <v>40611</v>
          </cell>
          <cell r="C2296">
            <v>40611</v>
          </cell>
          <cell r="E2296">
            <v>64.900000000000006</v>
          </cell>
          <cell r="F2296" t="str">
            <v>USD</v>
          </cell>
          <cell r="G2296">
            <v>111.55</v>
          </cell>
          <cell r="H2296" t="str">
            <v>GEL</v>
          </cell>
        </row>
        <row r="2297">
          <cell r="B2297">
            <v>40611</v>
          </cell>
          <cell r="C2297">
            <v>40611</v>
          </cell>
          <cell r="E2297">
            <v>1523.16</v>
          </cell>
          <cell r="F2297" t="str">
            <v>USD</v>
          </cell>
          <cell r="G2297">
            <v>2618.0100000000002</v>
          </cell>
          <cell r="H2297" t="str">
            <v>GEL</v>
          </cell>
        </row>
        <row r="2298">
          <cell r="B2298">
            <v>40611</v>
          </cell>
          <cell r="C2298">
            <v>40611</v>
          </cell>
          <cell r="E2298">
            <v>766.41</v>
          </cell>
          <cell r="F2298" t="str">
            <v>EUR</v>
          </cell>
          <cell r="G2298">
            <v>1068.3800000000001</v>
          </cell>
          <cell r="H2298" t="str">
            <v>USD</v>
          </cell>
        </row>
        <row r="2299">
          <cell r="B2299">
            <v>40611</v>
          </cell>
          <cell r="C2299">
            <v>40611</v>
          </cell>
          <cell r="E2299">
            <v>356069.44</v>
          </cell>
          <cell r="F2299" t="str">
            <v>GEL</v>
          </cell>
          <cell r="G2299">
            <v>208334.17</v>
          </cell>
          <cell r="H2299" t="str">
            <v>USD</v>
          </cell>
        </row>
        <row r="2300">
          <cell r="B2300">
            <v>40611</v>
          </cell>
          <cell r="C2300">
            <v>40611</v>
          </cell>
          <cell r="E2300">
            <v>94844.19</v>
          </cell>
          <cell r="F2300" t="str">
            <v>GEL</v>
          </cell>
          <cell r="G2300">
            <v>54843.12</v>
          </cell>
          <cell r="H2300" t="str">
            <v>USD</v>
          </cell>
        </row>
        <row r="2301">
          <cell r="B2301">
            <v>40611</v>
          </cell>
          <cell r="C2301">
            <v>40611</v>
          </cell>
          <cell r="E2301">
            <v>197935.44</v>
          </cell>
          <cell r="F2301" t="str">
            <v>GEL</v>
          </cell>
          <cell r="G2301">
            <v>115670.75</v>
          </cell>
          <cell r="H2301" t="str">
            <v>USD</v>
          </cell>
        </row>
        <row r="2302">
          <cell r="B2302">
            <v>40611</v>
          </cell>
          <cell r="C2302">
            <v>40611</v>
          </cell>
          <cell r="E2302">
            <v>183.58</v>
          </cell>
          <cell r="F2302" t="str">
            <v>USD</v>
          </cell>
          <cell r="G2302">
            <v>315.53000000000003</v>
          </cell>
          <cell r="H2302" t="str">
            <v>GEL</v>
          </cell>
        </row>
        <row r="2303">
          <cell r="B2303">
            <v>40611</v>
          </cell>
          <cell r="C2303">
            <v>40611</v>
          </cell>
          <cell r="E2303">
            <v>38.730000000000004</v>
          </cell>
          <cell r="F2303" t="str">
            <v>EUR</v>
          </cell>
          <cell r="G2303">
            <v>93.33</v>
          </cell>
          <cell r="H2303" t="str">
            <v>GEL</v>
          </cell>
        </row>
        <row r="2304">
          <cell r="B2304">
            <v>40611</v>
          </cell>
          <cell r="C2304">
            <v>40611</v>
          </cell>
          <cell r="E2304">
            <v>19.25</v>
          </cell>
          <cell r="F2304" t="str">
            <v>USD</v>
          </cell>
          <cell r="G2304">
            <v>33.08</v>
          </cell>
          <cell r="H2304" t="str">
            <v>GEL</v>
          </cell>
        </row>
        <row r="2305">
          <cell r="B2305">
            <v>40611</v>
          </cell>
          <cell r="C2305">
            <v>40611</v>
          </cell>
          <cell r="E2305">
            <v>7.92</v>
          </cell>
          <cell r="F2305" t="str">
            <v>EUR</v>
          </cell>
          <cell r="G2305">
            <v>19.080000000000002</v>
          </cell>
          <cell r="H2305" t="str">
            <v>GEL</v>
          </cell>
        </row>
        <row r="2306">
          <cell r="B2306">
            <v>40611</v>
          </cell>
          <cell r="C2306">
            <v>40611</v>
          </cell>
          <cell r="E2306">
            <v>68.75</v>
          </cell>
          <cell r="F2306" t="str">
            <v>USD</v>
          </cell>
          <cell r="G2306">
            <v>118.16</v>
          </cell>
          <cell r="H2306" t="str">
            <v>GEL</v>
          </cell>
        </row>
        <row r="2307">
          <cell r="B2307">
            <v>40611</v>
          </cell>
          <cell r="C2307">
            <v>40611</v>
          </cell>
          <cell r="E2307">
            <v>1387.33</v>
          </cell>
          <cell r="F2307" t="str">
            <v>USD</v>
          </cell>
          <cell r="G2307">
            <v>2384.54</v>
          </cell>
          <cell r="H2307" t="str">
            <v>GEL</v>
          </cell>
        </row>
        <row r="2308">
          <cell r="B2308">
            <v>40611</v>
          </cell>
          <cell r="C2308">
            <v>40611</v>
          </cell>
          <cell r="E2308">
            <v>1055.6200000000001</v>
          </cell>
          <cell r="F2308" t="str">
            <v>USD</v>
          </cell>
          <cell r="G2308">
            <v>1814.4</v>
          </cell>
          <cell r="H2308" t="str">
            <v>GEL</v>
          </cell>
        </row>
        <row r="2309">
          <cell r="B2309">
            <v>40611</v>
          </cell>
          <cell r="C2309">
            <v>40611</v>
          </cell>
          <cell r="E2309">
            <v>1858.28</v>
          </cell>
          <cell r="F2309" t="str">
            <v>GEL</v>
          </cell>
          <cell r="G2309">
            <v>1081.1500000000001</v>
          </cell>
          <cell r="H2309" t="str">
            <v>USD</v>
          </cell>
        </row>
        <row r="2310">
          <cell r="B2310">
            <v>40611</v>
          </cell>
          <cell r="C2310">
            <v>40611</v>
          </cell>
          <cell r="E2310">
            <v>961.44</v>
          </cell>
          <cell r="F2310" t="str">
            <v>USD</v>
          </cell>
          <cell r="G2310">
            <v>1652.52</v>
          </cell>
          <cell r="H2310" t="str">
            <v>GEL</v>
          </cell>
        </row>
        <row r="2311">
          <cell r="B2311">
            <v>40611</v>
          </cell>
          <cell r="C2311">
            <v>40611</v>
          </cell>
          <cell r="E2311">
            <v>73.53</v>
          </cell>
          <cell r="F2311" t="str">
            <v>GEL</v>
          </cell>
          <cell r="G2311">
            <v>42.75</v>
          </cell>
          <cell r="H2311" t="str">
            <v>USD</v>
          </cell>
        </row>
        <row r="2312">
          <cell r="B2312">
            <v>40611</v>
          </cell>
          <cell r="C2312">
            <v>40611</v>
          </cell>
          <cell r="E2312">
            <v>15</v>
          </cell>
          <cell r="F2312" t="str">
            <v>USD</v>
          </cell>
          <cell r="G2312">
            <v>25.78</v>
          </cell>
          <cell r="H2312" t="str">
            <v>GEL</v>
          </cell>
        </row>
        <row r="2313">
          <cell r="B2313">
            <v>40611</v>
          </cell>
          <cell r="C2313">
            <v>40611</v>
          </cell>
          <cell r="E2313">
            <v>1601.7</v>
          </cell>
          <cell r="F2313" t="str">
            <v>USD</v>
          </cell>
          <cell r="G2313">
            <v>2753</v>
          </cell>
          <cell r="H2313" t="str">
            <v>GEL</v>
          </cell>
        </row>
        <row r="2314">
          <cell r="B2314">
            <v>40611</v>
          </cell>
          <cell r="C2314">
            <v>40611</v>
          </cell>
          <cell r="E2314">
            <v>656.21</v>
          </cell>
          <cell r="F2314" t="str">
            <v>USD</v>
          </cell>
          <cell r="G2314">
            <v>1127.8900000000001</v>
          </cell>
          <cell r="H2314" t="str">
            <v>GEL</v>
          </cell>
        </row>
        <row r="2315">
          <cell r="B2315">
            <v>40611</v>
          </cell>
          <cell r="C2315">
            <v>40611</v>
          </cell>
          <cell r="E2315">
            <v>3.94</v>
          </cell>
          <cell r="F2315" t="str">
            <v>EUR</v>
          </cell>
          <cell r="G2315">
            <v>9.49</v>
          </cell>
          <cell r="H2315" t="str">
            <v>GEL</v>
          </cell>
        </row>
        <row r="2316">
          <cell r="B2316">
            <v>40611</v>
          </cell>
          <cell r="C2316">
            <v>40611</v>
          </cell>
          <cell r="E2316">
            <v>32367.8</v>
          </cell>
          <cell r="F2316" t="str">
            <v>USD</v>
          </cell>
          <cell r="G2316">
            <v>20000</v>
          </cell>
          <cell r="H2316" t="str">
            <v>GBP</v>
          </cell>
        </row>
        <row r="2317">
          <cell r="B2317">
            <v>40611</v>
          </cell>
          <cell r="C2317">
            <v>40611</v>
          </cell>
          <cell r="E2317">
            <v>32323.8</v>
          </cell>
          <cell r="F2317" t="str">
            <v>USD</v>
          </cell>
          <cell r="G2317">
            <v>20000</v>
          </cell>
          <cell r="H2317" t="str">
            <v>GBP</v>
          </cell>
        </row>
        <row r="2318">
          <cell r="B2318">
            <v>40611</v>
          </cell>
          <cell r="C2318">
            <v>40611</v>
          </cell>
          <cell r="E2318">
            <v>16226.9</v>
          </cell>
          <cell r="F2318" t="str">
            <v>USD</v>
          </cell>
          <cell r="G2318">
            <v>10000</v>
          </cell>
          <cell r="H2318" t="str">
            <v>GBP</v>
          </cell>
        </row>
        <row r="2319">
          <cell r="B2319">
            <v>40611</v>
          </cell>
          <cell r="C2319">
            <v>40611</v>
          </cell>
          <cell r="E2319">
            <v>32466.799999999999</v>
          </cell>
          <cell r="F2319" t="str">
            <v>USD</v>
          </cell>
          <cell r="G2319">
            <v>20000</v>
          </cell>
          <cell r="H2319" t="str">
            <v>GBP</v>
          </cell>
        </row>
        <row r="2320">
          <cell r="B2320">
            <v>40611</v>
          </cell>
          <cell r="C2320">
            <v>40611</v>
          </cell>
          <cell r="E2320">
            <v>32369.599999999999</v>
          </cell>
          <cell r="F2320" t="str">
            <v>USD</v>
          </cell>
          <cell r="G2320">
            <v>20000</v>
          </cell>
          <cell r="H2320" t="str">
            <v>GBP</v>
          </cell>
        </row>
        <row r="2321">
          <cell r="B2321">
            <v>40611</v>
          </cell>
          <cell r="C2321">
            <v>40611</v>
          </cell>
          <cell r="E2321">
            <v>20000</v>
          </cell>
          <cell r="F2321" t="str">
            <v>EUR</v>
          </cell>
          <cell r="G2321">
            <v>27841.999999999996</v>
          </cell>
          <cell r="H2321" t="str">
            <v>USD</v>
          </cell>
        </row>
        <row r="2322">
          <cell r="B2322">
            <v>40611</v>
          </cell>
          <cell r="C2322">
            <v>40611</v>
          </cell>
          <cell r="E2322">
            <v>10000</v>
          </cell>
          <cell r="F2322" t="str">
            <v>GBP</v>
          </cell>
          <cell r="G2322">
            <v>16208.499999999998</v>
          </cell>
          <cell r="H2322" t="str">
            <v>USD</v>
          </cell>
        </row>
        <row r="2323">
          <cell r="B2323">
            <v>40611</v>
          </cell>
          <cell r="C2323">
            <v>40611</v>
          </cell>
          <cell r="E2323">
            <v>69476.5</v>
          </cell>
          <cell r="F2323" t="str">
            <v>USD</v>
          </cell>
          <cell r="G2323">
            <v>50000</v>
          </cell>
          <cell r="H2323" t="str">
            <v>EUR</v>
          </cell>
        </row>
        <row r="2324">
          <cell r="B2324">
            <v>40611</v>
          </cell>
          <cell r="C2324">
            <v>40611</v>
          </cell>
          <cell r="E2324">
            <v>55514</v>
          </cell>
          <cell r="F2324" t="str">
            <v>USD</v>
          </cell>
          <cell r="G2324">
            <v>40000</v>
          </cell>
          <cell r="H2324" t="str">
            <v>EUR</v>
          </cell>
        </row>
        <row r="2325">
          <cell r="B2325">
            <v>40611</v>
          </cell>
          <cell r="C2325">
            <v>40611</v>
          </cell>
          <cell r="E2325">
            <v>27730.800000000003</v>
          </cell>
          <cell r="F2325" t="str">
            <v>USD</v>
          </cell>
          <cell r="G2325">
            <v>20000</v>
          </cell>
          <cell r="H2325" t="str">
            <v>EUR</v>
          </cell>
        </row>
        <row r="2326">
          <cell r="B2326">
            <v>40611</v>
          </cell>
          <cell r="C2326">
            <v>40611</v>
          </cell>
          <cell r="E2326">
            <v>138841</v>
          </cell>
          <cell r="F2326" t="str">
            <v>USD</v>
          </cell>
          <cell r="G2326">
            <v>100000</v>
          </cell>
          <cell r="H2326" t="str">
            <v>EUR</v>
          </cell>
        </row>
        <row r="2327">
          <cell r="B2327">
            <v>40611</v>
          </cell>
          <cell r="C2327">
            <v>40611</v>
          </cell>
          <cell r="E2327">
            <v>83629.2</v>
          </cell>
          <cell r="F2327" t="str">
            <v>USD</v>
          </cell>
          <cell r="G2327">
            <v>60000</v>
          </cell>
          <cell r="H2327" t="str">
            <v>EUR</v>
          </cell>
        </row>
        <row r="2328">
          <cell r="C2328">
            <v>40611</v>
          </cell>
          <cell r="E2328">
            <v>19904.319999999832</v>
          </cell>
          <cell r="F2328" t="str">
            <v>GEL</v>
          </cell>
        </row>
        <row r="2329">
          <cell r="C2329">
            <v>40611</v>
          </cell>
          <cell r="G2329">
            <v>10582.860000000335</v>
          </cell>
          <cell r="H2329" t="str">
            <v>GEL</v>
          </cell>
        </row>
        <row r="2330">
          <cell r="C2330">
            <v>40611</v>
          </cell>
          <cell r="E2330">
            <v>285561.02000000328</v>
          </cell>
          <cell r="F2330" t="str">
            <v>GEL</v>
          </cell>
        </row>
        <row r="2331">
          <cell r="C2331">
            <v>40611</v>
          </cell>
          <cell r="G2331">
            <v>555153.09000000358</v>
          </cell>
          <cell r="H2331" t="str">
            <v>GEL</v>
          </cell>
        </row>
        <row r="2332">
          <cell r="B2332">
            <v>40611</v>
          </cell>
          <cell r="C2332">
            <v>40611</v>
          </cell>
          <cell r="E2332">
            <v>615.12</v>
          </cell>
          <cell r="F2332" t="str">
            <v>GEL</v>
          </cell>
          <cell r="G2332">
            <v>255.23</v>
          </cell>
          <cell r="H2332" t="str">
            <v>EUR</v>
          </cell>
        </row>
        <row r="2333">
          <cell r="B2333">
            <v>40611</v>
          </cell>
          <cell r="C2333">
            <v>40611</v>
          </cell>
          <cell r="E2333">
            <v>6167.25</v>
          </cell>
          <cell r="F2333" t="str">
            <v>GEL</v>
          </cell>
          <cell r="G2333">
            <v>3583.38</v>
          </cell>
          <cell r="H2333" t="str">
            <v>USD</v>
          </cell>
        </row>
        <row r="2334">
          <cell r="B2334">
            <v>40611</v>
          </cell>
          <cell r="C2334">
            <v>40611</v>
          </cell>
          <cell r="E2334">
            <v>610.72</v>
          </cell>
          <cell r="F2334" t="str">
            <v>GEL</v>
          </cell>
          <cell r="G2334">
            <v>253.43</v>
          </cell>
          <cell r="H2334" t="str">
            <v>EUR</v>
          </cell>
        </row>
        <row r="2335">
          <cell r="B2335">
            <v>40611</v>
          </cell>
          <cell r="C2335">
            <v>40611</v>
          </cell>
          <cell r="E2335">
            <v>15295.27</v>
          </cell>
          <cell r="F2335" t="str">
            <v>GEL</v>
          </cell>
          <cell r="G2335">
            <v>8898.81</v>
          </cell>
          <cell r="H2335" t="str">
            <v>USD</v>
          </cell>
        </row>
        <row r="2336">
          <cell r="B2336">
            <v>40611</v>
          </cell>
          <cell r="C2336">
            <v>40611</v>
          </cell>
          <cell r="E2336">
            <v>279867.13</v>
          </cell>
          <cell r="F2336" t="str">
            <v>USD</v>
          </cell>
          <cell r="G2336">
            <v>481035.62304400007</v>
          </cell>
          <cell r="H2336" t="str">
            <v>GEL</v>
          </cell>
        </row>
        <row r="2337">
          <cell r="B2337">
            <v>40611</v>
          </cell>
          <cell r="C2337">
            <v>40611</v>
          </cell>
          <cell r="E2337">
            <v>11217.98047</v>
          </cell>
          <cell r="F2337" t="str">
            <v>GEL</v>
          </cell>
          <cell r="G2337">
            <v>4655.1499999999996</v>
          </cell>
          <cell r="H2337" t="str">
            <v>EUR</v>
          </cell>
        </row>
        <row r="2338">
          <cell r="B2338">
            <v>40611</v>
          </cell>
          <cell r="C2338">
            <v>40611</v>
          </cell>
          <cell r="E2338">
            <v>85.904898000000003</v>
          </cell>
          <cell r="F2338" t="str">
            <v>GEL</v>
          </cell>
          <cell r="G2338">
            <v>30.63</v>
          </cell>
          <cell r="H2338" t="str">
            <v>GBP</v>
          </cell>
        </row>
        <row r="2339">
          <cell r="B2339">
            <v>40611</v>
          </cell>
          <cell r="C2339">
            <v>40611</v>
          </cell>
          <cell r="E2339">
            <v>258.05761999999999</v>
          </cell>
          <cell r="F2339" t="str">
            <v>GEL</v>
          </cell>
          <cell r="G2339">
            <v>138.88999999999999</v>
          </cell>
          <cell r="H2339" t="str">
            <v>CHF</v>
          </cell>
        </row>
        <row r="2340">
          <cell r="B2340">
            <v>40611</v>
          </cell>
          <cell r="C2340">
            <v>40611</v>
          </cell>
          <cell r="E2340">
            <v>927.47033899999997</v>
          </cell>
          <cell r="F2340" t="str">
            <v>GEL</v>
          </cell>
          <cell r="G2340">
            <v>1946.3</v>
          </cell>
          <cell r="H2340" t="str">
            <v>ILS</v>
          </cell>
        </row>
        <row r="2341">
          <cell r="B2341">
            <v>40611</v>
          </cell>
          <cell r="C2341">
            <v>40611</v>
          </cell>
          <cell r="E2341">
            <v>290.06358799999998</v>
          </cell>
          <cell r="F2341" t="str">
            <v>GEL</v>
          </cell>
          <cell r="G2341">
            <v>133.96</v>
          </cell>
          <cell r="H2341" t="str">
            <v>AZN</v>
          </cell>
        </row>
        <row r="2342">
          <cell r="B2342">
            <v>40612</v>
          </cell>
          <cell r="C2342">
            <v>40612</v>
          </cell>
          <cell r="E2342">
            <v>11.67</v>
          </cell>
          <cell r="F2342" t="str">
            <v>GEL</v>
          </cell>
          <cell r="G2342">
            <v>6.8100000000000005</v>
          </cell>
          <cell r="H2342" t="str">
            <v>USD</v>
          </cell>
        </row>
        <row r="2343">
          <cell r="B2343">
            <v>40612</v>
          </cell>
          <cell r="C2343">
            <v>40612</v>
          </cell>
          <cell r="E2343">
            <v>7.5</v>
          </cell>
          <cell r="F2343" t="str">
            <v>USD</v>
          </cell>
          <cell r="G2343">
            <v>12.85</v>
          </cell>
          <cell r="H2343" t="str">
            <v>GEL</v>
          </cell>
        </row>
        <row r="2344">
          <cell r="B2344">
            <v>40612</v>
          </cell>
          <cell r="C2344">
            <v>40612</v>
          </cell>
          <cell r="E2344">
            <v>27.5</v>
          </cell>
          <cell r="F2344" t="str">
            <v>EUR</v>
          </cell>
          <cell r="G2344">
            <v>65.400000000000006</v>
          </cell>
          <cell r="H2344" t="str">
            <v>GEL</v>
          </cell>
        </row>
        <row r="2345">
          <cell r="B2345">
            <v>40612</v>
          </cell>
          <cell r="C2345">
            <v>40612</v>
          </cell>
          <cell r="E2345">
            <v>7</v>
          </cell>
          <cell r="F2345" t="str">
            <v>EUR</v>
          </cell>
          <cell r="G2345">
            <v>16.649999999999999</v>
          </cell>
          <cell r="H2345" t="str">
            <v>GEL</v>
          </cell>
        </row>
        <row r="2346">
          <cell r="B2346">
            <v>40612</v>
          </cell>
          <cell r="C2346">
            <v>40612</v>
          </cell>
          <cell r="E2346">
            <v>3</v>
          </cell>
          <cell r="F2346" t="str">
            <v>USD</v>
          </cell>
          <cell r="G2346">
            <v>5.14</v>
          </cell>
          <cell r="H2346" t="str">
            <v>GEL</v>
          </cell>
        </row>
        <row r="2347">
          <cell r="B2347">
            <v>40612</v>
          </cell>
          <cell r="C2347">
            <v>40612</v>
          </cell>
          <cell r="E2347">
            <v>18.79</v>
          </cell>
          <cell r="F2347" t="str">
            <v>USD</v>
          </cell>
          <cell r="G2347">
            <v>32.19</v>
          </cell>
          <cell r="H2347" t="str">
            <v>GEL</v>
          </cell>
        </row>
        <row r="2348">
          <cell r="B2348">
            <v>40612</v>
          </cell>
          <cell r="C2348">
            <v>40612</v>
          </cell>
          <cell r="E2348">
            <v>960.5</v>
          </cell>
          <cell r="F2348" t="str">
            <v>EUR</v>
          </cell>
          <cell r="G2348">
            <v>2284.2600000000002</v>
          </cell>
          <cell r="H2348" t="str">
            <v>GEL</v>
          </cell>
        </row>
        <row r="2349">
          <cell r="B2349">
            <v>40612</v>
          </cell>
          <cell r="C2349">
            <v>40612</v>
          </cell>
          <cell r="E2349">
            <v>1720.22</v>
          </cell>
          <cell r="F2349" t="str">
            <v>GEL</v>
          </cell>
          <cell r="G2349">
            <v>723.33</v>
          </cell>
          <cell r="H2349" t="str">
            <v>EUR</v>
          </cell>
        </row>
        <row r="2350">
          <cell r="B2350">
            <v>40612</v>
          </cell>
          <cell r="C2350">
            <v>40612</v>
          </cell>
          <cell r="E2350">
            <v>639.51</v>
          </cell>
          <cell r="F2350" t="str">
            <v>GEL</v>
          </cell>
          <cell r="G2350">
            <v>373.33</v>
          </cell>
          <cell r="H2350" t="str">
            <v>USD</v>
          </cell>
        </row>
        <row r="2351">
          <cell r="B2351">
            <v>40612</v>
          </cell>
          <cell r="C2351">
            <v>40612</v>
          </cell>
          <cell r="E2351">
            <v>544000</v>
          </cell>
          <cell r="F2351" t="str">
            <v>EUR</v>
          </cell>
          <cell r="G2351">
            <v>752272.58</v>
          </cell>
          <cell r="H2351" t="str">
            <v>USD</v>
          </cell>
        </row>
        <row r="2352">
          <cell r="B2352">
            <v>40612</v>
          </cell>
          <cell r="C2352">
            <v>40612</v>
          </cell>
          <cell r="E2352">
            <v>700000</v>
          </cell>
          <cell r="F2352" t="str">
            <v>USD</v>
          </cell>
          <cell r="G2352">
            <v>1190560</v>
          </cell>
          <cell r="H2352" t="str">
            <v>GEL</v>
          </cell>
        </row>
        <row r="2353">
          <cell r="B2353">
            <v>40612</v>
          </cell>
          <cell r="C2353">
            <v>40612</v>
          </cell>
          <cell r="E2353">
            <v>120500</v>
          </cell>
          <cell r="F2353" t="str">
            <v>GBP</v>
          </cell>
          <cell r="G2353">
            <v>194908.75</v>
          </cell>
          <cell r="H2353" t="str">
            <v>USD</v>
          </cell>
        </row>
        <row r="2354">
          <cell r="B2354">
            <v>40612</v>
          </cell>
          <cell r="C2354">
            <v>40612</v>
          </cell>
          <cell r="E2354">
            <v>33.51</v>
          </cell>
          <cell r="F2354" t="str">
            <v>GEL</v>
          </cell>
          <cell r="G2354">
            <v>19.54</v>
          </cell>
          <cell r="H2354" t="str">
            <v>USD</v>
          </cell>
        </row>
        <row r="2355">
          <cell r="B2355">
            <v>40612</v>
          </cell>
          <cell r="C2355">
            <v>40612</v>
          </cell>
          <cell r="E2355">
            <v>4.9400000000000004</v>
          </cell>
          <cell r="F2355" t="str">
            <v>GEL</v>
          </cell>
          <cell r="G2355">
            <v>2.88</v>
          </cell>
          <cell r="H2355" t="str">
            <v>USD</v>
          </cell>
        </row>
        <row r="2356">
          <cell r="B2356">
            <v>40612</v>
          </cell>
          <cell r="C2356">
            <v>40612</v>
          </cell>
          <cell r="E2356">
            <v>0.86</v>
          </cell>
          <cell r="F2356" t="str">
            <v>GEL</v>
          </cell>
          <cell r="G2356">
            <v>0.5</v>
          </cell>
          <cell r="H2356" t="str">
            <v>USD</v>
          </cell>
        </row>
        <row r="2357">
          <cell r="B2357">
            <v>40612</v>
          </cell>
          <cell r="C2357">
            <v>40612</v>
          </cell>
          <cell r="E2357">
            <v>0.86</v>
          </cell>
          <cell r="F2357" t="str">
            <v>GEL</v>
          </cell>
          <cell r="G2357">
            <v>0.5</v>
          </cell>
          <cell r="H2357" t="str">
            <v>USD</v>
          </cell>
        </row>
        <row r="2358">
          <cell r="B2358">
            <v>40612</v>
          </cell>
          <cell r="C2358">
            <v>40612</v>
          </cell>
          <cell r="E2358">
            <v>1.71</v>
          </cell>
          <cell r="F2358" t="str">
            <v>GEL</v>
          </cell>
          <cell r="G2358">
            <v>1</v>
          </cell>
          <cell r="H2358" t="str">
            <v>USD</v>
          </cell>
        </row>
        <row r="2359">
          <cell r="B2359">
            <v>40612</v>
          </cell>
          <cell r="C2359">
            <v>40612</v>
          </cell>
          <cell r="E2359">
            <v>1.71</v>
          </cell>
          <cell r="F2359" t="str">
            <v>GEL</v>
          </cell>
          <cell r="G2359">
            <v>1</v>
          </cell>
          <cell r="H2359" t="str">
            <v>USD</v>
          </cell>
        </row>
        <row r="2360">
          <cell r="B2360">
            <v>40612</v>
          </cell>
          <cell r="C2360">
            <v>40612</v>
          </cell>
          <cell r="E2360">
            <v>2.57</v>
          </cell>
          <cell r="F2360" t="str">
            <v>GEL</v>
          </cell>
          <cell r="G2360">
            <v>1.5</v>
          </cell>
          <cell r="H2360" t="str">
            <v>USD</v>
          </cell>
        </row>
        <row r="2361">
          <cell r="B2361">
            <v>40612</v>
          </cell>
          <cell r="C2361">
            <v>40612</v>
          </cell>
          <cell r="E2361">
            <v>20.55</v>
          </cell>
          <cell r="F2361" t="str">
            <v>GEL</v>
          </cell>
          <cell r="G2361">
            <v>12</v>
          </cell>
          <cell r="H2361" t="str">
            <v>USD</v>
          </cell>
        </row>
        <row r="2362">
          <cell r="B2362">
            <v>40612</v>
          </cell>
          <cell r="C2362">
            <v>40612</v>
          </cell>
          <cell r="E2362">
            <v>0.86</v>
          </cell>
          <cell r="F2362" t="str">
            <v>GEL</v>
          </cell>
          <cell r="G2362">
            <v>0.5</v>
          </cell>
          <cell r="H2362" t="str">
            <v>USD</v>
          </cell>
        </row>
        <row r="2363">
          <cell r="B2363">
            <v>40612</v>
          </cell>
          <cell r="C2363">
            <v>40612</v>
          </cell>
          <cell r="E2363">
            <v>0.43</v>
          </cell>
          <cell r="F2363" t="str">
            <v>GEL</v>
          </cell>
          <cell r="G2363">
            <v>0.25</v>
          </cell>
          <cell r="H2363" t="str">
            <v>USD</v>
          </cell>
        </row>
        <row r="2364">
          <cell r="B2364">
            <v>40612</v>
          </cell>
          <cell r="C2364">
            <v>40612</v>
          </cell>
          <cell r="E2364">
            <v>6.8500000000000005</v>
          </cell>
          <cell r="F2364" t="str">
            <v>GEL</v>
          </cell>
          <cell r="G2364">
            <v>4</v>
          </cell>
          <cell r="H2364" t="str">
            <v>USD</v>
          </cell>
        </row>
        <row r="2365">
          <cell r="B2365">
            <v>40612</v>
          </cell>
          <cell r="C2365">
            <v>40612</v>
          </cell>
          <cell r="E2365">
            <v>402.45</v>
          </cell>
          <cell r="F2365" t="str">
            <v>GEL</v>
          </cell>
          <cell r="G2365">
            <v>238.83</v>
          </cell>
          <cell r="H2365" t="str">
            <v>USD</v>
          </cell>
        </row>
        <row r="2366">
          <cell r="B2366">
            <v>40612</v>
          </cell>
          <cell r="C2366">
            <v>40612</v>
          </cell>
          <cell r="E2366">
            <v>6060</v>
          </cell>
          <cell r="F2366" t="str">
            <v>USD</v>
          </cell>
          <cell r="G2366">
            <v>10509.22</v>
          </cell>
          <cell r="H2366" t="str">
            <v>GEL</v>
          </cell>
        </row>
        <row r="2367">
          <cell r="B2367">
            <v>40612</v>
          </cell>
          <cell r="C2367">
            <v>40612</v>
          </cell>
          <cell r="E2367">
            <v>2.74</v>
          </cell>
          <cell r="F2367" t="str">
            <v>GEL</v>
          </cell>
          <cell r="G2367">
            <v>1.6</v>
          </cell>
          <cell r="H2367" t="str">
            <v>USD</v>
          </cell>
        </row>
        <row r="2368">
          <cell r="B2368">
            <v>40612</v>
          </cell>
          <cell r="C2368">
            <v>40612</v>
          </cell>
          <cell r="E2368">
            <v>2.74</v>
          </cell>
          <cell r="F2368" t="str">
            <v>GEL</v>
          </cell>
          <cell r="G2368">
            <v>1.6</v>
          </cell>
          <cell r="H2368" t="str">
            <v>USD</v>
          </cell>
        </row>
        <row r="2369">
          <cell r="B2369">
            <v>40612</v>
          </cell>
          <cell r="C2369">
            <v>40612</v>
          </cell>
          <cell r="E2369">
            <v>6.68</v>
          </cell>
          <cell r="F2369" t="str">
            <v>GEL</v>
          </cell>
          <cell r="G2369">
            <v>3.9</v>
          </cell>
          <cell r="H2369" t="str">
            <v>USD</v>
          </cell>
        </row>
        <row r="2370">
          <cell r="B2370">
            <v>40612</v>
          </cell>
          <cell r="C2370">
            <v>40612</v>
          </cell>
          <cell r="E2370">
            <v>6.68</v>
          </cell>
          <cell r="F2370" t="str">
            <v>GEL</v>
          </cell>
          <cell r="G2370">
            <v>3.9</v>
          </cell>
          <cell r="H2370" t="str">
            <v>USD</v>
          </cell>
        </row>
        <row r="2371">
          <cell r="B2371">
            <v>40612</v>
          </cell>
          <cell r="C2371">
            <v>40612</v>
          </cell>
          <cell r="E2371">
            <v>13.36</v>
          </cell>
          <cell r="F2371" t="str">
            <v>GEL</v>
          </cell>
          <cell r="G2371">
            <v>7.8</v>
          </cell>
          <cell r="H2371" t="str">
            <v>USD</v>
          </cell>
        </row>
        <row r="2372">
          <cell r="B2372">
            <v>40612</v>
          </cell>
          <cell r="C2372">
            <v>40612</v>
          </cell>
          <cell r="E2372">
            <v>6.68</v>
          </cell>
          <cell r="F2372" t="str">
            <v>GEL</v>
          </cell>
          <cell r="G2372">
            <v>3.9</v>
          </cell>
          <cell r="H2372" t="str">
            <v>USD</v>
          </cell>
        </row>
        <row r="2373">
          <cell r="B2373">
            <v>40612</v>
          </cell>
          <cell r="C2373">
            <v>40612</v>
          </cell>
          <cell r="E2373">
            <v>13.36</v>
          </cell>
          <cell r="F2373" t="str">
            <v>GEL</v>
          </cell>
          <cell r="G2373">
            <v>7.8</v>
          </cell>
          <cell r="H2373" t="str">
            <v>USD</v>
          </cell>
        </row>
        <row r="2374">
          <cell r="B2374">
            <v>40612</v>
          </cell>
          <cell r="C2374">
            <v>40612</v>
          </cell>
          <cell r="E2374">
            <v>26.72</v>
          </cell>
          <cell r="F2374" t="str">
            <v>GEL</v>
          </cell>
          <cell r="G2374">
            <v>15.6</v>
          </cell>
          <cell r="H2374" t="str">
            <v>USD</v>
          </cell>
        </row>
        <row r="2375">
          <cell r="B2375">
            <v>40612</v>
          </cell>
          <cell r="C2375">
            <v>40612</v>
          </cell>
          <cell r="E2375">
            <v>6.68</v>
          </cell>
          <cell r="F2375" t="str">
            <v>GEL</v>
          </cell>
          <cell r="G2375">
            <v>3.9</v>
          </cell>
          <cell r="H2375" t="str">
            <v>USD</v>
          </cell>
        </row>
        <row r="2376">
          <cell r="B2376">
            <v>40612</v>
          </cell>
          <cell r="C2376">
            <v>40612</v>
          </cell>
          <cell r="E2376">
            <v>3.43</v>
          </cell>
          <cell r="F2376" t="str">
            <v>GEL</v>
          </cell>
          <cell r="G2376">
            <v>2</v>
          </cell>
          <cell r="H2376" t="str">
            <v>USD</v>
          </cell>
        </row>
        <row r="2377">
          <cell r="B2377">
            <v>40612</v>
          </cell>
          <cell r="C2377">
            <v>40612</v>
          </cell>
          <cell r="E2377">
            <v>5.14</v>
          </cell>
          <cell r="F2377" t="str">
            <v>GEL</v>
          </cell>
          <cell r="G2377">
            <v>3</v>
          </cell>
          <cell r="H2377" t="str">
            <v>USD</v>
          </cell>
        </row>
        <row r="2378">
          <cell r="B2378">
            <v>40612</v>
          </cell>
          <cell r="C2378">
            <v>40612</v>
          </cell>
          <cell r="E2378">
            <v>11.31</v>
          </cell>
          <cell r="F2378" t="str">
            <v>GEL</v>
          </cell>
          <cell r="G2378">
            <v>6.6000000000000005</v>
          </cell>
          <cell r="H2378" t="str">
            <v>USD</v>
          </cell>
        </row>
        <row r="2379">
          <cell r="B2379">
            <v>40612</v>
          </cell>
          <cell r="C2379">
            <v>40612</v>
          </cell>
          <cell r="E2379">
            <v>1.71</v>
          </cell>
          <cell r="F2379" t="str">
            <v>GEL</v>
          </cell>
          <cell r="G2379">
            <v>1</v>
          </cell>
          <cell r="H2379" t="str">
            <v>USD</v>
          </cell>
        </row>
        <row r="2380">
          <cell r="B2380">
            <v>40612</v>
          </cell>
          <cell r="C2380">
            <v>40612</v>
          </cell>
          <cell r="E2380">
            <v>0.21</v>
          </cell>
          <cell r="F2380" t="str">
            <v>GEL</v>
          </cell>
          <cell r="G2380">
            <v>0.12</v>
          </cell>
          <cell r="H2380" t="str">
            <v>USD</v>
          </cell>
        </row>
        <row r="2381">
          <cell r="B2381">
            <v>40612</v>
          </cell>
          <cell r="C2381">
            <v>40612</v>
          </cell>
          <cell r="E2381">
            <v>11.66</v>
          </cell>
          <cell r="F2381" t="str">
            <v>GEL</v>
          </cell>
          <cell r="G2381">
            <v>6.8</v>
          </cell>
          <cell r="H2381" t="str">
            <v>USD</v>
          </cell>
        </row>
        <row r="2382">
          <cell r="B2382">
            <v>40612</v>
          </cell>
          <cell r="C2382">
            <v>40612</v>
          </cell>
          <cell r="E2382">
            <v>10.59</v>
          </cell>
          <cell r="F2382" t="str">
            <v>GEL</v>
          </cell>
          <cell r="G2382">
            <v>6.18</v>
          </cell>
          <cell r="H2382" t="str">
            <v>USD</v>
          </cell>
        </row>
        <row r="2383">
          <cell r="B2383">
            <v>40612</v>
          </cell>
          <cell r="C2383">
            <v>40612</v>
          </cell>
          <cell r="E2383">
            <v>9.56</v>
          </cell>
          <cell r="F2383" t="str">
            <v>GEL</v>
          </cell>
          <cell r="G2383">
            <v>5.58</v>
          </cell>
          <cell r="H2383" t="str">
            <v>USD</v>
          </cell>
        </row>
        <row r="2384">
          <cell r="B2384">
            <v>40612</v>
          </cell>
          <cell r="C2384">
            <v>40612</v>
          </cell>
          <cell r="E2384">
            <v>1.37</v>
          </cell>
          <cell r="F2384" t="str">
            <v>GEL</v>
          </cell>
          <cell r="G2384">
            <v>0.8</v>
          </cell>
          <cell r="H2384" t="str">
            <v>USD</v>
          </cell>
        </row>
        <row r="2385">
          <cell r="B2385">
            <v>40612</v>
          </cell>
          <cell r="C2385">
            <v>40612</v>
          </cell>
          <cell r="E2385">
            <v>0.34</v>
          </cell>
          <cell r="F2385" t="str">
            <v>GEL</v>
          </cell>
          <cell r="G2385">
            <v>0.2</v>
          </cell>
          <cell r="H2385" t="str">
            <v>USD</v>
          </cell>
        </row>
        <row r="2386">
          <cell r="B2386">
            <v>40612</v>
          </cell>
          <cell r="C2386">
            <v>40612</v>
          </cell>
          <cell r="E2386">
            <v>1.03</v>
          </cell>
          <cell r="F2386" t="str">
            <v>GEL</v>
          </cell>
          <cell r="G2386">
            <v>0.6</v>
          </cell>
          <cell r="H2386" t="str">
            <v>USD</v>
          </cell>
        </row>
        <row r="2387">
          <cell r="B2387">
            <v>40612</v>
          </cell>
          <cell r="C2387">
            <v>40612</v>
          </cell>
          <cell r="E2387">
            <v>1.37</v>
          </cell>
          <cell r="F2387" t="str">
            <v>GEL</v>
          </cell>
          <cell r="G2387">
            <v>0.8</v>
          </cell>
          <cell r="H2387" t="str">
            <v>USD</v>
          </cell>
        </row>
        <row r="2388">
          <cell r="B2388">
            <v>40612</v>
          </cell>
          <cell r="C2388">
            <v>40612</v>
          </cell>
          <cell r="E2388">
            <v>0.68</v>
          </cell>
          <cell r="F2388" t="str">
            <v>GEL</v>
          </cell>
          <cell r="G2388">
            <v>0.4</v>
          </cell>
          <cell r="H2388" t="str">
            <v>USD</v>
          </cell>
        </row>
        <row r="2389">
          <cell r="B2389">
            <v>40612</v>
          </cell>
          <cell r="C2389">
            <v>40612</v>
          </cell>
          <cell r="E2389">
            <v>0.69000000000000006</v>
          </cell>
          <cell r="F2389" t="str">
            <v>GEL</v>
          </cell>
          <cell r="G2389">
            <v>0.4</v>
          </cell>
          <cell r="H2389" t="str">
            <v>USD</v>
          </cell>
        </row>
        <row r="2390">
          <cell r="B2390">
            <v>40612</v>
          </cell>
          <cell r="C2390">
            <v>40612</v>
          </cell>
          <cell r="E2390">
            <v>0.34</v>
          </cell>
          <cell r="F2390" t="str">
            <v>GEL</v>
          </cell>
          <cell r="G2390">
            <v>0.2</v>
          </cell>
          <cell r="H2390" t="str">
            <v>USD</v>
          </cell>
        </row>
        <row r="2391">
          <cell r="B2391">
            <v>40612</v>
          </cell>
          <cell r="C2391">
            <v>40612</v>
          </cell>
          <cell r="E2391">
            <v>1.37</v>
          </cell>
          <cell r="F2391" t="str">
            <v>GEL</v>
          </cell>
          <cell r="G2391">
            <v>0.8</v>
          </cell>
          <cell r="H2391" t="str">
            <v>USD</v>
          </cell>
        </row>
        <row r="2392">
          <cell r="B2392">
            <v>40612</v>
          </cell>
          <cell r="C2392">
            <v>40612</v>
          </cell>
          <cell r="E2392">
            <v>0.34</v>
          </cell>
          <cell r="F2392" t="str">
            <v>GEL</v>
          </cell>
          <cell r="G2392">
            <v>0.2</v>
          </cell>
          <cell r="H2392" t="str">
            <v>USD</v>
          </cell>
        </row>
        <row r="2393">
          <cell r="B2393">
            <v>40612</v>
          </cell>
          <cell r="C2393">
            <v>40612</v>
          </cell>
          <cell r="E2393">
            <v>2.74</v>
          </cell>
          <cell r="F2393" t="str">
            <v>GEL</v>
          </cell>
          <cell r="G2393">
            <v>1.6</v>
          </cell>
          <cell r="H2393" t="str">
            <v>USD</v>
          </cell>
        </row>
        <row r="2394">
          <cell r="B2394">
            <v>40612</v>
          </cell>
          <cell r="C2394">
            <v>40612</v>
          </cell>
          <cell r="E2394">
            <v>6.17</v>
          </cell>
          <cell r="F2394" t="str">
            <v>GEL</v>
          </cell>
          <cell r="G2394">
            <v>3.6</v>
          </cell>
          <cell r="H2394" t="str">
            <v>USD</v>
          </cell>
        </row>
        <row r="2395">
          <cell r="B2395">
            <v>40612</v>
          </cell>
          <cell r="C2395">
            <v>40612</v>
          </cell>
          <cell r="E2395">
            <v>0.69000000000000006</v>
          </cell>
          <cell r="F2395" t="str">
            <v>GEL</v>
          </cell>
          <cell r="G2395">
            <v>0.4</v>
          </cell>
          <cell r="H2395" t="str">
            <v>USD</v>
          </cell>
        </row>
        <row r="2396">
          <cell r="B2396">
            <v>40612</v>
          </cell>
          <cell r="C2396">
            <v>40612</v>
          </cell>
          <cell r="E2396">
            <v>0.69000000000000006</v>
          </cell>
          <cell r="F2396" t="str">
            <v>GEL</v>
          </cell>
          <cell r="G2396">
            <v>0.4</v>
          </cell>
          <cell r="H2396" t="str">
            <v>USD</v>
          </cell>
        </row>
        <row r="2397">
          <cell r="B2397">
            <v>40612</v>
          </cell>
          <cell r="C2397">
            <v>40612</v>
          </cell>
          <cell r="E2397">
            <v>7.19</v>
          </cell>
          <cell r="F2397" t="str">
            <v>GEL</v>
          </cell>
          <cell r="G2397">
            <v>4.2</v>
          </cell>
          <cell r="H2397" t="str">
            <v>USD</v>
          </cell>
        </row>
        <row r="2398">
          <cell r="B2398">
            <v>40612</v>
          </cell>
          <cell r="C2398">
            <v>40612</v>
          </cell>
          <cell r="E2398">
            <v>0.68</v>
          </cell>
          <cell r="F2398" t="str">
            <v>GEL</v>
          </cell>
          <cell r="G2398">
            <v>0.4</v>
          </cell>
          <cell r="H2398" t="str">
            <v>USD</v>
          </cell>
        </row>
        <row r="2399">
          <cell r="B2399">
            <v>40612</v>
          </cell>
          <cell r="C2399">
            <v>40612</v>
          </cell>
          <cell r="E2399">
            <v>0.21</v>
          </cell>
          <cell r="F2399" t="str">
            <v>GEL</v>
          </cell>
          <cell r="G2399">
            <v>0.12</v>
          </cell>
          <cell r="H2399" t="str">
            <v>USD</v>
          </cell>
        </row>
        <row r="2400">
          <cell r="B2400">
            <v>40612</v>
          </cell>
          <cell r="C2400">
            <v>40612</v>
          </cell>
          <cell r="E2400">
            <v>3.48</v>
          </cell>
          <cell r="F2400" t="str">
            <v>GEL</v>
          </cell>
          <cell r="G2400">
            <v>2.04</v>
          </cell>
          <cell r="H2400" t="str">
            <v>USD</v>
          </cell>
        </row>
        <row r="2401">
          <cell r="B2401">
            <v>40612</v>
          </cell>
          <cell r="C2401">
            <v>40612</v>
          </cell>
          <cell r="E2401">
            <v>1.03</v>
          </cell>
          <cell r="F2401" t="str">
            <v>GEL</v>
          </cell>
          <cell r="G2401">
            <v>0.6</v>
          </cell>
          <cell r="H2401" t="str">
            <v>USD</v>
          </cell>
        </row>
        <row r="2402">
          <cell r="B2402">
            <v>40612</v>
          </cell>
          <cell r="C2402">
            <v>40612</v>
          </cell>
          <cell r="E2402">
            <v>2.74</v>
          </cell>
          <cell r="F2402" t="str">
            <v>GEL</v>
          </cell>
          <cell r="G2402">
            <v>1.6</v>
          </cell>
          <cell r="H2402" t="str">
            <v>USD</v>
          </cell>
        </row>
        <row r="2403">
          <cell r="B2403">
            <v>40612</v>
          </cell>
          <cell r="C2403">
            <v>40612</v>
          </cell>
          <cell r="E2403">
            <v>0.34</v>
          </cell>
          <cell r="F2403" t="str">
            <v>GEL</v>
          </cell>
          <cell r="G2403">
            <v>0.2</v>
          </cell>
          <cell r="H2403" t="str">
            <v>USD</v>
          </cell>
        </row>
        <row r="2404">
          <cell r="B2404">
            <v>40612</v>
          </cell>
          <cell r="C2404">
            <v>40612</v>
          </cell>
          <cell r="E2404">
            <v>0.34</v>
          </cell>
          <cell r="F2404" t="str">
            <v>GEL</v>
          </cell>
          <cell r="G2404">
            <v>0.2</v>
          </cell>
          <cell r="H2404" t="str">
            <v>USD</v>
          </cell>
        </row>
        <row r="2405">
          <cell r="B2405">
            <v>40612</v>
          </cell>
          <cell r="C2405">
            <v>40612</v>
          </cell>
          <cell r="E2405">
            <v>0.34</v>
          </cell>
          <cell r="F2405" t="str">
            <v>GEL</v>
          </cell>
          <cell r="G2405">
            <v>0.2</v>
          </cell>
          <cell r="H2405" t="str">
            <v>USD</v>
          </cell>
        </row>
        <row r="2406">
          <cell r="B2406">
            <v>40612</v>
          </cell>
          <cell r="C2406">
            <v>40612</v>
          </cell>
          <cell r="E2406">
            <v>2.74</v>
          </cell>
          <cell r="F2406" t="str">
            <v>GEL</v>
          </cell>
          <cell r="G2406">
            <v>1.6</v>
          </cell>
          <cell r="H2406" t="str">
            <v>USD</v>
          </cell>
        </row>
        <row r="2407">
          <cell r="B2407">
            <v>40612</v>
          </cell>
          <cell r="C2407">
            <v>40612</v>
          </cell>
          <cell r="E2407">
            <v>1.37</v>
          </cell>
          <cell r="F2407" t="str">
            <v>GEL</v>
          </cell>
          <cell r="G2407">
            <v>0.8</v>
          </cell>
          <cell r="H2407" t="str">
            <v>USD</v>
          </cell>
        </row>
        <row r="2408">
          <cell r="B2408">
            <v>40612</v>
          </cell>
          <cell r="C2408">
            <v>40612</v>
          </cell>
          <cell r="E2408">
            <v>1.71</v>
          </cell>
          <cell r="F2408" t="str">
            <v>GEL</v>
          </cell>
          <cell r="G2408">
            <v>1</v>
          </cell>
          <cell r="H2408" t="str">
            <v>USD</v>
          </cell>
        </row>
        <row r="2409">
          <cell r="B2409">
            <v>40612</v>
          </cell>
          <cell r="C2409">
            <v>40612</v>
          </cell>
          <cell r="E2409">
            <v>2.06</v>
          </cell>
          <cell r="F2409" t="str">
            <v>GEL</v>
          </cell>
          <cell r="G2409">
            <v>1.2</v>
          </cell>
          <cell r="H2409" t="str">
            <v>USD</v>
          </cell>
        </row>
        <row r="2410">
          <cell r="B2410">
            <v>40612</v>
          </cell>
          <cell r="C2410">
            <v>40612</v>
          </cell>
          <cell r="E2410">
            <v>2.74</v>
          </cell>
          <cell r="F2410" t="str">
            <v>GEL</v>
          </cell>
          <cell r="G2410">
            <v>1.6</v>
          </cell>
          <cell r="H2410" t="str">
            <v>USD</v>
          </cell>
        </row>
        <row r="2411">
          <cell r="B2411">
            <v>40612</v>
          </cell>
          <cell r="C2411">
            <v>40612</v>
          </cell>
          <cell r="E2411">
            <v>0.21</v>
          </cell>
          <cell r="F2411" t="str">
            <v>GEL</v>
          </cell>
          <cell r="G2411">
            <v>0.12</v>
          </cell>
          <cell r="H2411" t="str">
            <v>USD</v>
          </cell>
        </row>
        <row r="2412">
          <cell r="B2412">
            <v>40612</v>
          </cell>
          <cell r="C2412">
            <v>40612</v>
          </cell>
          <cell r="E2412">
            <v>2.97</v>
          </cell>
          <cell r="F2412" t="str">
            <v>GEL</v>
          </cell>
          <cell r="G2412">
            <v>1.74</v>
          </cell>
          <cell r="H2412" t="str">
            <v>USD</v>
          </cell>
        </row>
        <row r="2413">
          <cell r="B2413">
            <v>40612</v>
          </cell>
          <cell r="C2413">
            <v>40612</v>
          </cell>
          <cell r="E2413">
            <v>0.34</v>
          </cell>
          <cell r="F2413" t="str">
            <v>GEL</v>
          </cell>
          <cell r="G2413">
            <v>0.2</v>
          </cell>
          <cell r="H2413" t="str">
            <v>USD</v>
          </cell>
        </row>
        <row r="2414">
          <cell r="B2414">
            <v>40612</v>
          </cell>
          <cell r="C2414">
            <v>40612</v>
          </cell>
          <cell r="E2414">
            <v>0.99</v>
          </cell>
          <cell r="F2414" t="str">
            <v>GEL</v>
          </cell>
          <cell r="G2414">
            <v>0.57999999999999996</v>
          </cell>
          <cell r="H2414" t="str">
            <v>USD</v>
          </cell>
        </row>
        <row r="2415">
          <cell r="B2415">
            <v>40612</v>
          </cell>
          <cell r="C2415">
            <v>40612</v>
          </cell>
          <cell r="E2415">
            <v>4.07</v>
          </cell>
          <cell r="F2415" t="str">
            <v>GEL</v>
          </cell>
          <cell r="G2415">
            <v>2.38</v>
          </cell>
          <cell r="H2415" t="str">
            <v>USD</v>
          </cell>
        </row>
        <row r="2416">
          <cell r="B2416">
            <v>40612</v>
          </cell>
          <cell r="C2416">
            <v>40612</v>
          </cell>
          <cell r="E2416">
            <v>2.74</v>
          </cell>
          <cell r="F2416" t="str">
            <v>GEL</v>
          </cell>
          <cell r="G2416">
            <v>1.6</v>
          </cell>
          <cell r="H2416" t="str">
            <v>USD</v>
          </cell>
        </row>
        <row r="2417">
          <cell r="B2417">
            <v>40612</v>
          </cell>
          <cell r="C2417">
            <v>40612</v>
          </cell>
          <cell r="E2417">
            <v>0.34</v>
          </cell>
          <cell r="F2417" t="str">
            <v>GEL</v>
          </cell>
          <cell r="G2417">
            <v>0.2</v>
          </cell>
          <cell r="H2417" t="str">
            <v>USD</v>
          </cell>
        </row>
        <row r="2418">
          <cell r="B2418">
            <v>40612</v>
          </cell>
          <cell r="C2418">
            <v>40612</v>
          </cell>
          <cell r="E2418">
            <v>8.18</v>
          </cell>
          <cell r="F2418" t="str">
            <v>GEL</v>
          </cell>
          <cell r="G2418">
            <v>4.78</v>
          </cell>
          <cell r="H2418" t="str">
            <v>USD</v>
          </cell>
        </row>
        <row r="2419">
          <cell r="B2419">
            <v>40612</v>
          </cell>
          <cell r="C2419">
            <v>40612</v>
          </cell>
          <cell r="E2419">
            <v>0.21</v>
          </cell>
          <cell r="F2419" t="str">
            <v>GEL</v>
          </cell>
          <cell r="G2419">
            <v>0.12</v>
          </cell>
          <cell r="H2419" t="str">
            <v>USD</v>
          </cell>
        </row>
        <row r="2420">
          <cell r="B2420">
            <v>40612</v>
          </cell>
          <cell r="C2420">
            <v>40612</v>
          </cell>
          <cell r="E2420">
            <v>0.69000000000000006</v>
          </cell>
          <cell r="F2420" t="str">
            <v>GEL</v>
          </cell>
          <cell r="G2420">
            <v>0.4</v>
          </cell>
          <cell r="H2420" t="str">
            <v>USD</v>
          </cell>
        </row>
        <row r="2421">
          <cell r="B2421">
            <v>40612</v>
          </cell>
          <cell r="C2421">
            <v>40612</v>
          </cell>
          <cell r="E2421">
            <v>13.68</v>
          </cell>
          <cell r="F2421" t="str">
            <v>GEL</v>
          </cell>
          <cell r="G2421">
            <v>8</v>
          </cell>
          <cell r="H2421" t="str">
            <v>USD</v>
          </cell>
        </row>
        <row r="2422">
          <cell r="B2422">
            <v>40612</v>
          </cell>
          <cell r="C2422">
            <v>40612</v>
          </cell>
          <cell r="E2422">
            <v>3.35</v>
          </cell>
          <cell r="F2422" t="str">
            <v>GEL</v>
          </cell>
          <cell r="G2422">
            <v>1.96</v>
          </cell>
          <cell r="H2422" t="str">
            <v>USD</v>
          </cell>
        </row>
        <row r="2423">
          <cell r="B2423">
            <v>40612</v>
          </cell>
          <cell r="C2423">
            <v>40612</v>
          </cell>
          <cell r="E2423">
            <v>1.98</v>
          </cell>
          <cell r="F2423" t="str">
            <v>GEL</v>
          </cell>
          <cell r="G2423">
            <v>1.1599999999999999</v>
          </cell>
          <cell r="H2423" t="str">
            <v>USD</v>
          </cell>
        </row>
        <row r="2424">
          <cell r="B2424">
            <v>40612</v>
          </cell>
          <cell r="C2424">
            <v>40612</v>
          </cell>
          <cell r="E2424">
            <v>3.0500000000000003</v>
          </cell>
          <cell r="F2424" t="str">
            <v>GEL</v>
          </cell>
          <cell r="G2424">
            <v>1.78</v>
          </cell>
          <cell r="H2424" t="str">
            <v>USD</v>
          </cell>
        </row>
        <row r="2425">
          <cell r="B2425">
            <v>40612</v>
          </cell>
          <cell r="C2425">
            <v>40612</v>
          </cell>
          <cell r="E2425">
            <v>0.99</v>
          </cell>
          <cell r="F2425" t="str">
            <v>GEL</v>
          </cell>
          <cell r="G2425">
            <v>0.57999999999999996</v>
          </cell>
          <cell r="H2425" t="str">
            <v>USD</v>
          </cell>
        </row>
        <row r="2426">
          <cell r="B2426">
            <v>40612</v>
          </cell>
          <cell r="C2426">
            <v>40612</v>
          </cell>
          <cell r="E2426">
            <v>3.0500000000000003</v>
          </cell>
          <cell r="F2426" t="str">
            <v>GEL</v>
          </cell>
          <cell r="G2426">
            <v>1.78</v>
          </cell>
          <cell r="H2426" t="str">
            <v>USD</v>
          </cell>
        </row>
        <row r="2427">
          <cell r="B2427">
            <v>40612</v>
          </cell>
          <cell r="C2427">
            <v>40612</v>
          </cell>
          <cell r="E2427">
            <v>2.37</v>
          </cell>
          <cell r="F2427" t="str">
            <v>GEL</v>
          </cell>
          <cell r="G2427">
            <v>1.3800000000000001</v>
          </cell>
          <cell r="H2427" t="str">
            <v>USD</v>
          </cell>
        </row>
        <row r="2428">
          <cell r="B2428">
            <v>40612</v>
          </cell>
          <cell r="C2428">
            <v>40612</v>
          </cell>
          <cell r="E2428">
            <v>1.71</v>
          </cell>
          <cell r="F2428" t="str">
            <v>GEL</v>
          </cell>
          <cell r="G2428">
            <v>1</v>
          </cell>
          <cell r="H2428" t="str">
            <v>USD</v>
          </cell>
        </row>
        <row r="2429">
          <cell r="B2429">
            <v>40612</v>
          </cell>
          <cell r="C2429">
            <v>40612</v>
          </cell>
          <cell r="E2429">
            <v>3.0500000000000003</v>
          </cell>
          <cell r="F2429" t="str">
            <v>GEL</v>
          </cell>
          <cell r="G2429">
            <v>1.78</v>
          </cell>
          <cell r="H2429" t="str">
            <v>USD</v>
          </cell>
        </row>
        <row r="2430">
          <cell r="B2430">
            <v>40612</v>
          </cell>
          <cell r="C2430">
            <v>40612</v>
          </cell>
          <cell r="E2430">
            <v>0.34</v>
          </cell>
          <cell r="F2430" t="str">
            <v>GEL</v>
          </cell>
          <cell r="G2430">
            <v>0.2</v>
          </cell>
          <cell r="H2430" t="str">
            <v>USD</v>
          </cell>
        </row>
        <row r="2431">
          <cell r="B2431">
            <v>40612</v>
          </cell>
          <cell r="C2431">
            <v>40612</v>
          </cell>
          <cell r="E2431">
            <v>7.2</v>
          </cell>
          <cell r="F2431" t="str">
            <v>GEL</v>
          </cell>
          <cell r="G2431">
            <v>4.2</v>
          </cell>
          <cell r="H2431" t="str">
            <v>USD</v>
          </cell>
        </row>
        <row r="2432">
          <cell r="B2432">
            <v>40612</v>
          </cell>
          <cell r="C2432">
            <v>40612</v>
          </cell>
          <cell r="E2432">
            <v>7.84</v>
          </cell>
          <cell r="F2432" t="str">
            <v>GEL</v>
          </cell>
          <cell r="G2432">
            <v>4.58</v>
          </cell>
          <cell r="H2432" t="str">
            <v>USD</v>
          </cell>
        </row>
        <row r="2433">
          <cell r="B2433">
            <v>40612</v>
          </cell>
          <cell r="C2433">
            <v>40612</v>
          </cell>
          <cell r="E2433">
            <v>4.42</v>
          </cell>
          <cell r="F2433" t="str">
            <v>GEL</v>
          </cell>
          <cell r="G2433">
            <v>2.58</v>
          </cell>
          <cell r="H2433" t="str">
            <v>USD</v>
          </cell>
        </row>
        <row r="2434">
          <cell r="B2434">
            <v>40612</v>
          </cell>
          <cell r="C2434">
            <v>40612</v>
          </cell>
          <cell r="E2434">
            <v>14.39</v>
          </cell>
          <cell r="F2434" t="str">
            <v>GEL</v>
          </cell>
          <cell r="G2434">
            <v>8.4</v>
          </cell>
          <cell r="H2434" t="str">
            <v>USD</v>
          </cell>
        </row>
        <row r="2435">
          <cell r="B2435">
            <v>40612</v>
          </cell>
          <cell r="C2435">
            <v>40612</v>
          </cell>
          <cell r="E2435">
            <v>1.71</v>
          </cell>
          <cell r="F2435" t="str">
            <v>GEL</v>
          </cell>
          <cell r="G2435">
            <v>1</v>
          </cell>
          <cell r="H2435" t="str">
            <v>USD</v>
          </cell>
        </row>
        <row r="2436">
          <cell r="B2436">
            <v>40612</v>
          </cell>
          <cell r="C2436">
            <v>40612</v>
          </cell>
          <cell r="E2436">
            <v>1.54</v>
          </cell>
          <cell r="F2436" t="str">
            <v>GEL</v>
          </cell>
          <cell r="G2436">
            <v>0.9</v>
          </cell>
          <cell r="H2436" t="str">
            <v>USD</v>
          </cell>
        </row>
        <row r="2437">
          <cell r="B2437">
            <v>40612</v>
          </cell>
          <cell r="C2437">
            <v>40612</v>
          </cell>
          <cell r="E2437">
            <v>0.99</v>
          </cell>
          <cell r="F2437" t="str">
            <v>GEL</v>
          </cell>
          <cell r="G2437">
            <v>0.57999999999999996</v>
          </cell>
          <cell r="H2437" t="str">
            <v>USD</v>
          </cell>
        </row>
        <row r="2438">
          <cell r="B2438">
            <v>40612</v>
          </cell>
          <cell r="C2438">
            <v>40612</v>
          </cell>
          <cell r="E2438">
            <v>1.71</v>
          </cell>
          <cell r="F2438" t="str">
            <v>GEL</v>
          </cell>
          <cell r="G2438">
            <v>1</v>
          </cell>
          <cell r="H2438" t="str">
            <v>USD</v>
          </cell>
        </row>
        <row r="2439">
          <cell r="B2439">
            <v>40612</v>
          </cell>
          <cell r="C2439">
            <v>40612</v>
          </cell>
          <cell r="E2439">
            <v>1.71</v>
          </cell>
          <cell r="F2439" t="str">
            <v>GEL</v>
          </cell>
          <cell r="G2439">
            <v>1</v>
          </cell>
          <cell r="H2439" t="str">
            <v>USD</v>
          </cell>
        </row>
        <row r="2440">
          <cell r="B2440">
            <v>40612</v>
          </cell>
          <cell r="C2440">
            <v>40612</v>
          </cell>
          <cell r="E2440">
            <v>1.37</v>
          </cell>
          <cell r="F2440" t="str">
            <v>GEL</v>
          </cell>
          <cell r="G2440">
            <v>0.8</v>
          </cell>
          <cell r="H2440" t="str">
            <v>USD</v>
          </cell>
        </row>
        <row r="2441">
          <cell r="B2441">
            <v>40612</v>
          </cell>
          <cell r="C2441">
            <v>40612</v>
          </cell>
          <cell r="E2441">
            <v>0.34</v>
          </cell>
          <cell r="F2441" t="str">
            <v>GEL</v>
          </cell>
          <cell r="G2441">
            <v>0.2</v>
          </cell>
          <cell r="H2441" t="str">
            <v>USD</v>
          </cell>
        </row>
        <row r="2442">
          <cell r="B2442">
            <v>40612</v>
          </cell>
          <cell r="C2442">
            <v>40612</v>
          </cell>
          <cell r="E2442">
            <v>0.69000000000000006</v>
          </cell>
          <cell r="F2442" t="str">
            <v>GEL</v>
          </cell>
          <cell r="G2442">
            <v>0.4</v>
          </cell>
          <cell r="H2442" t="str">
            <v>USD</v>
          </cell>
        </row>
        <row r="2443">
          <cell r="B2443">
            <v>40612</v>
          </cell>
          <cell r="C2443">
            <v>40612</v>
          </cell>
          <cell r="E2443">
            <v>1.37</v>
          </cell>
          <cell r="F2443" t="str">
            <v>GEL</v>
          </cell>
          <cell r="G2443">
            <v>0.8</v>
          </cell>
          <cell r="H2443" t="str">
            <v>USD</v>
          </cell>
        </row>
        <row r="2444">
          <cell r="B2444">
            <v>40612</v>
          </cell>
          <cell r="C2444">
            <v>40612</v>
          </cell>
          <cell r="E2444">
            <v>12.33</v>
          </cell>
          <cell r="F2444" t="str">
            <v>GEL</v>
          </cell>
          <cell r="G2444">
            <v>7.2</v>
          </cell>
          <cell r="H2444" t="str">
            <v>USD</v>
          </cell>
        </row>
        <row r="2445">
          <cell r="B2445">
            <v>40612</v>
          </cell>
          <cell r="C2445">
            <v>40612</v>
          </cell>
          <cell r="E2445">
            <v>2.74</v>
          </cell>
          <cell r="F2445" t="str">
            <v>GEL</v>
          </cell>
          <cell r="G2445">
            <v>1.6</v>
          </cell>
          <cell r="H2445" t="str">
            <v>USD</v>
          </cell>
        </row>
        <row r="2446">
          <cell r="B2446">
            <v>40612</v>
          </cell>
          <cell r="C2446">
            <v>40612</v>
          </cell>
          <cell r="E2446">
            <v>2.74</v>
          </cell>
          <cell r="F2446" t="str">
            <v>GEL</v>
          </cell>
          <cell r="G2446">
            <v>1.6</v>
          </cell>
          <cell r="H2446" t="str">
            <v>USD</v>
          </cell>
        </row>
        <row r="2447">
          <cell r="B2447">
            <v>40612</v>
          </cell>
          <cell r="C2447">
            <v>40612</v>
          </cell>
          <cell r="E2447">
            <v>1.03</v>
          </cell>
          <cell r="F2447" t="str">
            <v>GEL</v>
          </cell>
          <cell r="G2447">
            <v>0.6</v>
          </cell>
          <cell r="H2447" t="str">
            <v>USD</v>
          </cell>
        </row>
        <row r="2448">
          <cell r="B2448">
            <v>40612</v>
          </cell>
          <cell r="C2448">
            <v>40612</v>
          </cell>
          <cell r="E2448">
            <v>2.74</v>
          </cell>
          <cell r="F2448" t="str">
            <v>GEL</v>
          </cell>
          <cell r="G2448">
            <v>1.6</v>
          </cell>
          <cell r="H2448" t="str">
            <v>USD</v>
          </cell>
        </row>
        <row r="2449">
          <cell r="B2449">
            <v>40612</v>
          </cell>
          <cell r="C2449">
            <v>40612</v>
          </cell>
          <cell r="E2449">
            <v>2.74</v>
          </cell>
          <cell r="F2449" t="str">
            <v>GEL</v>
          </cell>
          <cell r="G2449">
            <v>1.6</v>
          </cell>
          <cell r="H2449" t="str">
            <v>USD</v>
          </cell>
        </row>
        <row r="2450">
          <cell r="B2450">
            <v>40612</v>
          </cell>
          <cell r="C2450">
            <v>40612</v>
          </cell>
          <cell r="E2450">
            <v>0.69000000000000006</v>
          </cell>
          <cell r="F2450" t="str">
            <v>GEL</v>
          </cell>
          <cell r="G2450">
            <v>0.4</v>
          </cell>
          <cell r="H2450" t="str">
            <v>USD</v>
          </cell>
        </row>
        <row r="2451">
          <cell r="B2451">
            <v>40612</v>
          </cell>
          <cell r="C2451">
            <v>40612</v>
          </cell>
          <cell r="E2451">
            <v>2.74</v>
          </cell>
          <cell r="F2451" t="str">
            <v>GEL</v>
          </cell>
          <cell r="G2451">
            <v>1.6</v>
          </cell>
          <cell r="H2451" t="str">
            <v>USD</v>
          </cell>
        </row>
        <row r="2452">
          <cell r="B2452">
            <v>40612</v>
          </cell>
          <cell r="C2452">
            <v>40612</v>
          </cell>
          <cell r="E2452">
            <v>0.34</v>
          </cell>
          <cell r="F2452" t="str">
            <v>GEL</v>
          </cell>
          <cell r="G2452">
            <v>0.2</v>
          </cell>
          <cell r="H2452" t="str">
            <v>USD</v>
          </cell>
        </row>
        <row r="2453">
          <cell r="B2453">
            <v>40612</v>
          </cell>
          <cell r="C2453">
            <v>40612</v>
          </cell>
          <cell r="E2453">
            <v>2.74</v>
          </cell>
          <cell r="F2453" t="str">
            <v>GEL</v>
          </cell>
          <cell r="G2453">
            <v>1.6</v>
          </cell>
          <cell r="H2453" t="str">
            <v>USD</v>
          </cell>
        </row>
        <row r="2454">
          <cell r="B2454">
            <v>40612</v>
          </cell>
          <cell r="C2454">
            <v>40612</v>
          </cell>
          <cell r="E2454">
            <v>0.34</v>
          </cell>
          <cell r="F2454" t="str">
            <v>GEL</v>
          </cell>
          <cell r="G2454">
            <v>0.2</v>
          </cell>
          <cell r="H2454" t="str">
            <v>USD</v>
          </cell>
        </row>
        <row r="2455">
          <cell r="B2455">
            <v>40612</v>
          </cell>
          <cell r="C2455">
            <v>40612</v>
          </cell>
          <cell r="E2455">
            <v>2.74</v>
          </cell>
          <cell r="F2455" t="str">
            <v>GEL</v>
          </cell>
          <cell r="G2455">
            <v>1.6</v>
          </cell>
          <cell r="H2455" t="str">
            <v>USD</v>
          </cell>
        </row>
        <row r="2456">
          <cell r="B2456">
            <v>40612</v>
          </cell>
          <cell r="C2456">
            <v>40612</v>
          </cell>
          <cell r="E2456">
            <v>1.71</v>
          </cell>
          <cell r="F2456" t="str">
            <v>GEL</v>
          </cell>
          <cell r="G2456">
            <v>1</v>
          </cell>
          <cell r="H2456" t="str">
            <v>USD</v>
          </cell>
        </row>
        <row r="2457">
          <cell r="B2457">
            <v>40612</v>
          </cell>
          <cell r="C2457">
            <v>40612</v>
          </cell>
          <cell r="E2457">
            <v>0.69000000000000006</v>
          </cell>
          <cell r="F2457" t="str">
            <v>GEL</v>
          </cell>
          <cell r="G2457">
            <v>0.4</v>
          </cell>
          <cell r="H2457" t="str">
            <v>USD</v>
          </cell>
        </row>
        <row r="2458">
          <cell r="B2458">
            <v>40612</v>
          </cell>
          <cell r="C2458">
            <v>40612</v>
          </cell>
          <cell r="E2458">
            <v>0.69000000000000006</v>
          </cell>
          <cell r="F2458" t="str">
            <v>GEL</v>
          </cell>
          <cell r="G2458">
            <v>0.4</v>
          </cell>
          <cell r="H2458" t="str">
            <v>USD</v>
          </cell>
        </row>
        <row r="2459">
          <cell r="B2459">
            <v>40612</v>
          </cell>
          <cell r="C2459">
            <v>40612</v>
          </cell>
          <cell r="E2459">
            <v>1.37</v>
          </cell>
          <cell r="F2459" t="str">
            <v>GEL</v>
          </cell>
          <cell r="G2459">
            <v>0.8</v>
          </cell>
          <cell r="H2459" t="str">
            <v>USD</v>
          </cell>
        </row>
        <row r="2460">
          <cell r="B2460">
            <v>40612</v>
          </cell>
          <cell r="C2460">
            <v>40612</v>
          </cell>
          <cell r="E2460">
            <v>0.69000000000000006</v>
          </cell>
          <cell r="F2460" t="str">
            <v>GEL</v>
          </cell>
          <cell r="G2460">
            <v>0.4</v>
          </cell>
          <cell r="H2460" t="str">
            <v>USD</v>
          </cell>
        </row>
        <row r="2461">
          <cell r="B2461">
            <v>40612</v>
          </cell>
          <cell r="C2461">
            <v>40612</v>
          </cell>
          <cell r="E2461">
            <v>0.51</v>
          </cell>
          <cell r="F2461" t="str">
            <v>GEL</v>
          </cell>
          <cell r="G2461">
            <v>0.3</v>
          </cell>
          <cell r="H2461" t="str">
            <v>USD</v>
          </cell>
        </row>
        <row r="2462">
          <cell r="B2462">
            <v>40612</v>
          </cell>
          <cell r="C2462">
            <v>40612</v>
          </cell>
          <cell r="E2462">
            <v>1.71</v>
          </cell>
          <cell r="F2462" t="str">
            <v>GEL</v>
          </cell>
          <cell r="G2462">
            <v>1</v>
          </cell>
          <cell r="H2462" t="str">
            <v>USD</v>
          </cell>
        </row>
        <row r="2463">
          <cell r="B2463">
            <v>40612</v>
          </cell>
          <cell r="C2463">
            <v>40612</v>
          </cell>
          <cell r="E2463">
            <v>0.34</v>
          </cell>
          <cell r="F2463" t="str">
            <v>GEL</v>
          </cell>
          <cell r="G2463">
            <v>0.2</v>
          </cell>
          <cell r="H2463" t="str">
            <v>USD</v>
          </cell>
        </row>
        <row r="2464">
          <cell r="B2464">
            <v>40612</v>
          </cell>
          <cell r="C2464">
            <v>40612</v>
          </cell>
          <cell r="E2464">
            <v>0.69000000000000006</v>
          </cell>
          <cell r="F2464" t="str">
            <v>GEL</v>
          </cell>
          <cell r="G2464">
            <v>0.4</v>
          </cell>
          <cell r="H2464" t="str">
            <v>USD</v>
          </cell>
        </row>
        <row r="2465">
          <cell r="B2465">
            <v>40612</v>
          </cell>
          <cell r="C2465">
            <v>40612</v>
          </cell>
          <cell r="E2465">
            <v>2.74</v>
          </cell>
          <cell r="F2465" t="str">
            <v>GEL</v>
          </cell>
          <cell r="G2465">
            <v>1.6</v>
          </cell>
          <cell r="H2465" t="str">
            <v>USD</v>
          </cell>
        </row>
        <row r="2466">
          <cell r="B2466">
            <v>40612</v>
          </cell>
          <cell r="C2466">
            <v>40612</v>
          </cell>
          <cell r="E2466">
            <v>2.06</v>
          </cell>
          <cell r="F2466" t="str">
            <v>GEL</v>
          </cell>
          <cell r="G2466">
            <v>1.2</v>
          </cell>
          <cell r="H2466" t="str">
            <v>USD</v>
          </cell>
        </row>
        <row r="2467">
          <cell r="B2467">
            <v>40612</v>
          </cell>
          <cell r="C2467">
            <v>40612</v>
          </cell>
          <cell r="E2467">
            <v>0.42</v>
          </cell>
          <cell r="F2467" t="str">
            <v>GEL</v>
          </cell>
          <cell r="G2467">
            <v>0.24</v>
          </cell>
          <cell r="H2467" t="str">
            <v>USD</v>
          </cell>
        </row>
        <row r="2468">
          <cell r="B2468">
            <v>40612</v>
          </cell>
          <cell r="C2468">
            <v>40612</v>
          </cell>
          <cell r="E2468">
            <v>0.69000000000000006</v>
          </cell>
          <cell r="F2468" t="str">
            <v>GEL</v>
          </cell>
          <cell r="G2468">
            <v>0.4</v>
          </cell>
          <cell r="H2468" t="str">
            <v>USD</v>
          </cell>
        </row>
        <row r="2469">
          <cell r="B2469">
            <v>40612</v>
          </cell>
          <cell r="C2469">
            <v>40612</v>
          </cell>
          <cell r="E2469">
            <v>2.4</v>
          </cell>
          <cell r="F2469" t="str">
            <v>GEL</v>
          </cell>
          <cell r="G2469">
            <v>1.4000000000000001</v>
          </cell>
          <cell r="H2469" t="str">
            <v>USD</v>
          </cell>
        </row>
        <row r="2470">
          <cell r="B2470">
            <v>40612</v>
          </cell>
          <cell r="C2470">
            <v>40612</v>
          </cell>
          <cell r="E2470">
            <v>2.74</v>
          </cell>
          <cell r="F2470" t="str">
            <v>GEL</v>
          </cell>
          <cell r="G2470">
            <v>1.6</v>
          </cell>
          <cell r="H2470" t="str">
            <v>USD</v>
          </cell>
        </row>
        <row r="2471">
          <cell r="B2471">
            <v>40612</v>
          </cell>
          <cell r="C2471">
            <v>40612</v>
          </cell>
          <cell r="E2471">
            <v>1.71</v>
          </cell>
          <cell r="F2471" t="str">
            <v>GEL</v>
          </cell>
          <cell r="G2471">
            <v>1</v>
          </cell>
          <cell r="H2471" t="str">
            <v>USD</v>
          </cell>
        </row>
        <row r="2472">
          <cell r="B2472">
            <v>40612</v>
          </cell>
          <cell r="C2472">
            <v>40612</v>
          </cell>
          <cell r="E2472">
            <v>13.36</v>
          </cell>
          <cell r="F2472" t="str">
            <v>GEL</v>
          </cell>
          <cell r="G2472">
            <v>7.8</v>
          </cell>
          <cell r="H2472" t="str">
            <v>USD</v>
          </cell>
        </row>
        <row r="2473">
          <cell r="B2473">
            <v>40612</v>
          </cell>
          <cell r="C2473">
            <v>40612</v>
          </cell>
          <cell r="E2473">
            <v>1.71</v>
          </cell>
          <cell r="F2473" t="str">
            <v>GEL</v>
          </cell>
          <cell r="G2473">
            <v>1</v>
          </cell>
          <cell r="H2473" t="str">
            <v>USD</v>
          </cell>
        </row>
        <row r="2474">
          <cell r="B2474">
            <v>40612</v>
          </cell>
          <cell r="C2474">
            <v>40612</v>
          </cell>
          <cell r="E2474">
            <v>6.68</v>
          </cell>
          <cell r="F2474" t="str">
            <v>GEL</v>
          </cell>
          <cell r="G2474">
            <v>3.9</v>
          </cell>
          <cell r="H2474" t="str">
            <v>USD</v>
          </cell>
        </row>
        <row r="2475">
          <cell r="B2475">
            <v>40612</v>
          </cell>
          <cell r="C2475">
            <v>40612</v>
          </cell>
          <cell r="E2475">
            <v>6.68</v>
          </cell>
          <cell r="F2475" t="str">
            <v>GEL</v>
          </cell>
          <cell r="G2475">
            <v>3.9</v>
          </cell>
          <cell r="H2475" t="str">
            <v>USD</v>
          </cell>
        </row>
        <row r="2476">
          <cell r="B2476">
            <v>40612</v>
          </cell>
          <cell r="C2476">
            <v>40612</v>
          </cell>
          <cell r="E2476">
            <v>20.04</v>
          </cell>
          <cell r="F2476" t="str">
            <v>GEL</v>
          </cell>
          <cell r="G2476">
            <v>11.700000000000001</v>
          </cell>
          <cell r="H2476" t="str">
            <v>USD</v>
          </cell>
        </row>
        <row r="2477">
          <cell r="B2477">
            <v>40612</v>
          </cell>
          <cell r="C2477">
            <v>40612</v>
          </cell>
          <cell r="E2477">
            <v>3.34</v>
          </cell>
          <cell r="F2477" t="str">
            <v>GEL</v>
          </cell>
          <cell r="G2477">
            <v>1.95</v>
          </cell>
          <cell r="H2477" t="str">
            <v>USD</v>
          </cell>
        </row>
        <row r="2478">
          <cell r="B2478">
            <v>40612</v>
          </cell>
          <cell r="C2478">
            <v>40612</v>
          </cell>
          <cell r="E2478">
            <v>46.76</v>
          </cell>
          <cell r="F2478" t="str">
            <v>GEL</v>
          </cell>
          <cell r="G2478">
            <v>27.3</v>
          </cell>
          <cell r="H2478" t="str">
            <v>USD</v>
          </cell>
        </row>
        <row r="2479">
          <cell r="B2479">
            <v>40612</v>
          </cell>
          <cell r="C2479">
            <v>40612</v>
          </cell>
          <cell r="E2479">
            <v>53.44</v>
          </cell>
          <cell r="F2479" t="str">
            <v>GEL</v>
          </cell>
          <cell r="G2479">
            <v>31.2</v>
          </cell>
          <cell r="H2479" t="str">
            <v>USD</v>
          </cell>
        </row>
        <row r="2480">
          <cell r="B2480">
            <v>40612</v>
          </cell>
          <cell r="C2480">
            <v>40612</v>
          </cell>
          <cell r="E2480">
            <v>6.68</v>
          </cell>
          <cell r="F2480" t="str">
            <v>GEL</v>
          </cell>
          <cell r="G2480">
            <v>3.9</v>
          </cell>
          <cell r="H2480" t="str">
            <v>USD</v>
          </cell>
        </row>
        <row r="2481">
          <cell r="B2481">
            <v>40612</v>
          </cell>
          <cell r="C2481">
            <v>40612</v>
          </cell>
          <cell r="E2481">
            <v>13.36</v>
          </cell>
          <cell r="F2481" t="str">
            <v>GEL</v>
          </cell>
          <cell r="G2481">
            <v>7.8</v>
          </cell>
          <cell r="H2481" t="str">
            <v>USD</v>
          </cell>
        </row>
        <row r="2482">
          <cell r="B2482">
            <v>40612</v>
          </cell>
          <cell r="C2482">
            <v>40612</v>
          </cell>
          <cell r="E2482">
            <v>6.68</v>
          </cell>
          <cell r="F2482" t="str">
            <v>GEL</v>
          </cell>
          <cell r="G2482">
            <v>3.9</v>
          </cell>
          <cell r="H2482" t="str">
            <v>USD</v>
          </cell>
        </row>
        <row r="2483">
          <cell r="B2483">
            <v>40612</v>
          </cell>
          <cell r="C2483">
            <v>40612</v>
          </cell>
          <cell r="E2483">
            <v>100.2</v>
          </cell>
          <cell r="F2483" t="str">
            <v>GEL</v>
          </cell>
          <cell r="G2483">
            <v>58.5</v>
          </cell>
          <cell r="H2483" t="str">
            <v>USD</v>
          </cell>
        </row>
        <row r="2484">
          <cell r="B2484">
            <v>40612</v>
          </cell>
          <cell r="C2484">
            <v>40612</v>
          </cell>
          <cell r="E2484">
            <v>6.68</v>
          </cell>
          <cell r="F2484" t="str">
            <v>GEL</v>
          </cell>
          <cell r="G2484">
            <v>3.9</v>
          </cell>
          <cell r="H2484" t="str">
            <v>USD</v>
          </cell>
        </row>
        <row r="2485">
          <cell r="B2485">
            <v>40612</v>
          </cell>
          <cell r="C2485">
            <v>40612</v>
          </cell>
          <cell r="E2485">
            <v>13.36</v>
          </cell>
          <cell r="F2485" t="str">
            <v>GEL</v>
          </cell>
          <cell r="G2485">
            <v>7.8</v>
          </cell>
          <cell r="H2485" t="str">
            <v>USD</v>
          </cell>
        </row>
        <row r="2486">
          <cell r="B2486">
            <v>40612</v>
          </cell>
          <cell r="C2486">
            <v>40612</v>
          </cell>
          <cell r="E2486">
            <v>1.03</v>
          </cell>
          <cell r="F2486" t="str">
            <v>GEL</v>
          </cell>
          <cell r="G2486">
            <v>0.6</v>
          </cell>
          <cell r="H2486" t="str">
            <v>USD</v>
          </cell>
        </row>
        <row r="2487">
          <cell r="B2487">
            <v>40612</v>
          </cell>
          <cell r="C2487">
            <v>40612</v>
          </cell>
          <cell r="E2487">
            <v>0.34</v>
          </cell>
          <cell r="F2487" t="str">
            <v>GEL</v>
          </cell>
          <cell r="G2487">
            <v>0.2</v>
          </cell>
          <cell r="H2487" t="str">
            <v>USD</v>
          </cell>
        </row>
        <row r="2488">
          <cell r="B2488">
            <v>40612</v>
          </cell>
          <cell r="C2488">
            <v>40612</v>
          </cell>
          <cell r="E2488">
            <v>3.34</v>
          </cell>
          <cell r="F2488" t="str">
            <v>GEL</v>
          </cell>
          <cell r="G2488">
            <v>1.95</v>
          </cell>
          <cell r="H2488" t="str">
            <v>USD</v>
          </cell>
        </row>
        <row r="2489">
          <cell r="B2489">
            <v>40612</v>
          </cell>
          <cell r="C2489">
            <v>40612</v>
          </cell>
          <cell r="E2489">
            <v>4.68</v>
          </cell>
          <cell r="F2489" t="str">
            <v>GEL</v>
          </cell>
          <cell r="G2489">
            <v>2.73</v>
          </cell>
          <cell r="H2489" t="str">
            <v>USD</v>
          </cell>
        </row>
        <row r="2490">
          <cell r="B2490">
            <v>40612</v>
          </cell>
          <cell r="C2490">
            <v>40612</v>
          </cell>
          <cell r="E2490">
            <v>21.75</v>
          </cell>
          <cell r="F2490" t="str">
            <v>GEL</v>
          </cell>
          <cell r="G2490">
            <v>12.700000000000001</v>
          </cell>
          <cell r="H2490" t="str">
            <v>USD</v>
          </cell>
        </row>
        <row r="2491">
          <cell r="B2491">
            <v>40612</v>
          </cell>
          <cell r="C2491">
            <v>40612</v>
          </cell>
          <cell r="E2491">
            <v>6.68</v>
          </cell>
          <cell r="F2491" t="str">
            <v>GEL</v>
          </cell>
          <cell r="G2491">
            <v>3.9</v>
          </cell>
          <cell r="H2491" t="str">
            <v>USD</v>
          </cell>
        </row>
        <row r="2492">
          <cell r="B2492">
            <v>40612</v>
          </cell>
          <cell r="C2492">
            <v>40612</v>
          </cell>
          <cell r="E2492">
            <v>13.36</v>
          </cell>
          <cell r="F2492" t="str">
            <v>GEL</v>
          </cell>
          <cell r="G2492">
            <v>7.8</v>
          </cell>
          <cell r="H2492" t="str">
            <v>USD</v>
          </cell>
        </row>
        <row r="2493">
          <cell r="B2493">
            <v>40612</v>
          </cell>
          <cell r="C2493">
            <v>40612</v>
          </cell>
          <cell r="E2493">
            <v>36.74</v>
          </cell>
          <cell r="F2493" t="str">
            <v>GEL</v>
          </cell>
          <cell r="G2493">
            <v>21.45</v>
          </cell>
          <cell r="H2493" t="str">
            <v>USD</v>
          </cell>
        </row>
        <row r="2494">
          <cell r="B2494">
            <v>40612</v>
          </cell>
          <cell r="C2494">
            <v>40612</v>
          </cell>
          <cell r="E2494">
            <v>3.34</v>
          </cell>
          <cell r="F2494" t="str">
            <v>GEL</v>
          </cell>
          <cell r="G2494">
            <v>1.95</v>
          </cell>
          <cell r="H2494" t="str">
            <v>USD</v>
          </cell>
        </row>
        <row r="2495">
          <cell r="B2495">
            <v>40612</v>
          </cell>
          <cell r="C2495">
            <v>40612</v>
          </cell>
          <cell r="E2495">
            <v>6.68</v>
          </cell>
          <cell r="F2495" t="str">
            <v>GEL</v>
          </cell>
          <cell r="G2495">
            <v>3.9</v>
          </cell>
          <cell r="H2495" t="str">
            <v>USD</v>
          </cell>
        </row>
        <row r="2496">
          <cell r="B2496">
            <v>40612</v>
          </cell>
          <cell r="C2496">
            <v>40612</v>
          </cell>
          <cell r="E2496">
            <v>80.16</v>
          </cell>
          <cell r="F2496" t="str">
            <v>GEL</v>
          </cell>
          <cell r="G2496">
            <v>46.800000000000004</v>
          </cell>
          <cell r="H2496" t="str">
            <v>USD</v>
          </cell>
        </row>
        <row r="2497">
          <cell r="B2497">
            <v>40612</v>
          </cell>
          <cell r="C2497">
            <v>40612</v>
          </cell>
          <cell r="E2497">
            <v>6.68</v>
          </cell>
          <cell r="F2497" t="str">
            <v>GEL</v>
          </cell>
          <cell r="G2497">
            <v>3.9</v>
          </cell>
          <cell r="H2497" t="str">
            <v>USD</v>
          </cell>
        </row>
        <row r="2498">
          <cell r="B2498">
            <v>40612</v>
          </cell>
          <cell r="C2498">
            <v>40612</v>
          </cell>
          <cell r="E2498">
            <v>10.02</v>
          </cell>
          <cell r="F2498" t="str">
            <v>GEL</v>
          </cell>
          <cell r="G2498">
            <v>5.8500000000000005</v>
          </cell>
          <cell r="H2498" t="str">
            <v>USD</v>
          </cell>
        </row>
        <row r="2499">
          <cell r="B2499">
            <v>40612</v>
          </cell>
          <cell r="C2499">
            <v>40612</v>
          </cell>
          <cell r="E2499">
            <v>80.16</v>
          </cell>
          <cell r="F2499" t="str">
            <v>GEL</v>
          </cell>
          <cell r="G2499">
            <v>46.800000000000004</v>
          </cell>
          <cell r="H2499" t="str">
            <v>USD</v>
          </cell>
        </row>
        <row r="2500">
          <cell r="B2500">
            <v>40612</v>
          </cell>
          <cell r="C2500">
            <v>40612</v>
          </cell>
          <cell r="E2500">
            <v>6.68</v>
          </cell>
          <cell r="F2500" t="str">
            <v>GEL</v>
          </cell>
          <cell r="G2500">
            <v>3.9</v>
          </cell>
          <cell r="H2500" t="str">
            <v>USD</v>
          </cell>
        </row>
        <row r="2501">
          <cell r="B2501">
            <v>40612</v>
          </cell>
          <cell r="C2501">
            <v>40612</v>
          </cell>
          <cell r="E2501">
            <v>6.68</v>
          </cell>
          <cell r="F2501" t="str">
            <v>GEL</v>
          </cell>
          <cell r="G2501">
            <v>3.9</v>
          </cell>
          <cell r="H2501" t="str">
            <v>USD</v>
          </cell>
        </row>
        <row r="2502">
          <cell r="B2502">
            <v>40612</v>
          </cell>
          <cell r="C2502">
            <v>40612</v>
          </cell>
          <cell r="E2502">
            <v>60.120000000000005</v>
          </cell>
          <cell r="F2502" t="str">
            <v>GEL</v>
          </cell>
          <cell r="G2502">
            <v>35.1</v>
          </cell>
          <cell r="H2502" t="str">
            <v>USD</v>
          </cell>
        </row>
        <row r="2503">
          <cell r="B2503">
            <v>40612</v>
          </cell>
          <cell r="C2503">
            <v>40612</v>
          </cell>
          <cell r="E2503">
            <v>10.02</v>
          </cell>
          <cell r="F2503" t="str">
            <v>GEL</v>
          </cell>
          <cell r="G2503">
            <v>5.8500000000000005</v>
          </cell>
          <cell r="H2503" t="str">
            <v>USD</v>
          </cell>
        </row>
        <row r="2504">
          <cell r="B2504">
            <v>40612</v>
          </cell>
          <cell r="C2504">
            <v>40612</v>
          </cell>
          <cell r="E2504">
            <v>43.42</v>
          </cell>
          <cell r="F2504" t="str">
            <v>GEL</v>
          </cell>
          <cell r="G2504">
            <v>25.35</v>
          </cell>
          <cell r="H2504" t="str">
            <v>USD</v>
          </cell>
        </row>
        <row r="2505">
          <cell r="B2505">
            <v>40612</v>
          </cell>
          <cell r="C2505">
            <v>40612</v>
          </cell>
          <cell r="E2505">
            <v>6.68</v>
          </cell>
          <cell r="F2505" t="str">
            <v>GEL</v>
          </cell>
          <cell r="G2505">
            <v>3.9</v>
          </cell>
          <cell r="H2505" t="str">
            <v>USD</v>
          </cell>
        </row>
        <row r="2506">
          <cell r="B2506">
            <v>40612</v>
          </cell>
          <cell r="C2506">
            <v>40612</v>
          </cell>
          <cell r="E2506">
            <v>13.36</v>
          </cell>
          <cell r="F2506" t="str">
            <v>GEL</v>
          </cell>
          <cell r="G2506">
            <v>7.8</v>
          </cell>
          <cell r="H2506" t="str">
            <v>USD</v>
          </cell>
        </row>
        <row r="2507">
          <cell r="B2507">
            <v>40612</v>
          </cell>
          <cell r="C2507">
            <v>40612</v>
          </cell>
          <cell r="E2507">
            <v>76.83</v>
          </cell>
          <cell r="F2507" t="str">
            <v>GEL</v>
          </cell>
          <cell r="G2507">
            <v>44.85</v>
          </cell>
          <cell r="H2507" t="str">
            <v>USD</v>
          </cell>
        </row>
        <row r="2508">
          <cell r="B2508">
            <v>40612</v>
          </cell>
          <cell r="C2508">
            <v>40612</v>
          </cell>
          <cell r="E2508">
            <v>33.4</v>
          </cell>
          <cell r="F2508" t="str">
            <v>GEL</v>
          </cell>
          <cell r="G2508">
            <v>19.5</v>
          </cell>
          <cell r="H2508" t="str">
            <v>USD</v>
          </cell>
        </row>
        <row r="2509">
          <cell r="B2509">
            <v>40612</v>
          </cell>
          <cell r="C2509">
            <v>40612</v>
          </cell>
          <cell r="E2509">
            <v>6.68</v>
          </cell>
          <cell r="F2509" t="str">
            <v>GEL</v>
          </cell>
          <cell r="G2509">
            <v>3.9</v>
          </cell>
          <cell r="H2509" t="str">
            <v>USD</v>
          </cell>
        </row>
        <row r="2510">
          <cell r="B2510">
            <v>40612</v>
          </cell>
          <cell r="C2510">
            <v>40612</v>
          </cell>
          <cell r="E2510">
            <v>3.34</v>
          </cell>
          <cell r="F2510" t="str">
            <v>GEL</v>
          </cell>
          <cell r="G2510">
            <v>1.95</v>
          </cell>
          <cell r="H2510" t="str">
            <v>USD</v>
          </cell>
        </row>
        <row r="2511">
          <cell r="B2511">
            <v>40612</v>
          </cell>
          <cell r="C2511">
            <v>40612</v>
          </cell>
          <cell r="E2511">
            <v>10.02</v>
          </cell>
          <cell r="F2511" t="str">
            <v>GEL</v>
          </cell>
          <cell r="G2511">
            <v>5.8500000000000005</v>
          </cell>
          <cell r="H2511" t="str">
            <v>USD</v>
          </cell>
        </row>
        <row r="2512">
          <cell r="B2512">
            <v>40612</v>
          </cell>
          <cell r="C2512">
            <v>40612</v>
          </cell>
          <cell r="E2512">
            <v>16.7</v>
          </cell>
          <cell r="F2512" t="str">
            <v>GEL</v>
          </cell>
          <cell r="G2512">
            <v>9.75</v>
          </cell>
          <cell r="H2512" t="str">
            <v>USD</v>
          </cell>
        </row>
        <row r="2513">
          <cell r="B2513">
            <v>40612</v>
          </cell>
          <cell r="C2513">
            <v>40612</v>
          </cell>
          <cell r="E2513">
            <v>20.04</v>
          </cell>
          <cell r="F2513" t="str">
            <v>GEL</v>
          </cell>
          <cell r="G2513">
            <v>11.700000000000001</v>
          </cell>
          <cell r="H2513" t="str">
            <v>USD</v>
          </cell>
        </row>
        <row r="2514">
          <cell r="B2514">
            <v>40612</v>
          </cell>
          <cell r="C2514">
            <v>40612</v>
          </cell>
          <cell r="E2514">
            <v>26.72</v>
          </cell>
          <cell r="F2514" t="str">
            <v>GEL</v>
          </cell>
          <cell r="G2514">
            <v>15.6</v>
          </cell>
          <cell r="H2514" t="str">
            <v>USD</v>
          </cell>
        </row>
        <row r="2515">
          <cell r="B2515">
            <v>40612</v>
          </cell>
          <cell r="C2515">
            <v>40612</v>
          </cell>
          <cell r="E2515">
            <v>26.72</v>
          </cell>
          <cell r="F2515" t="str">
            <v>GEL</v>
          </cell>
          <cell r="G2515">
            <v>15.6</v>
          </cell>
          <cell r="H2515" t="str">
            <v>USD</v>
          </cell>
        </row>
        <row r="2516">
          <cell r="B2516">
            <v>40612</v>
          </cell>
          <cell r="C2516">
            <v>40612</v>
          </cell>
          <cell r="E2516">
            <v>26.72</v>
          </cell>
          <cell r="F2516" t="str">
            <v>GEL</v>
          </cell>
          <cell r="G2516">
            <v>15.6</v>
          </cell>
          <cell r="H2516" t="str">
            <v>USD</v>
          </cell>
        </row>
        <row r="2517">
          <cell r="B2517">
            <v>40612</v>
          </cell>
          <cell r="C2517">
            <v>40612</v>
          </cell>
          <cell r="E2517">
            <v>13.36</v>
          </cell>
          <cell r="F2517" t="str">
            <v>GEL</v>
          </cell>
          <cell r="G2517">
            <v>7.8</v>
          </cell>
          <cell r="H2517" t="str">
            <v>USD</v>
          </cell>
        </row>
        <row r="2518">
          <cell r="B2518">
            <v>40612</v>
          </cell>
          <cell r="C2518">
            <v>40612</v>
          </cell>
          <cell r="E2518">
            <v>10.02</v>
          </cell>
          <cell r="F2518" t="str">
            <v>GEL</v>
          </cell>
          <cell r="G2518">
            <v>5.8500000000000005</v>
          </cell>
          <cell r="H2518" t="str">
            <v>USD</v>
          </cell>
        </row>
        <row r="2519">
          <cell r="B2519">
            <v>40612</v>
          </cell>
          <cell r="C2519">
            <v>40612</v>
          </cell>
          <cell r="E2519">
            <v>13.36</v>
          </cell>
          <cell r="F2519" t="str">
            <v>GEL</v>
          </cell>
          <cell r="G2519">
            <v>7.8</v>
          </cell>
          <cell r="H2519" t="str">
            <v>USD</v>
          </cell>
        </row>
        <row r="2520">
          <cell r="B2520">
            <v>40612</v>
          </cell>
          <cell r="C2520">
            <v>40612</v>
          </cell>
          <cell r="E2520">
            <v>53.44</v>
          </cell>
          <cell r="F2520" t="str">
            <v>GEL</v>
          </cell>
          <cell r="G2520">
            <v>31.2</v>
          </cell>
          <cell r="H2520" t="str">
            <v>USD</v>
          </cell>
        </row>
        <row r="2521">
          <cell r="B2521">
            <v>40612</v>
          </cell>
          <cell r="C2521">
            <v>40612</v>
          </cell>
          <cell r="E2521">
            <v>20.04</v>
          </cell>
          <cell r="F2521" t="str">
            <v>GEL</v>
          </cell>
          <cell r="G2521">
            <v>11.700000000000001</v>
          </cell>
          <cell r="H2521" t="str">
            <v>USD</v>
          </cell>
        </row>
        <row r="2522">
          <cell r="B2522">
            <v>40612</v>
          </cell>
          <cell r="C2522">
            <v>40612</v>
          </cell>
          <cell r="E2522">
            <v>20.04</v>
          </cell>
          <cell r="F2522" t="str">
            <v>GEL</v>
          </cell>
          <cell r="G2522">
            <v>11.700000000000001</v>
          </cell>
          <cell r="H2522" t="str">
            <v>USD</v>
          </cell>
        </row>
        <row r="2523">
          <cell r="B2523">
            <v>40612</v>
          </cell>
          <cell r="C2523">
            <v>40612</v>
          </cell>
          <cell r="E2523">
            <v>13.36</v>
          </cell>
          <cell r="F2523" t="str">
            <v>GEL</v>
          </cell>
          <cell r="G2523">
            <v>7.8</v>
          </cell>
          <cell r="H2523" t="str">
            <v>USD</v>
          </cell>
        </row>
        <row r="2524">
          <cell r="B2524">
            <v>40612</v>
          </cell>
          <cell r="C2524">
            <v>40612</v>
          </cell>
          <cell r="E2524">
            <v>46.76</v>
          </cell>
          <cell r="F2524" t="str">
            <v>GEL</v>
          </cell>
          <cell r="G2524">
            <v>27.3</v>
          </cell>
          <cell r="H2524" t="str">
            <v>USD</v>
          </cell>
        </row>
        <row r="2525">
          <cell r="B2525">
            <v>40612</v>
          </cell>
          <cell r="C2525">
            <v>40612</v>
          </cell>
          <cell r="E2525">
            <v>6.68</v>
          </cell>
          <cell r="F2525" t="str">
            <v>GEL</v>
          </cell>
          <cell r="G2525">
            <v>3.9</v>
          </cell>
          <cell r="H2525" t="str">
            <v>USD</v>
          </cell>
        </row>
        <row r="2526">
          <cell r="B2526">
            <v>40612</v>
          </cell>
          <cell r="C2526">
            <v>40612</v>
          </cell>
          <cell r="E2526">
            <v>13.36</v>
          </cell>
          <cell r="F2526" t="str">
            <v>GEL</v>
          </cell>
          <cell r="G2526">
            <v>7.8</v>
          </cell>
          <cell r="H2526" t="str">
            <v>USD</v>
          </cell>
        </row>
        <row r="2527">
          <cell r="B2527">
            <v>40612</v>
          </cell>
          <cell r="C2527">
            <v>40612</v>
          </cell>
          <cell r="E2527">
            <v>20.04</v>
          </cell>
          <cell r="F2527" t="str">
            <v>GEL</v>
          </cell>
          <cell r="G2527">
            <v>11.700000000000001</v>
          </cell>
          <cell r="H2527" t="str">
            <v>USD</v>
          </cell>
        </row>
        <row r="2528">
          <cell r="B2528">
            <v>40612</v>
          </cell>
          <cell r="C2528">
            <v>40612</v>
          </cell>
          <cell r="E2528">
            <v>6.68</v>
          </cell>
          <cell r="F2528" t="str">
            <v>GEL</v>
          </cell>
          <cell r="G2528">
            <v>3.9</v>
          </cell>
          <cell r="H2528" t="str">
            <v>USD</v>
          </cell>
        </row>
        <row r="2529">
          <cell r="B2529">
            <v>40612</v>
          </cell>
          <cell r="C2529">
            <v>40612</v>
          </cell>
          <cell r="E2529">
            <v>16.7</v>
          </cell>
          <cell r="F2529" t="str">
            <v>GEL</v>
          </cell>
          <cell r="G2529">
            <v>9.75</v>
          </cell>
          <cell r="H2529" t="str">
            <v>USD</v>
          </cell>
        </row>
        <row r="2530">
          <cell r="B2530">
            <v>40612</v>
          </cell>
          <cell r="C2530">
            <v>40612</v>
          </cell>
          <cell r="E2530">
            <v>10.02</v>
          </cell>
          <cell r="F2530" t="str">
            <v>GEL</v>
          </cell>
          <cell r="G2530">
            <v>5.8500000000000005</v>
          </cell>
          <cell r="H2530" t="str">
            <v>USD</v>
          </cell>
        </row>
        <row r="2531">
          <cell r="B2531">
            <v>40612</v>
          </cell>
          <cell r="C2531">
            <v>40612</v>
          </cell>
          <cell r="E2531">
            <v>19.080000000000002</v>
          </cell>
          <cell r="F2531" t="str">
            <v>GEL</v>
          </cell>
          <cell r="G2531">
            <v>11.14</v>
          </cell>
          <cell r="H2531" t="str">
            <v>USD</v>
          </cell>
        </row>
        <row r="2532">
          <cell r="B2532">
            <v>40612</v>
          </cell>
          <cell r="C2532">
            <v>40612</v>
          </cell>
          <cell r="E2532">
            <v>26.72</v>
          </cell>
          <cell r="F2532" t="str">
            <v>GEL</v>
          </cell>
          <cell r="G2532">
            <v>15.6</v>
          </cell>
          <cell r="H2532" t="str">
            <v>USD</v>
          </cell>
        </row>
        <row r="2533">
          <cell r="B2533">
            <v>40612</v>
          </cell>
          <cell r="C2533">
            <v>40612</v>
          </cell>
          <cell r="E2533">
            <v>6.68</v>
          </cell>
          <cell r="F2533" t="str">
            <v>GEL</v>
          </cell>
          <cell r="G2533">
            <v>3.9</v>
          </cell>
          <cell r="H2533" t="str">
            <v>USD</v>
          </cell>
        </row>
        <row r="2534">
          <cell r="B2534">
            <v>40612</v>
          </cell>
          <cell r="C2534">
            <v>40612</v>
          </cell>
          <cell r="E2534">
            <v>6.68</v>
          </cell>
          <cell r="F2534" t="str">
            <v>GEL</v>
          </cell>
          <cell r="G2534">
            <v>3.9</v>
          </cell>
          <cell r="H2534" t="str">
            <v>USD</v>
          </cell>
        </row>
        <row r="2535">
          <cell r="B2535">
            <v>40612</v>
          </cell>
          <cell r="C2535">
            <v>40612</v>
          </cell>
          <cell r="E2535">
            <v>20.04</v>
          </cell>
          <cell r="F2535" t="str">
            <v>GEL</v>
          </cell>
          <cell r="G2535">
            <v>11.700000000000001</v>
          </cell>
          <cell r="H2535" t="str">
            <v>USD</v>
          </cell>
        </row>
        <row r="2536">
          <cell r="B2536">
            <v>40612</v>
          </cell>
          <cell r="C2536">
            <v>40612</v>
          </cell>
          <cell r="E2536">
            <v>36.74</v>
          </cell>
          <cell r="F2536" t="str">
            <v>GEL</v>
          </cell>
          <cell r="G2536">
            <v>21.45</v>
          </cell>
          <cell r="H2536" t="str">
            <v>USD</v>
          </cell>
        </row>
        <row r="2537">
          <cell r="B2537">
            <v>40612</v>
          </cell>
          <cell r="C2537">
            <v>40612</v>
          </cell>
          <cell r="E2537">
            <v>6.68</v>
          </cell>
          <cell r="F2537" t="str">
            <v>GEL</v>
          </cell>
          <cell r="G2537">
            <v>3.9</v>
          </cell>
          <cell r="H2537" t="str">
            <v>USD</v>
          </cell>
        </row>
        <row r="2538">
          <cell r="B2538">
            <v>40612</v>
          </cell>
          <cell r="C2538">
            <v>40612</v>
          </cell>
          <cell r="E2538">
            <v>3.34</v>
          </cell>
          <cell r="F2538" t="str">
            <v>GEL</v>
          </cell>
          <cell r="G2538">
            <v>1.95</v>
          </cell>
          <cell r="H2538" t="str">
            <v>USD</v>
          </cell>
        </row>
        <row r="2539">
          <cell r="B2539">
            <v>40612</v>
          </cell>
          <cell r="C2539">
            <v>40612</v>
          </cell>
          <cell r="E2539">
            <v>6.68</v>
          </cell>
          <cell r="F2539" t="str">
            <v>GEL</v>
          </cell>
          <cell r="G2539">
            <v>3.9</v>
          </cell>
          <cell r="H2539" t="str">
            <v>USD</v>
          </cell>
        </row>
        <row r="2540">
          <cell r="B2540">
            <v>40612</v>
          </cell>
          <cell r="C2540">
            <v>40612</v>
          </cell>
          <cell r="E2540">
            <v>6.68</v>
          </cell>
          <cell r="F2540" t="str">
            <v>GEL</v>
          </cell>
          <cell r="G2540">
            <v>3.9</v>
          </cell>
          <cell r="H2540" t="str">
            <v>USD</v>
          </cell>
        </row>
        <row r="2541">
          <cell r="B2541">
            <v>40612</v>
          </cell>
          <cell r="C2541">
            <v>40612</v>
          </cell>
          <cell r="E2541">
            <v>6.68</v>
          </cell>
          <cell r="F2541" t="str">
            <v>GEL</v>
          </cell>
          <cell r="G2541">
            <v>3.9</v>
          </cell>
          <cell r="H2541" t="str">
            <v>USD</v>
          </cell>
        </row>
        <row r="2542">
          <cell r="B2542">
            <v>40612</v>
          </cell>
          <cell r="C2542">
            <v>40612</v>
          </cell>
          <cell r="E2542">
            <v>16.7</v>
          </cell>
          <cell r="F2542" t="str">
            <v>GEL</v>
          </cell>
          <cell r="G2542">
            <v>9.75</v>
          </cell>
          <cell r="H2542" t="str">
            <v>USD</v>
          </cell>
        </row>
        <row r="2543">
          <cell r="B2543">
            <v>40612</v>
          </cell>
          <cell r="C2543">
            <v>40612</v>
          </cell>
          <cell r="E2543">
            <v>3.34</v>
          </cell>
          <cell r="F2543" t="str">
            <v>GEL</v>
          </cell>
          <cell r="G2543">
            <v>1.95</v>
          </cell>
          <cell r="H2543" t="str">
            <v>USD</v>
          </cell>
        </row>
        <row r="2544">
          <cell r="B2544">
            <v>40612</v>
          </cell>
          <cell r="C2544">
            <v>40612</v>
          </cell>
          <cell r="E2544">
            <v>36.74</v>
          </cell>
          <cell r="F2544" t="str">
            <v>GEL</v>
          </cell>
          <cell r="G2544">
            <v>21.45</v>
          </cell>
          <cell r="H2544" t="str">
            <v>USD</v>
          </cell>
        </row>
        <row r="2545">
          <cell r="B2545">
            <v>40612</v>
          </cell>
          <cell r="C2545">
            <v>40612</v>
          </cell>
          <cell r="E2545">
            <v>17.37</v>
          </cell>
          <cell r="F2545" t="str">
            <v>GEL</v>
          </cell>
          <cell r="G2545">
            <v>10.14</v>
          </cell>
          <cell r="H2545" t="str">
            <v>USD</v>
          </cell>
        </row>
        <row r="2546">
          <cell r="B2546">
            <v>40612</v>
          </cell>
          <cell r="C2546">
            <v>40612</v>
          </cell>
          <cell r="E2546">
            <v>13.36</v>
          </cell>
          <cell r="F2546" t="str">
            <v>GEL</v>
          </cell>
          <cell r="G2546">
            <v>7.8</v>
          </cell>
          <cell r="H2546" t="str">
            <v>USD</v>
          </cell>
        </row>
        <row r="2547">
          <cell r="B2547">
            <v>40612</v>
          </cell>
          <cell r="C2547">
            <v>40612</v>
          </cell>
          <cell r="E2547">
            <v>10.02</v>
          </cell>
          <cell r="F2547" t="str">
            <v>GEL</v>
          </cell>
          <cell r="G2547">
            <v>5.8500000000000005</v>
          </cell>
          <cell r="H2547" t="str">
            <v>USD</v>
          </cell>
        </row>
        <row r="2548">
          <cell r="B2548">
            <v>40612</v>
          </cell>
          <cell r="C2548">
            <v>40612</v>
          </cell>
          <cell r="E2548">
            <v>6.68</v>
          </cell>
          <cell r="F2548" t="str">
            <v>GEL</v>
          </cell>
          <cell r="G2548">
            <v>3.9</v>
          </cell>
          <cell r="H2548" t="str">
            <v>USD</v>
          </cell>
        </row>
        <row r="2549">
          <cell r="B2549">
            <v>40612</v>
          </cell>
          <cell r="C2549">
            <v>40612</v>
          </cell>
          <cell r="E2549">
            <v>6.68</v>
          </cell>
          <cell r="F2549" t="str">
            <v>GEL</v>
          </cell>
          <cell r="G2549">
            <v>3.9</v>
          </cell>
          <cell r="H2549" t="str">
            <v>USD</v>
          </cell>
        </row>
        <row r="2550">
          <cell r="B2550">
            <v>40612</v>
          </cell>
          <cell r="C2550">
            <v>40612</v>
          </cell>
          <cell r="E2550">
            <v>26.72</v>
          </cell>
          <cell r="F2550" t="str">
            <v>GEL</v>
          </cell>
          <cell r="G2550">
            <v>15.6</v>
          </cell>
          <cell r="H2550" t="str">
            <v>USD</v>
          </cell>
        </row>
        <row r="2551">
          <cell r="B2551">
            <v>40612</v>
          </cell>
          <cell r="C2551">
            <v>40612</v>
          </cell>
          <cell r="E2551">
            <v>53.45</v>
          </cell>
          <cell r="F2551" t="str">
            <v>GEL</v>
          </cell>
          <cell r="G2551">
            <v>31.2</v>
          </cell>
          <cell r="H2551" t="str">
            <v>USD</v>
          </cell>
        </row>
        <row r="2552">
          <cell r="B2552">
            <v>40612</v>
          </cell>
          <cell r="C2552">
            <v>40612</v>
          </cell>
          <cell r="E2552">
            <v>6.68</v>
          </cell>
          <cell r="F2552" t="str">
            <v>GEL</v>
          </cell>
          <cell r="G2552">
            <v>3.9</v>
          </cell>
          <cell r="H2552" t="str">
            <v>USD</v>
          </cell>
        </row>
        <row r="2553">
          <cell r="B2553">
            <v>40612</v>
          </cell>
          <cell r="C2553">
            <v>40612</v>
          </cell>
          <cell r="E2553">
            <v>20.04</v>
          </cell>
          <cell r="F2553" t="str">
            <v>GEL</v>
          </cell>
          <cell r="G2553">
            <v>11.700000000000001</v>
          </cell>
          <cell r="H2553" t="str">
            <v>USD</v>
          </cell>
        </row>
        <row r="2554">
          <cell r="B2554">
            <v>40612</v>
          </cell>
          <cell r="C2554">
            <v>40612</v>
          </cell>
          <cell r="E2554">
            <v>6.68</v>
          </cell>
          <cell r="F2554" t="str">
            <v>GEL</v>
          </cell>
          <cell r="G2554">
            <v>3.9</v>
          </cell>
          <cell r="H2554" t="str">
            <v>USD</v>
          </cell>
        </row>
        <row r="2555">
          <cell r="B2555">
            <v>40612</v>
          </cell>
          <cell r="C2555">
            <v>40612</v>
          </cell>
          <cell r="E2555">
            <v>20.04</v>
          </cell>
          <cell r="F2555" t="str">
            <v>GEL</v>
          </cell>
          <cell r="G2555">
            <v>11.700000000000001</v>
          </cell>
          <cell r="H2555" t="str">
            <v>USD</v>
          </cell>
        </row>
        <row r="2556">
          <cell r="B2556">
            <v>40612</v>
          </cell>
          <cell r="C2556">
            <v>40612</v>
          </cell>
          <cell r="E2556">
            <v>6.68</v>
          </cell>
          <cell r="F2556" t="str">
            <v>GEL</v>
          </cell>
          <cell r="G2556">
            <v>3.9</v>
          </cell>
          <cell r="H2556" t="str">
            <v>USD</v>
          </cell>
        </row>
        <row r="2557">
          <cell r="B2557">
            <v>40612</v>
          </cell>
          <cell r="C2557">
            <v>40612</v>
          </cell>
          <cell r="E2557">
            <v>6.68</v>
          </cell>
          <cell r="F2557" t="str">
            <v>GEL</v>
          </cell>
          <cell r="G2557">
            <v>3.9</v>
          </cell>
          <cell r="H2557" t="str">
            <v>USD</v>
          </cell>
        </row>
        <row r="2558">
          <cell r="B2558">
            <v>40612</v>
          </cell>
          <cell r="C2558">
            <v>40612</v>
          </cell>
          <cell r="E2558">
            <v>6.68</v>
          </cell>
          <cell r="F2558" t="str">
            <v>GEL</v>
          </cell>
          <cell r="G2558">
            <v>3.9</v>
          </cell>
          <cell r="H2558" t="str">
            <v>USD</v>
          </cell>
        </row>
        <row r="2559">
          <cell r="B2559">
            <v>40612</v>
          </cell>
          <cell r="C2559">
            <v>40612</v>
          </cell>
          <cell r="E2559">
            <v>6.68</v>
          </cell>
          <cell r="F2559" t="str">
            <v>GEL</v>
          </cell>
          <cell r="G2559">
            <v>3.9</v>
          </cell>
          <cell r="H2559" t="str">
            <v>USD</v>
          </cell>
        </row>
        <row r="2560">
          <cell r="B2560">
            <v>40612</v>
          </cell>
          <cell r="C2560">
            <v>40612</v>
          </cell>
          <cell r="E2560">
            <v>3.34</v>
          </cell>
          <cell r="F2560" t="str">
            <v>GEL</v>
          </cell>
          <cell r="G2560">
            <v>1.95</v>
          </cell>
          <cell r="H2560" t="str">
            <v>USD</v>
          </cell>
        </row>
        <row r="2561">
          <cell r="B2561">
            <v>40612</v>
          </cell>
          <cell r="C2561">
            <v>40612</v>
          </cell>
          <cell r="E2561">
            <v>6.68</v>
          </cell>
          <cell r="F2561" t="str">
            <v>GEL</v>
          </cell>
          <cell r="G2561">
            <v>3.9</v>
          </cell>
          <cell r="H2561" t="str">
            <v>USD</v>
          </cell>
        </row>
        <row r="2562">
          <cell r="B2562">
            <v>40612</v>
          </cell>
          <cell r="C2562">
            <v>40612</v>
          </cell>
          <cell r="E2562">
            <v>3.34</v>
          </cell>
          <cell r="F2562" t="str">
            <v>GEL</v>
          </cell>
          <cell r="G2562">
            <v>1.95</v>
          </cell>
          <cell r="H2562" t="str">
            <v>USD</v>
          </cell>
        </row>
        <row r="2563">
          <cell r="B2563">
            <v>40612</v>
          </cell>
          <cell r="C2563">
            <v>40612</v>
          </cell>
          <cell r="E2563">
            <v>3.34</v>
          </cell>
          <cell r="F2563" t="str">
            <v>GEL</v>
          </cell>
          <cell r="G2563">
            <v>1.95</v>
          </cell>
          <cell r="H2563" t="str">
            <v>USD</v>
          </cell>
        </row>
        <row r="2564">
          <cell r="B2564">
            <v>40612</v>
          </cell>
          <cell r="C2564">
            <v>40612</v>
          </cell>
          <cell r="E2564">
            <v>10.02</v>
          </cell>
          <cell r="F2564" t="str">
            <v>GEL</v>
          </cell>
          <cell r="G2564">
            <v>5.8500000000000005</v>
          </cell>
          <cell r="H2564" t="str">
            <v>USD</v>
          </cell>
        </row>
        <row r="2565">
          <cell r="B2565">
            <v>40612</v>
          </cell>
          <cell r="C2565">
            <v>40612</v>
          </cell>
          <cell r="E2565">
            <v>6.68</v>
          </cell>
          <cell r="F2565" t="str">
            <v>GEL</v>
          </cell>
          <cell r="G2565">
            <v>3.9</v>
          </cell>
          <cell r="H2565" t="str">
            <v>USD</v>
          </cell>
        </row>
        <row r="2566">
          <cell r="B2566">
            <v>40612</v>
          </cell>
          <cell r="C2566">
            <v>40612</v>
          </cell>
          <cell r="E2566">
            <v>20.04</v>
          </cell>
          <cell r="F2566" t="str">
            <v>GEL</v>
          </cell>
          <cell r="G2566">
            <v>11.700000000000001</v>
          </cell>
          <cell r="H2566" t="str">
            <v>USD</v>
          </cell>
        </row>
        <row r="2567">
          <cell r="B2567">
            <v>40612</v>
          </cell>
          <cell r="C2567">
            <v>40612</v>
          </cell>
          <cell r="E2567">
            <v>60.13</v>
          </cell>
          <cell r="F2567" t="str">
            <v>GEL</v>
          </cell>
          <cell r="G2567">
            <v>35.1</v>
          </cell>
          <cell r="H2567" t="str">
            <v>USD</v>
          </cell>
        </row>
        <row r="2568">
          <cell r="B2568">
            <v>40612</v>
          </cell>
          <cell r="C2568">
            <v>40612</v>
          </cell>
          <cell r="E2568">
            <v>40.08</v>
          </cell>
          <cell r="F2568" t="str">
            <v>GEL</v>
          </cell>
          <cell r="G2568">
            <v>23.400000000000002</v>
          </cell>
          <cell r="H2568" t="str">
            <v>USD</v>
          </cell>
        </row>
        <row r="2569">
          <cell r="B2569">
            <v>40612</v>
          </cell>
          <cell r="C2569">
            <v>40612</v>
          </cell>
          <cell r="E2569">
            <v>6.68</v>
          </cell>
          <cell r="F2569" t="str">
            <v>GEL</v>
          </cell>
          <cell r="G2569">
            <v>3.9</v>
          </cell>
          <cell r="H2569" t="str">
            <v>USD</v>
          </cell>
        </row>
        <row r="2570">
          <cell r="B2570">
            <v>40612</v>
          </cell>
          <cell r="C2570">
            <v>40612</v>
          </cell>
          <cell r="E2570">
            <v>6.68</v>
          </cell>
          <cell r="F2570" t="str">
            <v>GEL</v>
          </cell>
          <cell r="G2570">
            <v>3.9</v>
          </cell>
          <cell r="H2570" t="str">
            <v>USD</v>
          </cell>
        </row>
        <row r="2571">
          <cell r="B2571">
            <v>40612</v>
          </cell>
          <cell r="C2571">
            <v>40612</v>
          </cell>
          <cell r="E2571">
            <v>6.68</v>
          </cell>
          <cell r="F2571" t="str">
            <v>GEL</v>
          </cell>
          <cell r="G2571">
            <v>3.9</v>
          </cell>
          <cell r="H2571" t="str">
            <v>USD</v>
          </cell>
        </row>
        <row r="2572">
          <cell r="B2572">
            <v>40612</v>
          </cell>
          <cell r="C2572">
            <v>40612</v>
          </cell>
          <cell r="E2572">
            <v>6.68</v>
          </cell>
          <cell r="F2572" t="str">
            <v>GEL</v>
          </cell>
          <cell r="G2572">
            <v>3.9</v>
          </cell>
          <cell r="H2572" t="str">
            <v>USD</v>
          </cell>
        </row>
        <row r="2573">
          <cell r="B2573">
            <v>40612</v>
          </cell>
          <cell r="C2573">
            <v>40612</v>
          </cell>
          <cell r="E2573">
            <v>6.68</v>
          </cell>
          <cell r="F2573" t="str">
            <v>GEL</v>
          </cell>
          <cell r="G2573">
            <v>3.9</v>
          </cell>
          <cell r="H2573" t="str">
            <v>USD</v>
          </cell>
        </row>
        <row r="2574">
          <cell r="B2574">
            <v>40612</v>
          </cell>
          <cell r="C2574">
            <v>40612</v>
          </cell>
          <cell r="E2574">
            <v>6.68</v>
          </cell>
          <cell r="F2574" t="str">
            <v>GEL</v>
          </cell>
          <cell r="G2574">
            <v>3.9</v>
          </cell>
          <cell r="H2574" t="str">
            <v>USD</v>
          </cell>
        </row>
        <row r="2575">
          <cell r="B2575">
            <v>40612</v>
          </cell>
          <cell r="C2575">
            <v>40612</v>
          </cell>
          <cell r="E2575">
            <v>10.02</v>
          </cell>
          <cell r="F2575" t="str">
            <v>GEL</v>
          </cell>
          <cell r="G2575">
            <v>5.8500000000000005</v>
          </cell>
          <cell r="H2575" t="str">
            <v>USD</v>
          </cell>
        </row>
        <row r="2576">
          <cell r="B2576">
            <v>40612</v>
          </cell>
          <cell r="C2576">
            <v>40612</v>
          </cell>
          <cell r="E2576">
            <v>1.71</v>
          </cell>
          <cell r="F2576" t="str">
            <v>GEL</v>
          </cell>
          <cell r="G2576">
            <v>1</v>
          </cell>
          <cell r="H2576" t="str">
            <v>USD</v>
          </cell>
        </row>
        <row r="2577">
          <cell r="B2577">
            <v>40612</v>
          </cell>
          <cell r="C2577">
            <v>40612</v>
          </cell>
          <cell r="E2577">
            <v>13.36</v>
          </cell>
          <cell r="F2577" t="str">
            <v>GEL</v>
          </cell>
          <cell r="G2577">
            <v>7.8</v>
          </cell>
          <cell r="H2577" t="str">
            <v>USD</v>
          </cell>
        </row>
        <row r="2578">
          <cell r="B2578">
            <v>40612</v>
          </cell>
          <cell r="C2578">
            <v>40612</v>
          </cell>
          <cell r="E2578">
            <v>3.34</v>
          </cell>
          <cell r="F2578" t="str">
            <v>GEL</v>
          </cell>
          <cell r="G2578">
            <v>1.95</v>
          </cell>
          <cell r="H2578" t="str">
            <v>USD</v>
          </cell>
        </row>
        <row r="2579">
          <cell r="B2579">
            <v>40612</v>
          </cell>
          <cell r="C2579">
            <v>40612</v>
          </cell>
          <cell r="E2579">
            <v>3.34</v>
          </cell>
          <cell r="F2579" t="str">
            <v>GEL</v>
          </cell>
          <cell r="G2579">
            <v>1.95</v>
          </cell>
          <cell r="H2579" t="str">
            <v>USD</v>
          </cell>
        </row>
        <row r="2580">
          <cell r="B2580">
            <v>40612</v>
          </cell>
          <cell r="C2580">
            <v>40612</v>
          </cell>
          <cell r="E2580">
            <v>6.68</v>
          </cell>
          <cell r="F2580" t="str">
            <v>GEL</v>
          </cell>
          <cell r="G2580">
            <v>3.9</v>
          </cell>
          <cell r="H2580" t="str">
            <v>USD</v>
          </cell>
        </row>
        <row r="2581">
          <cell r="B2581">
            <v>40612</v>
          </cell>
          <cell r="C2581">
            <v>40612</v>
          </cell>
          <cell r="E2581">
            <v>2.67</v>
          </cell>
          <cell r="F2581" t="str">
            <v>GEL</v>
          </cell>
          <cell r="G2581">
            <v>1.56</v>
          </cell>
          <cell r="H2581" t="str">
            <v>USD</v>
          </cell>
        </row>
        <row r="2582">
          <cell r="B2582">
            <v>40612</v>
          </cell>
          <cell r="C2582">
            <v>40612</v>
          </cell>
          <cell r="E2582">
            <v>6.68</v>
          </cell>
          <cell r="F2582" t="str">
            <v>GEL</v>
          </cell>
          <cell r="G2582">
            <v>3.9</v>
          </cell>
          <cell r="H2582" t="str">
            <v>USD</v>
          </cell>
        </row>
        <row r="2583">
          <cell r="B2583">
            <v>40612</v>
          </cell>
          <cell r="C2583">
            <v>40612</v>
          </cell>
          <cell r="E2583">
            <v>6.68</v>
          </cell>
          <cell r="F2583" t="str">
            <v>GEL</v>
          </cell>
          <cell r="G2583">
            <v>3.9</v>
          </cell>
          <cell r="H2583" t="str">
            <v>USD</v>
          </cell>
        </row>
        <row r="2584">
          <cell r="B2584">
            <v>40612</v>
          </cell>
          <cell r="C2584">
            <v>40612</v>
          </cell>
          <cell r="E2584">
            <v>20.04</v>
          </cell>
          <cell r="F2584" t="str">
            <v>GEL</v>
          </cell>
          <cell r="G2584">
            <v>11.700000000000001</v>
          </cell>
          <cell r="H2584" t="str">
            <v>USD</v>
          </cell>
        </row>
        <row r="2585">
          <cell r="B2585">
            <v>40612</v>
          </cell>
          <cell r="C2585">
            <v>40612</v>
          </cell>
          <cell r="E2585">
            <v>2271.83</v>
          </cell>
          <cell r="F2585" t="str">
            <v>GEL</v>
          </cell>
          <cell r="G2585">
            <v>985</v>
          </cell>
          <cell r="H2585" t="str">
            <v>EUR</v>
          </cell>
        </row>
        <row r="2586">
          <cell r="B2586">
            <v>40612</v>
          </cell>
          <cell r="C2586">
            <v>40612</v>
          </cell>
          <cell r="E2586">
            <v>49832.58</v>
          </cell>
          <cell r="F2586" t="str">
            <v>GEL</v>
          </cell>
          <cell r="G2586">
            <v>29554.48</v>
          </cell>
          <cell r="H2586" t="str">
            <v>USD</v>
          </cell>
        </row>
        <row r="2587">
          <cell r="B2587">
            <v>40612</v>
          </cell>
          <cell r="C2587">
            <v>40612</v>
          </cell>
          <cell r="E2587">
            <v>33.4</v>
          </cell>
          <cell r="F2587" t="str">
            <v>GEL</v>
          </cell>
          <cell r="G2587">
            <v>19.5</v>
          </cell>
          <cell r="H2587" t="str">
            <v>USD</v>
          </cell>
        </row>
        <row r="2588">
          <cell r="B2588">
            <v>40612</v>
          </cell>
          <cell r="C2588">
            <v>40612</v>
          </cell>
          <cell r="E2588">
            <v>33.4</v>
          </cell>
          <cell r="F2588" t="str">
            <v>GEL</v>
          </cell>
          <cell r="G2588">
            <v>19.5</v>
          </cell>
          <cell r="H2588" t="str">
            <v>USD</v>
          </cell>
        </row>
        <row r="2589">
          <cell r="B2589">
            <v>40612</v>
          </cell>
          <cell r="C2589">
            <v>40612</v>
          </cell>
          <cell r="E2589">
            <v>0.99</v>
          </cell>
          <cell r="F2589" t="str">
            <v>GEL</v>
          </cell>
          <cell r="G2589">
            <v>0.57999999999999996</v>
          </cell>
          <cell r="H2589" t="str">
            <v>USD</v>
          </cell>
        </row>
        <row r="2590">
          <cell r="B2590">
            <v>40612</v>
          </cell>
          <cell r="C2590">
            <v>40612</v>
          </cell>
          <cell r="E2590">
            <v>124.5</v>
          </cell>
          <cell r="F2590" t="str">
            <v>GEL</v>
          </cell>
          <cell r="G2590">
            <v>72.680000000000007</v>
          </cell>
          <cell r="H2590" t="str">
            <v>USD</v>
          </cell>
        </row>
        <row r="2591">
          <cell r="B2591">
            <v>40612</v>
          </cell>
          <cell r="C2591">
            <v>40612</v>
          </cell>
          <cell r="E2591">
            <v>0.69000000000000006</v>
          </cell>
          <cell r="F2591" t="str">
            <v>GEL</v>
          </cell>
          <cell r="G2591">
            <v>0.4</v>
          </cell>
          <cell r="H2591" t="str">
            <v>USD</v>
          </cell>
        </row>
        <row r="2592">
          <cell r="B2592">
            <v>40612</v>
          </cell>
          <cell r="C2592">
            <v>40612</v>
          </cell>
          <cell r="E2592">
            <v>11.33</v>
          </cell>
          <cell r="F2592" t="str">
            <v>USD</v>
          </cell>
          <cell r="G2592">
            <v>19.650000000000002</v>
          </cell>
          <cell r="H2592" t="str">
            <v>GEL</v>
          </cell>
        </row>
        <row r="2593">
          <cell r="B2593">
            <v>40612</v>
          </cell>
          <cell r="C2593">
            <v>40612</v>
          </cell>
          <cell r="E2593">
            <v>700</v>
          </cell>
          <cell r="F2593" t="str">
            <v>USD</v>
          </cell>
          <cell r="G2593">
            <v>1199.1000000000001</v>
          </cell>
          <cell r="H2593" t="str">
            <v>GEL</v>
          </cell>
        </row>
        <row r="2594">
          <cell r="B2594">
            <v>40612</v>
          </cell>
          <cell r="C2594">
            <v>40613</v>
          </cell>
          <cell r="E2594">
            <v>175407.82</v>
          </cell>
          <cell r="F2594" t="str">
            <v>USD</v>
          </cell>
          <cell r="G2594">
            <v>5000000</v>
          </cell>
          <cell r="H2594" t="str">
            <v>RUR</v>
          </cell>
        </row>
        <row r="2595">
          <cell r="B2595">
            <v>40612</v>
          </cell>
          <cell r="C2595">
            <v>40616</v>
          </cell>
          <cell r="E2595">
            <v>5000000</v>
          </cell>
          <cell r="F2595" t="str">
            <v>RUR</v>
          </cell>
          <cell r="G2595">
            <v>175530.98</v>
          </cell>
          <cell r="H2595" t="str">
            <v>USD</v>
          </cell>
        </row>
        <row r="2596">
          <cell r="B2596">
            <v>40612</v>
          </cell>
          <cell r="C2596">
            <v>40612</v>
          </cell>
          <cell r="E2596">
            <v>13814.210000000001</v>
          </cell>
          <cell r="F2596" t="str">
            <v>USD</v>
          </cell>
          <cell r="G2596">
            <v>23663.74</v>
          </cell>
          <cell r="H2596" t="str">
            <v>GEL</v>
          </cell>
        </row>
        <row r="2597">
          <cell r="B2597">
            <v>40612</v>
          </cell>
          <cell r="C2597">
            <v>40612</v>
          </cell>
          <cell r="E2597">
            <v>1373</v>
          </cell>
          <cell r="F2597" t="str">
            <v>EUR</v>
          </cell>
          <cell r="G2597">
            <v>3265.27</v>
          </cell>
          <cell r="H2597" t="str">
            <v>GEL</v>
          </cell>
        </row>
        <row r="2598">
          <cell r="B2598">
            <v>40612</v>
          </cell>
          <cell r="C2598">
            <v>40612</v>
          </cell>
          <cell r="E2598">
            <v>1076</v>
          </cell>
          <cell r="F2598" t="str">
            <v>EUR</v>
          </cell>
          <cell r="G2598">
            <v>2558.94</v>
          </cell>
          <cell r="H2598" t="str">
            <v>GEL</v>
          </cell>
        </row>
        <row r="2599">
          <cell r="B2599">
            <v>40612</v>
          </cell>
          <cell r="C2599">
            <v>40612</v>
          </cell>
          <cell r="E2599">
            <v>871.52</v>
          </cell>
          <cell r="F2599" t="str">
            <v>USD</v>
          </cell>
          <cell r="G2599">
            <v>1492.91</v>
          </cell>
          <cell r="H2599" t="str">
            <v>GEL</v>
          </cell>
        </row>
        <row r="2600">
          <cell r="B2600">
            <v>40612</v>
          </cell>
          <cell r="C2600">
            <v>40612</v>
          </cell>
          <cell r="E2600">
            <v>356.25</v>
          </cell>
          <cell r="F2600" t="str">
            <v>EUR</v>
          </cell>
          <cell r="G2600">
            <v>847.23</v>
          </cell>
          <cell r="H2600" t="str">
            <v>GEL</v>
          </cell>
        </row>
        <row r="2601">
          <cell r="B2601">
            <v>40612</v>
          </cell>
          <cell r="C2601">
            <v>40612</v>
          </cell>
          <cell r="E2601">
            <v>158.04</v>
          </cell>
          <cell r="F2601" t="str">
            <v>USD</v>
          </cell>
          <cell r="G2601">
            <v>270.72000000000003</v>
          </cell>
          <cell r="H2601" t="str">
            <v>GEL</v>
          </cell>
        </row>
        <row r="2602">
          <cell r="B2602">
            <v>40612</v>
          </cell>
          <cell r="C2602">
            <v>40612</v>
          </cell>
          <cell r="E2602">
            <v>7.7</v>
          </cell>
          <cell r="F2602" t="str">
            <v>GEL</v>
          </cell>
          <cell r="G2602">
            <v>4.5</v>
          </cell>
          <cell r="H2602" t="str">
            <v>USD</v>
          </cell>
        </row>
        <row r="2603">
          <cell r="B2603">
            <v>40612</v>
          </cell>
          <cell r="C2603">
            <v>40612</v>
          </cell>
          <cell r="E2603">
            <v>100</v>
          </cell>
          <cell r="F2603" t="str">
            <v>GEL</v>
          </cell>
          <cell r="G2603">
            <v>58.51</v>
          </cell>
          <cell r="H2603" t="str">
            <v>USD</v>
          </cell>
        </row>
        <row r="2604">
          <cell r="B2604">
            <v>40612</v>
          </cell>
          <cell r="C2604">
            <v>40612</v>
          </cell>
          <cell r="E2604">
            <v>2593</v>
          </cell>
          <cell r="F2604" t="str">
            <v>USD</v>
          </cell>
          <cell r="G2604">
            <v>4441.8100000000004</v>
          </cell>
          <cell r="H2604" t="str">
            <v>GEL</v>
          </cell>
        </row>
        <row r="2605">
          <cell r="B2605">
            <v>40612</v>
          </cell>
          <cell r="C2605">
            <v>40612</v>
          </cell>
          <cell r="E2605">
            <v>410.92</v>
          </cell>
          <cell r="F2605" t="str">
            <v>USD</v>
          </cell>
          <cell r="G2605">
            <v>703.9</v>
          </cell>
          <cell r="H2605" t="str">
            <v>GEL</v>
          </cell>
        </row>
        <row r="2606">
          <cell r="B2606">
            <v>40612</v>
          </cell>
          <cell r="C2606">
            <v>40612</v>
          </cell>
          <cell r="E2606">
            <v>3.94</v>
          </cell>
          <cell r="F2606" t="str">
            <v>EUR</v>
          </cell>
          <cell r="G2606">
            <v>9.370000000000001</v>
          </cell>
          <cell r="H2606" t="str">
            <v>GEL</v>
          </cell>
        </row>
        <row r="2607">
          <cell r="B2607">
            <v>40612</v>
          </cell>
          <cell r="C2607">
            <v>40612</v>
          </cell>
          <cell r="E2607">
            <v>16.5</v>
          </cell>
          <cell r="F2607" t="str">
            <v>USD</v>
          </cell>
          <cell r="G2607">
            <v>28.26</v>
          </cell>
          <cell r="H2607" t="str">
            <v>GEL</v>
          </cell>
        </row>
        <row r="2608">
          <cell r="B2608">
            <v>40612</v>
          </cell>
          <cell r="C2608">
            <v>40612</v>
          </cell>
          <cell r="E2608">
            <v>355.45</v>
          </cell>
          <cell r="F2608" t="str">
            <v>USD</v>
          </cell>
          <cell r="G2608">
            <v>607.54</v>
          </cell>
          <cell r="H2608" t="str">
            <v>GEL</v>
          </cell>
        </row>
        <row r="2609">
          <cell r="B2609">
            <v>40612</v>
          </cell>
          <cell r="C2609">
            <v>40612</v>
          </cell>
          <cell r="E2609">
            <v>367.39</v>
          </cell>
          <cell r="F2609" t="str">
            <v>USD</v>
          </cell>
          <cell r="G2609">
            <v>629.33000000000004</v>
          </cell>
          <cell r="H2609" t="str">
            <v>GEL</v>
          </cell>
        </row>
        <row r="2610">
          <cell r="B2610">
            <v>40612</v>
          </cell>
          <cell r="C2610">
            <v>40612</v>
          </cell>
          <cell r="E2610">
            <v>501.26</v>
          </cell>
          <cell r="F2610" t="str">
            <v>USD</v>
          </cell>
          <cell r="G2610">
            <v>878.4</v>
          </cell>
          <cell r="H2610" t="str">
            <v>GEL</v>
          </cell>
        </row>
        <row r="2611">
          <cell r="B2611">
            <v>40612</v>
          </cell>
          <cell r="C2611">
            <v>40612</v>
          </cell>
          <cell r="E2611">
            <v>2710.34</v>
          </cell>
          <cell r="F2611" t="str">
            <v>GEL</v>
          </cell>
          <cell r="G2611">
            <v>1582.22</v>
          </cell>
          <cell r="H2611" t="str">
            <v>USD</v>
          </cell>
        </row>
        <row r="2612">
          <cell r="B2612">
            <v>40612</v>
          </cell>
          <cell r="C2612">
            <v>40612</v>
          </cell>
          <cell r="E2612">
            <v>1723.5900000000001</v>
          </cell>
          <cell r="F2612" t="str">
            <v>USD</v>
          </cell>
          <cell r="G2612">
            <v>2952.51</v>
          </cell>
          <cell r="H2612" t="str">
            <v>GEL</v>
          </cell>
        </row>
        <row r="2613">
          <cell r="B2613">
            <v>40612</v>
          </cell>
          <cell r="C2613">
            <v>40612</v>
          </cell>
          <cell r="E2613">
            <v>308445.32</v>
          </cell>
          <cell r="F2613" t="str">
            <v>GEL</v>
          </cell>
          <cell r="G2613">
            <v>180981.05000000002</v>
          </cell>
          <cell r="H2613" t="str">
            <v>USD</v>
          </cell>
        </row>
        <row r="2614">
          <cell r="B2614">
            <v>40612</v>
          </cell>
          <cell r="C2614">
            <v>40612</v>
          </cell>
          <cell r="E2614">
            <v>335958.9</v>
          </cell>
          <cell r="F2614" t="str">
            <v>GEL</v>
          </cell>
          <cell r="G2614">
            <v>196558.47</v>
          </cell>
          <cell r="H2614" t="str">
            <v>USD</v>
          </cell>
        </row>
        <row r="2615">
          <cell r="B2615">
            <v>40612</v>
          </cell>
          <cell r="C2615">
            <v>40613</v>
          </cell>
          <cell r="E2615">
            <v>135680</v>
          </cell>
          <cell r="F2615" t="str">
            <v>USD</v>
          </cell>
          <cell r="G2615">
            <v>230764.54</v>
          </cell>
          <cell r="H2615" t="str">
            <v>GEL</v>
          </cell>
        </row>
        <row r="2616">
          <cell r="B2616">
            <v>40612</v>
          </cell>
          <cell r="C2616">
            <v>40613</v>
          </cell>
          <cell r="E2616">
            <v>997.96</v>
          </cell>
          <cell r="F2616" t="str">
            <v>EUR</v>
          </cell>
          <cell r="G2616">
            <v>2349.3000000000002</v>
          </cell>
          <cell r="H2616" t="str">
            <v>GEL</v>
          </cell>
        </row>
        <row r="2617">
          <cell r="B2617">
            <v>40612</v>
          </cell>
          <cell r="C2617">
            <v>40612</v>
          </cell>
          <cell r="E2617">
            <v>32540.05</v>
          </cell>
          <cell r="F2617" t="str">
            <v>GBP</v>
          </cell>
          <cell r="G2617">
            <v>90210.78</v>
          </cell>
          <cell r="H2617" t="str">
            <v>GEL</v>
          </cell>
        </row>
        <row r="2618">
          <cell r="B2618">
            <v>40612</v>
          </cell>
          <cell r="C2618">
            <v>40612</v>
          </cell>
          <cell r="E2618">
            <v>300000</v>
          </cell>
          <cell r="F2618" t="str">
            <v>USD</v>
          </cell>
          <cell r="G2618">
            <v>513900</v>
          </cell>
          <cell r="H2618" t="str">
            <v>GEL</v>
          </cell>
        </row>
        <row r="2619">
          <cell r="B2619">
            <v>40612</v>
          </cell>
          <cell r="C2619">
            <v>40612</v>
          </cell>
          <cell r="E2619">
            <v>944.04</v>
          </cell>
          <cell r="F2619" t="str">
            <v>USD</v>
          </cell>
          <cell r="G2619">
            <v>1617.14</v>
          </cell>
          <cell r="H2619" t="str">
            <v>GEL</v>
          </cell>
        </row>
        <row r="2620">
          <cell r="B2620">
            <v>40612</v>
          </cell>
          <cell r="C2620">
            <v>40612</v>
          </cell>
          <cell r="E2620">
            <v>4287.01</v>
          </cell>
          <cell r="F2620" t="str">
            <v>GEL</v>
          </cell>
          <cell r="G2620">
            <v>1802.63</v>
          </cell>
          <cell r="H2620" t="str">
            <v>EUR</v>
          </cell>
        </row>
        <row r="2621">
          <cell r="B2621">
            <v>40612</v>
          </cell>
          <cell r="C2621">
            <v>40612</v>
          </cell>
          <cell r="E2621">
            <v>39955.29</v>
          </cell>
          <cell r="F2621" t="str">
            <v>EUR</v>
          </cell>
          <cell r="G2621">
            <v>55537.86</v>
          </cell>
          <cell r="H2621" t="str">
            <v>USD</v>
          </cell>
        </row>
        <row r="2622">
          <cell r="B2622">
            <v>40612</v>
          </cell>
          <cell r="C2622">
            <v>40612</v>
          </cell>
          <cell r="E2622">
            <v>28000</v>
          </cell>
          <cell r="F2622" t="str">
            <v>TRY</v>
          </cell>
          <cell r="G2622">
            <v>30100</v>
          </cell>
          <cell r="H2622" t="str">
            <v>GEL</v>
          </cell>
        </row>
        <row r="2623">
          <cell r="B2623">
            <v>40612</v>
          </cell>
          <cell r="C2623">
            <v>40612</v>
          </cell>
          <cell r="E2623">
            <v>165000</v>
          </cell>
          <cell r="F2623" t="str">
            <v>HUF</v>
          </cell>
          <cell r="G2623">
            <v>1419</v>
          </cell>
          <cell r="H2623" t="str">
            <v>GEL</v>
          </cell>
        </row>
        <row r="2624">
          <cell r="B2624">
            <v>40612</v>
          </cell>
          <cell r="C2624">
            <v>40612</v>
          </cell>
          <cell r="E2624">
            <v>1121000</v>
          </cell>
          <cell r="F2624" t="str">
            <v>AMD</v>
          </cell>
          <cell r="G2624">
            <v>5268.7</v>
          </cell>
          <cell r="H2624" t="str">
            <v>GEL</v>
          </cell>
        </row>
        <row r="2625">
          <cell r="B2625">
            <v>40612</v>
          </cell>
          <cell r="C2625">
            <v>40612</v>
          </cell>
          <cell r="E2625">
            <v>26350</v>
          </cell>
          <cell r="F2625" t="str">
            <v>AED</v>
          </cell>
          <cell r="G2625">
            <v>12252.75</v>
          </cell>
          <cell r="H2625" t="str">
            <v>GEL</v>
          </cell>
        </row>
        <row r="2626">
          <cell r="B2626">
            <v>40612</v>
          </cell>
          <cell r="C2626">
            <v>40612</v>
          </cell>
          <cell r="E2626">
            <v>425000</v>
          </cell>
          <cell r="F2626" t="str">
            <v>RUR</v>
          </cell>
          <cell r="G2626">
            <v>14948.62</v>
          </cell>
          <cell r="H2626" t="str">
            <v>USD</v>
          </cell>
        </row>
        <row r="2627">
          <cell r="B2627">
            <v>40612</v>
          </cell>
          <cell r="C2627">
            <v>40612</v>
          </cell>
          <cell r="E2627">
            <v>99000</v>
          </cell>
          <cell r="F2627" t="str">
            <v>EUR</v>
          </cell>
          <cell r="G2627">
            <v>136902.54999999999</v>
          </cell>
          <cell r="H2627" t="str">
            <v>USD</v>
          </cell>
        </row>
        <row r="2628">
          <cell r="B2628">
            <v>40612</v>
          </cell>
          <cell r="C2628">
            <v>40612</v>
          </cell>
          <cell r="E2628">
            <v>1500000</v>
          </cell>
          <cell r="F2628" t="str">
            <v>USD</v>
          </cell>
          <cell r="G2628">
            <v>2554500</v>
          </cell>
          <cell r="H2628" t="str">
            <v>GEL</v>
          </cell>
        </row>
        <row r="2629">
          <cell r="B2629">
            <v>40612</v>
          </cell>
          <cell r="C2629">
            <v>40612</v>
          </cell>
          <cell r="E2629">
            <v>129</v>
          </cell>
          <cell r="F2629" t="str">
            <v>USD</v>
          </cell>
          <cell r="G2629">
            <v>220.98000000000002</v>
          </cell>
          <cell r="H2629" t="str">
            <v>GEL</v>
          </cell>
        </row>
        <row r="2630">
          <cell r="B2630">
            <v>40612</v>
          </cell>
          <cell r="C2630">
            <v>40612</v>
          </cell>
          <cell r="E2630">
            <v>129</v>
          </cell>
          <cell r="F2630" t="str">
            <v>USD</v>
          </cell>
          <cell r="G2630">
            <v>220.98000000000002</v>
          </cell>
          <cell r="H2630" t="str">
            <v>GEL</v>
          </cell>
        </row>
        <row r="2631">
          <cell r="B2631">
            <v>40612</v>
          </cell>
          <cell r="C2631">
            <v>40612</v>
          </cell>
          <cell r="E2631">
            <v>129</v>
          </cell>
          <cell r="F2631" t="str">
            <v>USD</v>
          </cell>
          <cell r="G2631">
            <v>220.98000000000002</v>
          </cell>
          <cell r="H2631" t="str">
            <v>GEL</v>
          </cell>
        </row>
        <row r="2632">
          <cell r="B2632">
            <v>40612</v>
          </cell>
          <cell r="C2632">
            <v>40612</v>
          </cell>
          <cell r="E2632">
            <v>129</v>
          </cell>
          <cell r="F2632" t="str">
            <v>USD</v>
          </cell>
          <cell r="G2632">
            <v>220.98000000000002</v>
          </cell>
          <cell r="H2632" t="str">
            <v>GEL</v>
          </cell>
        </row>
        <row r="2633">
          <cell r="B2633">
            <v>40612</v>
          </cell>
          <cell r="C2633">
            <v>40613</v>
          </cell>
          <cell r="E2633">
            <v>5000</v>
          </cell>
          <cell r="F2633" t="str">
            <v>CHF</v>
          </cell>
          <cell r="G2633">
            <v>5376.34</v>
          </cell>
          <cell r="H2633" t="str">
            <v>USD</v>
          </cell>
        </row>
        <row r="2634">
          <cell r="B2634">
            <v>40612</v>
          </cell>
          <cell r="C2634">
            <v>40617</v>
          </cell>
          <cell r="E2634">
            <v>13804500</v>
          </cell>
          <cell r="F2634" t="str">
            <v>USD</v>
          </cell>
          <cell r="G2634">
            <v>10000000</v>
          </cell>
          <cell r="H2634" t="str">
            <v>EUR</v>
          </cell>
        </row>
        <row r="2635">
          <cell r="B2635">
            <v>40612</v>
          </cell>
          <cell r="C2635">
            <v>40612</v>
          </cell>
          <cell r="E2635">
            <v>850000</v>
          </cell>
          <cell r="F2635" t="str">
            <v>EUR</v>
          </cell>
          <cell r="G2635">
            <v>1173323</v>
          </cell>
          <cell r="H2635" t="str">
            <v>USD</v>
          </cell>
        </row>
        <row r="2636">
          <cell r="B2636">
            <v>40612</v>
          </cell>
          <cell r="C2636">
            <v>40612</v>
          </cell>
          <cell r="E2636">
            <v>40000</v>
          </cell>
          <cell r="F2636" t="str">
            <v>EUR</v>
          </cell>
          <cell r="G2636">
            <v>55215.199999999997</v>
          </cell>
          <cell r="H2636" t="str">
            <v>USD</v>
          </cell>
        </row>
        <row r="2637">
          <cell r="B2637">
            <v>40612</v>
          </cell>
          <cell r="C2637">
            <v>40612</v>
          </cell>
          <cell r="E2637">
            <v>110000</v>
          </cell>
          <cell r="F2637" t="str">
            <v>EUR</v>
          </cell>
          <cell r="G2637">
            <v>151841.79999999999</v>
          </cell>
          <cell r="H2637" t="str">
            <v>USD</v>
          </cell>
        </row>
        <row r="2638">
          <cell r="B2638">
            <v>40612</v>
          </cell>
          <cell r="C2638">
            <v>40612</v>
          </cell>
          <cell r="E2638">
            <v>360000</v>
          </cell>
          <cell r="F2638" t="str">
            <v>EUR</v>
          </cell>
          <cell r="G2638">
            <v>496947.6</v>
          </cell>
          <cell r="H2638" t="str">
            <v>USD</v>
          </cell>
        </row>
        <row r="2639">
          <cell r="B2639">
            <v>40612</v>
          </cell>
          <cell r="C2639">
            <v>40612</v>
          </cell>
          <cell r="E2639">
            <v>1000000</v>
          </cell>
          <cell r="F2639" t="str">
            <v>EUR</v>
          </cell>
          <cell r="G2639">
            <v>1380410</v>
          </cell>
          <cell r="H2639" t="str">
            <v>USD</v>
          </cell>
        </row>
        <row r="2640">
          <cell r="B2640">
            <v>40612</v>
          </cell>
          <cell r="C2640">
            <v>40612</v>
          </cell>
          <cell r="E2640">
            <v>1000000</v>
          </cell>
          <cell r="F2640" t="str">
            <v>EUR</v>
          </cell>
          <cell r="G2640">
            <v>1380410</v>
          </cell>
          <cell r="H2640" t="str">
            <v>USD</v>
          </cell>
        </row>
        <row r="2641">
          <cell r="B2641">
            <v>40612</v>
          </cell>
          <cell r="C2641">
            <v>40612</v>
          </cell>
          <cell r="E2641">
            <v>2000000</v>
          </cell>
          <cell r="F2641" t="str">
            <v>EUR</v>
          </cell>
          <cell r="G2641">
            <v>2760820</v>
          </cell>
          <cell r="H2641" t="str">
            <v>USD</v>
          </cell>
        </row>
        <row r="2642">
          <cell r="B2642">
            <v>40612</v>
          </cell>
          <cell r="C2642">
            <v>40612</v>
          </cell>
          <cell r="E2642">
            <v>2000000</v>
          </cell>
          <cell r="F2642" t="str">
            <v>EUR</v>
          </cell>
          <cell r="G2642">
            <v>2760820</v>
          </cell>
          <cell r="H2642" t="str">
            <v>USD</v>
          </cell>
        </row>
        <row r="2643">
          <cell r="B2643">
            <v>40612</v>
          </cell>
          <cell r="C2643">
            <v>40612</v>
          </cell>
          <cell r="E2643">
            <v>640000</v>
          </cell>
          <cell r="F2643" t="str">
            <v>EUR</v>
          </cell>
          <cell r="G2643">
            <v>883462.39999999991</v>
          </cell>
          <cell r="H2643" t="str">
            <v>USD</v>
          </cell>
        </row>
        <row r="2644">
          <cell r="B2644">
            <v>40612</v>
          </cell>
          <cell r="C2644">
            <v>40612</v>
          </cell>
          <cell r="E2644">
            <v>360000</v>
          </cell>
          <cell r="F2644" t="str">
            <v>EUR</v>
          </cell>
          <cell r="G2644">
            <v>496944</v>
          </cell>
          <cell r="H2644" t="str">
            <v>USD</v>
          </cell>
        </row>
        <row r="2645">
          <cell r="B2645">
            <v>40612</v>
          </cell>
          <cell r="C2645">
            <v>40612</v>
          </cell>
          <cell r="E2645">
            <v>50000</v>
          </cell>
          <cell r="F2645" t="str">
            <v>EUR</v>
          </cell>
          <cell r="G2645">
            <v>69020</v>
          </cell>
          <cell r="H2645" t="str">
            <v>USD</v>
          </cell>
        </row>
        <row r="2646">
          <cell r="B2646">
            <v>40612</v>
          </cell>
          <cell r="C2646">
            <v>40612</v>
          </cell>
          <cell r="E2646">
            <v>50000</v>
          </cell>
          <cell r="F2646" t="str">
            <v>EUR</v>
          </cell>
          <cell r="G2646">
            <v>69020</v>
          </cell>
          <cell r="H2646" t="str">
            <v>USD</v>
          </cell>
        </row>
        <row r="2647">
          <cell r="B2647">
            <v>40612</v>
          </cell>
          <cell r="C2647">
            <v>40612</v>
          </cell>
          <cell r="E2647">
            <v>50000</v>
          </cell>
          <cell r="F2647" t="str">
            <v>EUR</v>
          </cell>
          <cell r="G2647">
            <v>69020</v>
          </cell>
          <cell r="H2647" t="str">
            <v>USD</v>
          </cell>
        </row>
        <row r="2648">
          <cell r="B2648">
            <v>40612</v>
          </cell>
          <cell r="C2648">
            <v>40612</v>
          </cell>
          <cell r="E2648">
            <v>40000</v>
          </cell>
          <cell r="F2648" t="str">
            <v>EUR</v>
          </cell>
          <cell r="G2648">
            <v>55216</v>
          </cell>
          <cell r="H2648" t="str">
            <v>USD</v>
          </cell>
        </row>
        <row r="2649">
          <cell r="B2649">
            <v>40612</v>
          </cell>
          <cell r="C2649">
            <v>40612</v>
          </cell>
          <cell r="E2649">
            <v>100000</v>
          </cell>
          <cell r="F2649" t="str">
            <v>EUR</v>
          </cell>
          <cell r="G2649">
            <v>138040</v>
          </cell>
          <cell r="H2649" t="str">
            <v>USD</v>
          </cell>
        </row>
        <row r="2650">
          <cell r="B2650">
            <v>40612</v>
          </cell>
          <cell r="C2650">
            <v>40612</v>
          </cell>
          <cell r="E2650">
            <v>100000</v>
          </cell>
          <cell r="F2650" t="str">
            <v>EUR</v>
          </cell>
          <cell r="G2650">
            <v>138040</v>
          </cell>
          <cell r="H2650" t="str">
            <v>USD</v>
          </cell>
        </row>
        <row r="2651">
          <cell r="B2651">
            <v>40612</v>
          </cell>
          <cell r="C2651">
            <v>40612</v>
          </cell>
          <cell r="E2651">
            <v>250000</v>
          </cell>
          <cell r="F2651" t="str">
            <v>EUR</v>
          </cell>
          <cell r="G2651">
            <v>345100</v>
          </cell>
          <cell r="H2651" t="str">
            <v>USD</v>
          </cell>
        </row>
        <row r="2652">
          <cell r="B2652">
            <v>40612</v>
          </cell>
          <cell r="C2652">
            <v>40612</v>
          </cell>
          <cell r="E2652">
            <v>150000</v>
          </cell>
          <cell r="F2652" t="str">
            <v>EUR</v>
          </cell>
          <cell r="G2652">
            <v>207058.5</v>
          </cell>
          <cell r="H2652" t="str">
            <v>USD</v>
          </cell>
        </row>
        <row r="2653">
          <cell r="B2653">
            <v>40612</v>
          </cell>
          <cell r="C2653">
            <v>40612</v>
          </cell>
          <cell r="E2653">
            <v>100000</v>
          </cell>
          <cell r="F2653" t="str">
            <v>EUR</v>
          </cell>
          <cell r="G2653">
            <v>138039</v>
          </cell>
          <cell r="H2653" t="str">
            <v>USD</v>
          </cell>
        </row>
        <row r="2654">
          <cell r="B2654">
            <v>40612</v>
          </cell>
          <cell r="C2654">
            <v>40612</v>
          </cell>
          <cell r="E2654">
            <v>200000</v>
          </cell>
          <cell r="F2654" t="str">
            <v>EUR</v>
          </cell>
          <cell r="G2654">
            <v>276078</v>
          </cell>
          <cell r="H2654" t="str">
            <v>USD</v>
          </cell>
        </row>
        <row r="2655">
          <cell r="B2655">
            <v>40612</v>
          </cell>
          <cell r="C2655">
            <v>40612</v>
          </cell>
          <cell r="E2655">
            <v>100000</v>
          </cell>
          <cell r="F2655" t="str">
            <v>EUR</v>
          </cell>
          <cell r="G2655">
            <v>138039</v>
          </cell>
          <cell r="H2655" t="str">
            <v>USD</v>
          </cell>
        </row>
        <row r="2656">
          <cell r="B2656">
            <v>40612</v>
          </cell>
          <cell r="C2656">
            <v>40612</v>
          </cell>
          <cell r="E2656">
            <v>100000</v>
          </cell>
          <cell r="F2656" t="str">
            <v>EUR</v>
          </cell>
          <cell r="G2656">
            <v>138039</v>
          </cell>
          <cell r="H2656" t="str">
            <v>USD</v>
          </cell>
        </row>
        <row r="2657">
          <cell r="B2657">
            <v>40612</v>
          </cell>
          <cell r="C2657">
            <v>40612</v>
          </cell>
          <cell r="E2657">
            <v>50000</v>
          </cell>
          <cell r="F2657" t="str">
            <v>EUR</v>
          </cell>
          <cell r="G2657">
            <v>69019.5</v>
          </cell>
          <cell r="H2657" t="str">
            <v>USD</v>
          </cell>
        </row>
        <row r="2658">
          <cell r="B2658">
            <v>40612</v>
          </cell>
          <cell r="C2658">
            <v>40612</v>
          </cell>
          <cell r="E2658">
            <v>50000</v>
          </cell>
          <cell r="F2658" t="str">
            <v>EUR</v>
          </cell>
          <cell r="G2658">
            <v>69019.5</v>
          </cell>
          <cell r="H2658" t="str">
            <v>USD</v>
          </cell>
        </row>
        <row r="2659">
          <cell r="B2659">
            <v>40612</v>
          </cell>
          <cell r="C2659">
            <v>40612</v>
          </cell>
          <cell r="E2659">
            <v>50000</v>
          </cell>
          <cell r="F2659" t="str">
            <v>EUR</v>
          </cell>
          <cell r="G2659">
            <v>69019.5</v>
          </cell>
          <cell r="H2659" t="str">
            <v>USD</v>
          </cell>
        </row>
        <row r="2660">
          <cell r="B2660">
            <v>40612</v>
          </cell>
          <cell r="C2660">
            <v>40612</v>
          </cell>
          <cell r="E2660">
            <v>50000</v>
          </cell>
          <cell r="F2660" t="str">
            <v>EUR</v>
          </cell>
          <cell r="G2660">
            <v>69019.5</v>
          </cell>
          <cell r="H2660" t="str">
            <v>USD</v>
          </cell>
        </row>
        <row r="2661">
          <cell r="B2661">
            <v>40612</v>
          </cell>
          <cell r="C2661">
            <v>40612</v>
          </cell>
          <cell r="E2661">
            <v>100000</v>
          </cell>
          <cell r="F2661" t="str">
            <v>EUR</v>
          </cell>
          <cell r="G2661">
            <v>138039</v>
          </cell>
          <cell r="H2661" t="str">
            <v>USD</v>
          </cell>
        </row>
        <row r="2662">
          <cell r="B2662">
            <v>40612</v>
          </cell>
          <cell r="C2662">
            <v>40612</v>
          </cell>
          <cell r="E2662">
            <v>50000</v>
          </cell>
          <cell r="F2662" t="str">
            <v>EUR</v>
          </cell>
          <cell r="G2662">
            <v>69019.5</v>
          </cell>
          <cell r="H2662" t="str">
            <v>USD</v>
          </cell>
        </row>
        <row r="2663">
          <cell r="B2663">
            <v>40612</v>
          </cell>
          <cell r="C2663">
            <v>40612</v>
          </cell>
          <cell r="E2663">
            <v>16171.1</v>
          </cell>
          <cell r="F2663" t="str">
            <v>USD</v>
          </cell>
          <cell r="G2663">
            <v>10000</v>
          </cell>
          <cell r="H2663" t="str">
            <v>GBP</v>
          </cell>
        </row>
        <row r="2664">
          <cell r="B2664">
            <v>40612</v>
          </cell>
          <cell r="C2664">
            <v>40612</v>
          </cell>
          <cell r="E2664">
            <v>16171.1</v>
          </cell>
          <cell r="F2664" t="str">
            <v>USD</v>
          </cell>
          <cell r="G2664">
            <v>10000</v>
          </cell>
          <cell r="H2664" t="str">
            <v>GBP</v>
          </cell>
        </row>
        <row r="2665">
          <cell r="B2665">
            <v>40612</v>
          </cell>
          <cell r="C2665">
            <v>40612</v>
          </cell>
          <cell r="E2665">
            <v>774440.8</v>
          </cell>
          <cell r="F2665" t="str">
            <v>USD</v>
          </cell>
          <cell r="G2665">
            <v>560000</v>
          </cell>
          <cell r="H2665" t="str">
            <v>EUR</v>
          </cell>
        </row>
        <row r="2666">
          <cell r="B2666">
            <v>40612</v>
          </cell>
          <cell r="C2666">
            <v>40612</v>
          </cell>
          <cell r="E2666">
            <v>161711</v>
          </cell>
          <cell r="F2666" t="str">
            <v>USD</v>
          </cell>
          <cell r="G2666">
            <v>100000</v>
          </cell>
          <cell r="H2666" t="str">
            <v>GBP</v>
          </cell>
        </row>
        <row r="2667">
          <cell r="B2667">
            <v>40612</v>
          </cell>
          <cell r="C2667">
            <v>40612</v>
          </cell>
          <cell r="E2667">
            <v>96838</v>
          </cell>
          <cell r="F2667" t="str">
            <v>USD</v>
          </cell>
          <cell r="G2667">
            <v>70000</v>
          </cell>
          <cell r="H2667" t="str">
            <v>EUR</v>
          </cell>
        </row>
        <row r="2668">
          <cell r="B2668">
            <v>40612</v>
          </cell>
          <cell r="C2668">
            <v>40612</v>
          </cell>
          <cell r="E2668">
            <v>41524.5</v>
          </cell>
          <cell r="F2668" t="str">
            <v>USD</v>
          </cell>
          <cell r="G2668">
            <v>30000</v>
          </cell>
          <cell r="H2668" t="str">
            <v>EUR</v>
          </cell>
        </row>
        <row r="2669">
          <cell r="B2669">
            <v>40612</v>
          </cell>
          <cell r="C2669">
            <v>40612</v>
          </cell>
          <cell r="E2669">
            <v>16152.800000000001</v>
          </cell>
          <cell r="F2669" t="str">
            <v>USD</v>
          </cell>
          <cell r="G2669">
            <v>10000</v>
          </cell>
          <cell r="H2669" t="str">
            <v>GBP</v>
          </cell>
        </row>
        <row r="2670">
          <cell r="B2670">
            <v>40612</v>
          </cell>
          <cell r="C2670">
            <v>40612</v>
          </cell>
          <cell r="E2670">
            <v>48475.5</v>
          </cell>
          <cell r="F2670" t="str">
            <v>USD</v>
          </cell>
          <cell r="G2670">
            <v>30000</v>
          </cell>
          <cell r="H2670" t="str">
            <v>GBP</v>
          </cell>
        </row>
        <row r="2671">
          <cell r="B2671">
            <v>40612</v>
          </cell>
          <cell r="C2671">
            <v>40612</v>
          </cell>
          <cell r="E2671">
            <v>55275.999999999993</v>
          </cell>
          <cell r="F2671" t="str">
            <v>USD</v>
          </cell>
          <cell r="G2671">
            <v>40000</v>
          </cell>
          <cell r="H2671" t="str">
            <v>EUR</v>
          </cell>
        </row>
        <row r="2672">
          <cell r="B2672">
            <v>40612</v>
          </cell>
          <cell r="C2672">
            <v>40612</v>
          </cell>
          <cell r="E2672">
            <v>40000</v>
          </cell>
          <cell r="F2672" t="str">
            <v>USD</v>
          </cell>
          <cell r="G2672">
            <v>37330.800000000003</v>
          </cell>
          <cell r="H2672" t="str">
            <v>CHF</v>
          </cell>
        </row>
        <row r="2673">
          <cell r="C2673">
            <v>40612</v>
          </cell>
          <cell r="E2673">
            <v>32896.729999999981</v>
          </cell>
          <cell r="F2673" t="str">
            <v>GEL</v>
          </cell>
        </row>
        <row r="2674">
          <cell r="C2674">
            <v>40612</v>
          </cell>
          <cell r="G2674">
            <v>36035.509999999776</v>
          </cell>
          <cell r="H2674" t="str">
            <v>GEL</v>
          </cell>
        </row>
        <row r="2675">
          <cell r="C2675">
            <v>40612</v>
          </cell>
          <cell r="E2675">
            <v>1797043.2299999967</v>
          </cell>
          <cell r="F2675" t="str">
            <v>GEL</v>
          </cell>
        </row>
        <row r="2676">
          <cell r="C2676">
            <v>40612</v>
          </cell>
          <cell r="G2676">
            <v>1286289.4200000018</v>
          </cell>
          <cell r="H2676" t="str">
            <v>GEL</v>
          </cell>
        </row>
        <row r="2677">
          <cell r="B2677">
            <v>40612</v>
          </cell>
          <cell r="C2677">
            <v>40612</v>
          </cell>
          <cell r="E2677">
            <v>408.03</v>
          </cell>
          <cell r="F2677" t="str">
            <v>GEL</v>
          </cell>
          <cell r="G2677">
            <v>171.56</v>
          </cell>
          <cell r="H2677" t="str">
            <v>EUR</v>
          </cell>
        </row>
        <row r="2678">
          <cell r="B2678">
            <v>40612</v>
          </cell>
          <cell r="C2678">
            <v>40612</v>
          </cell>
          <cell r="E2678">
            <v>1655.19</v>
          </cell>
          <cell r="F2678" t="str">
            <v>GEL</v>
          </cell>
          <cell r="G2678">
            <v>966.28</v>
          </cell>
          <cell r="H2678" t="str">
            <v>USD</v>
          </cell>
        </row>
        <row r="2679">
          <cell r="B2679">
            <v>40612</v>
          </cell>
          <cell r="C2679">
            <v>40612</v>
          </cell>
          <cell r="E2679">
            <v>47.78</v>
          </cell>
          <cell r="F2679" t="str">
            <v>GEL</v>
          </cell>
          <cell r="G2679">
            <v>20.09</v>
          </cell>
          <cell r="H2679" t="str">
            <v>EUR</v>
          </cell>
        </row>
        <row r="2680">
          <cell r="B2680">
            <v>40612</v>
          </cell>
          <cell r="C2680">
            <v>40612</v>
          </cell>
          <cell r="E2680">
            <v>6628.01</v>
          </cell>
          <cell r="F2680" t="str">
            <v>GEL</v>
          </cell>
          <cell r="G2680">
            <v>3869.24</v>
          </cell>
          <cell r="H2680" t="str">
            <v>USD</v>
          </cell>
        </row>
        <row r="2681">
          <cell r="B2681">
            <v>40612</v>
          </cell>
          <cell r="C2681">
            <v>40612</v>
          </cell>
          <cell r="E2681">
            <v>136022.01</v>
          </cell>
          <cell r="F2681" t="str">
            <v>USD</v>
          </cell>
          <cell r="G2681">
            <v>233005.70313000004</v>
          </cell>
          <cell r="H2681" t="str">
            <v>GEL</v>
          </cell>
        </row>
        <row r="2682">
          <cell r="B2682">
            <v>40612</v>
          </cell>
          <cell r="C2682">
            <v>40612</v>
          </cell>
          <cell r="E2682">
            <v>6550.4902979999997</v>
          </cell>
          <cell r="F2682" t="str">
            <v>GEL</v>
          </cell>
          <cell r="G2682">
            <v>2754.39</v>
          </cell>
          <cell r="H2682" t="str">
            <v>EUR</v>
          </cell>
        </row>
        <row r="2683">
          <cell r="B2683">
            <v>40612</v>
          </cell>
          <cell r="C2683">
            <v>40612</v>
          </cell>
          <cell r="E2683">
            <v>42.443913000000002</v>
          </cell>
          <cell r="F2683" t="str">
            <v>GEL</v>
          </cell>
          <cell r="G2683">
            <v>15.31</v>
          </cell>
          <cell r="H2683" t="str">
            <v>GBP</v>
          </cell>
        </row>
        <row r="2684">
          <cell r="B2684">
            <v>40612</v>
          </cell>
          <cell r="C2684">
            <v>40612</v>
          </cell>
          <cell r="E2684">
            <v>50.985720000000001</v>
          </cell>
          <cell r="F2684" t="str">
            <v>GEL</v>
          </cell>
          <cell r="G2684">
            <v>27.77</v>
          </cell>
          <cell r="H2684" t="str">
            <v>CHF</v>
          </cell>
        </row>
        <row r="2685">
          <cell r="B2685">
            <v>40612</v>
          </cell>
          <cell r="C2685">
            <v>40612</v>
          </cell>
          <cell r="E2685">
            <v>467.51099149999999</v>
          </cell>
          <cell r="F2685" t="str">
            <v>GEL</v>
          </cell>
          <cell r="G2685">
            <v>973.15</v>
          </cell>
          <cell r="H2685" t="str">
            <v>ILS</v>
          </cell>
        </row>
        <row r="2686">
          <cell r="B2686">
            <v>40612</v>
          </cell>
          <cell r="C2686">
            <v>40612</v>
          </cell>
          <cell r="E2686">
            <v>144.597915</v>
          </cell>
          <cell r="F2686" t="str">
            <v>GEL</v>
          </cell>
          <cell r="G2686">
            <v>66.989999999999995</v>
          </cell>
          <cell r="H2686" t="str">
            <v>AZN</v>
          </cell>
        </row>
        <row r="2687">
          <cell r="B2687">
            <v>40613</v>
          </cell>
          <cell r="E2687">
            <v>127.56</v>
          </cell>
          <cell r="F2687" t="str">
            <v>GEL</v>
          </cell>
          <cell r="G2687">
            <v>75</v>
          </cell>
          <cell r="H2687" t="str">
            <v>USD</v>
          </cell>
        </row>
        <row r="2688">
          <cell r="E2688">
            <v>3</v>
          </cell>
          <cell r="F2688" t="str">
            <v>USD</v>
          </cell>
          <cell r="G2688">
            <v>5.1000000000000005</v>
          </cell>
          <cell r="H2688" t="str">
            <v>GEL</v>
          </cell>
        </row>
        <row r="2689">
          <cell r="E2689">
            <v>901</v>
          </cell>
          <cell r="F2689" t="str">
            <v>EUR</v>
          </cell>
          <cell r="G2689">
            <v>2121.04</v>
          </cell>
          <cell r="H2689" t="str">
            <v>GEL</v>
          </cell>
        </row>
        <row r="2690">
          <cell r="E2690">
            <v>955.76</v>
          </cell>
          <cell r="F2690" t="str">
            <v>GEL</v>
          </cell>
          <cell r="G2690">
            <v>406</v>
          </cell>
          <cell r="H2690" t="str">
            <v>EUR</v>
          </cell>
        </row>
        <row r="2691">
          <cell r="E2691">
            <v>0.95000000000000007</v>
          </cell>
          <cell r="F2691" t="str">
            <v>GEL</v>
          </cell>
          <cell r="G2691">
            <v>0.56000000000000005</v>
          </cell>
          <cell r="H2691" t="str">
            <v>USD</v>
          </cell>
        </row>
        <row r="2692">
          <cell r="E2692">
            <v>22.650000000000002</v>
          </cell>
          <cell r="F2692" t="str">
            <v>EUR</v>
          </cell>
          <cell r="G2692">
            <v>53.32</v>
          </cell>
          <cell r="H2692" t="str">
            <v>GEL</v>
          </cell>
        </row>
        <row r="2693">
          <cell r="E2693">
            <v>41.61</v>
          </cell>
          <cell r="F2693" t="str">
            <v>USD</v>
          </cell>
          <cell r="G2693">
            <v>70.77</v>
          </cell>
          <cell r="H2693" t="str">
            <v>GEL</v>
          </cell>
        </row>
        <row r="2694">
          <cell r="E2694">
            <v>10</v>
          </cell>
          <cell r="F2694" t="str">
            <v>GBP</v>
          </cell>
          <cell r="G2694">
            <v>27.51</v>
          </cell>
          <cell r="H2694" t="str">
            <v>GEL</v>
          </cell>
        </row>
        <row r="2695">
          <cell r="E2695">
            <v>319.65000000000003</v>
          </cell>
          <cell r="F2695" t="str">
            <v>GEL</v>
          </cell>
          <cell r="G2695">
            <v>187.94</v>
          </cell>
          <cell r="H2695" t="str">
            <v>USD</v>
          </cell>
        </row>
        <row r="2696">
          <cell r="E2696">
            <v>102.05</v>
          </cell>
          <cell r="F2696" t="str">
            <v>GEL</v>
          </cell>
          <cell r="G2696">
            <v>60</v>
          </cell>
          <cell r="H2696" t="str">
            <v>USD</v>
          </cell>
        </row>
        <row r="2697">
          <cell r="E2697">
            <v>102.05</v>
          </cell>
          <cell r="F2697" t="str">
            <v>GEL</v>
          </cell>
          <cell r="G2697">
            <v>60</v>
          </cell>
          <cell r="H2697" t="str">
            <v>USD</v>
          </cell>
        </row>
        <row r="2698">
          <cell r="E2698">
            <v>85.04</v>
          </cell>
          <cell r="F2698" t="str">
            <v>GEL</v>
          </cell>
          <cell r="G2698">
            <v>50</v>
          </cell>
          <cell r="H2698" t="str">
            <v>USD</v>
          </cell>
        </row>
        <row r="2699">
          <cell r="E2699">
            <v>27630</v>
          </cell>
          <cell r="F2699" t="str">
            <v>USD</v>
          </cell>
          <cell r="G2699">
            <v>20000</v>
          </cell>
          <cell r="H2699" t="str">
            <v>EUR</v>
          </cell>
        </row>
        <row r="2700">
          <cell r="E2700">
            <v>2500</v>
          </cell>
          <cell r="F2700" t="str">
            <v>JPY</v>
          </cell>
          <cell r="G2700">
            <v>51.29</v>
          </cell>
          <cell r="H2700" t="str">
            <v>GEL</v>
          </cell>
        </row>
        <row r="2701">
          <cell r="E2701">
            <v>500000</v>
          </cell>
          <cell r="F2701" t="str">
            <v>USD</v>
          </cell>
          <cell r="G2701">
            <v>850400</v>
          </cell>
          <cell r="H2701" t="str">
            <v>GEL</v>
          </cell>
        </row>
        <row r="2702">
          <cell r="E2702">
            <v>135648.07</v>
          </cell>
          <cell r="F2702" t="str">
            <v>USD</v>
          </cell>
          <cell r="G2702">
            <v>98000</v>
          </cell>
          <cell r="H2702" t="str">
            <v>EUR</v>
          </cell>
        </row>
        <row r="2703">
          <cell r="E2703">
            <v>138230</v>
          </cell>
          <cell r="F2703" t="str">
            <v>USD</v>
          </cell>
          <cell r="G2703">
            <v>100000</v>
          </cell>
          <cell r="H2703" t="str">
            <v>EUR</v>
          </cell>
        </row>
        <row r="2704">
          <cell r="E2704">
            <v>2000</v>
          </cell>
          <cell r="F2704" t="str">
            <v>GEL</v>
          </cell>
          <cell r="G2704">
            <v>1176.47</v>
          </cell>
          <cell r="H2704" t="str">
            <v>USD</v>
          </cell>
        </row>
        <row r="2705">
          <cell r="E2705">
            <v>49962</v>
          </cell>
          <cell r="F2705" t="str">
            <v>USD</v>
          </cell>
          <cell r="G2705">
            <v>50000</v>
          </cell>
          <cell r="H2705" t="str">
            <v>AUD</v>
          </cell>
        </row>
        <row r="2706">
          <cell r="E2706">
            <v>550</v>
          </cell>
          <cell r="F2706" t="str">
            <v>USD</v>
          </cell>
          <cell r="G2706">
            <v>935.44</v>
          </cell>
          <cell r="H2706" t="str">
            <v>GEL</v>
          </cell>
        </row>
        <row r="2707">
          <cell r="E2707">
            <v>0.12</v>
          </cell>
          <cell r="F2707" t="str">
            <v>USD</v>
          </cell>
          <cell r="G2707">
            <v>0.2</v>
          </cell>
          <cell r="H2707" t="str">
            <v>GEL</v>
          </cell>
        </row>
        <row r="2708">
          <cell r="E2708">
            <v>401.73</v>
          </cell>
          <cell r="F2708" t="str">
            <v>GEL</v>
          </cell>
          <cell r="G2708">
            <v>238.70000000000002</v>
          </cell>
          <cell r="H2708" t="str">
            <v>USD</v>
          </cell>
        </row>
        <row r="2709">
          <cell r="E2709">
            <v>8.5</v>
          </cell>
          <cell r="F2709" t="str">
            <v>GEL</v>
          </cell>
          <cell r="G2709">
            <v>5</v>
          </cell>
          <cell r="H2709" t="str">
            <v>USD</v>
          </cell>
        </row>
        <row r="2710">
          <cell r="E2710">
            <v>1.7</v>
          </cell>
          <cell r="F2710" t="str">
            <v>GEL</v>
          </cell>
          <cell r="G2710">
            <v>1</v>
          </cell>
          <cell r="H2710" t="str">
            <v>USD</v>
          </cell>
        </row>
        <row r="2711">
          <cell r="E2711">
            <v>0.43</v>
          </cell>
          <cell r="F2711" t="str">
            <v>GEL</v>
          </cell>
          <cell r="G2711">
            <v>0.25</v>
          </cell>
          <cell r="H2711" t="str">
            <v>USD</v>
          </cell>
        </row>
        <row r="2712">
          <cell r="E2712">
            <v>0.85</v>
          </cell>
          <cell r="F2712" t="str">
            <v>GEL</v>
          </cell>
          <cell r="G2712">
            <v>0.5</v>
          </cell>
          <cell r="H2712" t="str">
            <v>USD</v>
          </cell>
        </row>
        <row r="2713">
          <cell r="E2713">
            <v>4.6500000000000004</v>
          </cell>
          <cell r="F2713" t="str">
            <v>GEL</v>
          </cell>
          <cell r="G2713">
            <v>2.73</v>
          </cell>
          <cell r="H2713" t="str">
            <v>USD</v>
          </cell>
        </row>
        <row r="2714">
          <cell r="E2714">
            <v>30.32</v>
          </cell>
          <cell r="F2714" t="str">
            <v>GEL</v>
          </cell>
          <cell r="G2714">
            <v>17.82</v>
          </cell>
          <cell r="H2714" t="str">
            <v>USD</v>
          </cell>
        </row>
        <row r="2715">
          <cell r="E2715">
            <v>5050</v>
          </cell>
          <cell r="F2715" t="str">
            <v>USD</v>
          </cell>
          <cell r="G2715">
            <v>8696.64</v>
          </cell>
          <cell r="H2715" t="str">
            <v>GEL</v>
          </cell>
        </row>
        <row r="2716">
          <cell r="E2716">
            <v>13.27</v>
          </cell>
          <cell r="F2716" t="str">
            <v>GEL</v>
          </cell>
          <cell r="G2716">
            <v>7.8</v>
          </cell>
          <cell r="H2716" t="str">
            <v>USD</v>
          </cell>
        </row>
        <row r="2717">
          <cell r="E2717">
            <v>12.92</v>
          </cell>
          <cell r="F2717" t="str">
            <v>GEL</v>
          </cell>
          <cell r="G2717">
            <v>7.6000000000000005</v>
          </cell>
          <cell r="H2717" t="str">
            <v>USD</v>
          </cell>
        </row>
        <row r="2718">
          <cell r="E2718">
            <v>2.7</v>
          </cell>
          <cell r="F2718" t="str">
            <v>GEL</v>
          </cell>
          <cell r="G2718">
            <v>1.59</v>
          </cell>
          <cell r="H2718" t="str">
            <v>USD</v>
          </cell>
        </row>
        <row r="2719">
          <cell r="E2719">
            <v>8.84</v>
          </cell>
          <cell r="F2719" t="str">
            <v>GEL</v>
          </cell>
          <cell r="G2719">
            <v>5.2</v>
          </cell>
          <cell r="H2719" t="str">
            <v>USD</v>
          </cell>
        </row>
        <row r="2720">
          <cell r="E2720">
            <v>1</v>
          </cell>
          <cell r="F2720" t="str">
            <v>GEL</v>
          </cell>
          <cell r="G2720">
            <v>0.59</v>
          </cell>
          <cell r="H2720" t="str">
            <v>USD</v>
          </cell>
        </row>
        <row r="2721">
          <cell r="E2721">
            <v>3.72</v>
          </cell>
          <cell r="F2721" t="str">
            <v>GEL</v>
          </cell>
          <cell r="G2721">
            <v>2.19</v>
          </cell>
          <cell r="H2721" t="str">
            <v>USD</v>
          </cell>
        </row>
        <row r="2722">
          <cell r="E2722">
            <v>2.02</v>
          </cell>
          <cell r="F2722" t="str">
            <v>GEL</v>
          </cell>
          <cell r="G2722">
            <v>1.19</v>
          </cell>
          <cell r="H2722" t="str">
            <v>USD</v>
          </cell>
        </row>
        <row r="2723">
          <cell r="E2723">
            <v>0.51</v>
          </cell>
          <cell r="F2723" t="str">
            <v>GEL</v>
          </cell>
          <cell r="G2723">
            <v>0.3</v>
          </cell>
          <cell r="H2723" t="str">
            <v>USD</v>
          </cell>
        </row>
        <row r="2724">
          <cell r="E2724">
            <v>2.89</v>
          </cell>
          <cell r="F2724" t="str">
            <v>GEL</v>
          </cell>
          <cell r="G2724">
            <v>1.7</v>
          </cell>
          <cell r="H2724" t="str">
            <v>USD</v>
          </cell>
        </row>
        <row r="2725">
          <cell r="E2725">
            <v>4.0600000000000005</v>
          </cell>
          <cell r="F2725" t="str">
            <v>GEL</v>
          </cell>
          <cell r="G2725">
            <v>2.39</v>
          </cell>
          <cell r="H2725" t="str">
            <v>USD</v>
          </cell>
        </row>
        <row r="2726">
          <cell r="E2726">
            <v>0.34</v>
          </cell>
          <cell r="F2726" t="str">
            <v>GEL</v>
          </cell>
          <cell r="G2726">
            <v>0.2</v>
          </cell>
          <cell r="H2726" t="str">
            <v>USD</v>
          </cell>
        </row>
        <row r="2727">
          <cell r="E2727">
            <v>1</v>
          </cell>
          <cell r="F2727" t="str">
            <v>GEL</v>
          </cell>
          <cell r="G2727">
            <v>0.59</v>
          </cell>
          <cell r="H2727" t="str">
            <v>USD</v>
          </cell>
        </row>
        <row r="2728">
          <cell r="E2728">
            <v>7.1400000000000006</v>
          </cell>
          <cell r="F2728" t="str">
            <v>GEL</v>
          </cell>
          <cell r="G2728">
            <v>4.2</v>
          </cell>
          <cell r="H2728" t="str">
            <v>USD</v>
          </cell>
        </row>
        <row r="2729">
          <cell r="E2729">
            <v>6.63</v>
          </cell>
          <cell r="F2729" t="str">
            <v>GEL</v>
          </cell>
          <cell r="G2729">
            <v>3.9</v>
          </cell>
          <cell r="H2729" t="str">
            <v>USD</v>
          </cell>
        </row>
        <row r="2730">
          <cell r="E2730">
            <v>6.63</v>
          </cell>
          <cell r="F2730" t="str">
            <v>GEL</v>
          </cell>
          <cell r="G2730">
            <v>3.9</v>
          </cell>
          <cell r="H2730" t="str">
            <v>USD</v>
          </cell>
        </row>
        <row r="2731">
          <cell r="E2731">
            <v>6.63</v>
          </cell>
          <cell r="F2731" t="str">
            <v>GEL</v>
          </cell>
          <cell r="G2731">
            <v>3.9</v>
          </cell>
          <cell r="H2731" t="str">
            <v>USD</v>
          </cell>
        </row>
        <row r="2732">
          <cell r="E2732">
            <v>6.63</v>
          </cell>
          <cell r="F2732" t="str">
            <v>GEL</v>
          </cell>
          <cell r="G2732">
            <v>3.9</v>
          </cell>
          <cell r="H2732" t="str">
            <v>USD</v>
          </cell>
        </row>
        <row r="2733">
          <cell r="E2733">
            <v>6.63</v>
          </cell>
          <cell r="F2733" t="str">
            <v>GEL</v>
          </cell>
          <cell r="G2733">
            <v>3.9</v>
          </cell>
          <cell r="H2733" t="str">
            <v>USD</v>
          </cell>
        </row>
        <row r="2734">
          <cell r="E2734">
            <v>3.72</v>
          </cell>
          <cell r="F2734" t="str">
            <v>GEL</v>
          </cell>
          <cell r="G2734">
            <v>2.19</v>
          </cell>
          <cell r="H2734" t="str">
            <v>USD</v>
          </cell>
        </row>
        <row r="2735">
          <cell r="E2735">
            <v>0.34</v>
          </cell>
          <cell r="F2735" t="str">
            <v>GEL</v>
          </cell>
          <cell r="G2735">
            <v>0.2</v>
          </cell>
          <cell r="H2735" t="str">
            <v>USD</v>
          </cell>
        </row>
        <row r="2736">
          <cell r="E2736">
            <v>6.1000000000000005</v>
          </cell>
          <cell r="F2736" t="str">
            <v>GEL</v>
          </cell>
          <cell r="G2736">
            <v>3.59</v>
          </cell>
          <cell r="H2736" t="str">
            <v>USD</v>
          </cell>
        </row>
        <row r="2737">
          <cell r="E2737">
            <v>13.26</v>
          </cell>
          <cell r="F2737" t="str">
            <v>GEL</v>
          </cell>
          <cell r="G2737">
            <v>7.8</v>
          </cell>
          <cell r="H2737" t="str">
            <v>USD</v>
          </cell>
        </row>
        <row r="2738">
          <cell r="E2738">
            <v>0.34</v>
          </cell>
          <cell r="F2738" t="str">
            <v>GEL</v>
          </cell>
          <cell r="G2738">
            <v>0.2</v>
          </cell>
          <cell r="H2738" t="str">
            <v>USD</v>
          </cell>
        </row>
        <row r="2739">
          <cell r="E2739">
            <v>0.34</v>
          </cell>
          <cell r="F2739" t="str">
            <v>GEL</v>
          </cell>
          <cell r="G2739">
            <v>0.2</v>
          </cell>
          <cell r="H2739" t="str">
            <v>USD</v>
          </cell>
        </row>
        <row r="2740">
          <cell r="E2740">
            <v>1.36</v>
          </cell>
          <cell r="F2740" t="str">
            <v>GEL</v>
          </cell>
          <cell r="G2740">
            <v>0.8</v>
          </cell>
          <cell r="H2740" t="str">
            <v>USD</v>
          </cell>
        </row>
        <row r="2741">
          <cell r="E2741">
            <v>1</v>
          </cell>
          <cell r="F2741" t="str">
            <v>GEL</v>
          </cell>
          <cell r="G2741">
            <v>0.59</v>
          </cell>
          <cell r="H2741" t="str">
            <v>USD</v>
          </cell>
        </row>
        <row r="2742">
          <cell r="E2742">
            <v>2</v>
          </cell>
          <cell r="F2742" t="str">
            <v>GEL</v>
          </cell>
          <cell r="G2742">
            <v>1.18</v>
          </cell>
          <cell r="H2742" t="str">
            <v>USD</v>
          </cell>
        </row>
        <row r="2743">
          <cell r="E2743">
            <v>1.7</v>
          </cell>
          <cell r="F2743" t="str">
            <v>GEL</v>
          </cell>
          <cell r="G2743">
            <v>1</v>
          </cell>
          <cell r="H2743" t="str">
            <v>USD</v>
          </cell>
        </row>
        <row r="2744">
          <cell r="E2744">
            <v>2.02</v>
          </cell>
          <cell r="F2744" t="str">
            <v>GEL</v>
          </cell>
          <cell r="G2744">
            <v>1.19</v>
          </cell>
          <cell r="H2744" t="str">
            <v>USD</v>
          </cell>
        </row>
        <row r="2745">
          <cell r="E2745">
            <v>0.88</v>
          </cell>
          <cell r="F2745" t="str">
            <v>GEL</v>
          </cell>
          <cell r="G2745">
            <v>0.52</v>
          </cell>
          <cell r="H2745" t="str">
            <v>USD</v>
          </cell>
        </row>
        <row r="2746">
          <cell r="E2746">
            <v>1.7</v>
          </cell>
          <cell r="F2746" t="str">
            <v>GEL</v>
          </cell>
          <cell r="G2746">
            <v>1</v>
          </cell>
          <cell r="H2746" t="str">
            <v>USD</v>
          </cell>
        </row>
        <row r="2747">
          <cell r="E2747">
            <v>1.02</v>
          </cell>
          <cell r="F2747" t="str">
            <v>GEL</v>
          </cell>
          <cell r="G2747">
            <v>0.6</v>
          </cell>
          <cell r="H2747" t="str">
            <v>USD</v>
          </cell>
        </row>
        <row r="2748">
          <cell r="E2748">
            <v>4.74</v>
          </cell>
          <cell r="F2748" t="str">
            <v>GEL</v>
          </cell>
          <cell r="G2748">
            <v>2.79</v>
          </cell>
          <cell r="H2748" t="str">
            <v>USD</v>
          </cell>
        </row>
        <row r="2749">
          <cell r="E2749">
            <v>1</v>
          </cell>
          <cell r="F2749" t="str">
            <v>GEL</v>
          </cell>
          <cell r="G2749">
            <v>0.59</v>
          </cell>
          <cell r="H2749" t="str">
            <v>USD</v>
          </cell>
        </row>
        <row r="2750">
          <cell r="E2750">
            <v>2.04</v>
          </cell>
          <cell r="F2750" t="str">
            <v>GEL</v>
          </cell>
          <cell r="G2750">
            <v>1.2</v>
          </cell>
          <cell r="H2750" t="str">
            <v>USD</v>
          </cell>
        </row>
        <row r="2751">
          <cell r="E2751">
            <v>1</v>
          </cell>
          <cell r="F2751" t="str">
            <v>GEL</v>
          </cell>
          <cell r="G2751">
            <v>0.59</v>
          </cell>
          <cell r="H2751" t="str">
            <v>USD</v>
          </cell>
        </row>
        <row r="2752">
          <cell r="E2752">
            <v>1.36</v>
          </cell>
          <cell r="F2752" t="str">
            <v>GEL</v>
          </cell>
          <cell r="G2752">
            <v>0.8</v>
          </cell>
          <cell r="H2752" t="str">
            <v>USD</v>
          </cell>
        </row>
        <row r="2753">
          <cell r="E2753">
            <v>0.68</v>
          </cell>
          <cell r="F2753" t="str">
            <v>GEL</v>
          </cell>
          <cell r="G2753">
            <v>0.4</v>
          </cell>
          <cell r="H2753" t="str">
            <v>USD</v>
          </cell>
        </row>
        <row r="2754">
          <cell r="E2754">
            <v>0.34</v>
          </cell>
          <cell r="F2754" t="str">
            <v>GEL</v>
          </cell>
          <cell r="G2754">
            <v>0.2</v>
          </cell>
          <cell r="H2754" t="str">
            <v>USD</v>
          </cell>
        </row>
        <row r="2755">
          <cell r="E2755">
            <v>0.2</v>
          </cell>
          <cell r="F2755" t="str">
            <v>GEL</v>
          </cell>
          <cell r="G2755">
            <v>0.12</v>
          </cell>
          <cell r="H2755" t="str">
            <v>USD</v>
          </cell>
        </row>
        <row r="2756">
          <cell r="E2756">
            <v>4.08</v>
          </cell>
          <cell r="F2756" t="str">
            <v>GEL</v>
          </cell>
          <cell r="G2756">
            <v>2.4</v>
          </cell>
          <cell r="H2756" t="str">
            <v>USD</v>
          </cell>
        </row>
        <row r="2757">
          <cell r="E2757">
            <v>0.34</v>
          </cell>
          <cell r="F2757" t="str">
            <v>GEL</v>
          </cell>
          <cell r="G2757">
            <v>0.2</v>
          </cell>
          <cell r="H2757" t="str">
            <v>USD</v>
          </cell>
        </row>
        <row r="2758">
          <cell r="E2758">
            <v>2</v>
          </cell>
          <cell r="F2758" t="str">
            <v>GEL</v>
          </cell>
          <cell r="G2758">
            <v>1.18</v>
          </cell>
          <cell r="H2758" t="str">
            <v>USD</v>
          </cell>
        </row>
        <row r="2759">
          <cell r="E2759">
            <v>1.02</v>
          </cell>
          <cell r="F2759" t="str">
            <v>GEL</v>
          </cell>
          <cell r="G2759">
            <v>0.6</v>
          </cell>
          <cell r="H2759" t="str">
            <v>USD</v>
          </cell>
        </row>
        <row r="2760">
          <cell r="E2760">
            <v>1.0900000000000001</v>
          </cell>
          <cell r="F2760" t="str">
            <v>GEL</v>
          </cell>
          <cell r="G2760">
            <v>0.64</v>
          </cell>
          <cell r="H2760" t="str">
            <v>USD</v>
          </cell>
        </row>
        <row r="2761">
          <cell r="E2761">
            <v>0.85</v>
          </cell>
          <cell r="F2761" t="str">
            <v>GEL</v>
          </cell>
          <cell r="G2761">
            <v>0.5</v>
          </cell>
          <cell r="H2761" t="str">
            <v>USD</v>
          </cell>
        </row>
        <row r="2762">
          <cell r="E2762">
            <v>1.02</v>
          </cell>
          <cell r="F2762" t="str">
            <v>GEL</v>
          </cell>
          <cell r="G2762">
            <v>0.6</v>
          </cell>
          <cell r="H2762" t="str">
            <v>USD</v>
          </cell>
        </row>
        <row r="2763">
          <cell r="E2763">
            <v>2.04</v>
          </cell>
          <cell r="F2763" t="str">
            <v>GEL</v>
          </cell>
          <cell r="G2763">
            <v>1.2</v>
          </cell>
          <cell r="H2763" t="str">
            <v>USD</v>
          </cell>
        </row>
        <row r="2764">
          <cell r="E2764">
            <v>14.280000000000001</v>
          </cell>
          <cell r="F2764" t="str">
            <v>GEL</v>
          </cell>
          <cell r="G2764">
            <v>8.4</v>
          </cell>
          <cell r="H2764" t="str">
            <v>USD</v>
          </cell>
        </row>
        <row r="2765">
          <cell r="E2765">
            <v>5.42</v>
          </cell>
          <cell r="F2765" t="str">
            <v>GEL</v>
          </cell>
          <cell r="G2765">
            <v>3.19</v>
          </cell>
          <cell r="H2765" t="str">
            <v>USD</v>
          </cell>
        </row>
        <row r="2766">
          <cell r="E2766">
            <v>0.85</v>
          </cell>
          <cell r="F2766" t="str">
            <v>GEL</v>
          </cell>
          <cell r="G2766">
            <v>0.5</v>
          </cell>
          <cell r="H2766" t="str">
            <v>USD</v>
          </cell>
        </row>
        <row r="2767">
          <cell r="E2767">
            <v>1.02</v>
          </cell>
          <cell r="F2767" t="str">
            <v>GEL</v>
          </cell>
          <cell r="G2767">
            <v>0.6</v>
          </cell>
          <cell r="H2767" t="str">
            <v>USD</v>
          </cell>
        </row>
        <row r="2768">
          <cell r="E2768">
            <v>17.010000000000002</v>
          </cell>
          <cell r="F2768" t="str">
            <v>GEL</v>
          </cell>
          <cell r="G2768">
            <v>10</v>
          </cell>
          <cell r="H2768" t="str">
            <v>USD</v>
          </cell>
        </row>
        <row r="2769">
          <cell r="E2769">
            <v>1.02</v>
          </cell>
          <cell r="F2769" t="str">
            <v>GEL</v>
          </cell>
          <cell r="G2769">
            <v>0.6</v>
          </cell>
          <cell r="H2769" t="str">
            <v>USD</v>
          </cell>
        </row>
        <row r="2770">
          <cell r="E2770">
            <v>6.8</v>
          </cell>
          <cell r="F2770" t="str">
            <v>GEL</v>
          </cell>
          <cell r="G2770">
            <v>4</v>
          </cell>
          <cell r="H2770" t="str">
            <v>USD</v>
          </cell>
        </row>
        <row r="2771">
          <cell r="E2771">
            <v>1.36</v>
          </cell>
          <cell r="F2771" t="str">
            <v>GEL</v>
          </cell>
          <cell r="G2771">
            <v>0.8</v>
          </cell>
          <cell r="H2771" t="str">
            <v>USD</v>
          </cell>
        </row>
        <row r="2772">
          <cell r="E2772">
            <v>1.7</v>
          </cell>
          <cell r="F2772" t="str">
            <v>GEL</v>
          </cell>
          <cell r="G2772">
            <v>1</v>
          </cell>
          <cell r="H2772" t="str">
            <v>USD</v>
          </cell>
        </row>
        <row r="2773">
          <cell r="E2773">
            <v>2.38</v>
          </cell>
          <cell r="F2773" t="str">
            <v>GEL</v>
          </cell>
          <cell r="G2773">
            <v>1.4000000000000001</v>
          </cell>
          <cell r="H2773" t="str">
            <v>USD</v>
          </cell>
        </row>
        <row r="2774">
          <cell r="E2774">
            <v>2.04</v>
          </cell>
          <cell r="F2774" t="str">
            <v>GEL</v>
          </cell>
          <cell r="G2774">
            <v>1.2</v>
          </cell>
          <cell r="H2774" t="str">
            <v>USD</v>
          </cell>
        </row>
        <row r="2775">
          <cell r="E2775">
            <v>1.36</v>
          </cell>
          <cell r="F2775" t="str">
            <v>GEL</v>
          </cell>
          <cell r="G2775">
            <v>0.8</v>
          </cell>
          <cell r="H2775" t="str">
            <v>USD</v>
          </cell>
        </row>
        <row r="2776">
          <cell r="E2776">
            <v>1.22</v>
          </cell>
          <cell r="F2776" t="str">
            <v>GEL</v>
          </cell>
          <cell r="G2776">
            <v>0.72</v>
          </cell>
          <cell r="H2776" t="str">
            <v>USD</v>
          </cell>
        </row>
        <row r="2777">
          <cell r="E2777">
            <v>6.12</v>
          </cell>
          <cell r="F2777" t="str">
            <v>GEL</v>
          </cell>
          <cell r="G2777">
            <v>3.6</v>
          </cell>
          <cell r="H2777" t="str">
            <v>USD</v>
          </cell>
        </row>
        <row r="2778">
          <cell r="E2778">
            <v>10.540000000000001</v>
          </cell>
          <cell r="F2778" t="str">
            <v>GEL</v>
          </cell>
          <cell r="G2778">
            <v>6.2</v>
          </cell>
          <cell r="H2778" t="str">
            <v>USD</v>
          </cell>
        </row>
        <row r="2779">
          <cell r="E2779">
            <v>3.06</v>
          </cell>
          <cell r="F2779" t="str">
            <v>GEL</v>
          </cell>
          <cell r="G2779">
            <v>1.8</v>
          </cell>
          <cell r="H2779" t="str">
            <v>USD</v>
          </cell>
        </row>
        <row r="2780">
          <cell r="E2780">
            <v>14.96</v>
          </cell>
          <cell r="F2780" t="str">
            <v>GEL</v>
          </cell>
          <cell r="G2780">
            <v>8.8000000000000007</v>
          </cell>
          <cell r="H2780" t="str">
            <v>USD</v>
          </cell>
        </row>
        <row r="2781">
          <cell r="E2781">
            <v>16.64</v>
          </cell>
          <cell r="F2781" t="str">
            <v>GEL</v>
          </cell>
          <cell r="G2781">
            <v>9.7900000000000009</v>
          </cell>
          <cell r="H2781" t="str">
            <v>USD</v>
          </cell>
        </row>
        <row r="2782">
          <cell r="E2782">
            <v>2.72</v>
          </cell>
          <cell r="F2782" t="str">
            <v>GEL</v>
          </cell>
          <cell r="G2782">
            <v>1.6</v>
          </cell>
          <cell r="H2782" t="str">
            <v>USD</v>
          </cell>
        </row>
        <row r="2783">
          <cell r="E2783">
            <v>12.92</v>
          </cell>
          <cell r="F2783" t="str">
            <v>GEL</v>
          </cell>
          <cell r="G2783">
            <v>7.6000000000000005</v>
          </cell>
          <cell r="H2783" t="str">
            <v>USD</v>
          </cell>
        </row>
        <row r="2784">
          <cell r="E2784">
            <v>11.84</v>
          </cell>
          <cell r="F2784" t="str">
            <v>GEL</v>
          </cell>
          <cell r="G2784">
            <v>6.97</v>
          </cell>
          <cell r="H2784" t="str">
            <v>USD</v>
          </cell>
        </row>
        <row r="2785">
          <cell r="E2785">
            <v>1</v>
          </cell>
          <cell r="F2785" t="str">
            <v>GEL</v>
          </cell>
          <cell r="G2785">
            <v>0.59</v>
          </cell>
          <cell r="H2785" t="str">
            <v>USD</v>
          </cell>
        </row>
        <row r="2786">
          <cell r="E2786">
            <v>0.34</v>
          </cell>
          <cell r="F2786" t="str">
            <v>GEL</v>
          </cell>
          <cell r="G2786">
            <v>0.2</v>
          </cell>
          <cell r="H2786" t="str">
            <v>USD</v>
          </cell>
        </row>
        <row r="2787">
          <cell r="E2787">
            <v>0.2</v>
          </cell>
          <cell r="F2787" t="str">
            <v>GEL</v>
          </cell>
          <cell r="G2787">
            <v>0.12</v>
          </cell>
          <cell r="H2787" t="str">
            <v>USD</v>
          </cell>
        </row>
        <row r="2788">
          <cell r="E2788">
            <v>0.85</v>
          </cell>
          <cell r="F2788" t="str">
            <v>GEL</v>
          </cell>
          <cell r="G2788">
            <v>0.5</v>
          </cell>
          <cell r="H2788" t="str">
            <v>USD</v>
          </cell>
        </row>
        <row r="2789">
          <cell r="E2789">
            <v>1.7</v>
          </cell>
          <cell r="F2789" t="str">
            <v>GEL</v>
          </cell>
          <cell r="G2789">
            <v>1</v>
          </cell>
          <cell r="H2789" t="str">
            <v>USD</v>
          </cell>
        </row>
        <row r="2790">
          <cell r="E2790">
            <v>0.34</v>
          </cell>
          <cell r="F2790" t="str">
            <v>GEL</v>
          </cell>
          <cell r="G2790">
            <v>0.2</v>
          </cell>
          <cell r="H2790" t="str">
            <v>USD</v>
          </cell>
        </row>
        <row r="2791">
          <cell r="E2791">
            <v>1</v>
          </cell>
          <cell r="F2791" t="str">
            <v>GEL</v>
          </cell>
          <cell r="G2791">
            <v>0.59</v>
          </cell>
          <cell r="H2791" t="str">
            <v>USD</v>
          </cell>
        </row>
        <row r="2792">
          <cell r="E2792">
            <v>1</v>
          </cell>
          <cell r="F2792" t="str">
            <v>GEL</v>
          </cell>
          <cell r="G2792">
            <v>0.59</v>
          </cell>
          <cell r="H2792" t="str">
            <v>USD</v>
          </cell>
        </row>
        <row r="2793">
          <cell r="E2793">
            <v>0.2</v>
          </cell>
          <cell r="F2793" t="str">
            <v>GEL</v>
          </cell>
          <cell r="G2793">
            <v>0.12</v>
          </cell>
          <cell r="H2793" t="str">
            <v>USD</v>
          </cell>
        </row>
        <row r="2794">
          <cell r="E2794">
            <v>2.04</v>
          </cell>
          <cell r="F2794" t="str">
            <v>GEL</v>
          </cell>
          <cell r="G2794">
            <v>1.2</v>
          </cell>
          <cell r="H2794" t="str">
            <v>USD</v>
          </cell>
        </row>
        <row r="2795">
          <cell r="E2795">
            <v>1</v>
          </cell>
          <cell r="F2795" t="str">
            <v>GEL</v>
          </cell>
          <cell r="G2795">
            <v>0.59</v>
          </cell>
          <cell r="H2795" t="str">
            <v>USD</v>
          </cell>
        </row>
        <row r="2796">
          <cell r="E2796">
            <v>0.34</v>
          </cell>
          <cell r="F2796" t="str">
            <v>GEL</v>
          </cell>
          <cell r="G2796">
            <v>0.2</v>
          </cell>
          <cell r="H2796" t="str">
            <v>USD</v>
          </cell>
        </row>
        <row r="2797">
          <cell r="E2797">
            <v>1.7</v>
          </cell>
          <cell r="F2797" t="str">
            <v>GEL</v>
          </cell>
          <cell r="G2797">
            <v>1</v>
          </cell>
          <cell r="H2797" t="str">
            <v>USD</v>
          </cell>
        </row>
        <row r="2798">
          <cell r="E2798">
            <v>1.9000000000000001</v>
          </cell>
          <cell r="F2798" t="str">
            <v>GEL</v>
          </cell>
          <cell r="G2798">
            <v>1.1200000000000001</v>
          </cell>
          <cell r="H2798" t="str">
            <v>USD</v>
          </cell>
        </row>
        <row r="2799">
          <cell r="E2799">
            <v>1.7</v>
          </cell>
          <cell r="F2799" t="str">
            <v>GEL</v>
          </cell>
          <cell r="G2799">
            <v>1</v>
          </cell>
          <cell r="H2799" t="str">
            <v>USD</v>
          </cell>
        </row>
        <row r="2800">
          <cell r="E2800">
            <v>1.02</v>
          </cell>
          <cell r="F2800" t="str">
            <v>GEL</v>
          </cell>
          <cell r="G2800">
            <v>0.6</v>
          </cell>
          <cell r="H2800" t="str">
            <v>USD</v>
          </cell>
        </row>
        <row r="2801">
          <cell r="E2801">
            <v>0.68</v>
          </cell>
          <cell r="F2801" t="str">
            <v>GEL</v>
          </cell>
          <cell r="G2801">
            <v>0.4</v>
          </cell>
          <cell r="H2801" t="str">
            <v>USD</v>
          </cell>
        </row>
        <row r="2802">
          <cell r="E2802">
            <v>2.38</v>
          </cell>
          <cell r="F2802" t="str">
            <v>GEL</v>
          </cell>
          <cell r="G2802">
            <v>1.4000000000000001</v>
          </cell>
          <cell r="H2802" t="str">
            <v>USD</v>
          </cell>
        </row>
        <row r="2803">
          <cell r="E2803">
            <v>0.2</v>
          </cell>
          <cell r="F2803" t="str">
            <v>GEL</v>
          </cell>
          <cell r="G2803">
            <v>0.12</v>
          </cell>
          <cell r="H2803" t="str">
            <v>USD</v>
          </cell>
        </row>
        <row r="2804">
          <cell r="E2804">
            <v>0.34</v>
          </cell>
          <cell r="F2804" t="str">
            <v>GEL</v>
          </cell>
          <cell r="G2804">
            <v>0.2</v>
          </cell>
          <cell r="H2804" t="str">
            <v>USD</v>
          </cell>
        </row>
        <row r="2805">
          <cell r="E2805">
            <v>1.36</v>
          </cell>
          <cell r="F2805" t="str">
            <v>GEL</v>
          </cell>
          <cell r="G2805">
            <v>0.8</v>
          </cell>
          <cell r="H2805" t="str">
            <v>USD</v>
          </cell>
        </row>
        <row r="2806">
          <cell r="E2806">
            <v>2.21</v>
          </cell>
          <cell r="F2806" t="str">
            <v>GEL</v>
          </cell>
          <cell r="G2806">
            <v>1.3</v>
          </cell>
          <cell r="H2806" t="str">
            <v>USD</v>
          </cell>
        </row>
        <row r="2807">
          <cell r="E2807">
            <v>2.72</v>
          </cell>
          <cell r="F2807" t="str">
            <v>GEL</v>
          </cell>
          <cell r="G2807">
            <v>1.6</v>
          </cell>
          <cell r="H2807" t="str">
            <v>USD</v>
          </cell>
        </row>
        <row r="2808">
          <cell r="E2808">
            <v>0.17</v>
          </cell>
          <cell r="F2808" t="str">
            <v>GEL</v>
          </cell>
          <cell r="G2808">
            <v>0.1</v>
          </cell>
          <cell r="H2808" t="str">
            <v>USD</v>
          </cell>
        </row>
        <row r="2809">
          <cell r="E2809">
            <v>2.72</v>
          </cell>
          <cell r="F2809" t="str">
            <v>GEL</v>
          </cell>
          <cell r="G2809">
            <v>1.6</v>
          </cell>
          <cell r="H2809" t="str">
            <v>USD</v>
          </cell>
        </row>
        <row r="2810">
          <cell r="E2810">
            <v>2.72</v>
          </cell>
          <cell r="F2810" t="str">
            <v>GEL</v>
          </cell>
          <cell r="G2810">
            <v>1.6</v>
          </cell>
          <cell r="H2810" t="str">
            <v>USD</v>
          </cell>
        </row>
        <row r="2811">
          <cell r="E2811">
            <v>1.02</v>
          </cell>
          <cell r="F2811" t="str">
            <v>GEL</v>
          </cell>
          <cell r="G2811">
            <v>0.6</v>
          </cell>
          <cell r="H2811" t="str">
            <v>USD</v>
          </cell>
        </row>
        <row r="2812">
          <cell r="E2812">
            <v>0.34</v>
          </cell>
          <cell r="F2812" t="str">
            <v>GEL</v>
          </cell>
          <cell r="G2812">
            <v>0.2</v>
          </cell>
          <cell r="H2812" t="str">
            <v>USD</v>
          </cell>
        </row>
        <row r="2813">
          <cell r="E2813">
            <v>0.51</v>
          </cell>
          <cell r="F2813" t="str">
            <v>GEL</v>
          </cell>
          <cell r="G2813">
            <v>0.3</v>
          </cell>
          <cell r="H2813" t="str">
            <v>USD</v>
          </cell>
        </row>
        <row r="2814">
          <cell r="E2814">
            <v>2.72</v>
          </cell>
          <cell r="F2814" t="str">
            <v>GEL</v>
          </cell>
          <cell r="G2814">
            <v>1.6</v>
          </cell>
          <cell r="H2814" t="str">
            <v>USD</v>
          </cell>
        </row>
        <row r="2815">
          <cell r="E2815">
            <v>6.63</v>
          </cell>
          <cell r="F2815" t="str">
            <v>GEL</v>
          </cell>
          <cell r="G2815">
            <v>3.9</v>
          </cell>
          <cell r="H2815" t="str">
            <v>USD</v>
          </cell>
        </row>
        <row r="2816">
          <cell r="E2816">
            <v>6.63</v>
          </cell>
          <cell r="F2816" t="str">
            <v>GEL</v>
          </cell>
          <cell r="G2816">
            <v>3.9</v>
          </cell>
          <cell r="H2816" t="str">
            <v>USD</v>
          </cell>
        </row>
        <row r="2817">
          <cell r="E2817">
            <v>6.63</v>
          </cell>
          <cell r="F2817" t="str">
            <v>GEL</v>
          </cell>
          <cell r="G2817">
            <v>3.9</v>
          </cell>
          <cell r="H2817" t="str">
            <v>USD</v>
          </cell>
        </row>
        <row r="2818">
          <cell r="E2818">
            <v>13.26</v>
          </cell>
          <cell r="F2818" t="str">
            <v>GEL</v>
          </cell>
          <cell r="G2818">
            <v>7.8</v>
          </cell>
          <cell r="H2818" t="str">
            <v>USD</v>
          </cell>
        </row>
        <row r="2819">
          <cell r="E2819">
            <v>66.33</v>
          </cell>
          <cell r="F2819" t="str">
            <v>GEL</v>
          </cell>
          <cell r="G2819">
            <v>39</v>
          </cell>
          <cell r="H2819" t="str">
            <v>USD</v>
          </cell>
        </row>
        <row r="2820">
          <cell r="E2820">
            <v>3.3200000000000003</v>
          </cell>
          <cell r="F2820" t="str">
            <v>GEL</v>
          </cell>
          <cell r="G2820">
            <v>1.95</v>
          </cell>
          <cell r="H2820" t="str">
            <v>USD</v>
          </cell>
        </row>
        <row r="2821">
          <cell r="E2821">
            <v>6.63</v>
          </cell>
          <cell r="F2821" t="str">
            <v>GEL</v>
          </cell>
          <cell r="G2821">
            <v>3.9</v>
          </cell>
          <cell r="H2821" t="str">
            <v>USD</v>
          </cell>
        </row>
        <row r="2822">
          <cell r="E2822">
            <v>6.63</v>
          </cell>
          <cell r="F2822" t="str">
            <v>GEL</v>
          </cell>
          <cell r="G2822">
            <v>3.9</v>
          </cell>
          <cell r="H2822" t="str">
            <v>USD</v>
          </cell>
        </row>
        <row r="2823">
          <cell r="E2823">
            <v>13.26</v>
          </cell>
          <cell r="F2823" t="str">
            <v>GEL</v>
          </cell>
          <cell r="G2823">
            <v>7.8</v>
          </cell>
          <cell r="H2823" t="str">
            <v>USD</v>
          </cell>
        </row>
        <row r="2824">
          <cell r="E2824">
            <v>66.33</v>
          </cell>
          <cell r="F2824" t="str">
            <v>GEL</v>
          </cell>
          <cell r="G2824">
            <v>39</v>
          </cell>
          <cell r="H2824" t="str">
            <v>USD</v>
          </cell>
        </row>
        <row r="2825">
          <cell r="E2825">
            <v>6.63</v>
          </cell>
          <cell r="F2825" t="str">
            <v>GEL</v>
          </cell>
          <cell r="G2825">
            <v>3.9</v>
          </cell>
          <cell r="H2825" t="str">
            <v>USD</v>
          </cell>
        </row>
        <row r="2826">
          <cell r="E2826">
            <v>1.7</v>
          </cell>
          <cell r="F2826" t="str">
            <v>GEL</v>
          </cell>
          <cell r="G2826">
            <v>1</v>
          </cell>
          <cell r="H2826" t="str">
            <v>USD</v>
          </cell>
        </row>
        <row r="2827">
          <cell r="E2827">
            <v>1.36</v>
          </cell>
          <cell r="F2827" t="str">
            <v>GEL</v>
          </cell>
          <cell r="G2827">
            <v>0.8</v>
          </cell>
          <cell r="H2827" t="str">
            <v>USD</v>
          </cell>
        </row>
        <row r="2828">
          <cell r="E2828">
            <v>2.38</v>
          </cell>
          <cell r="F2828" t="str">
            <v>GEL</v>
          </cell>
          <cell r="G2828">
            <v>1.4000000000000001</v>
          </cell>
          <cell r="H2828" t="str">
            <v>USD</v>
          </cell>
        </row>
        <row r="2829">
          <cell r="E2829">
            <v>33.17</v>
          </cell>
          <cell r="F2829" t="str">
            <v>GEL</v>
          </cell>
          <cell r="G2829">
            <v>19.5</v>
          </cell>
          <cell r="H2829" t="str">
            <v>USD</v>
          </cell>
        </row>
        <row r="2830">
          <cell r="E2830">
            <v>19.900000000000002</v>
          </cell>
          <cell r="F2830" t="str">
            <v>GEL</v>
          </cell>
          <cell r="G2830">
            <v>11.700000000000001</v>
          </cell>
          <cell r="H2830" t="str">
            <v>USD</v>
          </cell>
        </row>
        <row r="2831">
          <cell r="E2831">
            <v>9.9500000000000011</v>
          </cell>
          <cell r="F2831" t="str">
            <v>GEL</v>
          </cell>
          <cell r="G2831">
            <v>5.8500000000000005</v>
          </cell>
          <cell r="H2831" t="str">
            <v>USD</v>
          </cell>
        </row>
        <row r="2832">
          <cell r="E2832">
            <v>6.63</v>
          </cell>
          <cell r="F2832" t="str">
            <v>GEL</v>
          </cell>
          <cell r="G2832">
            <v>3.9</v>
          </cell>
          <cell r="H2832" t="str">
            <v>USD</v>
          </cell>
        </row>
        <row r="2833">
          <cell r="E2833">
            <v>19.89</v>
          </cell>
          <cell r="F2833" t="str">
            <v>GEL</v>
          </cell>
          <cell r="G2833">
            <v>11.700000000000001</v>
          </cell>
          <cell r="H2833" t="str">
            <v>USD</v>
          </cell>
        </row>
        <row r="2834">
          <cell r="E2834">
            <v>13.26</v>
          </cell>
          <cell r="F2834" t="str">
            <v>GEL</v>
          </cell>
          <cell r="G2834">
            <v>7.8</v>
          </cell>
          <cell r="H2834" t="str">
            <v>USD</v>
          </cell>
        </row>
        <row r="2835">
          <cell r="E2835">
            <v>7.96</v>
          </cell>
          <cell r="F2835" t="str">
            <v>GEL</v>
          </cell>
          <cell r="G2835">
            <v>4.68</v>
          </cell>
          <cell r="H2835" t="str">
            <v>USD</v>
          </cell>
        </row>
        <row r="2836">
          <cell r="E2836">
            <v>19.900000000000002</v>
          </cell>
          <cell r="F2836" t="str">
            <v>GEL</v>
          </cell>
          <cell r="G2836">
            <v>11.700000000000001</v>
          </cell>
          <cell r="H2836" t="str">
            <v>USD</v>
          </cell>
        </row>
        <row r="2837">
          <cell r="E2837">
            <v>6.63</v>
          </cell>
          <cell r="F2837" t="str">
            <v>GEL</v>
          </cell>
          <cell r="G2837">
            <v>3.9</v>
          </cell>
          <cell r="H2837" t="str">
            <v>USD</v>
          </cell>
        </row>
        <row r="2838">
          <cell r="E2838">
            <v>19.900000000000002</v>
          </cell>
          <cell r="F2838" t="str">
            <v>GEL</v>
          </cell>
          <cell r="G2838">
            <v>11.700000000000001</v>
          </cell>
          <cell r="H2838" t="str">
            <v>USD</v>
          </cell>
        </row>
        <row r="2839">
          <cell r="E2839">
            <v>13.26</v>
          </cell>
          <cell r="F2839" t="str">
            <v>GEL</v>
          </cell>
          <cell r="G2839">
            <v>7.8</v>
          </cell>
          <cell r="H2839" t="str">
            <v>USD</v>
          </cell>
        </row>
        <row r="2840">
          <cell r="E2840">
            <v>6.63</v>
          </cell>
          <cell r="F2840" t="str">
            <v>GEL</v>
          </cell>
          <cell r="G2840">
            <v>3.9</v>
          </cell>
          <cell r="H2840" t="str">
            <v>USD</v>
          </cell>
        </row>
        <row r="2841">
          <cell r="E2841">
            <v>33.15</v>
          </cell>
          <cell r="F2841" t="str">
            <v>GEL</v>
          </cell>
          <cell r="G2841">
            <v>19.5</v>
          </cell>
          <cell r="H2841" t="str">
            <v>USD</v>
          </cell>
        </row>
        <row r="2842">
          <cell r="E2842">
            <v>6.63</v>
          </cell>
          <cell r="F2842" t="str">
            <v>GEL</v>
          </cell>
          <cell r="G2842">
            <v>3.9</v>
          </cell>
          <cell r="H2842" t="str">
            <v>USD</v>
          </cell>
        </row>
        <row r="2843">
          <cell r="E2843">
            <v>9.9500000000000011</v>
          </cell>
          <cell r="F2843" t="str">
            <v>GEL</v>
          </cell>
          <cell r="G2843">
            <v>5.8500000000000005</v>
          </cell>
          <cell r="H2843" t="str">
            <v>USD</v>
          </cell>
        </row>
        <row r="2844">
          <cell r="E2844">
            <v>6.63</v>
          </cell>
          <cell r="F2844" t="str">
            <v>GEL</v>
          </cell>
          <cell r="G2844">
            <v>3.9</v>
          </cell>
          <cell r="H2844" t="str">
            <v>USD</v>
          </cell>
        </row>
        <row r="2845">
          <cell r="E2845">
            <v>3.3200000000000003</v>
          </cell>
          <cell r="F2845" t="str">
            <v>GEL</v>
          </cell>
          <cell r="G2845">
            <v>1.95</v>
          </cell>
          <cell r="H2845" t="str">
            <v>USD</v>
          </cell>
        </row>
        <row r="2846">
          <cell r="E2846">
            <v>13.27</v>
          </cell>
          <cell r="F2846" t="str">
            <v>GEL</v>
          </cell>
          <cell r="G2846">
            <v>7.8</v>
          </cell>
          <cell r="H2846" t="str">
            <v>USD</v>
          </cell>
        </row>
        <row r="2847">
          <cell r="E2847">
            <v>13.27</v>
          </cell>
          <cell r="F2847" t="str">
            <v>GEL</v>
          </cell>
          <cell r="G2847">
            <v>7.8</v>
          </cell>
          <cell r="H2847" t="str">
            <v>USD</v>
          </cell>
        </row>
        <row r="2848">
          <cell r="E2848">
            <v>19.89</v>
          </cell>
          <cell r="F2848" t="str">
            <v>GEL</v>
          </cell>
          <cell r="G2848">
            <v>11.700000000000001</v>
          </cell>
          <cell r="H2848" t="str">
            <v>USD</v>
          </cell>
        </row>
        <row r="2849">
          <cell r="E2849">
            <v>19.900000000000002</v>
          </cell>
          <cell r="F2849" t="str">
            <v>GEL</v>
          </cell>
          <cell r="G2849">
            <v>11.700000000000001</v>
          </cell>
          <cell r="H2849" t="str">
            <v>USD</v>
          </cell>
        </row>
        <row r="2850">
          <cell r="E2850">
            <v>6.63</v>
          </cell>
          <cell r="F2850" t="str">
            <v>GEL</v>
          </cell>
          <cell r="G2850">
            <v>3.9</v>
          </cell>
          <cell r="H2850" t="str">
            <v>USD</v>
          </cell>
        </row>
        <row r="2851">
          <cell r="E2851">
            <v>16.580000000000002</v>
          </cell>
          <cell r="F2851" t="str">
            <v>GEL</v>
          </cell>
          <cell r="G2851">
            <v>9.75</v>
          </cell>
          <cell r="H2851" t="str">
            <v>USD</v>
          </cell>
        </row>
        <row r="2852">
          <cell r="E2852">
            <v>29.85</v>
          </cell>
          <cell r="F2852" t="str">
            <v>GEL</v>
          </cell>
          <cell r="G2852">
            <v>17.55</v>
          </cell>
          <cell r="H2852" t="str">
            <v>USD</v>
          </cell>
        </row>
        <row r="2853">
          <cell r="E2853">
            <v>6.63</v>
          </cell>
          <cell r="F2853" t="str">
            <v>GEL</v>
          </cell>
          <cell r="G2853">
            <v>3.9</v>
          </cell>
          <cell r="H2853" t="str">
            <v>USD</v>
          </cell>
        </row>
        <row r="2854">
          <cell r="E2854">
            <v>43.11</v>
          </cell>
          <cell r="F2854" t="str">
            <v>GEL</v>
          </cell>
          <cell r="G2854">
            <v>25.35</v>
          </cell>
          <cell r="H2854" t="str">
            <v>USD</v>
          </cell>
        </row>
        <row r="2855">
          <cell r="E2855">
            <v>6.63</v>
          </cell>
          <cell r="F2855" t="str">
            <v>GEL</v>
          </cell>
          <cell r="G2855">
            <v>3.9</v>
          </cell>
          <cell r="H2855" t="str">
            <v>USD</v>
          </cell>
        </row>
        <row r="2856">
          <cell r="E2856">
            <v>19.900000000000002</v>
          </cell>
          <cell r="F2856" t="str">
            <v>GEL</v>
          </cell>
          <cell r="G2856">
            <v>11.700000000000001</v>
          </cell>
          <cell r="H2856" t="str">
            <v>USD</v>
          </cell>
        </row>
        <row r="2857">
          <cell r="E2857">
            <v>6.63</v>
          </cell>
          <cell r="F2857" t="str">
            <v>GEL</v>
          </cell>
          <cell r="G2857">
            <v>3.9</v>
          </cell>
          <cell r="H2857" t="str">
            <v>USD</v>
          </cell>
        </row>
        <row r="2858">
          <cell r="E2858">
            <v>26.53</v>
          </cell>
          <cell r="F2858" t="str">
            <v>GEL</v>
          </cell>
          <cell r="G2858">
            <v>15.6</v>
          </cell>
          <cell r="H2858" t="str">
            <v>USD</v>
          </cell>
        </row>
        <row r="2859">
          <cell r="E2859">
            <v>10.61</v>
          </cell>
          <cell r="F2859" t="str">
            <v>GEL</v>
          </cell>
          <cell r="G2859">
            <v>6.24</v>
          </cell>
          <cell r="H2859" t="str">
            <v>USD</v>
          </cell>
        </row>
        <row r="2860">
          <cell r="E2860">
            <v>9.9500000000000011</v>
          </cell>
          <cell r="F2860" t="str">
            <v>GEL</v>
          </cell>
          <cell r="G2860">
            <v>5.8500000000000005</v>
          </cell>
          <cell r="H2860" t="str">
            <v>USD</v>
          </cell>
        </row>
        <row r="2861">
          <cell r="E2861">
            <v>19.900000000000002</v>
          </cell>
          <cell r="F2861" t="str">
            <v>GEL</v>
          </cell>
          <cell r="G2861">
            <v>11.700000000000001</v>
          </cell>
          <cell r="H2861" t="str">
            <v>USD</v>
          </cell>
        </row>
        <row r="2862">
          <cell r="E2862">
            <v>6.63</v>
          </cell>
          <cell r="F2862" t="str">
            <v>GEL</v>
          </cell>
          <cell r="G2862">
            <v>3.9</v>
          </cell>
          <cell r="H2862" t="str">
            <v>USD</v>
          </cell>
        </row>
        <row r="2863">
          <cell r="E2863">
            <v>6.63</v>
          </cell>
          <cell r="F2863" t="str">
            <v>GEL</v>
          </cell>
          <cell r="G2863">
            <v>3.9</v>
          </cell>
          <cell r="H2863" t="str">
            <v>USD</v>
          </cell>
        </row>
        <row r="2864">
          <cell r="E2864">
            <v>3.3200000000000003</v>
          </cell>
          <cell r="F2864" t="str">
            <v>GEL</v>
          </cell>
          <cell r="G2864">
            <v>1.95</v>
          </cell>
          <cell r="H2864" t="str">
            <v>USD</v>
          </cell>
        </row>
        <row r="2865">
          <cell r="E2865">
            <v>6.6400000000000006</v>
          </cell>
          <cell r="F2865" t="str">
            <v>GEL</v>
          </cell>
          <cell r="G2865">
            <v>3.9</v>
          </cell>
          <cell r="H2865" t="str">
            <v>USD</v>
          </cell>
        </row>
        <row r="2866">
          <cell r="E2866">
            <v>6.63</v>
          </cell>
          <cell r="F2866" t="str">
            <v>GEL</v>
          </cell>
          <cell r="G2866">
            <v>3.9</v>
          </cell>
          <cell r="H2866" t="str">
            <v>USD</v>
          </cell>
        </row>
        <row r="2867">
          <cell r="E2867">
            <v>6.63</v>
          </cell>
          <cell r="F2867" t="str">
            <v>GEL</v>
          </cell>
          <cell r="G2867">
            <v>3.9</v>
          </cell>
          <cell r="H2867" t="str">
            <v>USD</v>
          </cell>
        </row>
        <row r="2868">
          <cell r="E2868">
            <v>19.900000000000002</v>
          </cell>
          <cell r="F2868" t="str">
            <v>GEL</v>
          </cell>
          <cell r="G2868">
            <v>11.700000000000001</v>
          </cell>
          <cell r="H2868" t="str">
            <v>USD</v>
          </cell>
        </row>
        <row r="2869">
          <cell r="E2869">
            <v>13.26</v>
          </cell>
          <cell r="F2869" t="str">
            <v>GEL</v>
          </cell>
          <cell r="G2869">
            <v>7.8</v>
          </cell>
          <cell r="H2869" t="str">
            <v>USD</v>
          </cell>
        </row>
        <row r="2870">
          <cell r="E2870">
            <v>30.51</v>
          </cell>
          <cell r="F2870" t="str">
            <v>GEL</v>
          </cell>
          <cell r="G2870">
            <v>17.940000000000001</v>
          </cell>
          <cell r="H2870" t="str">
            <v>USD</v>
          </cell>
        </row>
        <row r="2871">
          <cell r="E2871">
            <v>49.75</v>
          </cell>
          <cell r="F2871" t="str">
            <v>GEL</v>
          </cell>
          <cell r="G2871">
            <v>29.25</v>
          </cell>
          <cell r="H2871" t="str">
            <v>USD</v>
          </cell>
        </row>
        <row r="2872">
          <cell r="E2872">
            <v>19.900000000000002</v>
          </cell>
          <cell r="F2872" t="str">
            <v>GEL</v>
          </cell>
          <cell r="G2872">
            <v>11.700000000000001</v>
          </cell>
          <cell r="H2872" t="str">
            <v>USD</v>
          </cell>
        </row>
        <row r="2873">
          <cell r="E2873">
            <v>23.22</v>
          </cell>
          <cell r="F2873" t="str">
            <v>GEL</v>
          </cell>
          <cell r="G2873">
            <v>13.65</v>
          </cell>
          <cell r="H2873" t="str">
            <v>USD</v>
          </cell>
        </row>
        <row r="2874">
          <cell r="E2874">
            <v>19.89</v>
          </cell>
          <cell r="F2874" t="str">
            <v>GEL</v>
          </cell>
          <cell r="G2874">
            <v>11.700000000000001</v>
          </cell>
          <cell r="H2874" t="str">
            <v>USD</v>
          </cell>
        </row>
        <row r="2875">
          <cell r="E2875">
            <v>3.3200000000000003</v>
          </cell>
          <cell r="F2875" t="str">
            <v>GEL</v>
          </cell>
          <cell r="G2875">
            <v>1.95</v>
          </cell>
          <cell r="H2875" t="str">
            <v>USD</v>
          </cell>
        </row>
        <row r="2876">
          <cell r="E2876">
            <v>26.53</v>
          </cell>
          <cell r="F2876" t="str">
            <v>GEL</v>
          </cell>
          <cell r="G2876">
            <v>15.6</v>
          </cell>
          <cell r="H2876" t="str">
            <v>USD</v>
          </cell>
        </row>
        <row r="2877">
          <cell r="E2877">
            <v>39.79</v>
          </cell>
          <cell r="F2877" t="str">
            <v>GEL</v>
          </cell>
          <cell r="G2877">
            <v>23.400000000000002</v>
          </cell>
          <cell r="H2877" t="str">
            <v>USD</v>
          </cell>
        </row>
        <row r="2878">
          <cell r="E2878">
            <v>59.69</v>
          </cell>
          <cell r="F2878" t="str">
            <v>GEL</v>
          </cell>
          <cell r="G2878">
            <v>35.1</v>
          </cell>
          <cell r="H2878" t="str">
            <v>USD</v>
          </cell>
        </row>
        <row r="2879">
          <cell r="E2879">
            <v>19.900000000000002</v>
          </cell>
          <cell r="F2879" t="str">
            <v>GEL</v>
          </cell>
          <cell r="G2879">
            <v>11.700000000000001</v>
          </cell>
          <cell r="H2879" t="str">
            <v>USD</v>
          </cell>
        </row>
        <row r="2880">
          <cell r="E2880">
            <v>66.33</v>
          </cell>
          <cell r="F2880" t="str">
            <v>GEL</v>
          </cell>
          <cell r="G2880">
            <v>39</v>
          </cell>
          <cell r="H2880" t="str">
            <v>USD</v>
          </cell>
        </row>
        <row r="2881">
          <cell r="E2881">
            <v>39.79</v>
          </cell>
          <cell r="F2881" t="str">
            <v>GEL</v>
          </cell>
          <cell r="G2881">
            <v>23.400000000000002</v>
          </cell>
          <cell r="H2881" t="str">
            <v>USD</v>
          </cell>
        </row>
        <row r="2882">
          <cell r="E2882">
            <v>3.3200000000000003</v>
          </cell>
          <cell r="F2882" t="str">
            <v>GEL</v>
          </cell>
          <cell r="G2882">
            <v>1.95</v>
          </cell>
          <cell r="H2882" t="str">
            <v>USD</v>
          </cell>
        </row>
        <row r="2883">
          <cell r="E2883">
            <v>19.900000000000002</v>
          </cell>
          <cell r="F2883" t="str">
            <v>GEL</v>
          </cell>
          <cell r="G2883">
            <v>11.700000000000001</v>
          </cell>
          <cell r="H2883" t="str">
            <v>USD</v>
          </cell>
        </row>
        <row r="2884">
          <cell r="E2884">
            <v>6.63</v>
          </cell>
          <cell r="F2884" t="str">
            <v>GEL</v>
          </cell>
          <cell r="G2884">
            <v>3.9</v>
          </cell>
          <cell r="H2884" t="str">
            <v>USD</v>
          </cell>
        </row>
        <row r="2885">
          <cell r="E2885">
            <v>6.63</v>
          </cell>
          <cell r="F2885" t="str">
            <v>GEL</v>
          </cell>
          <cell r="G2885">
            <v>3.9</v>
          </cell>
          <cell r="H2885" t="str">
            <v>USD</v>
          </cell>
        </row>
        <row r="2886">
          <cell r="E2886">
            <v>6.63</v>
          </cell>
          <cell r="F2886" t="str">
            <v>GEL</v>
          </cell>
          <cell r="G2886">
            <v>3.9</v>
          </cell>
          <cell r="H2886" t="str">
            <v>USD</v>
          </cell>
        </row>
        <row r="2887">
          <cell r="E2887">
            <v>19.900000000000002</v>
          </cell>
          <cell r="F2887" t="str">
            <v>GEL</v>
          </cell>
          <cell r="G2887">
            <v>11.700000000000001</v>
          </cell>
          <cell r="H2887" t="str">
            <v>USD</v>
          </cell>
        </row>
        <row r="2888">
          <cell r="E2888">
            <v>6.63</v>
          </cell>
          <cell r="F2888" t="str">
            <v>GEL</v>
          </cell>
          <cell r="G2888">
            <v>3.9</v>
          </cell>
          <cell r="H2888" t="str">
            <v>USD</v>
          </cell>
        </row>
        <row r="2889">
          <cell r="E2889">
            <v>13.26</v>
          </cell>
          <cell r="F2889" t="str">
            <v>GEL</v>
          </cell>
          <cell r="G2889">
            <v>7.8</v>
          </cell>
          <cell r="H2889" t="str">
            <v>USD</v>
          </cell>
        </row>
        <row r="2890">
          <cell r="E2890">
            <v>39.800000000000004</v>
          </cell>
          <cell r="F2890" t="str">
            <v>GEL</v>
          </cell>
          <cell r="G2890">
            <v>23.400000000000002</v>
          </cell>
          <cell r="H2890" t="str">
            <v>USD</v>
          </cell>
        </row>
        <row r="2891">
          <cell r="E2891">
            <v>13.26</v>
          </cell>
          <cell r="F2891" t="str">
            <v>GEL</v>
          </cell>
          <cell r="G2891">
            <v>7.8</v>
          </cell>
          <cell r="H2891" t="str">
            <v>USD</v>
          </cell>
        </row>
        <row r="2892">
          <cell r="E2892">
            <v>9.9500000000000011</v>
          </cell>
          <cell r="F2892" t="str">
            <v>GEL</v>
          </cell>
          <cell r="G2892">
            <v>5.8500000000000005</v>
          </cell>
          <cell r="H2892" t="str">
            <v>USD</v>
          </cell>
        </row>
        <row r="2893">
          <cell r="E2893">
            <v>6.63</v>
          </cell>
          <cell r="F2893" t="str">
            <v>GEL</v>
          </cell>
          <cell r="G2893">
            <v>3.9</v>
          </cell>
          <cell r="H2893" t="str">
            <v>USD</v>
          </cell>
        </row>
        <row r="2894">
          <cell r="E2894">
            <v>9.2900000000000009</v>
          </cell>
          <cell r="F2894" t="str">
            <v>GEL</v>
          </cell>
          <cell r="G2894">
            <v>5.46</v>
          </cell>
          <cell r="H2894" t="str">
            <v>USD</v>
          </cell>
        </row>
        <row r="2895">
          <cell r="E2895">
            <v>13.26</v>
          </cell>
          <cell r="F2895" t="str">
            <v>GEL</v>
          </cell>
          <cell r="G2895">
            <v>7.8</v>
          </cell>
          <cell r="H2895" t="str">
            <v>USD</v>
          </cell>
        </row>
        <row r="2896">
          <cell r="E2896">
            <v>5.3100000000000005</v>
          </cell>
          <cell r="F2896" t="str">
            <v>GEL</v>
          </cell>
          <cell r="G2896">
            <v>3.12</v>
          </cell>
          <cell r="H2896" t="str">
            <v>USD</v>
          </cell>
        </row>
        <row r="2897">
          <cell r="E2897">
            <v>6.63</v>
          </cell>
          <cell r="F2897" t="str">
            <v>GEL</v>
          </cell>
          <cell r="G2897">
            <v>3.9</v>
          </cell>
          <cell r="H2897" t="str">
            <v>USD</v>
          </cell>
        </row>
        <row r="2898">
          <cell r="E2898">
            <v>13.26</v>
          </cell>
          <cell r="F2898" t="str">
            <v>GEL</v>
          </cell>
          <cell r="G2898">
            <v>7.8</v>
          </cell>
          <cell r="H2898" t="str">
            <v>USD</v>
          </cell>
        </row>
        <row r="2899">
          <cell r="E2899">
            <v>6.63</v>
          </cell>
          <cell r="F2899" t="str">
            <v>GEL</v>
          </cell>
          <cell r="G2899">
            <v>3.9</v>
          </cell>
          <cell r="H2899" t="str">
            <v>USD</v>
          </cell>
        </row>
        <row r="2900">
          <cell r="E2900">
            <v>3.3200000000000003</v>
          </cell>
          <cell r="F2900" t="str">
            <v>GEL</v>
          </cell>
          <cell r="G2900">
            <v>1.95</v>
          </cell>
          <cell r="H2900" t="str">
            <v>USD</v>
          </cell>
        </row>
        <row r="2901">
          <cell r="E2901">
            <v>16.59</v>
          </cell>
          <cell r="F2901" t="str">
            <v>GEL</v>
          </cell>
          <cell r="G2901">
            <v>9.75</v>
          </cell>
          <cell r="H2901" t="str">
            <v>USD</v>
          </cell>
        </row>
        <row r="2902">
          <cell r="E2902">
            <v>39.800000000000004</v>
          </cell>
          <cell r="F2902" t="str">
            <v>GEL</v>
          </cell>
          <cell r="G2902">
            <v>23.400000000000002</v>
          </cell>
          <cell r="H2902" t="str">
            <v>USD</v>
          </cell>
        </row>
        <row r="2903">
          <cell r="E2903">
            <v>6.63</v>
          </cell>
          <cell r="F2903" t="str">
            <v>GEL</v>
          </cell>
          <cell r="G2903">
            <v>3.9</v>
          </cell>
          <cell r="H2903" t="str">
            <v>USD</v>
          </cell>
        </row>
        <row r="2904">
          <cell r="E2904">
            <v>33.17</v>
          </cell>
          <cell r="F2904" t="str">
            <v>GEL</v>
          </cell>
          <cell r="G2904">
            <v>19.5</v>
          </cell>
          <cell r="H2904" t="str">
            <v>USD</v>
          </cell>
        </row>
        <row r="2905">
          <cell r="E2905">
            <v>6.6400000000000006</v>
          </cell>
          <cell r="F2905" t="str">
            <v>GEL</v>
          </cell>
          <cell r="G2905">
            <v>3.9</v>
          </cell>
          <cell r="H2905" t="str">
            <v>USD</v>
          </cell>
        </row>
        <row r="2906">
          <cell r="E2906">
            <v>6.63</v>
          </cell>
          <cell r="F2906" t="str">
            <v>GEL</v>
          </cell>
          <cell r="G2906">
            <v>3.9</v>
          </cell>
          <cell r="H2906" t="str">
            <v>USD</v>
          </cell>
        </row>
        <row r="2907">
          <cell r="E2907">
            <v>39.800000000000004</v>
          </cell>
          <cell r="F2907" t="str">
            <v>GEL</v>
          </cell>
          <cell r="G2907">
            <v>23.400000000000002</v>
          </cell>
          <cell r="H2907" t="str">
            <v>USD</v>
          </cell>
        </row>
        <row r="2908">
          <cell r="E2908">
            <v>6.63</v>
          </cell>
          <cell r="F2908" t="str">
            <v>GEL</v>
          </cell>
          <cell r="G2908">
            <v>3.9</v>
          </cell>
          <cell r="H2908" t="str">
            <v>USD</v>
          </cell>
        </row>
        <row r="2909">
          <cell r="E2909">
            <v>6.63</v>
          </cell>
          <cell r="F2909" t="str">
            <v>GEL</v>
          </cell>
          <cell r="G2909">
            <v>3.9</v>
          </cell>
          <cell r="H2909" t="str">
            <v>USD</v>
          </cell>
        </row>
        <row r="2910">
          <cell r="E2910">
            <v>3.3200000000000003</v>
          </cell>
          <cell r="F2910" t="str">
            <v>GEL</v>
          </cell>
          <cell r="G2910">
            <v>1.95</v>
          </cell>
          <cell r="H2910" t="str">
            <v>USD</v>
          </cell>
        </row>
        <row r="2911">
          <cell r="E2911">
            <v>39.800000000000004</v>
          </cell>
          <cell r="F2911" t="str">
            <v>GEL</v>
          </cell>
          <cell r="G2911">
            <v>23.400000000000002</v>
          </cell>
          <cell r="H2911" t="str">
            <v>USD</v>
          </cell>
        </row>
        <row r="2912">
          <cell r="E2912">
            <v>6.63</v>
          </cell>
          <cell r="F2912" t="str">
            <v>GEL</v>
          </cell>
          <cell r="G2912">
            <v>3.9</v>
          </cell>
          <cell r="H2912" t="str">
            <v>USD</v>
          </cell>
        </row>
        <row r="2913">
          <cell r="E2913">
            <v>13.27</v>
          </cell>
          <cell r="F2913" t="str">
            <v>GEL</v>
          </cell>
          <cell r="G2913">
            <v>7.8</v>
          </cell>
          <cell r="H2913" t="str">
            <v>USD</v>
          </cell>
        </row>
        <row r="2914">
          <cell r="E2914">
            <v>9.9500000000000011</v>
          </cell>
          <cell r="F2914" t="str">
            <v>GEL</v>
          </cell>
          <cell r="G2914">
            <v>5.8500000000000005</v>
          </cell>
          <cell r="H2914" t="str">
            <v>USD</v>
          </cell>
        </row>
        <row r="2915">
          <cell r="E2915">
            <v>3.3200000000000003</v>
          </cell>
          <cell r="F2915" t="str">
            <v>GEL</v>
          </cell>
          <cell r="G2915">
            <v>1.95</v>
          </cell>
          <cell r="H2915" t="str">
            <v>USD</v>
          </cell>
        </row>
        <row r="2916">
          <cell r="E2916">
            <v>33.17</v>
          </cell>
          <cell r="F2916" t="str">
            <v>GEL</v>
          </cell>
          <cell r="G2916">
            <v>19.5</v>
          </cell>
          <cell r="H2916" t="str">
            <v>USD</v>
          </cell>
        </row>
        <row r="2917">
          <cell r="E2917">
            <v>3.3200000000000003</v>
          </cell>
          <cell r="F2917" t="str">
            <v>GEL</v>
          </cell>
          <cell r="G2917">
            <v>1.95</v>
          </cell>
          <cell r="H2917" t="str">
            <v>USD</v>
          </cell>
        </row>
        <row r="2918">
          <cell r="E2918">
            <v>13.27</v>
          </cell>
          <cell r="F2918" t="str">
            <v>GEL</v>
          </cell>
          <cell r="G2918">
            <v>7.8</v>
          </cell>
          <cell r="H2918" t="str">
            <v>USD</v>
          </cell>
        </row>
        <row r="2919">
          <cell r="E2919">
            <v>13.26</v>
          </cell>
          <cell r="F2919" t="str">
            <v>GEL</v>
          </cell>
          <cell r="G2919">
            <v>7.8</v>
          </cell>
          <cell r="H2919" t="str">
            <v>USD</v>
          </cell>
        </row>
        <row r="2920">
          <cell r="E2920">
            <v>6.63</v>
          </cell>
          <cell r="F2920" t="str">
            <v>GEL</v>
          </cell>
          <cell r="G2920">
            <v>3.9</v>
          </cell>
          <cell r="H2920" t="str">
            <v>USD</v>
          </cell>
        </row>
        <row r="2921">
          <cell r="E2921">
            <v>6.63</v>
          </cell>
          <cell r="F2921" t="str">
            <v>GEL</v>
          </cell>
          <cell r="G2921">
            <v>3.9</v>
          </cell>
          <cell r="H2921" t="str">
            <v>USD</v>
          </cell>
        </row>
        <row r="2922">
          <cell r="E2922">
            <v>10.61</v>
          </cell>
          <cell r="F2922" t="str">
            <v>GEL</v>
          </cell>
          <cell r="G2922">
            <v>6.24</v>
          </cell>
          <cell r="H2922" t="str">
            <v>USD</v>
          </cell>
        </row>
        <row r="2923">
          <cell r="E2923">
            <v>13.27</v>
          </cell>
          <cell r="F2923" t="str">
            <v>GEL</v>
          </cell>
          <cell r="G2923">
            <v>7.8</v>
          </cell>
          <cell r="H2923" t="str">
            <v>USD</v>
          </cell>
        </row>
        <row r="2924">
          <cell r="E2924">
            <v>6.63</v>
          </cell>
          <cell r="F2924" t="str">
            <v>GEL</v>
          </cell>
          <cell r="G2924">
            <v>3.9</v>
          </cell>
          <cell r="H2924" t="str">
            <v>USD</v>
          </cell>
        </row>
        <row r="2925">
          <cell r="E2925">
            <v>6.63</v>
          </cell>
          <cell r="F2925" t="str">
            <v>GEL</v>
          </cell>
          <cell r="G2925">
            <v>3.9</v>
          </cell>
          <cell r="H2925" t="str">
            <v>USD</v>
          </cell>
        </row>
        <row r="2926">
          <cell r="E2926">
            <v>12.93</v>
          </cell>
          <cell r="F2926" t="str">
            <v>GEL</v>
          </cell>
          <cell r="G2926">
            <v>7.6000000000000005</v>
          </cell>
          <cell r="H2926" t="str">
            <v>USD</v>
          </cell>
        </row>
        <row r="2927">
          <cell r="E2927">
            <v>130.09</v>
          </cell>
          <cell r="F2927" t="str">
            <v>GEL</v>
          </cell>
          <cell r="G2927">
            <v>76.489999999999995</v>
          </cell>
          <cell r="H2927" t="str">
            <v>USD</v>
          </cell>
        </row>
        <row r="2928">
          <cell r="E2928">
            <v>293.34000000000003</v>
          </cell>
          <cell r="F2928" t="str">
            <v>GEL</v>
          </cell>
          <cell r="G2928">
            <v>172.47</v>
          </cell>
          <cell r="H2928" t="str">
            <v>USD</v>
          </cell>
        </row>
        <row r="2929">
          <cell r="E2929">
            <v>0.99</v>
          </cell>
          <cell r="F2929" t="str">
            <v>GEL</v>
          </cell>
          <cell r="G2929">
            <v>0.57999999999999996</v>
          </cell>
          <cell r="H2929" t="str">
            <v>USD</v>
          </cell>
        </row>
        <row r="2930">
          <cell r="E2930">
            <v>3.3200000000000003</v>
          </cell>
          <cell r="F2930" t="str">
            <v>GEL</v>
          </cell>
          <cell r="G2930">
            <v>1.95</v>
          </cell>
          <cell r="H2930" t="str">
            <v>USD</v>
          </cell>
        </row>
        <row r="2931">
          <cell r="E2931">
            <v>3.98</v>
          </cell>
          <cell r="F2931" t="str">
            <v>GEL</v>
          </cell>
          <cell r="G2931">
            <v>2.34</v>
          </cell>
          <cell r="H2931" t="str">
            <v>USD</v>
          </cell>
        </row>
        <row r="2932">
          <cell r="E2932">
            <v>6.63</v>
          </cell>
          <cell r="F2932" t="str">
            <v>GEL</v>
          </cell>
          <cell r="G2932">
            <v>3.9</v>
          </cell>
          <cell r="H2932" t="str">
            <v>USD</v>
          </cell>
        </row>
        <row r="2933">
          <cell r="E2933">
            <v>6.63</v>
          </cell>
          <cell r="F2933" t="str">
            <v>GEL</v>
          </cell>
          <cell r="G2933">
            <v>3.9</v>
          </cell>
          <cell r="H2933" t="str">
            <v>USD</v>
          </cell>
        </row>
        <row r="2934">
          <cell r="E2934">
            <v>20.32</v>
          </cell>
          <cell r="F2934" t="str">
            <v>USD</v>
          </cell>
          <cell r="G2934">
            <v>34.99</v>
          </cell>
          <cell r="H2934" t="str">
            <v>GEL</v>
          </cell>
        </row>
        <row r="2935">
          <cell r="E2935">
            <v>1219</v>
          </cell>
          <cell r="F2935" t="str">
            <v>GEL</v>
          </cell>
          <cell r="G2935">
            <v>533.11</v>
          </cell>
          <cell r="H2935" t="str">
            <v>EUR</v>
          </cell>
        </row>
        <row r="2936">
          <cell r="E2936">
            <v>13.27</v>
          </cell>
          <cell r="F2936" t="str">
            <v>GEL</v>
          </cell>
          <cell r="G2936">
            <v>7.8</v>
          </cell>
          <cell r="H2936" t="str">
            <v>USD</v>
          </cell>
        </row>
        <row r="2937">
          <cell r="E2937">
            <v>52922.67</v>
          </cell>
          <cell r="F2937" t="str">
            <v>GEL</v>
          </cell>
          <cell r="G2937">
            <v>31456.080000000002</v>
          </cell>
          <cell r="H2937" t="str">
            <v>USD</v>
          </cell>
        </row>
        <row r="2938">
          <cell r="E2938">
            <v>36.090000000000003</v>
          </cell>
          <cell r="F2938" t="str">
            <v>GEL</v>
          </cell>
          <cell r="G2938">
            <v>21.22</v>
          </cell>
          <cell r="H2938" t="str">
            <v>USD</v>
          </cell>
        </row>
        <row r="2939">
          <cell r="E2939">
            <v>66.570000000000007</v>
          </cell>
          <cell r="F2939" t="str">
            <v>GEL</v>
          </cell>
          <cell r="G2939">
            <v>39.14</v>
          </cell>
          <cell r="H2939" t="str">
            <v>USD</v>
          </cell>
        </row>
        <row r="2940">
          <cell r="E2940">
            <v>6630000</v>
          </cell>
          <cell r="F2940" t="str">
            <v>USD</v>
          </cell>
          <cell r="G2940">
            <v>11388351</v>
          </cell>
          <cell r="H2940" t="str">
            <v>GEL</v>
          </cell>
        </row>
        <row r="2941">
          <cell r="E2941">
            <v>200000</v>
          </cell>
          <cell r="F2941" t="str">
            <v>USD</v>
          </cell>
          <cell r="G2941">
            <v>340600</v>
          </cell>
          <cell r="H2941" t="str">
            <v>GEL</v>
          </cell>
        </row>
        <row r="2942">
          <cell r="E2942">
            <v>200000</v>
          </cell>
          <cell r="F2942" t="str">
            <v>USD</v>
          </cell>
          <cell r="G2942">
            <v>340400</v>
          </cell>
          <cell r="H2942" t="str">
            <v>GEL</v>
          </cell>
        </row>
        <row r="2943">
          <cell r="E2943">
            <v>200000</v>
          </cell>
          <cell r="F2943" t="str">
            <v>USD</v>
          </cell>
          <cell r="G2943">
            <v>340200</v>
          </cell>
          <cell r="H2943" t="str">
            <v>GEL</v>
          </cell>
        </row>
        <row r="2944">
          <cell r="E2944">
            <v>200000</v>
          </cell>
          <cell r="F2944" t="str">
            <v>USD</v>
          </cell>
          <cell r="G2944">
            <v>340000</v>
          </cell>
          <cell r="H2944" t="str">
            <v>GEL</v>
          </cell>
        </row>
        <row r="2945">
          <cell r="E2945">
            <v>39520.1</v>
          </cell>
          <cell r="F2945" t="str">
            <v>GEL</v>
          </cell>
          <cell r="G2945">
            <v>22954.33</v>
          </cell>
          <cell r="H2945" t="str">
            <v>USD</v>
          </cell>
        </row>
        <row r="2946">
          <cell r="E2946">
            <v>144307.61000000002</v>
          </cell>
          <cell r="F2946" t="str">
            <v>GEL</v>
          </cell>
          <cell r="G2946">
            <v>84988.47</v>
          </cell>
          <cell r="H2946" t="str">
            <v>USD</v>
          </cell>
        </row>
        <row r="2947">
          <cell r="E2947">
            <v>500000</v>
          </cell>
          <cell r="F2947" t="str">
            <v>USD</v>
          </cell>
          <cell r="G2947">
            <v>850500</v>
          </cell>
          <cell r="H2947" t="str">
            <v>GEL</v>
          </cell>
        </row>
        <row r="2948">
          <cell r="E2948">
            <v>731.26</v>
          </cell>
          <cell r="F2948" t="str">
            <v>USD</v>
          </cell>
          <cell r="G2948">
            <v>1243.73</v>
          </cell>
          <cell r="H2948" t="str">
            <v>GEL</v>
          </cell>
        </row>
        <row r="2949">
          <cell r="E2949">
            <v>7890.78</v>
          </cell>
          <cell r="F2949" t="str">
            <v>EUR</v>
          </cell>
          <cell r="G2949">
            <v>18608.04</v>
          </cell>
          <cell r="H2949" t="str">
            <v>GEL</v>
          </cell>
        </row>
        <row r="2950">
          <cell r="E2950">
            <v>250670</v>
          </cell>
          <cell r="F2950" t="str">
            <v>USD</v>
          </cell>
          <cell r="G2950">
            <v>429497.98</v>
          </cell>
          <cell r="H2950" t="str">
            <v>GEL</v>
          </cell>
        </row>
        <row r="2951">
          <cell r="E2951">
            <v>181.61</v>
          </cell>
          <cell r="F2951" t="str">
            <v>EUR</v>
          </cell>
          <cell r="G2951">
            <v>427.52</v>
          </cell>
          <cell r="H2951" t="str">
            <v>GEL</v>
          </cell>
        </row>
        <row r="2952">
          <cell r="E2952">
            <v>8.25</v>
          </cell>
          <cell r="F2952" t="str">
            <v>USD</v>
          </cell>
          <cell r="G2952">
            <v>14.030000000000001</v>
          </cell>
          <cell r="H2952" t="str">
            <v>GEL</v>
          </cell>
        </row>
        <row r="2953">
          <cell r="E2953">
            <v>493.99</v>
          </cell>
          <cell r="F2953" t="str">
            <v>USD</v>
          </cell>
          <cell r="G2953">
            <v>840.17000000000007</v>
          </cell>
          <cell r="H2953" t="str">
            <v>GEL</v>
          </cell>
        </row>
        <row r="2954">
          <cell r="E2954">
            <v>201.33</v>
          </cell>
          <cell r="F2954" t="str">
            <v>USD</v>
          </cell>
          <cell r="G2954">
            <v>342.42</v>
          </cell>
          <cell r="H2954" t="str">
            <v>GEL</v>
          </cell>
        </row>
        <row r="2955">
          <cell r="E2955">
            <v>930.01</v>
          </cell>
          <cell r="F2955" t="str">
            <v>USD</v>
          </cell>
          <cell r="G2955">
            <v>1581.76</v>
          </cell>
          <cell r="H2955" t="str">
            <v>GEL</v>
          </cell>
        </row>
        <row r="2956">
          <cell r="E2956">
            <v>609.25</v>
          </cell>
          <cell r="F2956" t="str">
            <v>USD</v>
          </cell>
          <cell r="G2956">
            <v>1049</v>
          </cell>
          <cell r="H2956" t="str">
            <v>GEL</v>
          </cell>
        </row>
        <row r="2957">
          <cell r="E2957">
            <v>11.49</v>
          </cell>
          <cell r="F2957" t="str">
            <v>GEL</v>
          </cell>
          <cell r="G2957">
            <v>6.75</v>
          </cell>
          <cell r="H2957" t="str">
            <v>USD</v>
          </cell>
        </row>
        <row r="2958">
          <cell r="E2958">
            <v>380.07</v>
          </cell>
          <cell r="F2958" t="str">
            <v>USD</v>
          </cell>
          <cell r="G2958">
            <v>646.41999999999996</v>
          </cell>
          <cell r="H2958" t="str">
            <v>GEL</v>
          </cell>
        </row>
        <row r="2959">
          <cell r="E2959">
            <v>0.96</v>
          </cell>
          <cell r="F2959" t="str">
            <v>USD</v>
          </cell>
          <cell r="G2959">
            <v>1.6300000000000001</v>
          </cell>
          <cell r="H2959" t="str">
            <v>GEL</v>
          </cell>
        </row>
        <row r="2960">
          <cell r="E2960">
            <v>500000</v>
          </cell>
          <cell r="F2960" t="str">
            <v>USD</v>
          </cell>
          <cell r="G2960">
            <v>851000</v>
          </cell>
          <cell r="H2960" t="str">
            <v>GEL</v>
          </cell>
        </row>
        <row r="2961">
          <cell r="E2961">
            <v>179816</v>
          </cell>
          <cell r="F2961" t="str">
            <v>HUF</v>
          </cell>
          <cell r="G2961">
            <v>1546.42</v>
          </cell>
          <cell r="H2961" t="str">
            <v>GEL</v>
          </cell>
        </row>
        <row r="2962">
          <cell r="E2962">
            <v>32000</v>
          </cell>
          <cell r="F2962" t="str">
            <v>AUD</v>
          </cell>
          <cell r="G2962">
            <v>54400</v>
          </cell>
          <cell r="H2962" t="str">
            <v>GEL</v>
          </cell>
        </row>
        <row r="2963">
          <cell r="E2963">
            <v>17000</v>
          </cell>
          <cell r="F2963" t="str">
            <v>AMD</v>
          </cell>
          <cell r="G2963">
            <v>79.900000000000006</v>
          </cell>
          <cell r="H2963" t="str">
            <v>GEL</v>
          </cell>
        </row>
        <row r="2964">
          <cell r="E2964">
            <v>1636.71</v>
          </cell>
          <cell r="F2964" t="str">
            <v>USD</v>
          </cell>
          <cell r="G2964">
            <v>47000</v>
          </cell>
          <cell r="H2964" t="str">
            <v>RUR</v>
          </cell>
        </row>
        <row r="2965">
          <cell r="E2965">
            <v>137000</v>
          </cell>
          <cell r="F2965" t="str">
            <v>GBP</v>
          </cell>
          <cell r="G2965">
            <v>219200</v>
          </cell>
          <cell r="H2965" t="str">
            <v>USD</v>
          </cell>
        </row>
        <row r="2966">
          <cell r="E2966">
            <v>10200000</v>
          </cell>
          <cell r="F2966" t="str">
            <v>GEL</v>
          </cell>
          <cell r="G2966">
            <v>6000000</v>
          </cell>
          <cell r="H2966" t="str">
            <v>USD</v>
          </cell>
        </row>
        <row r="2967">
          <cell r="E2967">
            <v>40000</v>
          </cell>
          <cell r="F2967" t="str">
            <v>EUR</v>
          </cell>
          <cell r="G2967">
            <v>55176.480000000003</v>
          </cell>
          <cell r="H2967" t="str">
            <v>USD</v>
          </cell>
        </row>
        <row r="2968">
          <cell r="E2968">
            <v>542.84</v>
          </cell>
          <cell r="F2968" t="str">
            <v>EUR</v>
          </cell>
          <cell r="G2968">
            <v>1277.9000000000001</v>
          </cell>
          <cell r="H2968" t="str">
            <v>GEL</v>
          </cell>
        </row>
        <row r="2969">
          <cell r="E2969">
            <v>12805.18</v>
          </cell>
          <cell r="F2969" t="str">
            <v>EUR</v>
          </cell>
          <cell r="G2969">
            <v>17696.760000000002</v>
          </cell>
          <cell r="H2969" t="str">
            <v>USD</v>
          </cell>
        </row>
        <row r="2970">
          <cell r="E2970">
            <v>100000</v>
          </cell>
          <cell r="F2970" t="str">
            <v>EUR</v>
          </cell>
          <cell r="G2970">
            <v>138337</v>
          </cell>
          <cell r="H2970" t="str">
            <v>USD</v>
          </cell>
        </row>
        <row r="2971">
          <cell r="E2971">
            <v>20000</v>
          </cell>
          <cell r="F2971" t="str">
            <v>EUR</v>
          </cell>
          <cell r="G2971">
            <v>27667.8</v>
          </cell>
          <cell r="H2971" t="str">
            <v>USD</v>
          </cell>
        </row>
        <row r="2972">
          <cell r="E2972">
            <v>60000</v>
          </cell>
          <cell r="F2972" t="str">
            <v>EUR</v>
          </cell>
          <cell r="G2972">
            <v>82605</v>
          </cell>
          <cell r="H2972" t="str">
            <v>USD</v>
          </cell>
        </row>
        <row r="2973">
          <cell r="E2973">
            <v>60000</v>
          </cell>
          <cell r="F2973" t="str">
            <v>EUR</v>
          </cell>
          <cell r="G2973">
            <v>82605</v>
          </cell>
          <cell r="H2973" t="str">
            <v>USD</v>
          </cell>
        </row>
        <row r="2974">
          <cell r="E2974">
            <v>30000</v>
          </cell>
          <cell r="F2974" t="str">
            <v>EUR</v>
          </cell>
          <cell r="G2974">
            <v>41499.300000000003</v>
          </cell>
          <cell r="H2974" t="str">
            <v>USD</v>
          </cell>
        </row>
        <row r="2975">
          <cell r="E2975">
            <v>20000</v>
          </cell>
          <cell r="F2975" t="str">
            <v>EUR</v>
          </cell>
          <cell r="G2975">
            <v>27666.2</v>
          </cell>
          <cell r="H2975" t="str">
            <v>USD</v>
          </cell>
        </row>
        <row r="2976">
          <cell r="E2976">
            <v>224159.6</v>
          </cell>
          <cell r="F2976" t="str">
            <v>USD</v>
          </cell>
          <cell r="G2976">
            <v>140000</v>
          </cell>
          <cell r="H2976" t="str">
            <v>GBP</v>
          </cell>
        </row>
        <row r="2977">
          <cell r="E2977">
            <v>69176</v>
          </cell>
          <cell r="F2977" t="str">
            <v>USD</v>
          </cell>
          <cell r="G2977">
            <v>50000</v>
          </cell>
          <cell r="H2977" t="str">
            <v>EUR</v>
          </cell>
        </row>
        <row r="2978">
          <cell r="E2978">
            <v>55324</v>
          </cell>
          <cell r="F2978" t="str">
            <v>USD</v>
          </cell>
          <cell r="G2978">
            <v>40000</v>
          </cell>
          <cell r="H2978" t="str">
            <v>EUR</v>
          </cell>
        </row>
        <row r="2979">
          <cell r="E2979">
            <v>9371.8999999999069</v>
          </cell>
          <cell r="F2979" t="str">
            <v>GEL</v>
          </cell>
        </row>
        <row r="2980">
          <cell r="G2980">
            <v>7432.7900000000373</v>
          </cell>
          <cell r="H2980" t="str">
            <v>GEL</v>
          </cell>
        </row>
        <row r="2981">
          <cell r="E2981">
            <v>1363273.7400000021</v>
          </cell>
          <cell r="F2981" t="str">
            <v>GEL</v>
          </cell>
        </row>
        <row r="2982">
          <cell r="G2982">
            <v>1124889.849999994</v>
          </cell>
          <cell r="H2982" t="str">
            <v>GEL</v>
          </cell>
        </row>
        <row r="2983">
          <cell r="E2983">
            <v>267.5</v>
          </cell>
          <cell r="F2983" t="str">
            <v>GEL</v>
          </cell>
          <cell r="G2983">
            <v>113.69</v>
          </cell>
          <cell r="H2983" t="str">
            <v>EUR</v>
          </cell>
        </row>
        <row r="2984">
          <cell r="E2984">
            <v>0.4</v>
          </cell>
          <cell r="F2984" t="str">
            <v>USD</v>
          </cell>
          <cell r="G2984">
            <v>0.68</v>
          </cell>
          <cell r="H2984" t="str">
            <v>GEL</v>
          </cell>
        </row>
        <row r="2985">
          <cell r="E2985">
            <v>1638.57</v>
          </cell>
          <cell r="F2985" t="str">
            <v>GEL</v>
          </cell>
          <cell r="G2985">
            <v>963.63</v>
          </cell>
          <cell r="H2985" t="str">
            <v>USD</v>
          </cell>
        </row>
        <row r="2986">
          <cell r="E2986">
            <v>1527.86</v>
          </cell>
          <cell r="F2986" t="str">
            <v>GEL</v>
          </cell>
          <cell r="G2986">
            <v>649.02</v>
          </cell>
          <cell r="H2986" t="str">
            <v>EUR</v>
          </cell>
        </row>
        <row r="2987">
          <cell r="E2987">
            <v>5576.32</v>
          </cell>
          <cell r="F2987" t="str">
            <v>GEL</v>
          </cell>
          <cell r="G2987">
            <v>3278.65</v>
          </cell>
          <cell r="H2987" t="str">
            <v>USD</v>
          </cell>
        </row>
        <row r="2988">
          <cell r="E2988">
            <v>146817.79</v>
          </cell>
          <cell r="F2988" t="str">
            <v>USD</v>
          </cell>
          <cell r="G2988">
            <v>249707.69723200004</v>
          </cell>
          <cell r="H2988" t="str">
            <v>GEL</v>
          </cell>
        </row>
        <row r="2989">
          <cell r="E2989">
            <v>6542.9384579999996</v>
          </cell>
          <cell r="F2989" t="str">
            <v>GEL</v>
          </cell>
          <cell r="G2989">
            <v>2779.38</v>
          </cell>
          <cell r="H2989" t="str">
            <v>EUR</v>
          </cell>
        </row>
        <row r="2990">
          <cell r="E2990">
            <v>50.640162000000004</v>
          </cell>
          <cell r="F2990" t="str">
            <v>GEL</v>
          </cell>
          <cell r="G2990">
            <v>27.78</v>
          </cell>
          <cell r="H2990" t="str">
            <v>CHF</v>
          </cell>
        </row>
        <row r="2991">
          <cell r="E2991">
            <v>143.544838</v>
          </cell>
          <cell r="F2991" t="str">
            <v>GEL</v>
          </cell>
          <cell r="G2991">
            <v>66.98</v>
          </cell>
          <cell r="H2991" t="str">
            <v>AZN</v>
          </cell>
        </row>
        <row r="2992">
          <cell r="E2992">
            <v>12</v>
          </cell>
          <cell r="F2992" t="str">
            <v>EUR</v>
          </cell>
          <cell r="G2992">
            <v>28.3</v>
          </cell>
          <cell r="H2992" t="str">
            <v>GEL</v>
          </cell>
        </row>
        <row r="2993">
          <cell r="E2993">
            <v>1.7</v>
          </cell>
          <cell r="F2993" t="str">
            <v>GEL</v>
          </cell>
          <cell r="G2993">
            <v>0.99</v>
          </cell>
          <cell r="H2993" t="str">
            <v>USD</v>
          </cell>
        </row>
        <row r="2994">
          <cell r="E2994">
            <v>13.84</v>
          </cell>
          <cell r="F2994" t="str">
            <v>USD</v>
          </cell>
          <cell r="G2994">
            <v>23.71</v>
          </cell>
          <cell r="H2994" t="str">
            <v>GEL</v>
          </cell>
        </row>
        <row r="2995">
          <cell r="E2995">
            <v>3</v>
          </cell>
          <cell r="F2995" t="str">
            <v>USD</v>
          </cell>
          <cell r="G2995">
            <v>5.14</v>
          </cell>
          <cell r="H2995" t="str">
            <v>GEL</v>
          </cell>
        </row>
        <row r="2996">
          <cell r="E2996">
            <v>544.48</v>
          </cell>
          <cell r="F2996" t="str">
            <v>GEL</v>
          </cell>
          <cell r="G2996">
            <v>317.78000000000003</v>
          </cell>
          <cell r="H2996" t="str">
            <v>USD</v>
          </cell>
        </row>
        <row r="2997">
          <cell r="E2997">
            <v>506</v>
          </cell>
          <cell r="F2997" t="str">
            <v>EUR</v>
          </cell>
          <cell r="G2997">
            <v>1193.25</v>
          </cell>
          <cell r="H2997" t="str">
            <v>GEL</v>
          </cell>
        </row>
        <row r="2998">
          <cell r="E2998">
            <v>972.1</v>
          </cell>
          <cell r="F2998" t="str">
            <v>GEL</v>
          </cell>
          <cell r="G2998">
            <v>412.22</v>
          </cell>
          <cell r="H2998" t="str">
            <v>EUR</v>
          </cell>
        </row>
        <row r="2999">
          <cell r="E2999">
            <v>9371.8999999999069</v>
          </cell>
          <cell r="F2999" t="str">
            <v>GEL</v>
          </cell>
          <cell r="G2999">
            <v>1959600</v>
          </cell>
          <cell r="H2999" t="str">
            <v>GEL</v>
          </cell>
        </row>
        <row r="3000">
          <cell r="E3000">
            <v>800000</v>
          </cell>
          <cell r="F3000" t="str">
            <v>USD</v>
          </cell>
          <cell r="G3000">
            <v>7432.7900000000373</v>
          </cell>
          <cell r="H3000" t="str">
            <v>GEL</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Sheet"/>
      <sheetName val="Sheet1"/>
      <sheetName val="Technical"/>
      <sheetName val="Ratings"/>
      <sheetName val="Trial Balance"/>
      <sheetName val="Deposits"/>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s>
    <sheetDataSet>
      <sheetData sheetId="0"/>
      <sheetData sheetId="1">
        <row r="2">
          <cell r="B2" t="str">
            <v>რეგულაცია</v>
          </cell>
        </row>
        <row r="3">
          <cell r="B3" t="str">
            <v>დანართი</v>
          </cell>
        </row>
        <row r="5">
          <cell r="H5" t="str">
            <v>1. key ratios</v>
          </cell>
          <cell r="K5" t="str">
            <v>ცვლილება/კორექტირება რეგულაციაში</v>
          </cell>
        </row>
        <row r="6">
          <cell r="B6" t="str">
            <v>საკრედიტო</v>
          </cell>
          <cell r="H6" t="str">
            <v>2. RC</v>
          </cell>
          <cell r="K6" t="str">
            <v>ცვლილება ცხრილში</v>
          </cell>
        </row>
        <row r="7">
          <cell r="B7" t="str">
            <v>ანდრო</v>
          </cell>
          <cell r="H7" t="str">
            <v>3. Income statement</v>
          </cell>
          <cell r="K7" t="str">
            <v>საჭიროა დამატებითი განმარტება</v>
          </cell>
        </row>
        <row r="8">
          <cell r="B8" t="str">
            <v>სხვა</v>
          </cell>
          <cell r="H8" t="str">
            <v xml:space="preserve">4. Off-balance </v>
          </cell>
          <cell r="K8" t="str">
            <v>არ საჭიროებს ცვლილებას</v>
          </cell>
        </row>
        <row r="9">
          <cell r="H9" t="str">
            <v>5. RWA</v>
          </cell>
          <cell r="K9" t="str">
            <v>მონაცემები არ აქვთ</v>
          </cell>
        </row>
        <row r="10">
          <cell r="H10" t="str">
            <v>6. shareholders</v>
          </cell>
        </row>
        <row r="11">
          <cell r="H11" t="str">
            <v>7. LI1</v>
          </cell>
        </row>
        <row r="12">
          <cell r="H12" t="str">
            <v>8. LI2</v>
          </cell>
        </row>
        <row r="13">
          <cell r="H13" t="str">
            <v>9. Capital</v>
          </cell>
        </row>
        <row r="14">
          <cell r="H14" t="str">
            <v>10. CC2</v>
          </cell>
        </row>
        <row r="15">
          <cell r="H15" t="str">
            <v>11. CR-General</v>
          </cell>
        </row>
        <row r="16">
          <cell r="H16" t="str">
            <v>12. CR-Quality</v>
          </cell>
        </row>
        <row r="17">
          <cell r="H17" t="str">
            <v>13. CR-PTI,LTV</v>
          </cell>
        </row>
        <row r="18">
          <cell r="H18" t="str">
            <v>14. CR (ratios)</v>
          </cell>
        </row>
        <row r="19">
          <cell r="H19" t="str">
            <v>15. CR-mitigation</v>
          </cell>
        </row>
        <row r="20">
          <cell r="H20" t="str">
            <v>16. CR</v>
          </cell>
        </row>
        <row r="21">
          <cell r="H21" t="str">
            <v>17. CR4</v>
          </cell>
        </row>
        <row r="22">
          <cell r="H22" t="str">
            <v>18. CICR</v>
          </cell>
        </row>
        <row r="23">
          <cell r="H23" t="str">
            <v>19. CCR</v>
          </cell>
        </row>
        <row r="24">
          <cell r="H24" t="str">
            <v>20. LI0</v>
          </cell>
        </row>
        <row r="25">
          <cell r="H25" t="str">
            <v>21. LI3</v>
          </cell>
        </row>
        <row r="26">
          <cell r="H26" t="str">
            <v>22. OR1</v>
          </cell>
        </row>
        <row r="27">
          <cell r="H27" t="str">
            <v>23. OR2</v>
          </cell>
        </row>
        <row r="28">
          <cell r="H28" t="str">
            <v>24. Rem</v>
          </cell>
        </row>
        <row r="29">
          <cell r="H29" t="str">
            <v>25. Rem 2</v>
          </cell>
        </row>
        <row r="30">
          <cell r="H30" t="str">
            <v>26. Rem 3</v>
          </cell>
        </row>
        <row r="31">
          <cell r="H31" t="str">
            <v>27. REM 4</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fo"/>
      <sheetName val="1. key ratios"/>
      <sheetName val="2. SOFP"/>
      <sheetName val="3. SOPL"/>
      <sheetName val="4. Off-balance"/>
      <sheetName val="5. RWA"/>
      <sheetName val="6. Administrators-shareholders"/>
      <sheetName val="7. LI1"/>
      <sheetName val="8. LI2"/>
      <sheetName val="9. Capital"/>
      <sheetName val="9.1. Capital Requirements"/>
      <sheetName val="9.2. MREL1"/>
      <sheetName val="9.3. MREL2"/>
      <sheetName val="10. CC2"/>
      <sheetName val="11. CRWA"/>
      <sheetName val="12. CRM"/>
      <sheetName val="13. CRME"/>
      <sheetName val="14. LCR"/>
      <sheetName val="15. CCR"/>
      <sheetName val="15.1. LR"/>
      <sheetName val="15.2. CVA"/>
      <sheetName val="16. NSFR"/>
      <sheetName val=" 17. Residual Maturity"/>
      <sheetName val="18. Assets by Exposure classes"/>
      <sheetName val="19. Assets by Risk Sectors"/>
      <sheetName val="20. Reserves"/>
      <sheetName val="21. NPL"/>
      <sheetName val="24. Risk Sector"/>
      <sheetName val="23. LTV"/>
      <sheetName val="25. Collateral"/>
      <sheetName val="26. Retail Products"/>
      <sheetName val="22. Quality"/>
      <sheetName val="Instruction"/>
    </sheetNames>
    <sheetDataSet>
      <sheetData sheetId="0"/>
      <sheetData sheetId="1"/>
      <sheetData sheetId="2">
        <row r="8">
          <cell r="E8">
            <v>965037200.93000007</v>
          </cell>
        </row>
        <row r="9">
          <cell r="E9">
            <v>2930998051.0299997</v>
          </cell>
        </row>
        <row r="10">
          <cell r="E10">
            <v>891194386.01214719</v>
          </cell>
        </row>
        <row r="11">
          <cell r="E11">
            <v>5724966.6899999995</v>
          </cell>
        </row>
        <row r="12">
          <cell r="E12">
            <v>5724966.6899999995</v>
          </cell>
        </row>
        <row r="13">
          <cell r="E13">
            <v>0</v>
          </cell>
        </row>
        <row r="14">
          <cell r="E14">
            <v>0</v>
          </cell>
        </row>
        <row r="16">
          <cell r="E16">
            <v>1507111.8</v>
          </cell>
        </row>
        <row r="17">
          <cell r="E17">
            <v>6289595697.7119007</v>
          </cell>
        </row>
        <row r="18">
          <cell r="E18">
            <v>0</v>
          </cell>
        </row>
        <row r="20">
          <cell r="E20">
            <v>1940264306.7381001</v>
          </cell>
        </row>
        <row r="21">
          <cell r="E21">
            <v>27288606544.801205</v>
          </cell>
        </row>
        <row r="22">
          <cell r="E22">
            <v>391420284.33000004</v>
          </cell>
        </row>
        <row r="23">
          <cell r="E23">
            <v>10482885.16</v>
          </cell>
        </row>
        <row r="25">
          <cell r="E25">
            <v>691117790.09000003</v>
          </cell>
        </row>
        <row r="26">
          <cell r="E26">
            <v>108255296.81</v>
          </cell>
        </row>
        <row r="28">
          <cell r="E28">
            <v>33453342.84</v>
          </cell>
        </row>
        <row r="29">
          <cell r="E29">
            <v>161735980.25999999</v>
          </cell>
        </row>
        <row r="31">
          <cell r="E31">
            <v>0</v>
          </cell>
        </row>
        <row r="32">
          <cell r="E32">
            <v>0</v>
          </cell>
        </row>
        <row r="33">
          <cell r="E33">
            <v>764819248.11210001</v>
          </cell>
        </row>
        <row r="34">
          <cell r="E34">
            <v>365734805.37</v>
          </cell>
        </row>
        <row r="35">
          <cell r="E35">
            <v>0</v>
          </cell>
        </row>
        <row r="36">
          <cell r="D36">
            <v>17425618106.830254</v>
          </cell>
          <cell r="E36">
            <v>42474213093.31546</v>
          </cell>
        </row>
        <row r="38">
          <cell r="C38">
            <v>11249808.109999999</v>
          </cell>
          <cell r="D38">
            <v>0</v>
          </cell>
          <cell r="E38">
            <v>11249808.109999999</v>
          </cell>
          <cell r="F38">
            <v>5633133.1799999997</v>
          </cell>
          <cell r="G38">
            <v>421020</v>
          </cell>
          <cell r="H38">
            <v>6054153.1799999997</v>
          </cell>
        </row>
        <row r="39">
          <cell r="C39">
            <v>11249808.109999999</v>
          </cell>
          <cell r="D39">
            <v>0</v>
          </cell>
          <cell r="E39">
            <v>11249808.109999999</v>
          </cell>
          <cell r="F39">
            <v>5633133.1799999997</v>
          </cell>
          <cell r="G39">
            <v>421020</v>
          </cell>
          <cell r="H39">
            <v>6054153.1799999997</v>
          </cell>
        </row>
        <row r="40">
          <cell r="E40">
            <v>0</v>
          </cell>
          <cell r="H40">
            <v>0</v>
          </cell>
        </row>
        <row r="41">
          <cell r="C41">
            <v>19006039586.554298</v>
          </cell>
          <cell r="D41">
            <v>15586039965.015598</v>
          </cell>
          <cell r="E41">
            <v>34592079551.569901</v>
          </cell>
          <cell r="F41">
            <v>15289675603.036499</v>
          </cell>
          <cell r="G41">
            <v>15098812020.005152</v>
          </cell>
          <cell r="H41">
            <v>30388487623.041649</v>
          </cell>
        </row>
        <row r="42">
          <cell r="C42">
            <v>14833971093.414301</v>
          </cell>
          <cell r="D42">
            <v>13325432590.319998</v>
          </cell>
          <cell r="E42">
            <v>28159403683.734299</v>
          </cell>
          <cell r="F42">
            <v>11646983932.036499</v>
          </cell>
          <cell r="G42">
            <v>13467847215.084801</v>
          </cell>
          <cell r="H42">
            <v>25114831147.1213</v>
          </cell>
        </row>
        <row r="43">
          <cell r="C43">
            <v>3718271998.4900002</v>
          </cell>
          <cell r="D43">
            <v>1733166325.3455997</v>
          </cell>
          <cell r="E43">
            <v>5451438323.8355999</v>
          </cell>
          <cell r="F43">
            <v>3639461092.1999998</v>
          </cell>
          <cell r="G43">
            <v>1379554624.5103512</v>
          </cell>
          <cell r="H43">
            <v>5019015716.710351</v>
          </cell>
        </row>
        <row r="44">
          <cell r="C44">
            <v>449496265.62</v>
          </cell>
          <cell r="D44">
            <v>308522624.06000006</v>
          </cell>
          <cell r="E44">
            <v>758018889.68000007</v>
          </cell>
          <cell r="F44">
            <v>0</v>
          </cell>
          <cell r="G44">
            <v>91813731.5</v>
          </cell>
          <cell r="H44">
            <v>91813731.5</v>
          </cell>
        </row>
        <row r="45">
          <cell r="C45">
            <v>4300229.03</v>
          </cell>
          <cell r="D45">
            <v>218918425.29000002</v>
          </cell>
          <cell r="E45">
            <v>223218654.32000002</v>
          </cell>
          <cell r="F45">
            <v>3230578.8</v>
          </cell>
          <cell r="G45">
            <v>159596448.91</v>
          </cell>
          <cell r="H45">
            <v>162827027.71000001</v>
          </cell>
        </row>
        <row r="46">
          <cell r="C46">
            <v>1043405.82</v>
          </cell>
          <cell r="D46">
            <v>1651326.2165999999</v>
          </cell>
          <cell r="E46">
            <v>2694732.0365999998</v>
          </cell>
          <cell r="F46">
            <v>1434682.38</v>
          </cell>
          <cell r="G46">
            <v>2190689.6620999998</v>
          </cell>
          <cell r="H46">
            <v>3625372.0420999997</v>
          </cell>
        </row>
        <row r="47">
          <cell r="C47">
            <v>16247362.909999995</v>
          </cell>
          <cell r="D47">
            <v>0</v>
          </cell>
          <cell r="E47">
            <v>16247362.909999995</v>
          </cell>
          <cell r="F47">
            <v>14719007.390000001</v>
          </cell>
          <cell r="G47">
            <v>0</v>
          </cell>
          <cell r="H47">
            <v>14719007.390000001</v>
          </cell>
        </row>
        <row r="48">
          <cell r="C48">
            <v>5684923.3799999952</v>
          </cell>
          <cell r="D48">
            <v>0</v>
          </cell>
          <cell r="E48">
            <v>5684923.3799999952</v>
          </cell>
          <cell r="F48">
            <v>0</v>
          </cell>
          <cell r="G48">
            <v>0</v>
          </cell>
          <cell r="H48">
            <v>0</v>
          </cell>
        </row>
        <row r="49">
          <cell r="C49">
            <v>10562439.529999999</v>
          </cell>
          <cell r="D49">
            <v>0</v>
          </cell>
          <cell r="E49">
            <v>10562439.529999999</v>
          </cell>
          <cell r="F49">
            <v>14719007.390000001</v>
          </cell>
          <cell r="G49">
            <v>0</v>
          </cell>
          <cell r="H49">
            <v>14719007.390000001</v>
          </cell>
        </row>
        <row r="50">
          <cell r="C50">
            <v>0</v>
          </cell>
          <cell r="D50">
            <v>1470312030</v>
          </cell>
          <cell r="E50">
            <v>1470312030</v>
          </cell>
          <cell r="F50">
            <v>0</v>
          </cell>
          <cell r="G50">
            <v>1680601736.7507081</v>
          </cell>
          <cell r="H50">
            <v>1680601736.7507081</v>
          </cell>
        </row>
        <row r="51">
          <cell r="C51">
            <v>376541357.75170004</v>
          </cell>
          <cell r="D51">
            <v>116317799.15039992</v>
          </cell>
          <cell r="E51">
            <v>492859156.90209997</v>
          </cell>
          <cell r="F51">
            <v>198200559.46666667</v>
          </cell>
          <cell r="G51">
            <v>73491766.382904083</v>
          </cell>
          <cell r="H51">
            <v>271692325.84957075</v>
          </cell>
        </row>
        <row r="52">
          <cell r="C52">
            <v>138161600.84999999</v>
          </cell>
          <cell r="D52">
            <v>0</v>
          </cell>
          <cell r="E52">
            <v>138161600.84999999</v>
          </cell>
          <cell r="F52">
            <v>5030244.45</v>
          </cell>
          <cell r="G52">
            <v>0</v>
          </cell>
          <cell r="H52">
            <v>5030244.45</v>
          </cell>
        </row>
        <row r="53">
          <cell r="C53">
            <v>19411121521.146</v>
          </cell>
          <cell r="D53">
            <v>17174321120.382599</v>
          </cell>
          <cell r="E53">
            <v>36585442641.528595</v>
          </cell>
          <cell r="F53">
            <v>15509662985.453165</v>
          </cell>
          <cell r="G53">
            <v>16855517232.800863</v>
          </cell>
          <cell r="H53">
            <v>32365180218.254028</v>
          </cell>
        </row>
        <row r="55">
          <cell r="C55">
            <v>27993660.18</v>
          </cell>
          <cell r="E55">
            <v>27993660.18</v>
          </cell>
          <cell r="F55">
            <v>27993660.18</v>
          </cell>
          <cell r="H55">
            <v>27993660.18</v>
          </cell>
        </row>
        <row r="56">
          <cell r="E56">
            <v>0</v>
          </cell>
          <cell r="H56">
            <v>0</v>
          </cell>
        </row>
        <row r="57">
          <cell r="C57">
            <v>252311118.03999999</v>
          </cell>
          <cell r="E57">
            <v>252311118.03999999</v>
          </cell>
          <cell r="F57">
            <v>252311118.03999999</v>
          </cell>
          <cell r="H57">
            <v>252311118.03999999</v>
          </cell>
        </row>
        <row r="58">
          <cell r="C58">
            <v>-11366</v>
          </cell>
          <cell r="E58">
            <v>-11366</v>
          </cell>
          <cell r="F58">
            <v>-11366</v>
          </cell>
          <cell r="H58">
            <v>-11366</v>
          </cell>
        </row>
        <row r="59">
          <cell r="C59">
            <v>0</v>
          </cell>
          <cell r="D59">
            <v>0</v>
          </cell>
          <cell r="E59">
            <v>0</v>
          </cell>
          <cell r="F59">
            <v>0</v>
          </cell>
          <cell r="G59">
            <v>0</v>
          </cell>
          <cell r="H59">
            <v>0</v>
          </cell>
        </row>
        <row r="60">
          <cell r="E60">
            <v>0</v>
          </cell>
          <cell r="H60">
            <v>0</v>
          </cell>
        </row>
        <row r="61">
          <cell r="E61">
            <v>0</v>
          </cell>
          <cell r="H61">
            <v>0</v>
          </cell>
        </row>
        <row r="62">
          <cell r="C62">
            <v>-81495386.549999997</v>
          </cell>
          <cell r="E62">
            <v>-81495386.549999997</v>
          </cell>
          <cell r="F62">
            <v>-112107709.61</v>
          </cell>
          <cell r="H62">
            <v>-112107709.61</v>
          </cell>
        </row>
        <row r="63">
          <cell r="C63">
            <v>14869919.620000001</v>
          </cell>
          <cell r="D63">
            <v>0</v>
          </cell>
          <cell r="E63">
            <v>14869919.620000001</v>
          </cell>
          <cell r="F63">
            <v>58206396.959999993</v>
          </cell>
          <cell r="G63">
            <v>0</v>
          </cell>
          <cell r="H63">
            <v>58206396.959999993</v>
          </cell>
        </row>
        <row r="64">
          <cell r="C64">
            <v>3503375.9</v>
          </cell>
          <cell r="E64">
            <v>3503375.9</v>
          </cell>
          <cell r="F64">
            <v>3503375.9</v>
          </cell>
          <cell r="H64">
            <v>3503375.9</v>
          </cell>
        </row>
        <row r="65">
          <cell r="C65">
            <v>214966.39999999999</v>
          </cell>
          <cell r="E65">
            <v>214966.39999999999</v>
          </cell>
          <cell r="F65">
            <v>3466067.37</v>
          </cell>
          <cell r="H65">
            <v>3466067.37</v>
          </cell>
        </row>
        <row r="66">
          <cell r="C66">
            <v>11151577.32</v>
          </cell>
          <cell r="E66">
            <v>11151577.32</v>
          </cell>
          <cell r="F66">
            <v>51236953.68999999</v>
          </cell>
          <cell r="H66">
            <v>51236953.68999999</v>
          </cell>
        </row>
        <row r="67">
          <cell r="C67">
            <v>5675102506.0309639</v>
          </cell>
          <cell r="E67">
            <v>5675102506.0309639</v>
          </cell>
          <cell r="F67">
            <v>5013707185.4548435</v>
          </cell>
          <cell r="H67">
            <v>5013707185.4548435</v>
          </cell>
        </row>
        <row r="68">
          <cell r="C68">
            <v>5888770451.3209639</v>
          </cell>
          <cell r="D68">
            <v>0</v>
          </cell>
          <cell r="E68">
            <v>5888770451.3209639</v>
          </cell>
          <cell r="F68">
            <v>5240099285.0248432</v>
          </cell>
          <cell r="G68">
            <v>0</v>
          </cell>
          <cell r="H68">
            <v>5240099285.0248432</v>
          </cell>
        </row>
        <row r="69">
          <cell r="C69">
            <v>25299891972.466965</v>
          </cell>
          <cell r="D69">
            <v>17174321120.382599</v>
          </cell>
          <cell r="E69">
            <v>42474213092.849564</v>
          </cell>
          <cell r="F69">
            <v>20749762270.478008</v>
          </cell>
          <cell r="G69">
            <v>16855517232.800863</v>
          </cell>
          <cell r="H69">
            <v>37605279503.27887</v>
          </cell>
        </row>
      </sheetData>
      <sheetData sheetId="3"/>
      <sheetData sheetId="4"/>
      <sheetData sheetId="5"/>
      <sheetData sheetId="6"/>
      <sheetData sheetId="7"/>
      <sheetData sheetId="8"/>
      <sheetData sheetId="9">
        <row r="18">
          <cell r="C18">
            <v>0</v>
          </cell>
        </row>
        <row r="22">
          <cell r="C22">
            <v>9537977</v>
          </cell>
        </row>
        <row r="35">
          <cell r="C35">
            <v>943285000</v>
          </cell>
        </row>
        <row r="45">
          <cell r="C45">
            <v>487614144.5</v>
          </cell>
        </row>
      </sheetData>
      <sheetData sheetId="10"/>
      <sheetData sheetId="11">
        <row r="23">
          <cell r="B23">
            <v>0.20498622973682704</v>
          </cell>
        </row>
      </sheetData>
      <sheetData sheetId="12"/>
      <sheetData sheetId="13"/>
      <sheetData sheetId="14"/>
      <sheetData sheetId="15"/>
      <sheetData sheetId="16"/>
      <sheetData sheetId="17">
        <row r="23">
          <cell r="F23">
            <v>4043377217.473701</v>
          </cell>
          <cell r="G23">
            <v>5755996978.7578974</v>
          </cell>
          <cell r="H23">
            <v>9799374196.2315998</v>
          </cell>
          <cell r="I23">
            <v>3994279440.1920724</v>
          </cell>
          <cell r="J23">
            <v>4718846529.1111441</v>
          </cell>
          <cell r="K23">
            <v>8713125969.3032169</v>
          </cell>
        </row>
        <row r="24">
          <cell r="F24">
            <v>2969221751.2237792</v>
          </cell>
          <cell r="G24">
            <v>4290795521.4346466</v>
          </cell>
          <cell r="H24">
            <v>7260017272.6584225</v>
          </cell>
          <cell r="I24">
            <v>1945161528.636555</v>
          </cell>
          <cell r="J24">
            <v>1484268446.8640182</v>
          </cell>
          <cell r="K24">
            <v>3429429975.5005717</v>
          </cell>
        </row>
        <row r="25">
          <cell r="F25">
            <v>1.3617633023896594</v>
          </cell>
          <cell r="G25">
            <v>1.3414754793146968</v>
          </cell>
          <cell r="H25">
            <v>1.3497728487694538</v>
          </cell>
          <cell r="I25">
            <v>2.0534435733940462</v>
          </cell>
          <cell r="J25">
            <v>3.1792406145136245</v>
          </cell>
          <cell r="K25">
            <v>2.5406921941980807</v>
          </cell>
        </row>
      </sheetData>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38"/>
  <sheetViews>
    <sheetView showGridLines="0" tabSelected="1" zoomScale="80" zoomScaleNormal="80" workbookViewId="0">
      <selection activeCell="A6" sqref="A6:C6"/>
    </sheetView>
  </sheetViews>
  <sheetFormatPr defaultColWidth="9.140625" defaultRowHeight="12.75"/>
  <cols>
    <col min="1" max="1" width="10.28515625" style="7" customWidth="1"/>
    <col min="2" max="2" width="138.42578125" style="7" bestFit="1" customWidth="1"/>
    <col min="3" max="3" width="39.42578125" style="7" customWidth="1"/>
    <col min="4" max="6" width="9.140625" style="7"/>
    <col min="7" max="7" width="25" style="7" customWidth="1"/>
    <col min="8" max="16384" width="9.140625" style="7"/>
  </cols>
  <sheetData>
    <row r="1" spans="1:3">
      <c r="A1" s="327"/>
      <c r="B1" s="328" t="s">
        <v>209</v>
      </c>
      <c r="C1" s="327"/>
    </row>
    <row r="2" spans="1:3">
      <c r="A2" s="329">
        <v>1</v>
      </c>
      <c r="B2" s="330" t="s">
        <v>210</v>
      </c>
      <c r="C2" s="28" t="s">
        <v>714</v>
      </c>
    </row>
    <row r="3" spans="1:3">
      <c r="A3" s="329">
        <v>2</v>
      </c>
      <c r="B3" s="331" t="s">
        <v>206</v>
      </c>
      <c r="C3" s="28" t="s">
        <v>744</v>
      </c>
    </row>
    <row r="4" spans="1:3">
      <c r="A4" s="329">
        <v>3</v>
      </c>
      <c r="B4" s="332" t="s">
        <v>211</v>
      </c>
      <c r="C4" s="28" t="s">
        <v>745</v>
      </c>
    </row>
    <row r="5" spans="1:3">
      <c r="A5" s="333">
        <v>4</v>
      </c>
      <c r="B5" s="334" t="s">
        <v>207</v>
      </c>
      <c r="C5" s="28" t="s">
        <v>746</v>
      </c>
    </row>
    <row r="6" spans="1:3" s="335" customFormat="1" ht="45.75" customHeight="1">
      <c r="A6" s="644" t="s">
        <v>283</v>
      </c>
      <c r="B6" s="645"/>
      <c r="C6" s="645"/>
    </row>
    <row r="7" spans="1:3">
      <c r="A7" s="338" t="s">
        <v>29</v>
      </c>
      <c r="B7" s="339" t="s">
        <v>208</v>
      </c>
    </row>
    <row r="8" spans="1:3">
      <c r="A8" s="28">
        <v>1</v>
      </c>
      <c r="B8" s="336" t="s">
        <v>20</v>
      </c>
    </row>
    <row r="9" spans="1:3">
      <c r="A9" s="28">
        <v>2</v>
      </c>
      <c r="B9" s="340" t="s">
        <v>21</v>
      </c>
    </row>
    <row r="10" spans="1:3">
      <c r="A10" s="28">
        <v>3</v>
      </c>
      <c r="B10" s="340" t="s">
        <v>22</v>
      </c>
    </row>
    <row r="11" spans="1:3">
      <c r="A11" s="28">
        <v>4</v>
      </c>
      <c r="B11" s="340" t="s">
        <v>23</v>
      </c>
      <c r="C11" s="337"/>
    </row>
    <row r="12" spans="1:3">
      <c r="A12" s="28">
        <v>5</v>
      </c>
      <c r="B12" s="340" t="s">
        <v>24</v>
      </c>
    </row>
    <row r="13" spans="1:3">
      <c r="A13" s="28">
        <v>6</v>
      </c>
      <c r="B13" s="341" t="s">
        <v>218</v>
      </c>
    </row>
    <row r="14" spans="1:3">
      <c r="A14" s="28">
        <v>7</v>
      </c>
      <c r="B14" s="340" t="s">
        <v>212</v>
      </c>
    </row>
    <row r="15" spans="1:3">
      <c r="A15" s="28">
        <v>8</v>
      </c>
      <c r="B15" s="340" t="s">
        <v>213</v>
      </c>
    </row>
    <row r="16" spans="1:3">
      <c r="A16" s="28">
        <v>9</v>
      </c>
      <c r="B16" s="340" t="s">
        <v>25</v>
      </c>
    </row>
    <row r="17" spans="1:2">
      <c r="A17" s="342" t="s">
        <v>282</v>
      </c>
      <c r="B17" s="340" t="s">
        <v>269</v>
      </c>
    </row>
    <row r="18" spans="1:2">
      <c r="A18" s="342" t="s">
        <v>747</v>
      </c>
      <c r="B18" s="340" t="s">
        <v>748</v>
      </c>
    </row>
    <row r="19" spans="1:2">
      <c r="A19" s="342" t="s">
        <v>749</v>
      </c>
      <c r="B19" s="340" t="s">
        <v>750</v>
      </c>
    </row>
    <row r="20" spans="1:2">
      <c r="A20" s="28">
        <v>10</v>
      </c>
      <c r="B20" s="340" t="s">
        <v>26</v>
      </c>
    </row>
    <row r="21" spans="1:2">
      <c r="A21" s="28">
        <v>11</v>
      </c>
      <c r="B21" s="341" t="s">
        <v>214</v>
      </c>
    </row>
    <row r="22" spans="1:2">
      <c r="A22" s="28">
        <v>12</v>
      </c>
      <c r="B22" s="341" t="s">
        <v>27</v>
      </c>
    </row>
    <row r="23" spans="1:2">
      <c r="A23" s="28">
        <v>13</v>
      </c>
      <c r="B23" s="343" t="s">
        <v>215</v>
      </c>
    </row>
    <row r="24" spans="1:2">
      <c r="A24" s="28">
        <v>14</v>
      </c>
      <c r="B24" s="344" t="s">
        <v>240</v>
      </c>
    </row>
    <row r="25" spans="1:2">
      <c r="A25" s="28">
        <v>15</v>
      </c>
      <c r="B25" s="341" t="s">
        <v>28</v>
      </c>
    </row>
    <row r="26" spans="1:2">
      <c r="A26" s="28">
        <v>15.1</v>
      </c>
      <c r="B26" s="340" t="s">
        <v>296</v>
      </c>
    </row>
    <row r="27" spans="1:2">
      <c r="A27" s="28">
        <v>15.2</v>
      </c>
      <c r="B27" s="340" t="s">
        <v>740</v>
      </c>
    </row>
    <row r="28" spans="1:2">
      <c r="A28" s="28">
        <v>16</v>
      </c>
      <c r="B28" s="340" t="s">
        <v>356</v>
      </c>
    </row>
    <row r="29" spans="1:2">
      <c r="A29" s="28">
        <v>17</v>
      </c>
      <c r="B29" s="340" t="s">
        <v>397</v>
      </c>
    </row>
    <row r="30" spans="1:2">
      <c r="A30" s="28">
        <v>18</v>
      </c>
      <c r="B30" s="340" t="s">
        <v>684</v>
      </c>
    </row>
    <row r="31" spans="1:2">
      <c r="A31" s="28">
        <v>19</v>
      </c>
      <c r="B31" s="340" t="s">
        <v>685</v>
      </c>
    </row>
    <row r="32" spans="1:2">
      <c r="A32" s="28">
        <v>20</v>
      </c>
      <c r="B32" s="344" t="s">
        <v>686</v>
      </c>
    </row>
    <row r="33" spans="1:2">
      <c r="A33" s="28">
        <v>21</v>
      </c>
      <c r="B33" s="340" t="s">
        <v>513</v>
      </c>
    </row>
    <row r="34" spans="1:2">
      <c r="A34" s="28">
        <v>22</v>
      </c>
      <c r="B34" s="340" t="s">
        <v>687</v>
      </c>
    </row>
    <row r="35" spans="1:2">
      <c r="A35" s="28">
        <v>23</v>
      </c>
      <c r="B35" s="340" t="s">
        <v>688</v>
      </c>
    </row>
    <row r="36" spans="1:2">
      <c r="A36" s="28">
        <v>24</v>
      </c>
      <c r="B36" s="340" t="s">
        <v>689</v>
      </c>
    </row>
    <row r="37" spans="1:2">
      <c r="A37" s="28">
        <v>25</v>
      </c>
      <c r="B37" s="340" t="s">
        <v>398</v>
      </c>
    </row>
    <row r="38" spans="1:2">
      <c r="A38" s="28">
        <v>26</v>
      </c>
      <c r="B38" s="340" t="s">
        <v>535</v>
      </c>
    </row>
  </sheetData>
  <mergeCells count="1">
    <mergeCell ref="A6:C6"/>
  </mergeCells>
  <hyperlinks>
    <hyperlink ref="B9" location="'2. SOFP'!A1" display="Balance Sheet" xr:uid="{D0920E2A-D676-4823-B31C-071DFC901CDC}"/>
    <hyperlink ref="B12" location="'5. RWA '!A1" display="Risk-Weighted Assets (RWA)" xr:uid="{442B8F0A-029B-453A-8564-1052B4A6A93E}"/>
    <hyperlink ref="B8" location="'1. key ratios '!A1" display="Key ratios" xr:uid="{93775A79-393B-4185-84C0-A35EEFF5094E}"/>
    <hyperlink ref="B10" location="'3. SOPL'!A1" display="Income statement" xr:uid="{D53DF2E7-2E11-4377-943B-7A4D678BD921}"/>
    <hyperlink ref="B11" location="'4. Off-Balance'!A1" display="Off-balance sheet" xr:uid="{2077A245-A7C8-4B1A-8C48-669D3E5FBE84}"/>
    <hyperlink ref="B13" location="'6. Administrators-shareholders'!A1" display="Info about supervisory board, senior management and shareholders" xr:uid="{6DF6ADD3-A327-482E-ABC0-76518EB43C13}"/>
    <hyperlink ref="B14" location="'7. LI1 '!A1" display="Linkages between financial statements and regulatory exposures" xr:uid="{DB8ED14E-BA99-47FA-87F0-35408257C74F}"/>
    <hyperlink ref="B15" location="'8. LI2'!A1" display="Differences between carrying values per standardized balance sheet used for regulatory reporting purposes and the exposure amounts used for capital adequacy calculation" xr:uid="{40509BD9-CA72-4E3E-86C9-2A79135B1DED}"/>
    <hyperlink ref="B16" location="'9.Capital'!A1" display="Regulatory Capital" xr:uid="{CD72FBF1-BC0F-4B47-8525-F3F39F40DC97}"/>
    <hyperlink ref="B20" location="'10. CC2'!A1" display="Reconciliation of regulatory capital to balance sheet " xr:uid="{0A14E17F-813E-4726-B623-EB7606CB422C}"/>
    <hyperlink ref="B21" location="'11. CRWA '!A1" display="Credit risk weighted risk exposures" xr:uid="{F24B64DB-7C4F-4030-9FBB-A758AEABFA07}"/>
    <hyperlink ref="B22" location="'12. CRM'!A1" display="Credit risk mitigation" xr:uid="{4BA1AC5D-884F-428A-A714-BE1D14A34CAB}"/>
    <hyperlink ref="B23" location="'13. CRME '!A1" display="Standardized approach: Credit risk, effect of credit risk mitigation" xr:uid="{627174CD-31A3-4422-84D4-44CC3F4A0591}"/>
    <hyperlink ref="B25" location="'15. CCR '!A1" display="Counterparty credit risk" xr:uid="{5D0D285A-3921-4DBF-9F58-3DB728A91DF2}"/>
    <hyperlink ref="B24" location="'14. LCR'!A1" display="Liquidity Coverage Ratio" xr:uid="{9BCD8F16-145D-476E-9143-BFF903DB2DF7}"/>
    <hyperlink ref="B17" location="'9.1. Capital Requirements'!A1" display="Capital Adequacy Requirements" xr:uid="{DE2430E7-F150-4522-BE14-5D8143CABD3F}"/>
    <hyperlink ref="B26" location="'15.1 LR'!A1" display="Leverage Ratio" xr:uid="{42B37175-72C0-4B60-B76F-0736F825738E}"/>
    <hyperlink ref="B28" location="'16. NSFR'!A1" display="Net Stable Funding Ratio" xr:uid="{C4A33CD6-13BA-4893-81D8-80CEFB52899A}"/>
    <hyperlink ref="B29" location="' 17. Residual Maturity'!A1" display="Exposures distributed by residual maturity and Risk Classes" xr:uid="{57E8110E-41C8-49CF-9FA0-FE3EB35051BE}"/>
    <hyperlink ref="B30" location="'18. Assets by Exposure classes'!A1" display="Gross carrying value, book value, reserves, write-offs and reserve charges by risk classes" xr:uid="{2D49AEDD-0299-4700-89B9-364D595202EF}"/>
    <hyperlink ref="B31" location="'19. Assets by Risk Sectors'!A1" display="Gross carrying value, book value, reserves, write-offs and reserve charges by Sectors of income source" xr:uid="{63BBF1C1-CB82-4B5E-AB18-DE497D08F865}"/>
    <hyperlink ref="B33" location="'21. NPL'!A1" display="Changes in the stock of non-performing loans" xr:uid="{2E46BEBC-1175-4CC0-923C-19EBFABB2DAD}"/>
    <hyperlink ref="B34" location="'22. Quality'!A1" display="Distribution of loans, Debt securities  and Off-balance-sheet items according to  Risk classification and Past due days" xr:uid="{DD7F2445-4552-426F-8CA7-C931AE7E71C3}"/>
    <hyperlink ref="B35" location="'23. LTV'!A1" display="Loans Distributed according to LTV ratio, Loan reserves, Value of collateral for loans and loans secured by guarantees according to Risk classification and past due days" xr:uid="{709AD443-2248-4F8D-9799-3059FA42AC8C}"/>
    <hyperlink ref="B36" location="'24. Risk Sector'!A1" display="Loans and reserves on loans distributed according to Sectors of income source and risk classification" xr:uid="{697526C3-7139-4B33-AD3B-567784346599}"/>
    <hyperlink ref="B37" location="'25. Collateral'!A1" display="Loans, corporate debt securities and Off-balance-sheet items distributed by type of collateral" xr:uid="{8E2CD962-E96E-4334-95C6-889D1A2BD4E2}"/>
    <hyperlink ref="B32" location="'20. Reserves'!A1" display="Change in reserve for loans and Corporate debt securities" xr:uid="{B27CD2FD-0CE4-4E4D-B604-E17C364E0044}"/>
    <hyperlink ref="B38" location="'26. Retail Products'!A1" display="General information on retail products" xr:uid="{B4C3E2E5-9B19-456C-BCBE-8E38A2DE8C71}"/>
    <hyperlink ref="B19" location="'9.3. MREL2'!A1" display="MREL Components Breakdown by Maturity and Governing Law" xr:uid="{D49F2DC0-E2B0-4887-A2DE-E1AADCB77408}"/>
    <hyperlink ref="B18" location="'9.2. MREL1'!A1" display="Summary Information on Minimum Requirement for Own Funds and Eligible Liabilities (MREL)" xr:uid="{8854B0BB-F19A-45F7-8173-DC5DED19FB20}"/>
    <hyperlink ref="B27" location="'15.2 CVA'!A1" display="Credit Valuation Adjustment" xr:uid="{C66EE242-4273-48BA-A5BB-9B77DA32CD24}"/>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E56"/>
  <sheetViews>
    <sheetView showGridLines="0" zoomScale="80" zoomScaleNormal="80" workbookViewId="0">
      <pane xSplit="1" ySplit="5" topLeftCell="B6" activePane="bottomRight" state="frozen"/>
      <selection activeCell="B9" sqref="B9"/>
      <selection pane="topRight" activeCell="B9" sqref="B9"/>
      <selection pane="bottomLeft" activeCell="B9" sqref="B9"/>
      <selection pane="bottomRight" activeCell="B6" sqref="B6"/>
    </sheetView>
  </sheetViews>
  <sheetFormatPr defaultColWidth="9.140625" defaultRowHeight="12.75"/>
  <cols>
    <col min="1" max="1" width="9.5703125" style="4" bestFit="1" customWidth="1"/>
    <col min="2" max="2" width="132.42578125" style="7" customWidth="1"/>
    <col min="3" max="3" width="14.7109375" style="78" bestFit="1" customWidth="1"/>
    <col min="4" max="4" width="9.140625" style="7"/>
    <col min="5" max="5" width="12.85546875" style="7" bestFit="1" customWidth="1"/>
    <col min="6" max="16384" width="9.140625" style="7"/>
  </cols>
  <sheetData>
    <row r="1" spans="1:5">
      <c r="A1" s="1" t="s">
        <v>30</v>
      </c>
      <c r="B1" s="19" t="str">
        <f>'Info '!C2</f>
        <v xml:space="preserve">JSC "Bank of Georgia" </v>
      </c>
    </row>
    <row r="2" spans="1:5" s="2" customFormat="1" ht="15.75" customHeight="1">
      <c r="A2" s="2" t="s">
        <v>31</v>
      </c>
      <c r="B2" s="345">
        <f>'1. key ratios '!B2</f>
        <v>46022</v>
      </c>
      <c r="C2" s="397"/>
    </row>
    <row r="3" spans="1:5" s="2" customFormat="1" ht="15.75" customHeight="1">
      <c r="C3" s="397"/>
    </row>
    <row r="4" spans="1:5" ht="13.5" thickBot="1">
      <c r="A4" s="4" t="s">
        <v>143</v>
      </c>
      <c r="B4" s="347" t="s">
        <v>142</v>
      </c>
    </row>
    <row r="5" spans="1:5">
      <c r="A5" s="438" t="s">
        <v>6</v>
      </c>
      <c r="B5" s="439"/>
      <c r="C5" s="440" t="s">
        <v>35</v>
      </c>
    </row>
    <row r="6" spans="1:5">
      <c r="A6" s="441">
        <v>1</v>
      </c>
      <c r="B6" s="442" t="s">
        <v>141</v>
      </c>
      <c r="C6" s="443">
        <f>SUM(C7:C11)</f>
        <v>5888781817.3209639</v>
      </c>
      <c r="E6" s="66"/>
    </row>
    <row r="7" spans="1:5">
      <c r="A7" s="441">
        <v>2</v>
      </c>
      <c r="B7" s="444" t="s">
        <v>140</v>
      </c>
      <c r="C7" s="445">
        <v>27993660.18</v>
      </c>
      <c r="E7" s="66"/>
    </row>
    <row r="8" spans="1:5">
      <c r="A8" s="441">
        <v>3</v>
      </c>
      <c r="B8" s="446" t="s">
        <v>139</v>
      </c>
      <c r="C8" s="445">
        <v>170815731.49000001</v>
      </c>
      <c r="E8" s="66"/>
    </row>
    <row r="9" spans="1:5">
      <c r="A9" s="441">
        <v>4</v>
      </c>
      <c r="B9" s="446" t="s">
        <v>138</v>
      </c>
      <c r="C9" s="445">
        <v>14869919.620000001</v>
      </c>
      <c r="E9" s="66"/>
    </row>
    <row r="10" spans="1:5">
      <c r="A10" s="441">
        <v>5</v>
      </c>
      <c r="B10" s="446" t="s">
        <v>137</v>
      </c>
      <c r="C10" s="445">
        <v>0</v>
      </c>
      <c r="E10" s="66"/>
    </row>
    <row r="11" spans="1:5">
      <c r="A11" s="441">
        <v>6</v>
      </c>
      <c r="B11" s="447" t="s">
        <v>136</v>
      </c>
      <c r="C11" s="445">
        <v>5675102506.0309639</v>
      </c>
      <c r="E11" s="66"/>
    </row>
    <row r="12" spans="1:5" s="10" customFormat="1">
      <c r="A12" s="441">
        <v>7</v>
      </c>
      <c r="B12" s="442" t="s">
        <v>135</v>
      </c>
      <c r="C12" s="448">
        <f>SUM(C13:C28)</f>
        <v>226312796.9404</v>
      </c>
      <c r="E12" s="66"/>
    </row>
    <row r="13" spans="1:5" s="10" customFormat="1">
      <c r="A13" s="441">
        <v>8</v>
      </c>
      <c r="B13" s="449" t="s">
        <v>134</v>
      </c>
      <c r="C13" s="445">
        <v>21574130.840399999</v>
      </c>
      <c r="E13" s="66"/>
    </row>
    <row r="14" spans="1:5" s="10" customFormat="1">
      <c r="A14" s="441">
        <v>9</v>
      </c>
      <c r="B14" s="450" t="s">
        <v>133</v>
      </c>
      <c r="C14" s="445">
        <v>0</v>
      </c>
      <c r="E14" s="66"/>
    </row>
    <row r="15" spans="1:5" s="10" customFormat="1">
      <c r="A15" s="441">
        <v>10</v>
      </c>
      <c r="B15" s="451" t="s">
        <v>132</v>
      </c>
      <c r="C15" s="445">
        <v>195189323.09999999</v>
      </c>
      <c r="E15" s="66"/>
    </row>
    <row r="16" spans="1:5" s="10" customFormat="1">
      <c r="A16" s="441">
        <v>11</v>
      </c>
      <c r="B16" s="452" t="s">
        <v>131</v>
      </c>
      <c r="C16" s="445">
        <v>0</v>
      </c>
      <c r="E16" s="66"/>
    </row>
    <row r="17" spans="1:5" s="10" customFormat="1">
      <c r="A17" s="441">
        <v>12</v>
      </c>
      <c r="B17" s="451" t="s">
        <v>130</v>
      </c>
      <c r="C17" s="445">
        <v>11366</v>
      </c>
      <c r="E17" s="66"/>
    </row>
    <row r="18" spans="1:5" s="10" customFormat="1">
      <c r="A18" s="441">
        <v>13</v>
      </c>
      <c r="B18" s="451" t="s">
        <v>129</v>
      </c>
      <c r="C18" s="445">
        <v>0</v>
      </c>
      <c r="E18" s="66"/>
    </row>
    <row r="19" spans="1:5" s="10" customFormat="1">
      <c r="A19" s="441">
        <v>14</v>
      </c>
      <c r="B19" s="451" t="s">
        <v>128</v>
      </c>
      <c r="C19" s="445">
        <v>0</v>
      </c>
      <c r="E19" s="66"/>
    </row>
    <row r="20" spans="1:5" s="10" customFormat="1">
      <c r="A20" s="441">
        <v>15</v>
      </c>
      <c r="B20" s="451" t="s">
        <v>127</v>
      </c>
      <c r="C20" s="445">
        <v>0</v>
      </c>
      <c r="E20" s="66"/>
    </row>
    <row r="21" spans="1:5" s="10" customFormat="1" ht="25.5">
      <c r="A21" s="441">
        <v>16</v>
      </c>
      <c r="B21" s="450" t="s">
        <v>126</v>
      </c>
      <c r="C21" s="445">
        <v>0</v>
      </c>
      <c r="E21" s="66"/>
    </row>
    <row r="22" spans="1:5" s="10" customFormat="1">
      <c r="A22" s="441">
        <v>17</v>
      </c>
      <c r="B22" s="453" t="s">
        <v>125</v>
      </c>
      <c r="C22" s="445">
        <v>9537977</v>
      </c>
      <c r="E22" s="66"/>
    </row>
    <row r="23" spans="1:5" s="10" customFormat="1">
      <c r="A23" s="441">
        <v>18</v>
      </c>
      <c r="B23" s="453" t="s">
        <v>536</v>
      </c>
      <c r="C23" s="445">
        <v>0</v>
      </c>
      <c r="E23" s="66"/>
    </row>
    <row r="24" spans="1:5" s="10" customFormat="1">
      <c r="A24" s="441">
        <v>19</v>
      </c>
      <c r="B24" s="450" t="s">
        <v>124</v>
      </c>
      <c r="C24" s="445">
        <v>0</v>
      </c>
      <c r="E24" s="66"/>
    </row>
    <row r="25" spans="1:5" s="10" customFormat="1" ht="25.5">
      <c r="A25" s="441">
        <v>20</v>
      </c>
      <c r="B25" s="450" t="s">
        <v>101</v>
      </c>
      <c r="C25" s="454"/>
      <c r="E25" s="66"/>
    </row>
    <row r="26" spans="1:5" s="10" customFormat="1">
      <c r="A26" s="441">
        <v>21</v>
      </c>
      <c r="B26" s="455" t="s">
        <v>123</v>
      </c>
      <c r="C26" s="454"/>
      <c r="E26" s="66"/>
    </row>
    <row r="27" spans="1:5" s="10" customFormat="1">
      <c r="A27" s="441">
        <v>22</v>
      </c>
      <c r="B27" s="455" t="s">
        <v>122</v>
      </c>
      <c r="C27" s="454"/>
      <c r="E27" s="66"/>
    </row>
    <row r="28" spans="1:5" s="10" customFormat="1">
      <c r="A28" s="441">
        <v>23</v>
      </c>
      <c r="B28" s="455" t="s">
        <v>121</v>
      </c>
      <c r="C28" s="454"/>
      <c r="E28" s="66"/>
    </row>
    <row r="29" spans="1:5" s="10" customFormat="1">
      <c r="A29" s="441">
        <v>24</v>
      </c>
      <c r="B29" s="456" t="s">
        <v>120</v>
      </c>
      <c r="C29" s="448">
        <f>C6-C12</f>
        <v>5662469020.3805637</v>
      </c>
      <c r="E29" s="66"/>
    </row>
    <row r="30" spans="1:5" s="10" customFormat="1">
      <c r="A30" s="457"/>
      <c r="B30" s="458"/>
      <c r="C30" s="454"/>
      <c r="E30" s="66"/>
    </row>
    <row r="31" spans="1:5" s="10" customFormat="1">
      <c r="A31" s="457">
        <v>25</v>
      </c>
      <c r="B31" s="456" t="s">
        <v>119</v>
      </c>
      <c r="C31" s="448">
        <f>C32+C35</f>
        <v>943285000</v>
      </c>
      <c r="E31" s="66"/>
    </row>
    <row r="32" spans="1:5" s="10" customFormat="1">
      <c r="A32" s="457">
        <v>26</v>
      </c>
      <c r="B32" s="446" t="s">
        <v>118</v>
      </c>
      <c r="C32" s="454">
        <f>C33+C34</f>
        <v>0</v>
      </c>
      <c r="E32" s="66"/>
    </row>
    <row r="33" spans="1:5" s="10" customFormat="1">
      <c r="A33" s="457">
        <v>27</v>
      </c>
      <c r="B33" s="459" t="s">
        <v>179</v>
      </c>
      <c r="C33" s="454"/>
      <c r="E33" s="66"/>
    </row>
    <row r="34" spans="1:5" s="10" customFormat="1">
      <c r="A34" s="457">
        <v>28</v>
      </c>
      <c r="B34" s="459" t="s">
        <v>117</v>
      </c>
      <c r="C34" s="454"/>
      <c r="E34" s="66"/>
    </row>
    <row r="35" spans="1:5" s="10" customFormat="1">
      <c r="A35" s="457">
        <v>29</v>
      </c>
      <c r="B35" s="446" t="s">
        <v>116</v>
      </c>
      <c r="C35" s="445">
        <v>943285000</v>
      </c>
      <c r="E35" s="66"/>
    </row>
    <row r="36" spans="1:5" s="10" customFormat="1">
      <c r="A36" s="457">
        <v>30</v>
      </c>
      <c r="B36" s="456" t="s">
        <v>115</v>
      </c>
      <c r="C36" s="448">
        <f>SUM(C37:C41)</f>
        <v>0</v>
      </c>
      <c r="E36" s="66"/>
    </row>
    <row r="37" spans="1:5" s="10" customFormat="1">
      <c r="A37" s="457">
        <v>31</v>
      </c>
      <c r="B37" s="450" t="s">
        <v>114</v>
      </c>
      <c r="C37" s="454"/>
      <c r="E37" s="66"/>
    </row>
    <row r="38" spans="1:5" s="10" customFormat="1">
      <c r="A38" s="457">
        <v>32</v>
      </c>
      <c r="B38" s="451" t="s">
        <v>113</v>
      </c>
      <c r="C38" s="454"/>
      <c r="E38" s="66"/>
    </row>
    <row r="39" spans="1:5" s="10" customFormat="1">
      <c r="A39" s="457">
        <v>33</v>
      </c>
      <c r="B39" s="450" t="s">
        <v>112</v>
      </c>
      <c r="C39" s="454"/>
      <c r="E39" s="66"/>
    </row>
    <row r="40" spans="1:5" s="10" customFormat="1" ht="25.5">
      <c r="A40" s="457">
        <v>34</v>
      </c>
      <c r="B40" s="450" t="s">
        <v>101</v>
      </c>
      <c r="C40" s="454"/>
      <c r="E40" s="66"/>
    </row>
    <row r="41" spans="1:5" s="10" customFormat="1">
      <c r="A41" s="457">
        <v>35</v>
      </c>
      <c r="B41" s="455" t="s">
        <v>111</v>
      </c>
      <c r="C41" s="454"/>
      <c r="E41" s="66"/>
    </row>
    <row r="42" spans="1:5" s="10" customFormat="1">
      <c r="A42" s="457">
        <v>36</v>
      </c>
      <c r="B42" s="456" t="s">
        <v>110</v>
      </c>
      <c r="C42" s="448">
        <f>C31-C36</f>
        <v>943285000</v>
      </c>
      <c r="E42" s="66"/>
    </row>
    <row r="43" spans="1:5" s="10" customFormat="1">
      <c r="A43" s="457"/>
      <c r="B43" s="458"/>
      <c r="C43" s="454"/>
      <c r="E43" s="66"/>
    </row>
    <row r="44" spans="1:5" s="10" customFormat="1">
      <c r="A44" s="457">
        <v>37</v>
      </c>
      <c r="B44" s="460" t="s">
        <v>109</v>
      </c>
      <c r="C44" s="448">
        <f>SUM(C45:C47)</f>
        <v>487614144.5</v>
      </c>
      <c r="E44" s="66"/>
    </row>
    <row r="45" spans="1:5" s="10" customFormat="1">
      <c r="A45" s="457">
        <v>38</v>
      </c>
      <c r="B45" s="446" t="s">
        <v>108</v>
      </c>
      <c r="C45" s="454">
        <v>487614144.5</v>
      </c>
      <c r="E45" s="66"/>
    </row>
    <row r="46" spans="1:5" s="10" customFormat="1">
      <c r="A46" s="457">
        <v>39</v>
      </c>
      <c r="B46" s="446" t="s">
        <v>107</v>
      </c>
      <c r="C46" s="454"/>
      <c r="E46" s="66"/>
    </row>
    <row r="47" spans="1:5" s="10" customFormat="1">
      <c r="A47" s="457">
        <v>40</v>
      </c>
      <c r="B47" s="446" t="s">
        <v>106</v>
      </c>
      <c r="C47" s="454"/>
      <c r="E47" s="66"/>
    </row>
    <row r="48" spans="1:5" s="10" customFormat="1">
      <c r="A48" s="457">
        <v>41</v>
      </c>
      <c r="B48" s="460" t="s">
        <v>105</v>
      </c>
      <c r="C48" s="448">
        <f>SUM(C49:C52)</f>
        <v>0</v>
      </c>
      <c r="E48" s="66"/>
    </row>
    <row r="49" spans="1:5" s="10" customFormat="1">
      <c r="A49" s="457">
        <v>42</v>
      </c>
      <c r="B49" s="450" t="s">
        <v>104</v>
      </c>
      <c r="C49" s="454"/>
      <c r="E49" s="66"/>
    </row>
    <row r="50" spans="1:5" s="10" customFormat="1">
      <c r="A50" s="457">
        <v>43</v>
      </c>
      <c r="B50" s="451" t="s">
        <v>103</v>
      </c>
      <c r="C50" s="454"/>
      <c r="E50" s="66"/>
    </row>
    <row r="51" spans="1:5" s="10" customFormat="1">
      <c r="A51" s="457">
        <v>44</v>
      </c>
      <c r="B51" s="450" t="s">
        <v>102</v>
      </c>
      <c r="C51" s="454"/>
      <c r="E51" s="66"/>
    </row>
    <row r="52" spans="1:5" s="10" customFormat="1" ht="25.5">
      <c r="A52" s="457">
        <v>45</v>
      </c>
      <c r="B52" s="450" t="s">
        <v>101</v>
      </c>
      <c r="C52" s="454"/>
      <c r="E52" s="66"/>
    </row>
    <row r="53" spans="1:5" s="10" customFormat="1" ht="13.5" thickBot="1">
      <c r="A53" s="457">
        <v>46</v>
      </c>
      <c r="B53" s="461" t="s">
        <v>100</v>
      </c>
      <c r="C53" s="462">
        <f>C44-C48</f>
        <v>487614144.5</v>
      </c>
      <c r="E53" s="66"/>
    </row>
    <row r="56" spans="1:5">
      <c r="B56" s="7" t="s">
        <v>7</v>
      </c>
    </row>
  </sheetData>
  <dataValidations count="1">
    <dataValidation operator="lessThanOrEqual" allowBlank="1" showInputMessage="1" showErrorMessage="1" errorTitle="Should be negative number" error="Should be whole negative number or 0" sqref="C25:C34 C36:C53" xr:uid="{B37D5F48-AC43-4DCD-B0AD-E5D6BFBF438B}"/>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G23"/>
  <sheetViews>
    <sheetView showGridLines="0" zoomScale="80" zoomScaleNormal="80" workbookViewId="0"/>
  </sheetViews>
  <sheetFormatPr defaultColWidth="9.140625" defaultRowHeight="12.75"/>
  <cols>
    <col min="1" max="1" width="9.42578125" style="7" bestFit="1" customWidth="1"/>
    <col min="2" max="2" width="59" style="7" customWidth="1"/>
    <col min="3" max="3" width="16.7109375" style="7" bestFit="1" customWidth="1"/>
    <col min="4" max="4" width="14.5703125" style="78" bestFit="1" customWidth="1"/>
    <col min="5" max="16384" width="9.140625" style="7"/>
  </cols>
  <sheetData>
    <row r="1" spans="1:7">
      <c r="A1" s="1" t="s">
        <v>30</v>
      </c>
      <c r="B1" s="19" t="str">
        <f>'Info '!C2</f>
        <v xml:space="preserve">JSC "Bank of Georgia" </v>
      </c>
    </row>
    <row r="2" spans="1:7" s="2" customFormat="1" ht="15.75" customHeight="1">
      <c r="A2" s="2" t="s">
        <v>31</v>
      </c>
      <c r="B2" s="345">
        <f>'1. key ratios '!B2</f>
        <v>46022</v>
      </c>
      <c r="D2" s="397"/>
    </row>
    <row r="3" spans="1:7" s="2" customFormat="1" ht="15.75" customHeight="1">
      <c r="D3" s="397"/>
    </row>
    <row r="4" spans="1:7" ht="13.5" thickBot="1">
      <c r="A4" s="4" t="s">
        <v>268</v>
      </c>
      <c r="B4" s="463" t="s">
        <v>269</v>
      </c>
    </row>
    <row r="5" spans="1:7" s="468" customFormat="1" ht="12.75" customHeight="1">
      <c r="A5" s="464"/>
      <c r="B5" s="465" t="s">
        <v>272</v>
      </c>
      <c r="C5" s="466" t="s">
        <v>270</v>
      </c>
      <c r="D5" s="467" t="s">
        <v>271</v>
      </c>
    </row>
    <row r="6" spans="1:7" s="472" customFormat="1">
      <c r="A6" s="469">
        <v>1</v>
      </c>
      <c r="B6" s="470" t="s">
        <v>273</v>
      </c>
      <c r="C6" s="470"/>
      <c r="D6" s="471"/>
    </row>
    <row r="7" spans="1:7" s="472" customFormat="1">
      <c r="A7" s="473" t="s">
        <v>259</v>
      </c>
      <c r="B7" s="474" t="s">
        <v>274</v>
      </c>
      <c r="C7" s="475">
        <v>4.4999999999999998E-2</v>
      </c>
      <c r="D7" s="476">
        <v>1448431097.1251819</v>
      </c>
      <c r="F7" s="477"/>
      <c r="G7" s="477"/>
    </row>
    <row r="8" spans="1:7" s="472" customFormat="1">
      <c r="A8" s="473" t="s">
        <v>260</v>
      </c>
      <c r="B8" s="474" t="s">
        <v>275</v>
      </c>
      <c r="C8" s="478">
        <v>0.06</v>
      </c>
      <c r="D8" s="476">
        <v>1931241462.833576</v>
      </c>
      <c r="F8" s="477"/>
      <c r="G8" s="477"/>
    </row>
    <row r="9" spans="1:7" s="472" customFormat="1">
      <c r="A9" s="473" t="s">
        <v>261</v>
      </c>
      <c r="B9" s="474" t="s">
        <v>276</v>
      </c>
      <c r="C9" s="478">
        <v>0.08</v>
      </c>
      <c r="D9" s="476">
        <v>2574988617.1114345</v>
      </c>
      <c r="F9" s="477"/>
      <c r="G9" s="477"/>
    </row>
    <row r="10" spans="1:7" s="472" customFormat="1">
      <c r="A10" s="469" t="s">
        <v>262</v>
      </c>
      <c r="B10" s="470" t="s">
        <v>277</v>
      </c>
      <c r="C10" s="479"/>
      <c r="D10" s="471"/>
      <c r="F10" s="477"/>
      <c r="G10" s="477"/>
    </row>
    <row r="11" spans="1:7" s="472" customFormat="1">
      <c r="A11" s="473" t="s">
        <v>263</v>
      </c>
      <c r="B11" s="474" t="s">
        <v>339</v>
      </c>
      <c r="C11" s="478">
        <v>2.5000000000000001E-2</v>
      </c>
      <c r="D11" s="476">
        <v>804683942.84732342</v>
      </c>
      <c r="F11" s="477"/>
      <c r="G11" s="477"/>
    </row>
    <row r="12" spans="1:7" s="472" customFormat="1">
      <c r="A12" s="473" t="s">
        <v>264</v>
      </c>
      <c r="B12" s="474" t="s">
        <v>278</v>
      </c>
      <c r="C12" s="478">
        <v>5.0000000000000001E-3</v>
      </c>
      <c r="D12" s="476">
        <v>160936788.56946465</v>
      </c>
      <c r="F12" s="477"/>
      <c r="G12" s="477"/>
    </row>
    <row r="13" spans="1:7" s="472" customFormat="1">
      <c r="A13" s="473" t="s">
        <v>265</v>
      </c>
      <c r="B13" s="474" t="s">
        <v>279</v>
      </c>
      <c r="C13" s="478">
        <v>0.03</v>
      </c>
      <c r="D13" s="476">
        <v>965620731.41678798</v>
      </c>
      <c r="F13" s="477"/>
      <c r="G13" s="477"/>
    </row>
    <row r="14" spans="1:7" s="472" customFormat="1">
      <c r="A14" s="469" t="s">
        <v>266</v>
      </c>
      <c r="B14" s="470" t="s">
        <v>337</v>
      </c>
      <c r="C14" s="480"/>
      <c r="D14" s="471"/>
      <c r="F14" s="477"/>
      <c r="G14" s="477"/>
    </row>
    <row r="15" spans="1:7" s="472" customFormat="1">
      <c r="A15" s="473">
        <v>3.1</v>
      </c>
      <c r="B15" s="474" t="s">
        <v>284</v>
      </c>
      <c r="C15" s="478">
        <v>4.6630258923995055E-2</v>
      </c>
      <c r="D15" s="476">
        <v>1500904824.2780769</v>
      </c>
      <c r="F15" s="477"/>
      <c r="G15" s="477"/>
    </row>
    <row r="16" spans="1:7" s="472" customFormat="1">
      <c r="A16" s="473">
        <v>3.2</v>
      </c>
      <c r="B16" s="474" t="s">
        <v>285</v>
      </c>
      <c r="C16" s="478">
        <v>5.3127713359878537E-2</v>
      </c>
      <c r="D16" s="476">
        <v>1710040714.4355791</v>
      </c>
      <c r="F16" s="477"/>
      <c r="G16" s="477"/>
    </row>
    <row r="17" spans="1:7" s="472" customFormat="1">
      <c r="A17" s="473">
        <v>3.3</v>
      </c>
      <c r="B17" s="474" t="s">
        <v>286</v>
      </c>
      <c r="C17" s="478">
        <v>6.1676995512356794E-2</v>
      </c>
      <c r="D17" s="476">
        <v>1985219517.2743974</v>
      </c>
      <c r="F17" s="477"/>
      <c r="G17" s="477"/>
    </row>
    <row r="18" spans="1:7" s="468" customFormat="1" ht="12.75" customHeight="1">
      <c r="A18" s="481"/>
      <c r="B18" s="482" t="s">
        <v>336</v>
      </c>
      <c r="C18" s="483" t="s">
        <v>698</v>
      </c>
      <c r="D18" s="484" t="s">
        <v>699</v>
      </c>
      <c r="F18" s="477"/>
      <c r="G18" s="477"/>
    </row>
    <row r="19" spans="1:7" s="472" customFormat="1">
      <c r="A19" s="485">
        <v>4</v>
      </c>
      <c r="B19" s="474" t="s">
        <v>280</v>
      </c>
      <c r="C19" s="478">
        <v>0.15163025892399506</v>
      </c>
      <c r="D19" s="476">
        <v>4880577384.2368355</v>
      </c>
      <c r="F19" s="477"/>
      <c r="G19" s="477"/>
    </row>
    <row r="20" spans="1:7" s="472" customFormat="1">
      <c r="A20" s="485">
        <v>5</v>
      </c>
      <c r="B20" s="474" t="s">
        <v>90</v>
      </c>
      <c r="C20" s="478">
        <v>0.17312771335987853</v>
      </c>
      <c r="D20" s="476">
        <v>5572523640.1027308</v>
      </c>
      <c r="F20" s="477"/>
      <c r="G20" s="477"/>
    </row>
    <row r="21" spans="1:7" s="472" customFormat="1" ht="13.5" thickBot="1">
      <c r="A21" s="486" t="s">
        <v>267</v>
      </c>
      <c r="B21" s="487" t="s">
        <v>281</v>
      </c>
      <c r="C21" s="488">
        <v>0.20167699551235679</v>
      </c>
      <c r="D21" s="489">
        <v>6491449597.219408</v>
      </c>
      <c r="F21" s="477"/>
      <c r="G21" s="477"/>
    </row>
    <row r="22" spans="1:7">
      <c r="F22" s="4"/>
    </row>
    <row r="23" spans="1:7" ht="51">
      <c r="B23" s="20" t="s">
        <v>338</v>
      </c>
    </row>
  </sheetData>
  <conditionalFormatting sqref="C21">
    <cfRule type="cellIs" dxfId="19" priority="1" operator="lessThan">
      <formula>#REF!</formula>
    </cfRule>
  </conditionalFormatting>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73"/>
  <sheetViews>
    <sheetView showGridLines="0" zoomScale="70" zoomScaleNormal="70" workbookViewId="0">
      <pane xSplit="1" ySplit="5" topLeftCell="B6" activePane="bottomRight" state="frozen"/>
      <selection activeCell="B47" sqref="B47"/>
      <selection pane="topRight" activeCell="B47" sqref="B47"/>
      <selection pane="bottomLeft" activeCell="B47" sqref="B47"/>
      <selection pane="bottomRight" activeCell="B6" sqref="B6"/>
    </sheetView>
  </sheetViews>
  <sheetFormatPr defaultColWidth="9.140625" defaultRowHeight="12.75"/>
  <cols>
    <col min="1" max="1" width="10.7109375" style="7" customWidth="1"/>
    <col min="2" max="2" width="91.85546875" style="7" customWidth="1"/>
    <col min="3" max="3" width="53.140625" style="78" customWidth="1"/>
    <col min="4" max="4" width="32.28515625" style="7" customWidth="1"/>
    <col min="5" max="5" width="9.42578125" style="7" customWidth="1"/>
    <col min="6" max="6" width="16.42578125" style="7" bestFit="1" customWidth="1"/>
    <col min="7" max="16384" width="9.140625" style="7"/>
  </cols>
  <sheetData>
    <row r="1" spans="1:6">
      <c r="A1" s="1" t="s">
        <v>30</v>
      </c>
      <c r="B1" s="19" t="str">
        <f>'Info '!C2</f>
        <v xml:space="preserve">JSC "Bank of Georgia" </v>
      </c>
    </row>
    <row r="2" spans="1:6" s="2" customFormat="1" ht="15.75" customHeight="1">
      <c r="A2" s="1" t="s">
        <v>31</v>
      </c>
      <c r="B2" s="345">
        <f>'1. key ratios '!B2</f>
        <v>46022</v>
      </c>
      <c r="C2" s="397"/>
    </row>
    <row r="3" spans="1:6" s="2" customFormat="1" ht="15.75" customHeight="1">
      <c r="A3" s="490"/>
      <c r="C3" s="397"/>
    </row>
    <row r="4" spans="1:6" s="2" customFormat="1" ht="15.75" customHeight="1" thickBot="1">
      <c r="A4" s="2" t="s">
        <v>47</v>
      </c>
      <c r="B4" s="491" t="s">
        <v>165</v>
      </c>
      <c r="C4" s="397"/>
      <c r="D4" s="492" t="s">
        <v>35</v>
      </c>
    </row>
    <row r="5" spans="1:6" ht="25.5">
      <c r="A5" s="264" t="s">
        <v>6</v>
      </c>
      <c r="B5" s="265" t="s">
        <v>205</v>
      </c>
      <c r="C5" s="493" t="s">
        <v>643</v>
      </c>
      <c r="D5" s="494" t="s">
        <v>49</v>
      </c>
    </row>
    <row r="6" spans="1:6">
      <c r="A6" s="266">
        <v>1</v>
      </c>
      <c r="B6" s="267" t="s">
        <v>544</v>
      </c>
      <c r="C6" s="495">
        <f>SUM(C7:C9)</f>
        <v>4787229637.972147</v>
      </c>
      <c r="D6" s="496"/>
      <c r="E6" s="497"/>
      <c r="F6" s="66"/>
    </row>
    <row r="7" spans="1:6">
      <c r="A7" s="266">
        <v>1.1000000000000001</v>
      </c>
      <c r="B7" s="268" t="s">
        <v>545</v>
      </c>
      <c r="C7" s="498">
        <f>'[4]2. SOFP'!E8</f>
        <v>965037200.93000007</v>
      </c>
      <c r="D7" s="496"/>
      <c r="E7" s="497"/>
      <c r="F7" s="66"/>
    </row>
    <row r="8" spans="1:6">
      <c r="A8" s="266">
        <v>1.2</v>
      </c>
      <c r="B8" s="268" t="s">
        <v>546</v>
      </c>
      <c r="C8" s="498">
        <f>'[4]2. SOFP'!E9</f>
        <v>2930998051.0299997</v>
      </c>
      <c r="D8" s="496"/>
      <c r="E8" s="497"/>
      <c r="F8" s="66"/>
    </row>
    <row r="9" spans="1:6">
      <c r="A9" s="266">
        <v>1.3</v>
      </c>
      <c r="B9" s="268" t="s">
        <v>547</v>
      </c>
      <c r="C9" s="498">
        <f>'[4]2. SOFP'!E10</f>
        <v>891194386.01214719</v>
      </c>
      <c r="D9" s="496"/>
      <c r="E9" s="497"/>
      <c r="F9" s="66"/>
    </row>
    <row r="10" spans="1:6">
      <c r="A10" s="266">
        <v>2</v>
      </c>
      <c r="B10" s="215" t="s">
        <v>548</v>
      </c>
      <c r="C10" s="498">
        <f>'[4]2. SOFP'!E11</f>
        <v>5724966.6899999995</v>
      </c>
      <c r="D10" s="496"/>
      <c r="E10" s="497"/>
      <c r="F10" s="66"/>
    </row>
    <row r="11" spans="1:6">
      <c r="A11" s="266">
        <v>2.1</v>
      </c>
      <c r="B11" s="206" t="s">
        <v>549</v>
      </c>
      <c r="C11" s="499">
        <f>'[4]2. SOFP'!E12</f>
        <v>5724966.6899999995</v>
      </c>
      <c r="D11" s="500"/>
      <c r="E11" s="501"/>
      <c r="F11" s="66"/>
    </row>
    <row r="12" spans="1:6">
      <c r="A12" s="266">
        <v>3</v>
      </c>
      <c r="B12" s="269" t="s">
        <v>550</v>
      </c>
      <c r="C12" s="502"/>
      <c r="D12" s="500"/>
      <c r="E12" s="501"/>
      <c r="F12" s="66"/>
    </row>
    <row r="13" spans="1:6">
      <c r="A13" s="266">
        <v>4</v>
      </c>
      <c r="B13" s="270" t="s">
        <v>551</v>
      </c>
      <c r="C13" s="503"/>
      <c r="D13" s="500"/>
      <c r="E13" s="501"/>
      <c r="F13" s="66"/>
    </row>
    <row r="14" spans="1:6">
      <c r="A14" s="266">
        <v>5</v>
      </c>
      <c r="B14" s="270" t="s">
        <v>552</v>
      </c>
      <c r="C14" s="503">
        <f>SUM(C15)+C17</f>
        <v>6291102809.5119009</v>
      </c>
      <c r="D14" s="500"/>
      <c r="E14" s="501"/>
      <c r="F14" s="66"/>
    </row>
    <row r="15" spans="1:6">
      <c r="A15" s="266">
        <v>5.0999999999999996</v>
      </c>
      <c r="B15" s="271" t="s">
        <v>553</v>
      </c>
      <c r="C15" s="504">
        <f>'[4]2. SOFP'!E16</f>
        <v>1507111.8</v>
      </c>
      <c r="D15" s="500"/>
      <c r="E15" s="497"/>
      <c r="F15" s="66"/>
    </row>
    <row r="16" spans="1:6">
      <c r="A16" s="266"/>
      <c r="B16" s="272"/>
      <c r="C16" s="504">
        <f>'[4]9. Capital'!C18</f>
        <v>0</v>
      </c>
      <c r="D16" s="500" t="s">
        <v>703</v>
      </c>
      <c r="E16" s="497"/>
      <c r="F16" s="66"/>
    </row>
    <row r="17" spans="1:6">
      <c r="A17" s="266">
        <v>5.2</v>
      </c>
      <c r="B17" s="271" t="s">
        <v>554</v>
      </c>
      <c r="C17" s="504">
        <f>'[4]2. SOFP'!E17</f>
        <v>6289595697.7119007</v>
      </c>
      <c r="D17" s="500"/>
      <c r="E17" s="497"/>
      <c r="F17" s="66"/>
    </row>
    <row r="18" spans="1:6">
      <c r="A18" s="266">
        <v>5.3</v>
      </c>
      <c r="B18" s="271" t="s">
        <v>555</v>
      </c>
      <c r="C18" s="504">
        <f>'[4]2. SOFP'!E18</f>
        <v>0</v>
      </c>
      <c r="D18" s="500"/>
      <c r="E18" s="497"/>
      <c r="F18" s="66"/>
    </row>
    <row r="19" spans="1:6">
      <c r="A19" s="266">
        <v>6</v>
      </c>
      <c r="B19" s="269" t="s">
        <v>556</v>
      </c>
      <c r="C19" s="502">
        <f>SUM(C20:C21)</f>
        <v>29228870851.539307</v>
      </c>
      <c r="D19" s="500"/>
      <c r="E19" s="497"/>
      <c r="F19" s="66"/>
    </row>
    <row r="20" spans="1:6">
      <c r="A20" s="266">
        <v>6.1</v>
      </c>
      <c r="B20" s="271" t="s">
        <v>554</v>
      </c>
      <c r="C20" s="504">
        <f>'[4]2. SOFP'!E20</f>
        <v>1940264306.7381001</v>
      </c>
      <c r="D20" s="500"/>
      <c r="E20" s="497"/>
      <c r="F20" s="66"/>
    </row>
    <row r="21" spans="1:6">
      <c r="A21" s="266">
        <v>6.2</v>
      </c>
      <c r="B21" s="271" t="s">
        <v>555</v>
      </c>
      <c r="C21" s="504">
        <f>'[4]2. SOFP'!E21</f>
        <v>27288606544.801205</v>
      </c>
      <c r="D21" s="500"/>
      <c r="E21" s="497"/>
      <c r="F21" s="66"/>
    </row>
    <row r="22" spans="1:6">
      <c r="A22" s="266">
        <v>7</v>
      </c>
      <c r="B22" s="273" t="s">
        <v>557</v>
      </c>
      <c r="C22" s="505">
        <f>'[4]2. SOFP'!E22</f>
        <v>391420284.33000004</v>
      </c>
      <c r="D22" s="500">
        <v>0</v>
      </c>
      <c r="E22" s="497"/>
      <c r="F22" s="66"/>
    </row>
    <row r="23" spans="1:6">
      <c r="A23" s="266"/>
      <c r="B23" s="273"/>
      <c r="C23" s="505">
        <f>'[4]9. Capital'!C22</f>
        <v>9537977</v>
      </c>
      <c r="D23" s="500" t="s">
        <v>704</v>
      </c>
      <c r="E23" s="497"/>
      <c r="F23" s="66"/>
    </row>
    <row r="24" spans="1:6">
      <c r="A24" s="266"/>
      <c r="B24" s="273"/>
      <c r="C24" s="505"/>
      <c r="D24" s="500"/>
      <c r="E24" s="497"/>
      <c r="F24" s="66"/>
    </row>
    <row r="25" spans="1:6">
      <c r="A25" s="266">
        <v>8</v>
      </c>
      <c r="B25" s="273" t="s">
        <v>558</v>
      </c>
      <c r="C25" s="505">
        <f>'[4]2. SOFP'!E23</f>
        <v>10482885.16</v>
      </c>
      <c r="D25" s="500"/>
      <c r="E25" s="506"/>
      <c r="F25" s="66"/>
    </row>
    <row r="26" spans="1:6">
      <c r="A26" s="266">
        <v>9</v>
      </c>
      <c r="B26" s="270" t="s">
        <v>559</v>
      </c>
      <c r="C26" s="503">
        <f>SUM(C27:C28)</f>
        <v>799373086.9000001</v>
      </c>
      <c r="D26" s="500"/>
      <c r="E26" s="497"/>
      <c r="F26" s="66"/>
    </row>
    <row r="27" spans="1:6">
      <c r="A27" s="266">
        <v>9.1</v>
      </c>
      <c r="B27" s="274" t="s">
        <v>560</v>
      </c>
      <c r="C27" s="507">
        <f>'[4]2. SOFP'!E25</f>
        <v>691117790.09000003</v>
      </c>
      <c r="D27" s="500"/>
      <c r="E27" s="497"/>
      <c r="F27" s="66"/>
    </row>
    <row r="28" spans="1:6">
      <c r="A28" s="266">
        <v>9.1999999999999993</v>
      </c>
      <c r="B28" s="274" t="s">
        <v>561</v>
      </c>
      <c r="C28" s="507">
        <f>'[4]2. SOFP'!E26</f>
        <v>108255296.81</v>
      </c>
      <c r="D28" s="500"/>
      <c r="E28" s="497"/>
      <c r="F28" s="66"/>
    </row>
    <row r="29" spans="1:6">
      <c r="A29" s="266">
        <v>10</v>
      </c>
      <c r="B29" s="270" t="s">
        <v>562</v>
      </c>
      <c r="C29" s="503">
        <f>SUM(C30:C31)</f>
        <v>195189323.09999999</v>
      </c>
      <c r="D29" s="500"/>
      <c r="E29" s="497"/>
      <c r="F29" s="66"/>
    </row>
    <row r="30" spans="1:6">
      <c r="A30" s="266">
        <v>10.1</v>
      </c>
      <c r="B30" s="274" t="s">
        <v>563</v>
      </c>
      <c r="C30" s="507">
        <f>'[4]2. SOFP'!E28</f>
        <v>33453342.84</v>
      </c>
      <c r="D30" s="500" t="s">
        <v>705</v>
      </c>
      <c r="E30" s="497"/>
      <c r="F30" s="66"/>
    </row>
    <row r="31" spans="1:6">
      <c r="A31" s="266">
        <v>10.199999999999999</v>
      </c>
      <c r="B31" s="274" t="s">
        <v>564</v>
      </c>
      <c r="C31" s="507">
        <f>'[4]2. SOFP'!E29</f>
        <v>161735980.25999999</v>
      </c>
      <c r="D31" s="500" t="s">
        <v>705</v>
      </c>
      <c r="E31" s="497"/>
      <c r="F31" s="66"/>
    </row>
    <row r="32" spans="1:6">
      <c r="A32" s="266">
        <v>11</v>
      </c>
      <c r="B32" s="270" t="s">
        <v>565</v>
      </c>
      <c r="C32" s="503">
        <f>SUM(C33:C34)</f>
        <v>0</v>
      </c>
      <c r="D32" s="500"/>
      <c r="E32" s="497"/>
      <c r="F32" s="66"/>
    </row>
    <row r="33" spans="1:6">
      <c r="A33" s="266">
        <v>11.1</v>
      </c>
      <c r="B33" s="274" t="s">
        <v>566</v>
      </c>
      <c r="C33" s="507">
        <f>'[4]2. SOFP'!E31</f>
        <v>0</v>
      </c>
      <c r="D33" s="500"/>
      <c r="E33" s="497"/>
      <c r="F33" s="66"/>
    </row>
    <row r="34" spans="1:6">
      <c r="A34" s="266">
        <v>11.2</v>
      </c>
      <c r="B34" s="274" t="s">
        <v>567</v>
      </c>
      <c r="C34" s="507">
        <f>'[4]2. SOFP'!E32</f>
        <v>0</v>
      </c>
      <c r="D34" s="500"/>
      <c r="E34" s="497"/>
      <c r="F34" s="66"/>
    </row>
    <row r="35" spans="1:6">
      <c r="A35" s="266">
        <v>13</v>
      </c>
      <c r="B35" s="270" t="s">
        <v>568</v>
      </c>
      <c r="C35" s="507">
        <f>'[4]2. SOFP'!E33</f>
        <v>764819248.11210001</v>
      </c>
      <c r="D35" s="500"/>
      <c r="E35" s="497"/>
      <c r="F35" s="66"/>
    </row>
    <row r="36" spans="1:6">
      <c r="A36" s="266">
        <v>13.1</v>
      </c>
      <c r="B36" s="275" t="s">
        <v>569</v>
      </c>
      <c r="C36" s="507">
        <f>'[4]2. SOFP'!E34</f>
        <v>365734805.37</v>
      </c>
      <c r="D36" s="500"/>
      <c r="E36" s="497"/>
      <c r="F36" s="66"/>
    </row>
    <row r="37" spans="1:6">
      <c r="A37" s="266">
        <v>13.2</v>
      </c>
      <c r="B37" s="275" t="s">
        <v>570</v>
      </c>
      <c r="C37" s="507">
        <f>'[4]2. SOFP'!E35</f>
        <v>0</v>
      </c>
      <c r="D37" s="500"/>
      <c r="E37" s="506"/>
      <c r="F37" s="66"/>
    </row>
    <row r="38" spans="1:6">
      <c r="A38" s="266">
        <v>14</v>
      </c>
      <c r="B38" s="276" t="s">
        <v>571</v>
      </c>
      <c r="C38" s="503">
        <f>SUM(C6,C10,C12,C13,C14,C19,C22,C25,C26,C29,C32,C35)</f>
        <v>42474213093.31546</v>
      </c>
      <c r="D38" s="500"/>
      <c r="E38" s="497"/>
      <c r="F38" s="66"/>
    </row>
    <row r="39" spans="1:6">
      <c r="A39" s="266"/>
      <c r="B39" s="277" t="s">
        <v>572</v>
      </c>
      <c r="C39" s="503"/>
      <c r="D39" s="500"/>
      <c r="E39" s="497"/>
      <c r="F39" s="66"/>
    </row>
    <row r="40" spans="1:6">
      <c r="A40" s="266">
        <v>15</v>
      </c>
      <c r="B40" s="273" t="s">
        <v>573</v>
      </c>
      <c r="C40" s="499">
        <f>'[4]2. SOFP'!E38</f>
        <v>11249808.109999999</v>
      </c>
      <c r="D40" s="500"/>
      <c r="E40" s="497"/>
      <c r="F40" s="66"/>
    </row>
    <row r="41" spans="1:6">
      <c r="A41" s="266">
        <v>15.1</v>
      </c>
      <c r="B41" s="206" t="s">
        <v>549</v>
      </c>
      <c r="C41" s="499">
        <f>'[4]2. SOFP'!E39</f>
        <v>11249808.109999999</v>
      </c>
      <c r="D41" s="500"/>
      <c r="E41" s="497"/>
      <c r="F41" s="66"/>
    </row>
    <row r="42" spans="1:6">
      <c r="A42" s="266">
        <v>16</v>
      </c>
      <c r="B42" s="273" t="s">
        <v>574</v>
      </c>
      <c r="C42" s="505"/>
      <c r="D42" s="500"/>
      <c r="E42" s="497"/>
      <c r="F42" s="66"/>
    </row>
    <row r="43" spans="1:6">
      <c r="A43" s="266">
        <v>17</v>
      </c>
      <c r="B43" s="273" t="s">
        <v>575</v>
      </c>
      <c r="C43" s="505">
        <f>SUM(C44:C47)</f>
        <v>34592079551.569901</v>
      </c>
      <c r="D43" s="500"/>
      <c r="E43" s="497"/>
      <c r="F43" s="66"/>
    </row>
    <row r="44" spans="1:6">
      <c r="A44" s="266">
        <v>17.100000000000001</v>
      </c>
      <c r="B44" s="278" t="s">
        <v>576</v>
      </c>
      <c r="C44" s="499">
        <f>'[4]2. SOFP'!E42</f>
        <v>28159403683.734299</v>
      </c>
      <c r="D44" s="500"/>
      <c r="E44" s="497"/>
      <c r="F44" s="66"/>
    </row>
    <row r="45" spans="1:6">
      <c r="A45" s="266">
        <v>17.2</v>
      </c>
      <c r="B45" s="268" t="s">
        <v>577</v>
      </c>
      <c r="C45" s="498">
        <f>'[4]2. SOFP'!E43</f>
        <v>5451438323.8355999</v>
      </c>
      <c r="D45" s="500"/>
      <c r="E45" s="506"/>
      <c r="F45" s="66"/>
    </row>
    <row r="46" spans="1:6">
      <c r="A46" s="266">
        <v>17.3</v>
      </c>
      <c r="B46" s="278" t="s">
        <v>578</v>
      </c>
      <c r="C46" s="499">
        <f>'[4]2. SOFP'!E44</f>
        <v>758018889.68000007</v>
      </c>
      <c r="D46" s="500"/>
      <c r="F46" s="66"/>
    </row>
    <row r="47" spans="1:6">
      <c r="A47" s="266">
        <v>17.399999999999999</v>
      </c>
      <c r="B47" s="278" t="s">
        <v>579</v>
      </c>
      <c r="C47" s="499">
        <f>'[4]2. SOFP'!E45</f>
        <v>223218654.32000002</v>
      </c>
      <c r="D47" s="500"/>
      <c r="F47" s="66"/>
    </row>
    <row r="48" spans="1:6">
      <c r="A48" s="266">
        <v>18</v>
      </c>
      <c r="B48" s="270" t="s">
        <v>580</v>
      </c>
      <c r="C48" s="503">
        <f>'[4]2. SOFP'!E46</f>
        <v>2694732.0365999998</v>
      </c>
      <c r="D48" s="500"/>
      <c r="F48" s="66"/>
    </row>
    <row r="49" spans="1:6">
      <c r="A49" s="266">
        <v>19</v>
      </c>
      <c r="B49" s="270" t="s">
        <v>581</v>
      </c>
      <c r="C49" s="503">
        <f>SUM(C50:C51)</f>
        <v>16247362.909999995</v>
      </c>
      <c r="D49" s="500"/>
      <c r="F49" s="66"/>
    </row>
    <row r="50" spans="1:6">
      <c r="A50" s="266">
        <v>19.100000000000001</v>
      </c>
      <c r="B50" s="279" t="s">
        <v>582</v>
      </c>
      <c r="C50" s="498">
        <f>'[4]2. SOFP'!E48</f>
        <v>5684923.3799999952</v>
      </c>
      <c r="D50" s="500"/>
      <c r="F50" s="66"/>
    </row>
    <row r="51" spans="1:6">
      <c r="A51" s="266">
        <v>19.2</v>
      </c>
      <c r="B51" s="279" t="s">
        <v>583</v>
      </c>
      <c r="C51" s="498">
        <f>'[4]2. SOFP'!E49</f>
        <v>10562439.529999999</v>
      </c>
      <c r="D51" s="500"/>
      <c r="F51" s="66"/>
    </row>
    <row r="52" spans="1:6">
      <c r="A52" s="266">
        <v>20</v>
      </c>
      <c r="B52" s="276" t="s">
        <v>584</v>
      </c>
      <c r="C52" s="498">
        <f>'[4]2. SOFP'!E50</f>
        <v>1470312030</v>
      </c>
      <c r="D52" s="500"/>
      <c r="F52" s="66"/>
    </row>
    <row r="53" spans="1:6">
      <c r="A53" s="266"/>
      <c r="B53" s="276" t="s">
        <v>116</v>
      </c>
      <c r="C53" s="498">
        <f>'[4]9. Capital'!C35</f>
        <v>943285000</v>
      </c>
      <c r="D53" s="500" t="s">
        <v>706</v>
      </c>
      <c r="F53" s="66"/>
    </row>
    <row r="54" spans="1:6">
      <c r="A54" s="266"/>
      <c r="B54" s="276" t="s">
        <v>107</v>
      </c>
      <c r="C54" s="498">
        <f>'[4]9. Capital'!C45</f>
        <v>487614144.5</v>
      </c>
      <c r="D54" s="500" t="s">
        <v>707</v>
      </c>
      <c r="F54" s="66"/>
    </row>
    <row r="55" spans="1:6">
      <c r="A55" s="266">
        <v>21</v>
      </c>
      <c r="B55" s="215" t="s">
        <v>585</v>
      </c>
      <c r="C55" s="498">
        <f>'[4]2. SOFP'!E51</f>
        <v>492859156.90209997</v>
      </c>
      <c r="D55" s="500"/>
      <c r="F55" s="66"/>
    </row>
    <row r="56" spans="1:6">
      <c r="A56" s="266">
        <v>21.1</v>
      </c>
      <c r="B56" s="268" t="s">
        <v>586</v>
      </c>
      <c r="C56" s="498">
        <f>'[4]2. SOFP'!E52</f>
        <v>138161600.84999999</v>
      </c>
      <c r="D56" s="500"/>
      <c r="F56" s="66"/>
    </row>
    <row r="57" spans="1:6">
      <c r="A57" s="266">
        <v>22</v>
      </c>
      <c r="B57" s="276" t="s">
        <v>587</v>
      </c>
      <c r="C57" s="503">
        <f>SUM(C40,C42,C43,C48,C49,C52,C55)</f>
        <v>36585442641.528603</v>
      </c>
      <c r="D57" s="500"/>
      <c r="F57" s="66"/>
    </row>
    <row r="58" spans="1:6">
      <c r="A58" s="266"/>
      <c r="B58" s="277" t="s">
        <v>588</v>
      </c>
      <c r="C58" s="503"/>
      <c r="D58" s="500"/>
      <c r="F58" s="66"/>
    </row>
    <row r="59" spans="1:6">
      <c r="A59" s="266">
        <v>23</v>
      </c>
      <c r="B59" s="276" t="s">
        <v>589</v>
      </c>
      <c r="C59" s="503">
        <f>'[4]2. SOFP'!E55</f>
        <v>27993660.18</v>
      </c>
      <c r="D59" s="500" t="s">
        <v>708</v>
      </c>
      <c r="F59" s="66"/>
    </row>
    <row r="60" spans="1:6">
      <c r="A60" s="266">
        <v>24</v>
      </c>
      <c r="B60" s="276" t="s">
        <v>590</v>
      </c>
      <c r="C60" s="503">
        <f>'[4]2. SOFP'!E56</f>
        <v>0</v>
      </c>
      <c r="D60" s="500"/>
      <c r="F60" s="66"/>
    </row>
    <row r="61" spans="1:6">
      <c r="A61" s="266">
        <v>25</v>
      </c>
      <c r="B61" s="276" t="s">
        <v>591</v>
      </c>
      <c r="C61" s="503">
        <f>'[4]2. SOFP'!E57</f>
        <v>252311118.03999999</v>
      </c>
      <c r="D61" s="500" t="s">
        <v>709</v>
      </c>
      <c r="F61" s="66"/>
    </row>
    <row r="62" spans="1:6">
      <c r="A62" s="266">
        <v>26</v>
      </c>
      <c r="B62" s="270" t="s">
        <v>592</v>
      </c>
      <c r="C62" s="503">
        <f>'[4]2. SOFP'!E58</f>
        <v>-11366</v>
      </c>
      <c r="D62" s="500" t="s">
        <v>710</v>
      </c>
      <c r="F62" s="66"/>
    </row>
    <row r="63" spans="1:6">
      <c r="A63" s="266">
        <v>27</v>
      </c>
      <c r="B63" s="270" t="s">
        <v>593</v>
      </c>
      <c r="C63" s="503">
        <f>'[4]2. SOFP'!E59</f>
        <v>0</v>
      </c>
      <c r="D63" s="500"/>
      <c r="F63" s="66"/>
    </row>
    <row r="64" spans="1:6">
      <c r="A64" s="266">
        <v>27.1</v>
      </c>
      <c r="B64" s="279" t="s">
        <v>594</v>
      </c>
      <c r="C64" s="503">
        <f>'[4]2. SOFP'!E60</f>
        <v>0</v>
      </c>
      <c r="D64" s="500"/>
      <c r="F64" s="66"/>
    </row>
    <row r="65" spans="1:6">
      <c r="A65" s="266">
        <v>27.2</v>
      </c>
      <c r="B65" s="278" t="s">
        <v>595</v>
      </c>
      <c r="C65" s="503">
        <f>'[4]2. SOFP'!E61</f>
        <v>0</v>
      </c>
      <c r="D65" s="500"/>
      <c r="F65" s="66"/>
    </row>
    <row r="66" spans="1:6">
      <c r="A66" s="266">
        <v>28</v>
      </c>
      <c r="B66" s="215" t="s">
        <v>596</v>
      </c>
      <c r="C66" s="503">
        <f>'[4]2. SOFP'!E62</f>
        <v>-81495386.549999997</v>
      </c>
      <c r="D66" s="500"/>
      <c r="F66" s="66"/>
    </row>
    <row r="67" spans="1:6">
      <c r="A67" s="266">
        <v>29</v>
      </c>
      <c r="B67" s="270" t="s">
        <v>597</v>
      </c>
      <c r="C67" s="503">
        <f>SUM(C68:C70)</f>
        <v>14869919.620000001</v>
      </c>
      <c r="D67" s="508"/>
      <c r="F67" s="66"/>
    </row>
    <row r="68" spans="1:6">
      <c r="A68" s="266">
        <v>29.1</v>
      </c>
      <c r="B68" s="271" t="s">
        <v>598</v>
      </c>
      <c r="C68" s="504">
        <f>'[4]2. SOFP'!E64</f>
        <v>3503375.9</v>
      </c>
      <c r="D68" s="500" t="s">
        <v>711</v>
      </c>
      <c r="F68" s="66"/>
    </row>
    <row r="69" spans="1:6">
      <c r="A69" s="266">
        <v>29.2</v>
      </c>
      <c r="B69" s="279" t="s">
        <v>599</v>
      </c>
      <c r="C69" s="498">
        <f>'[4]2. SOFP'!E65</f>
        <v>214966.39999999999</v>
      </c>
      <c r="D69" s="500" t="s">
        <v>711</v>
      </c>
    </row>
    <row r="70" spans="1:6">
      <c r="A70" s="266">
        <v>29.3</v>
      </c>
      <c r="B70" s="274" t="s">
        <v>600</v>
      </c>
      <c r="C70" s="507">
        <f>'[4]2. SOFP'!E66</f>
        <v>11151577.32</v>
      </c>
      <c r="D70" s="500" t="s">
        <v>711</v>
      </c>
    </row>
    <row r="71" spans="1:6">
      <c r="A71" s="266">
        <v>30</v>
      </c>
      <c r="B71" s="270" t="s">
        <v>601</v>
      </c>
      <c r="C71" s="503">
        <f>'[4]2. SOFP'!E67</f>
        <v>5675102506.0309639</v>
      </c>
      <c r="D71" s="500" t="s">
        <v>712</v>
      </c>
    </row>
    <row r="72" spans="1:6">
      <c r="A72" s="266">
        <v>31</v>
      </c>
      <c r="B72" s="280" t="s">
        <v>602</v>
      </c>
      <c r="C72" s="509">
        <f>SUM(C59,C60,C61,C62,C63,C66,C67,C71)</f>
        <v>5888770451.3209639</v>
      </c>
      <c r="D72" s="508"/>
    </row>
    <row r="73" spans="1:6" ht="13.5" thickBot="1">
      <c r="A73" s="281">
        <v>32</v>
      </c>
      <c r="B73" s="282" t="s">
        <v>603</v>
      </c>
      <c r="C73" s="510">
        <f>SUM(C57,C72)</f>
        <v>42474213092.849564</v>
      </c>
      <c r="D73" s="511"/>
    </row>
  </sheetData>
  <pageMargins left="0.7" right="0.7" top="0.75" bottom="0.75" header="0.3" footer="0.3"/>
  <pageSetup paperSize="9" orientation="portrait" horizontalDpi="4294967295" verticalDpi="4294967295"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S39"/>
  <sheetViews>
    <sheetView showGridLines="0" zoomScale="70" zoomScaleNormal="70" workbookViewId="0">
      <pane xSplit="1" ySplit="4" topLeftCell="B5" activePane="bottomRight" state="frozen"/>
      <selection activeCell="B9" sqref="B9"/>
      <selection pane="topRight" activeCell="B9" sqref="B9"/>
      <selection pane="bottomLeft" activeCell="B9" sqref="B9"/>
      <selection pane="bottomRight" activeCell="B5" sqref="B5"/>
    </sheetView>
  </sheetViews>
  <sheetFormatPr defaultColWidth="9.140625" defaultRowHeight="12.75"/>
  <cols>
    <col min="1" max="1" width="10.5703125" style="7" bestFit="1" customWidth="1"/>
    <col min="2" max="2" width="95" style="7" customWidth="1"/>
    <col min="3" max="3" width="17" style="7" bestFit="1" customWidth="1"/>
    <col min="4" max="4" width="16.5703125" style="7" bestFit="1" customWidth="1"/>
    <col min="5" max="5" width="15.28515625" style="7" bestFit="1" customWidth="1"/>
    <col min="6" max="6" width="16.5703125" style="7" bestFit="1" customWidth="1"/>
    <col min="7" max="7" width="17" style="7" bestFit="1" customWidth="1"/>
    <col min="8" max="8" width="13.42578125" style="7" bestFit="1" customWidth="1"/>
    <col min="9" max="9" width="14.28515625" style="7" bestFit="1" customWidth="1"/>
    <col min="10" max="10" width="13.42578125" style="7" bestFit="1" customWidth="1"/>
    <col min="11" max="11" width="17" style="7" bestFit="1" customWidth="1"/>
    <col min="12" max="12" width="15.28515625" style="7" bestFit="1" customWidth="1"/>
    <col min="13" max="13" width="18" style="7" bestFit="1" customWidth="1"/>
    <col min="14" max="14" width="17" style="7" bestFit="1" customWidth="1"/>
    <col min="15" max="15" width="15.28515625" style="7" bestFit="1" customWidth="1"/>
    <col min="16" max="16" width="13.140625" style="7" bestFit="1" customWidth="1"/>
    <col min="17" max="17" width="14.7109375" style="7" customWidth="1"/>
    <col min="18" max="18" width="13.140625" style="7" bestFit="1" customWidth="1"/>
    <col min="19" max="19" width="34.85546875" style="7" customWidth="1"/>
    <col min="20" max="16384" width="9.140625" style="7"/>
  </cols>
  <sheetData>
    <row r="1" spans="1:19">
      <c r="A1" s="1" t="s">
        <v>30</v>
      </c>
      <c r="B1" s="19" t="str">
        <f>'Info '!C2</f>
        <v xml:space="preserve">JSC "Bank of Georgia" </v>
      </c>
    </row>
    <row r="2" spans="1:19">
      <c r="A2" s="1" t="s">
        <v>31</v>
      </c>
      <c r="B2" s="345">
        <f>'1. key ratios '!B2</f>
        <v>46022</v>
      </c>
    </row>
    <row r="4" spans="1:19" ht="26.25" thickBot="1">
      <c r="A4" s="7" t="s">
        <v>146</v>
      </c>
      <c r="B4" s="512" t="s">
        <v>238</v>
      </c>
    </row>
    <row r="5" spans="1:19">
      <c r="A5" s="513"/>
      <c r="B5" s="514"/>
      <c r="C5" s="515" t="s">
        <v>0</v>
      </c>
      <c r="D5" s="515" t="s">
        <v>1</v>
      </c>
      <c r="E5" s="515" t="s">
        <v>2</v>
      </c>
      <c r="F5" s="515" t="s">
        <v>3</v>
      </c>
      <c r="G5" s="515" t="s">
        <v>4</v>
      </c>
      <c r="H5" s="515" t="s">
        <v>5</v>
      </c>
      <c r="I5" s="515" t="s">
        <v>8</v>
      </c>
      <c r="J5" s="515" t="s">
        <v>9</v>
      </c>
      <c r="K5" s="515" t="s">
        <v>10</v>
      </c>
      <c r="L5" s="515" t="s">
        <v>11</v>
      </c>
      <c r="M5" s="515" t="s">
        <v>12</v>
      </c>
      <c r="N5" s="515" t="s">
        <v>13</v>
      </c>
      <c r="O5" s="515" t="s">
        <v>222</v>
      </c>
      <c r="P5" s="515" t="s">
        <v>223</v>
      </c>
      <c r="Q5" s="515" t="s">
        <v>224</v>
      </c>
      <c r="R5" s="516" t="s">
        <v>225</v>
      </c>
      <c r="S5" s="517" t="s">
        <v>226</v>
      </c>
    </row>
    <row r="6" spans="1:19" ht="99" customHeight="1">
      <c r="A6" s="518"/>
      <c r="B6" s="679" t="s">
        <v>227</v>
      </c>
      <c r="C6" s="675">
        <v>0</v>
      </c>
      <c r="D6" s="676"/>
      <c r="E6" s="675">
        <v>0.2</v>
      </c>
      <c r="F6" s="676"/>
      <c r="G6" s="675">
        <v>0.35</v>
      </c>
      <c r="H6" s="676"/>
      <c r="I6" s="675">
        <v>0.5</v>
      </c>
      <c r="J6" s="676"/>
      <c r="K6" s="675">
        <v>0.75</v>
      </c>
      <c r="L6" s="676"/>
      <c r="M6" s="675">
        <v>1</v>
      </c>
      <c r="N6" s="676"/>
      <c r="O6" s="675">
        <v>1.5</v>
      </c>
      <c r="P6" s="676"/>
      <c r="Q6" s="675">
        <v>2.5</v>
      </c>
      <c r="R6" s="676"/>
      <c r="S6" s="677" t="s">
        <v>145</v>
      </c>
    </row>
    <row r="7" spans="1:19" ht="30.75" customHeight="1">
      <c r="A7" s="518"/>
      <c r="B7" s="680"/>
      <c r="C7" s="519" t="s">
        <v>148</v>
      </c>
      <c r="D7" s="519" t="s">
        <v>147</v>
      </c>
      <c r="E7" s="519" t="s">
        <v>148</v>
      </c>
      <c r="F7" s="519" t="s">
        <v>147</v>
      </c>
      <c r="G7" s="519" t="s">
        <v>148</v>
      </c>
      <c r="H7" s="519" t="s">
        <v>147</v>
      </c>
      <c r="I7" s="519" t="s">
        <v>148</v>
      </c>
      <c r="J7" s="519" t="s">
        <v>147</v>
      </c>
      <c r="K7" s="519" t="s">
        <v>148</v>
      </c>
      <c r="L7" s="519" t="s">
        <v>147</v>
      </c>
      <c r="M7" s="519" t="s">
        <v>148</v>
      </c>
      <c r="N7" s="519" t="s">
        <v>147</v>
      </c>
      <c r="O7" s="519" t="s">
        <v>148</v>
      </c>
      <c r="P7" s="519" t="s">
        <v>147</v>
      </c>
      <c r="Q7" s="519" t="s">
        <v>148</v>
      </c>
      <c r="R7" s="519" t="s">
        <v>147</v>
      </c>
      <c r="S7" s="678"/>
    </row>
    <row r="8" spans="1:19" s="523" customFormat="1">
      <c r="A8" s="520">
        <v>1</v>
      </c>
      <c r="B8" s="521" t="s">
        <v>51</v>
      </c>
      <c r="C8" s="522">
        <v>7710012857.0805998</v>
      </c>
      <c r="D8" s="522"/>
      <c r="E8" s="522">
        <v>0</v>
      </c>
      <c r="F8" s="522"/>
      <c r="G8" s="522"/>
      <c r="H8" s="522"/>
      <c r="I8" s="522">
        <v>0</v>
      </c>
      <c r="J8" s="522"/>
      <c r="K8" s="522">
        <v>0.35</v>
      </c>
      <c r="L8" s="522"/>
      <c r="M8" s="522">
        <v>2132910160.6113</v>
      </c>
      <c r="N8" s="522"/>
      <c r="O8" s="522">
        <v>0</v>
      </c>
      <c r="P8" s="522"/>
      <c r="Q8" s="522">
        <v>0</v>
      </c>
      <c r="R8" s="522"/>
      <c r="S8" s="522">
        <v>2132910160.8738</v>
      </c>
    </row>
    <row r="9" spans="1:19" s="523" customFormat="1">
      <c r="A9" s="520">
        <v>2</v>
      </c>
      <c r="B9" s="521" t="s">
        <v>52</v>
      </c>
      <c r="C9" s="522">
        <v>0</v>
      </c>
      <c r="D9" s="522"/>
      <c r="E9" s="522">
        <v>0</v>
      </c>
      <c r="F9" s="522"/>
      <c r="G9" s="522"/>
      <c r="H9" s="522"/>
      <c r="I9" s="522">
        <v>0</v>
      </c>
      <c r="J9" s="522"/>
      <c r="K9" s="522">
        <v>0</v>
      </c>
      <c r="L9" s="522"/>
      <c r="M9" s="522">
        <v>0</v>
      </c>
      <c r="N9" s="522"/>
      <c r="O9" s="522">
        <v>0</v>
      </c>
      <c r="P9" s="522"/>
      <c r="Q9" s="522">
        <v>0</v>
      </c>
      <c r="R9" s="522"/>
      <c r="S9" s="522">
        <v>0</v>
      </c>
    </row>
    <row r="10" spans="1:19" s="523" customFormat="1">
      <c r="A10" s="520">
        <v>3</v>
      </c>
      <c r="B10" s="521" t="s">
        <v>152</v>
      </c>
      <c r="C10" s="522">
        <v>0</v>
      </c>
      <c r="D10" s="522"/>
      <c r="E10" s="522">
        <v>0</v>
      </c>
      <c r="F10" s="522"/>
      <c r="G10" s="522"/>
      <c r="H10" s="522"/>
      <c r="I10" s="522">
        <v>0</v>
      </c>
      <c r="J10" s="522"/>
      <c r="K10" s="522">
        <v>0</v>
      </c>
      <c r="L10" s="522"/>
      <c r="M10" s="522">
        <v>0</v>
      </c>
      <c r="N10" s="522"/>
      <c r="O10" s="522">
        <v>0</v>
      </c>
      <c r="P10" s="522"/>
      <c r="Q10" s="522">
        <v>0</v>
      </c>
      <c r="R10" s="522"/>
      <c r="S10" s="522">
        <v>0</v>
      </c>
    </row>
    <row r="11" spans="1:19" s="523" customFormat="1">
      <c r="A11" s="520">
        <v>4</v>
      </c>
      <c r="B11" s="521" t="s">
        <v>53</v>
      </c>
      <c r="C11" s="522">
        <v>1081872450.75</v>
      </c>
      <c r="D11" s="522"/>
      <c r="E11" s="522">
        <v>0</v>
      </c>
      <c r="F11" s="522"/>
      <c r="G11" s="522"/>
      <c r="H11" s="522"/>
      <c r="I11" s="522">
        <v>0</v>
      </c>
      <c r="J11" s="522"/>
      <c r="K11" s="522">
        <v>0</v>
      </c>
      <c r="L11" s="522"/>
      <c r="M11" s="522">
        <v>0</v>
      </c>
      <c r="N11" s="522"/>
      <c r="O11" s="522">
        <v>0</v>
      </c>
      <c r="P11" s="522"/>
      <c r="Q11" s="522">
        <v>0</v>
      </c>
      <c r="R11" s="522"/>
      <c r="S11" s="522">
        <v>0</v>
      </c>
    </row>
    <row r="12" spans="1:19" s="523" customFormat="1">
      <c r="A12" s="520">
        <v>5</v>
      </c>
      <c r="B12" s="521" t="s">
        <v>54</v>
      </c>
      <c r="C12" s="522">
        <v>0</v>
      </c>
      <c r="D12" s="522"/>
      <c r="E12" s="522">
        <v>0</v>
      </c>
      <c r="F12" s="522"/>
      <c r="G12" s="522"/>
      <c r="H12" s="522"/>
      <c r="I12" s="522">
        <v>0</v>
      </c>
      <c r="J12" s="522"/>
      <c r="K12" s="522">
        <v>0</v>
      </c>
      <c r="L12" s="522"/>
      <c r="M12" s="522">
        <v>0</v>
      </c>
      <c r="N12" s="522"/>
      <c r="O12" s="522">
        <v>0</v>
      </c>
      <c r="P12" s="522"/>
      <c r="Q12" s="522">
        <v>0</v>
      </c>
      <c r="R12" s="522"/>
      <c r="S12" s="522">
        <v>0</v>
      </c>
    </row>
    <row r="13" spans="1:19" s="523" customFormat="1">
      <c r="A13" s="520">
        <v>6</v>
      </c>
      <c r="B13" s="521" t="s">
        <v>55</v>
      </c>
      <c r="C13" s="522">
        <v>0</v>
      </c>
      <c r="D13" s="522"/>
      <c r="E13" s="522">
        <v>819104905.55999994</v>
      </c>
      <c r="F13" s="522"/>
      <c r="G13" s="522">
        <v>0</v>
      </c>
      <c r="H13" s="522"/>
      <c r="I13" s="522">
        <v>26296998.149999999</v>
      </c>
      <c r="J13" s="522"/>
      <c r="K13" s="522">
        <v>0</v>
      </c>
      <c r="L13" s="522"/>
      <c r="M13" s="522">
        <v>33480131.100000001</v>
      </c>
      <c r="N13" s="522"/>
      <c r="O13" s="522">
        <v>49867.29</v>
      </c>
      <c r="P13" s="522"/>
      <c r="Q13" s="522">
        <v>0</v>
      </c>
      <c r="R13" s="522"/>
      <c r="S13" s="522">
        <v>210524412.22199997</v>
      </c>
    </row>
    <row r="14" spans="1:19" s="523" customFormat="1">
      <c r="A14" s="520">
        <v>7</v>
      </c>
      <c r="B14" s="521" t="s">
        <v>56</v>
      </c>
      <c r="C14" s="522"/>
      <c r="D14" s="522"/>
      <c r="E14" s="522">
        <v>0</v>
      </c>
      <c r="F14" s="522"/>
      <c r="G14" s="522">
        <v>0</v>
      </c>
      <c r="H14" s="522"/>
      <c r="I14" s="522">
        <v>0</v>
      </c>
      <c r="J14" s="522"/>
      <c r="K14" s="522">
        <v>0</v>
      </c>
      <c r="L14" s="522"/>
      <c r="M14" s="522">
        <v>11819822906.310001</v>
      </c>
      <c r="N14" s="522">
        <v>1113813670.4387999</v>
      </c>
      <c r="O14" s="522">
        <v>0</v>
      </c>
      <c r="P14" s="522"/>
      <c r="Q14" s="522">
        <v>0</v>
      </c>
      <c r="R14" s="522"/>
      <c r="S14" s="522">
        <v>12933636576.748802</v>
      </c>
    </row>
    <row r="15" spans="1:19" s="523" customFormat="1">
      <c r="A15" s="520">
        <v>8</v>
      </c>
      <c r="B15" s="521" t="s">
        <v>57</v>
      </c>
      <c r="C15" s="522"/>
      <c r="D15" s="522"/>
      <c r="E15" s="522"/>
      <c r="F15" s="522"/>
      <c r="G15" s="522">
        <v>0</v>
      </c>
      <c r="H15" s="522"/>
      <c r="I15" s="522">
        <v>0</v>
      </c>
      <c r="J15" s="522"/>
      <c r="K15" s="522">
        <v>9578079029.4976006</v>
      </c>
      <c r="L15" s="522">
        <v>143656467.1778</v>
      </c>
      <c r="M15" s="522">
        <v>0</v>
      </c>
      <c r="N15" s="522">
        <v>0</v>
      </c>
      <c r="O15" s="522"/>
      <c r="P15" s="522"/>
      <c r="Q15" s="522">
        <v>0</v>
      </c>
      <c r="R15" s="522"/>
      <c r="S15" s="522">
        <v>7291301622.5065498</v>
      </c>
    </row>
    <row r="16" spans="1:19" s="523" customFormat="1">
      <c r="A16" s="520">
        <v>9</v>
      </c>
      <c r="B16" s="521" t="s">
        <v>58</v>
      </c>
      <c r="C16" s="522"/>
      <c r="D16" s="522"/>
      <c r="E16" s="522"/>
      <c r="F16" s="522"/>
      <c r="G16" s="522">
        <v>5696683202.7638998</v>
      </c>
      <c r="H16" s="522"/>
      <c r="I16" s="522">
        <v>0</v>
      </c>
      <c r="J16" s="522"/>
      <c r="K16" s="522">
        <v>0</v>
      </c>
      <c r="L16" s="522"/>
      <c r="M16" s="522">
        <v>0</v>
      </c>
      <c r="N16" s="522"/>
      <c r="O16" s="522">
        <v>0</v>
      </c>
      <c r="P16" s="522"/>
      <c r="Q16" s="522">
        <v>0</v>
      </c>
      <c r="R16" s="522"/>
      <c r="S16" s="522">
        <v>1993839120.9673648</v>
      </c>
    </row>
    <row r="17" spans="1:19" s="523" customFormat="1">
      <c r="A17" s="520">
        <v>10</v>
      </c>
      <c r="B17" s="521" t="s">
        <v>59</v>
      </c>
      <c r="C17" s="522"/>
      <c r="D17" s="522"/>
      <c r="E17" s="522"/>
      <c r="F17" s="522"/>
      <c r="G17" s="522">
        <v>0</v>
      </c>
      <c r="H17" s="522"/>
      <c r="I17" s="522">
        <v>8760493.6217999998</v>
      </c>
      <c r="J17" s="522"/>
      <c r="K17" s="522">
        <v>0</v>
      </c>
      <c r="L17" s="522"/>
      <c r="M17" s="522">
        <v>115933338.8844</v>
      </c>
      <c r="N17" s="522"/>
      <c r="O17" s="522">
        <v>83396674.446500003</v>
      </c>
      <c r="P17" s="522"/>
      <c r="Q17" s="522">
        <v>0</v>
      </c>
      <c r="R17" s="522"/>
      <c r="S17" s="522">
        <v>245408597.36505002</v>
      </c>
    </row>
    <row r="18" spans="1:19" s="523" customFormat="1">
      <c r="A18" s="520">
        <v>11</v>
      </c>
      <c r="B18" s="521" t="s">
        <v>60</v>
      </c>
      <c r="C18" s="522"/>
      <c r="D18" s="522"/>
      <c r="E18" s="522"/>
      <c r="F18" s="522"/>
      <c r="G18" s="522">
        <v>0</v>
      </c>
      <c r="H18" s="522"/>
      <c r="I18" s="522">
        <v>0</v>
      </c>
      <c r="J18" s="522"/>
      <c r="K18" s="522">
        <v>0</v>
      </c>
      <c r="L18" s="522"/>
      <c r="M18" s="522">
        <v>220140027.04210001</v>
      </c>
      <c r="N18" s="522"/>
      <c r="O18" s="522">
        <v>19809806.0482</v>
      </c>
      <c r="P18" s="522"/>
      <c r="Q18" s="522">
        <v>65669207.220000006</v>
      </c>
      <c r="R18" s="522"/>
      <c r="S18" s="522">
        <v>414027754.16440004</v>
      </c>
    </row>
    <row r="19" spans="1:19" s="523" customFormat="1">
      <c r="A19" s="520">
        <v>12</v>
      </c>
      <c r="B19" s="521" t="s">
        <v>61</v>
      </c>
      <c r="C19" s="522"/>
      <c r="D19" s="522"/>
      <c r="E19" s="522"/>
      <c r="F19" s="522"/>
      <c r="G19" s="522">
        <v>0</v>
      </c>
      <c r="H19" s="522"/>
      <c r="I19" s="522">
        <v>0</v>
      </c>
      <c r="J19" s="522"/>
      <c r="K19" s="522">
        <v>0</v>
      </c>
      <c r="L19" s="522"/>
      <c r="M19" s="522">
        <v>0</v>
      </c>
      <c r="N19" s="522"/>
      <c r="O19" s="522">
        <v>0</v>
      </c>
      <c r="P19" s="522"/>
      <c r="Q19" s="522">
        <v>0</v>
      </c>
      <c r="R19" s="522"/>
      <c r="S19" s="522">
        <v>0</v>
      </c>
    </row>
    <row r="20" spans="1:19" s="523" customFormat="1">
      <c r="A20" s="520">
        <v>13</v>
      </c>
      <c r="B20" s="521" t="s">
        <v>144</v>
      </c>
      <c r="C20" s="522"/>
      <c r="D20" s="522"/>
      <c r="E20" s="522"/>
      <c r="F20" s="522"/>
      <c r="G20" s="522">
        <v>0</v>
      </c>
      <c r="H20" s="522"/>
      <c r="I20" s="522">
        <v>0</v>
      </c>
      <c r="J20" s="522"/>
      <c r="K20" s="522">
        <v>0</v>
      </c>
      <c r="L20" s="522"/>
      <c r="M20" s="522">
        <v>0</v>
      </c>
      <c r="N20" s="522"/>
      <c r="O20" s="522">
        <v>0</v>
      </c>
      <c r="P20" s="522"/>
      <c r="Q20" s="522">
        <v>0</v>
      </c>
      <c r="R20" s="522"/>
      <c r="S20" s="522">
        <v>0</v>
      </c>
    </row>
    <row r="21" spans="1:19" s="523" customFormat="1">
      <c r="A21" s="520">
        <v>14</v>
      </c>
      <c r="B21" s="521" t="s">
        <v>63</v>
      </c>
      <c r="C21" s="522">
        <v>965037200.92999995</v>
      </c>
      <c r="D21" s="522"/>
      <c r="E21" s="522"/>
      <c r="F21" s="522"/>
      <c r="G21" s="522">
        <v>0</v>
      </c>
      <c r="H21" s="522"/>
      <c r="I21" s="522">
        <v>0</v>
      </c>
      <c r="J21" s="522"/>
      <c r="K21" s="522">
        <v>0</v>
      </c>
      <c r="L21" s="522"/>
      <c r="M21" s="522">
        <v>1505533743.998446</v>
      </c>
      <c r="N21" s="522"/>
      <c r="O21" s="522">
        <v>0</v>
      </c>
      <c r="P21" s="522"/>
      <c r="Q21" s="522">
        <v>383389416.01060003</v>
      </c>
      <c r="R21" s="522"/>
      <c r="S21" s="522">
        <v>2464007284.0249462</v>
      </c>
    </row>
    <row r="22" spans="1:19" s="78" customFormat="1" ht="13.5" thickBot="1">
      <c r="A22" s="524"/>
      <c r="B22" s="525" t="s">
        <v>64</v>
      </c>
      <c r="C22" s="526">
        <f>SUM(C8:C21)</f>
        <v>9756922508.760601</v>
      </c>
      <c r="D22" s="526">
        <f t="shared" ref="D22:J22" si="0">SUM(D8:D21)</f>
        <v>0</v>
      </c>
      <c r="E22" s="526">
        <f t="shared" si="0"/>
        <v>819104905.55999994</v>
      </c>
      <c r="F22" s="526">
        <f t="shared" si="0"/>
        <v>0</v>
      </c>
      <c r="G22" s="526">
        <f t="shared" si="0"/>
        <v>5696683202.7638998</v>
      </c>
      <c r="H22" s="526">
        <f t="shared" si="0"/>
        <v>0</v>
      </c>
      <c r="I22" s="526">
        <f t="shared" si="0"/>
        <v>35057491.771799996</v>
      </c>
      <c r="J22" s="526">
        <f t="shared" si="0"/>
        <v>0</v>
      </c>
      <c r="K22" s="526">
        <f t="shared" ref="K22:S22" si="1">SUM(K8:K21)</f>
        <v>9578079029.8476009</v>
      </c>
      <c r="L22" s="526">
        <f t="shared" si="1"/>
        <v>143656467.1778</v>
      </c>
      <c r="M22" s="526">
        <f t="shared" si="1"/>
        <v>15827820307.946247</v>
      </c>
      <c r="N22" s="526">
        <f t="shared" si="1"/>
        <v>1113813670.4387999</v>
      </c>
      <c r="O22" s="526">
        <f t="shared" si="1"/>
        <v>103256347.78470001</v>
      </c>
      <c r="P22" s="526">
        <f t="shared" si="1"/>
        <v>0</v>
      </c>
      <c r="Q22" s="526">
        <f t="shared" si="1"/>
        <v>449058623.23060006</v>
      </c>
      <c r="R22" s="526">
        <f t="shared" si="1"/>
        <v>0</v>
      </c>
      <c r="S22" s="526">
        <f t="shared" si="1"/>
        <v>27685655528.87291</v>
      </c>
    </row>
    <row r="25" spans="1:19">
      <c r="C25" s="66"/>
      <c r="D25" s="66"/>
      <c r="E25" s="66"/>
      <c r="F25" s="66"/>
      <c r="G25" s="66"/>
      <c r="H25" s="66"/>
      <c r="I25" s="66"/>
      <c r="J25" s="66"/>
      <c r="K25" s="66"/>
      <c r="L25" s="66"/>
      <c r="M25" s="66"/>
      <c r="N25" s="66"/>
      <c r="O25" s="66"/>
      <c r="P25" s="66"/>
      <c r="Q25" s="66"/>
      <c r="R25" s="66"/>
      <c r="S25" s="66"/>
    </row>
    <row r="26" spans="1:19">
      <c r="C26" s="66"/>
      <c r="D26" s="66"/>
      <c r="E26" s="66"/>
      <c r="F26" s="66"/>
      <c r="G26" s="66"/>
      <c r="H26" s="66"/>
      <c r="I26" s="66"/>
      <c r="J26" s="66"/>
      <c r="K26" s="66"/>
      <c r="L26" s="66"/>
      <c r="M26" s="66"/>
      <c r="N26" s="66"/>
      <c r="O26" s="66"/>
      <c r="P26" s="66"/>
      <c r="Q26" s="66"/>
      <c r="R26" s="66"/>
      <c r="S26" s="66"/>
    </row>
    <row r="27" spans="1:19">
      <c r="C27" s="66"/>
      <c r="D27" s="66"/>
      <c r="E27" s="66"/>
      <c r="F27" s="66"/>
      <c r="G27" s="66"/>
      <c r="H27" s="66"/>
      <c r="I27" s="66"/>
      <c r="J27" s="66"/>
      <c r="K27" s="66"/>
      <c r="L27" s="66"/>
      <c r="M27" s="66"/>
      <c r="N27" s="66"/>
      <c r="O27" s="66"/>
      <c r="P27" s="66"/>
      <c r="Q27" s="66"/>
      <c r="R27" s="66"/>
      <c r="S27" s="66"/>
    </row>
    <row r="28" spans="1:19">
      <c r="C28" s="66"/>
      <c r="D28" s="66"/>
      <c r="E28" s="66"/>
      <c r="F28" s="66"/>
      <c r="G28" s="66"/>
      <c r="H28" s="66"/>
      <c r="I28" s="66"/>
      <c r="J28" s="66"/>
      <c r="K28" s="66"/>
      <c r="L28" s="66"/>
      <c r="M28" s="66"/>
      <c r="N28" s="66"/>
      <c r="O28" s="66"/>
      <c r="P28" s="66"/>
      <c r="Q28" s="66"/>
      <c r="R28" s="66"/>
      <c r="S28" s="66"/>
    </row>
    <row r="29" spans="1:19">
      <c r="C29" s="66"/>
      <c r="D29" s="66"/>
      <c r="E29" s="66"/>
      <c r="F29" s="66"/>
      <c r="G29" s="66"/>
      <c r="H29" s="66"/>
      <c r="I29" s="66"/>
      <c r="J29" s="66"/>
      <c r="K29" s="66"/>
      <c r="L29" s="66"/>
      <c r="M29" s="66"/>
      <c r="N29" s="66"/>
      <c r="O29" s="66"/>
      <c r="P29" s="66"/>
      <c r="Q29" s="66"/>
      <c r="R29" s="66"/>
      <c r="S29" s="66"/>
    </row>
    <row r="30" spans="1:19">
      <c r="C30" s="66"/>
      <c r="D30" s="66"/>
      <c r="E30" s="66"/>
      <c r="F30" s="66"/>
      <c r="G30" s="66"/>
      <c r="H30" s="66"/>
      <c r="I30" s="66"/>
      <c r="J30" s="66"/>
      <c r="K30" s="66"/>
      <c r="L30" s="66"/>
      <c r="M30" s="66"/>
      <c r="N30" s="66"/>
      <c r="O30" s="66"/>
      <c r="P30" s="66"/>
      <c r="Q30" s="66"/>
      <c r="R30" s="66"/>
      <c r="S30" s="66"/>
    </row>
    <row r="31" spans="1:19">
      <c r="C31" s="66"/>
      <c r="D31" s="66"/>
      <c r="E31" s="66"/>
      <c r="F31" s="66"/>
      <c r="G31" s="66"/>
      <c r="H31" s="66"/>
      <c r="I31" s="66"/>
      <c r="J31" s="66"/>
      <c r="K31" s="66"/>
      <c r="L31" s="66"/>
      <c r="M31" s="66"/>
      <c r="N31" s="66"/>
      <c r="O31" s="66"/>
      <c r="P31" s="66"/>
      <c r="Q31" s="66"/>
      <c r="R31" s="66"/>
      <c r="S31" s="66"/>
    </row>
    <row r="32" spans="1:19">
      <c r="C32" s="66"/>
      <c r="D32" s="66"/>
      <c r="E32" s="66"/>
      <c r="F32" s="66"/>
      <c r="G32" s="66"/>
      <c r="H32" s="66"/>
      <c r="I32" s="66"/>
      <c r="J32" s="66"/>
      <c r="K32" s="66"/>
      <c r="L32" s="66"/>
      <c r="M32" s="66"/>
      <c r="N32" s="66"/>
      <c r="O32" s="66"/>
      <c r="P32" s="66"/>
      <c r="Q32" s="66"/>
      <c r="R32" s="66"/>
      <c r="S32" s="66"/>
    </row>
    <row r="33" spans="3:19">
      <c r="C33" s="66"/>
      <c r="D33" s="66"/>
      <c r="E33" s="66"/>
      <c r="F33" s="66"/>
      <c r="G33" s="66"/>
      <c r="H33" s="66"/>
      <c r="I33" s="66"/>
      <c r="J33" s="66"/>
      <c r="K33" s="66"/>
      <c r="L33" s="66"/>
      <c r="M33" s="66"/>
      <c r="N33" s="66"/>
      <c r="O33" s="66"/>
      <c r="P33" s="66"/>
      <c r="Q33" s="66"/>
      <c r="R33" s="66"/>
      <c r="S33" s="66"/>
    </row>
    <row r="34" spans="3:19">
      <c r="C34" s="66"/>
      <c r="D34" s="66"/>
      <c r="E34" s="66"/>
      <c r="F34" s="66"/>
      <c r="G34" s="66"/>
      <c r="H34" s="66"/>
      <c r="I34" s="66"/>
      <c r="J34" s="66"/>
      <c r="K34" s="66"/>
      <c r="L34" s="66"/>
      <c r="M34" s="66"/>
      <c r="N34" s="66"/>
      <c r="O34" s="66"/>
      <c r="P34" s="66"/>
      <c r="Q34" s="66"/>
      <c r="R34" s="66"/>
      <c r="S34" s="66"/>
    </row>
    <row r="35" spans="3:19">
      <c r="C35" s="66"/>
      <c r="D35" s="66"/>
      <c r="E35" s="66"/>
      <c r="F35" s="66"/>
      <c r="G35" s="66"/>
      <c r="H35" s="66"/>
      <c r="I35" s="66"/>
      <c r="J35" s="66"/>
      <c r="K35" s="66"/>
      <c r="L35" s="66"/>
      <c r="M35" s="66"/>
      <c r="N35" s="66"/>
      <c r="O35" s="66"/>
      <c r="P35" s="66"/>
      <c r="Q35" s="66"/>
      <c r="R35" s="66"/>
      <c r="S35" s="66"/>
    </row>
    <row r="36" spans="3:19">
      <c r="C36" s="66"/>
      <c r="D36" s="66"/>
      <c r="E36" s="66"/>
      <c r="F36" s="66"/>
      <c r="G36" s="66"/>
      <c r="H36" s="66"/>
      <c r="I36" s="66"/>
      <c r="J36" s="66"/>
      <c r="K36" s="66"/>
      <c r="L36" s="66"/>
      <c r="M36" s="66"/>
      <c r="N36" s="66"/>
      <c r="O36" s="66"/>
      <c r="P36" s="66"/>
      <c r="Q36" s="66"/>
      <c r="R36" s="66"/>
      <c r="S36" s="66"/>
    </row>
    <row r="37" spans="3:19">
      <c r="C37" s="66"/>
      <c r="D37" s="66"/>
      <c r="E37" s="66"/>
      <c r="F37" s="66"/>
      <c r="G37" s="66"/>
      <c r="H37" s="66"/>
      <c r="I37" s="66"/>
      <c r="J37" s="66"/>
      <c r="K37" s="66"/>
      <c r="L37" s="66"/>
      <c r="M37" s="66"/>
      <c r="N37" s="66"/>
      <c r="O37" s="66"/>
      <c r="P37" s="66"/>
      <c r="Q37" s="66"/>
      <c r="R37" s="66"/>
      <c r="S37" s="66"/>
    </row>
    <row r="38" spans="3:19">
      <c r="C38" s="66"/>
      <c r="D38" s="66"/>
      <c r="E38" s="66"/>
      <c r="F38" s="66"/>
      <c r="G38" s="66"/>
      <c r="H38" s="66"/>
      <c r="I38" s="66"/>
      <c r="J38" s="66"/>
      <c r="K38" s="66"/>
      <c r="L38" s="66"/>
      <c r="M38" s="66"/>
      <c r="N38" s="66"/>
      <c r="O38" s="66"/>
      <c r="P38" s="66"/>
      <c r="Q38" s="66"/>
      <c r="R38" s="66"/>
      <c r="S38" s="66"/>
    </row>
    <row r="39" spans="3:19">
      <c r="C39" s="66"/>
      <c r="D39" s="66"/>
      <c r="E39" s="66"/>
      <c r="F39" s="66"/>
      <c r="G39" s="66"/>
      <c r="H39" s="66"/>
      <c r="I39" s="66"/>
      <c r="J39" s="66"/>
      <c r="K39" s="66"/>
      <c r="L39" s="66"/>
      <c r="M39" s="66"/>
      <c r="N39" s="66"/>
      <c r="O39" s="66"/>
      <c r="P39" s="66"/>
      <c r="Q39" s="66"/>
      <c r="R39" s="66"/>
      <c r="S39" s="66"/>
    </row>
  </sheetData>
  <mergeCells count="10">
    <mergeCell ref="M6:N6"/>
    <mergeCell ref="O6:P6"/>
    <mergeCell ref="Q6:R6"/>
    <mergeCell ref="S6:S7"/>
    <mergeCell ref="B6:B7"/>
    <mergeCell ref="C6:D6"/>
    <mergeCell ref="E6:F6"/>
    <mergeCell ref="G6:H6"/>
    <mergeCell ref="I6:J6"/>
    <mergeCell ref="K6:L6"/>
  </mergeCell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V39"/>
  <sheetViews>
    <sheetView showGridLines="0" zoomScale="70" zoomScaleNormal="70" workbookViewId="0">
      <pane xSplit="2" ySplit="6" topLeftCell="C7" activePane="bottomRight" state="frozen"/>
      <selection activeCell="B9" sqref="B9"/>
      <selection pane="topRight" activeCell="B9" sqref="B9"/>
      <selection pane="bottomLeft" activeCell="B9" sqref="B9"/>
      <selection pane="bottomRight" activeCell="C7" sqref="C7"/>
    </sheetView>
  </sheetViews>
  <sheetFormatPr defaultColWidth="9.140625" defaultRowHeight="12.75"/>
  <cols>
    <col min="1" max="1" width="10.5703125" style="7" bestFit="1" customWidth="1"/>
    <col min="2" max="2" width="63.7109375" style="7" bestFit="1" customWidth="1"/>
    <col min="3" max="3" width="19" style="7" customWidth="1"/>
    <col min="4" max="4" width="19.5703125" style="7" customWidth="1"/>
    <col min="5" max="5" width="31.140625" style="7" customWidth="1"/>
    <col min="6" max="6" width="29.140625" style="7" customWidth="1"/>
    <col min="7" max="7" width="28.5703125" style="7" customWidth="1"/>
    <col min="8" max="8" width="26.42578125" style="7" customWidth="1"/>
    <col min="9" max="9" width="23.7109375" style="7" customWidth="1"/>
    <col min="10" max="10" width="21.5703125" style="7" customWidth="1"/>
    <col min="11" max="11" width="15.7109375" style="7" customWidth="1"/>
    <col min="12" max="12" width="13.28515625" style="7" customWidth="1"/>
    <col min="13" max="13" width="20.85546875" style="7" customWidth="1"/>
    <col min="14" max="14" width="19.28515625" style="7" customWidth="1"/>
    <col min="15" max="15" width="18.42578125" style="7" customWidth="1"/>
    <col min="16" max="16" width="19" style="7" customWidth="1"/>
    <col min="17" max="17" width="20.28515625" style="7" customWidth="1"/>
    <col min="18" max="18" width="18" style="7" customWidth="1"/>
    <col min="19" max="19" width="36" style="7" customWidth="1"/>
    <col min="20" max="20" width="26.140625" style="7" customWidth="1"/>
    <col min="21" max="21" width="24.85546875" style="7" customWidth="1"/>
    <col min="22" max="22" width="20" style="7" customWidth="1"/>
    <col min="23" max="16384" width="9.140625" style="7"/>
  </cols>
  <sheetData>
    <row r="1" spans="1:22">
      <c r="A1" s="1" t="s">
        <v>30</v>
      </c>
      <c r="B1" s="19" t="str">
        <f>'Info '!C2</f>
        <v xml:space="preserve">JSC "Bank of Georgia" </v>
      </c>
    </row>
    <row r="2" spans="1:22">
      <c r="A2" s="1" t="s">
        <v>31</v>
      </c>
      <c r="B2" s="345">
        <f>'1. key ratios '!B2</f>
        <v>46022</v>
      </c>
    </row>
    <row r="4" spans="1:22" ht="13.5" thickBot="1">
      <c r="A4" s="7" t="s">
        <v>230</v>
      </c>
      <c r="B4" s="347" t="s">
        <v>50</v>
      </c>
      <c r="V4" s="492" t="s">
        <v>35</v>
      </c>
    </row>
    <row r="5" spans="1:22" ht="12.75" customHeight="1">
      <c r="A5" s="527"/>
      <c r="B5" s="528"/>
      <c r="C5" s="681" t="s">
        <v>156</v>
      </c>
      <c r="D5" s="682"/>
      <c r="E5" s="682"/>
      <c r="F5" s="682"/>
      <c r="G5" s="682"/>
      <c r="H5" s="682"/>
      <c r="I5" s="682"/>
      <c r="J5" s="682"/>
      <c r="K5" s="682"/>
      <c r="L5" s="683"/>
      <c r="M5" s="684" t="s">
        <v>157</v>
      </c>
      <c r="N5" s="685"/>
      <c r="O5" s="685"/>
      <c r="P5" s="685"/>
      <c r="Q5" s="685"/>
      <c r="R5" s="685"/>
      <c r="S5" s="686"/>
      <c r="T5" s="689" t="s">
        <v>228</v>
      </c>
      <c r="U5" s="689" t="s">
        <v>229</v>
      </c>
      <c r="V5" s="687" t="s">
        <v>76</v>
      </c>
    </row>
    <row r="6" spans="1:22" s="536" customFormat="1" ht="89.25">
      <c r="A6" s="420"/>
      <c r="B6" s="529"/>
      <c r="C6" s="530" t="s">
        <v>65</v>
      </c>
      <c r="D6" s="531" t="s">
        <v>66</v>
      </c>
      <c r="E6" s="532" t="s">
        <v>159</v>
      </c>
      <c r="F6" s="532" t="s">
        <v>160</v>
      </c>
      <c r="G6" s="531" t="s">
        <v>163</v>
      </c>
      <c r="H6" s="531" t="s">
        <v>158</v>
      </c>
      <c r="I6" s="531" t="s">
        <v>67</v>
      </c>
      <c r="J6" s="531" t="s">
        <v>68</v>
      </c>
      <c r="K6" s="533" t="s">
        <v>69</v>
      </c>
      <c r="L6" s="534" t="s">
        <v>70</v>
      </c>
      <c r="M6" s="530" t="s">
        <v>161</v>
      </c>
      <c r="N6" s="533" t="s">
        <v>71</v>
      </c>
      <c r="O6" s="533" t="s">
        <v>72</v>
      </c>
      <c r="P6" s="533" t="s">
        <v>73</v>
      </c>
      <c r="Q6" s="533" t="s">
        <v>74</v>
      </c>
      <c r="R6" s="533" t="s">
        <v>75</v>
      </c>
      <c r="S6" s="535" t="s">
        <v>162</v>
      </c>
      <c r="T6" s="690"/>
      <c r="U6" s="690"/>
      <c r="V6" s="688"/>
    </row>
    <row r="7" spans="1:22" s="523" customFormat="1">
      <c r="A7" s="537">
        <v>1</v>
      </c>
      <c r="B7" s="521" t="s">
        <v>51</v>
      </c>
      <c r="C7" s="538"/>
      <c r="D7" s="522">
        <v>0</v>
      </c>
      <c r="E7" s="522"/>
      <c r="F7" s="522"/>
      <c r="G7" s="522"/>
      <c r="H7" s="522"/>
      <c r="I7" s="522"/>
      <c r="J7" s="522"/>
      <c r="K7" s="522"/>
      <c r="L7" s="422"/>
      <c r="M7" s="538">
        <v>0</v>
      </c>
      <c r="N7" s="522"/>
      <c r="O7" s="522"/>
      <c r="P7" s="522"/>
      <c r="Q7" s="522"/>
      <c r="R7" s="522">
        <v>0</v>
      </c>
      <c r="S7" s="422"/>
      <c r="T7" s="539"/>
      <c r="U7" s="539"/>
      <c r="V7" s="540">
        <f>SUM(C7:S7)</f>
        <v>0</v>
      </c>
    </row>
    <row r="8" spans="1:22" s="523" customFormat="1">
      <c r="A8" s="537">
        <v>2</v>
      </c>
      <c r="B8" s="521" t="s">
        <v>52</v>
      </c>
      <c r="C8" s="538"/>
      <c r="D8" s="522">
        <v>0</v>
      </c>
      <c r="E8" s="522"/>
      <c r="F8" s="522"/>
      <c r="G8" s="522"/>
      <c r="H8" s="522"/>
      <c r="I8" s="522"/>
      <c r="J8" s="522"/>
      <c r="K8" s="522"/>
      <c r="L8" s="422"/>
      <c r="M8" s="538"/>
      <c r="N8" s="522"/>
      <c r="O8" s="522"/>
      <c r="P8" s="522"/>
      <c r="Q8" s="522"/>
      <c r="R8" s="522">
        <v>0</v>
      </c>
      <c r="S8" s="422"/>
      <c r="T8" s="539"/>
      <c r="U8" s="539"/>
      <c r="V8" s="540">
        <f t="shared" ref="V8:V20" si="0">SUM(C8:S8)</f>
        <v>0</v>
      </c>
    </row>
    <row r="9" spans="1:22" s="523" customFormat="1">
      <c r="A9" s="537">
        <v>3</v>
      </c>
      <c r="B9" s="521" t="s">
        <v>153</v>
      </c>
      <c r="C9" s="538"/>
      <c r="D9" s="522">
        <v>0</v>
      </c>
      <c r="E9" s="522"/>
      <c r="F9" s="522"/>
      <c r="G9" s="522"/>
      <c r="H9" s="522"/>
      <c r="I9" s="522"/>
      <c r="J9" s="522"/>
      <c r="K9" s="522"/>
      <c r="L9" s="422"/>
      <c r="M9" s="538"/>
      <c r="N9" s="522"/>
      <c r="O9" s="522"/>
      <c r="P9" s="522"/>
      <c r="Q9" s="522"/>
      <c r="R9" s="522">
        <v>0</v>
      </c>
      <c r="S9" s="422"/>
      <c r="T9" s="539"/>
      <c r="U9" s="539"/>
      <c r="V9" s="540">
        <f t="shared" si="0"/>
        <v>0</v>
      </c>
    </row>
    <row r="10" spans="1:22" s="523" customFormat="1">
      <c r="A10" s="537">
        <v>4</v>
      </c>
      <c r="B10" s="521" t="s">
        <v>53</v>
      </c>
      <c r="C10" s="538"/>
      <c r="D10" s="522">
        <v>0</v>
      </c>
      <c r="E10" s="522"/>
      <c r="F10" s="522"/>
      <c r="G10" s="522"/>
      <c r="H10" s="522"/>
      <c r="I10" s="522"/>
      <c r="J10" s="522"/>
      <c r="K10" s="522"/>
      <c r="L10" s="422"/>
      <c r="M10" s="538"/>
      <c r="N10" s="522"/>
      <c r="O10" s="522"/>
      <c r="P10" s="522"/>
      <c r="Q10" s="522"/>
      <c r="R10" s="522">
        <v>0</v>
      </c>
      <c r="S10" s="422"/>
      <c r="T10" s="539"/>
      <c r="U10" s="539"/>
      <c r="V10" s="540">
        <f t="shared" si="0"/>
        <v>0</v>
      </c>
    </row>
    <row r="11" spans="1:22" s="523" customFormat="1">
      <c r="A11" s="537">
        <v>5</v>
      </c>
      <c r="B11" s="521" t="s">
        <v>54</v>
      </c>
      <c r="C11" s="538"/>
      <c r="D11" s="522">
        <v>0</v>
      </c>
      <c r="E11" s="522"/>
      <c r="F11" s="522"/>
      <c r="G11" s="522"/>
      <c r="H11" s="522"/>
      <c r="I11" s="522"/>
      <c r="J11" s="522"/>
      <c r="K11" s="522"/>
      <c r="L11" s="422"/>
      <c r="M11" s="538"/>
      <c r="N11" s="522"/>
      <c r="O11" s="522"/>
      <c r="P11" s="522"/>
      <c r="Q11" s="522"/>
      <c r="R11" s="522">
        <v>0</v>
      </c>
      <c r="S11" s="422"/>
      <c r="T11" s="539"/>
      <c r="U11" s="539"/>
      <c r="V11" s="540">
        <f t="shared" si="0"/>
        <v>0</v>
      </c>
    </row>
    <row r="12" spans="1:22" s="523" customFormat="1">
      <c r="A12" s="537">
        <v>6</v>
      </c>
      <c r="B12" s="521" t="s">
        <v>55</v>
      </c>
      <c r="C12" s="538"/>
      <c r="D12" s="522">
        <v>0</v>
      </c>
      <c r="E12" s="522"/>
      <c r="F12" s="522"/>
      <c r="G12" s="522"/>
      <c r="H12" s="522"/>
      <c r="I12" s="522"/>
      <c r="J12" s="522"/>
      <c r="K12" s="522"/>
      <c r="L12" s="422"/>
      <c r="M12" s="538"/>
      <c r="N12" s="522"/>
      <c r="O12" s="522"/>
      <c r="P12" s="522"/>
      <c r="Q12" s="522"/>
      <c r="R12" s="522">
        <v>0</v>
      </c>
      <c r="S12" s="422"/>
      <c r="T12" s="539"/>
      <c r="U12" s="539"/>
      <c r="V12" s="540">
        <f t="shared" si="0"/>
        <v>0</v>
      </c>
    </row>
    <row r="13" spans="1:22" s="523" customFormat="1">
      <c r="A13" s="537">
        <v>7</v>
      </c>
      <c r="B13" s="521" t="s">
        <v>56</v>
      </c>
      <c r="C13" s="538"/>
      <c r="D13" s="522">
        <v>123973780.16140001</v>
      </c>
      <c r="E13" s="522"/>
      <c r="F13" s="522"/>
      <c r="G13" s="522"/>
      <c r="H13" s="522"/>
      <c r="I13" s="522"/>
      <c r="J13" s="522"/>
      <c r="K13" s="522"/>
      <c r="L13" s="422"/>
      <c r="M13" s="538">
        <v>32328640.617899999</v>
      </c>
      <c r="N13" s="522"/>
      <c r="O13" s="522">
        <v>47970615.205899999</v>
      </c>
      <c r="P13" s="522"/>
      <c r="Q13" s="522"/>
      <c r="R13" s="522">
        <v>111447519.42020001</v>
      </c>
      <c r="S13" s="422"/>
      <c r="T13" s="539"/>
      <c r="U13" s="539"/>
      <c r="V13" s="540">
        <f t="shared" si="0"/>
        <v>315720555.40539998</v>
      </c>
    </row>
    <row r="14" spans="1:22" s="523" customFormat="1">
      <c r="A14" s="537">
        <v>8</v>
      </c>
      <c r="B14" s="521" t="s">
        <v>57</v>
      </c>
      <c r="C14" s="538"/>
      <c r="D14" s="522">
        <v>107558285.68870001</v>
      </c>
      <c r="E14" s="522"/>
      <c r="F14" s="522"/>
      <c r="G14" s="522"/>
      <c r="H14" s="522"/>
      <c r="I14" s="522"/>
      <c r="J14" s="522">
        <v>0</v>
      </c>
      <c r="K14" s="522"/>
      <c r="L14" s="422"/>
      <c r="M14" s="538">
        <v>13550452.5064</v>
      </c>
      <c r="N14" s="522"/>
      <c r="O14" s="522">
        <v>542223.97290000005</v>
      </c>
      <c r="P14" s="522"/>
      <c r="Q14" s="522"/>
      <c r="R14" s="522">
        <v>0</v>
      </c>
      <c r="S14" s="422"/>
      <c r="T14" s="539"/>
      <c r="U14" s="539"/>
      <c r="V14" s="540">
        <f t="shared" si="0"/>
        <v>121650962.16800001</v>
      </c>
    </row>
    <row r="15" spans="1:22" s="523" customFormat="1">
      <c r="A15" s="537">
        <v>9</v>
      </c>
      <c r="B15" s="521" t="s">
        <v>58</v>
      </c>
      <c r="C15" s="538"/>
      <c r="D15" s="522">
        <v>142276.7787</v>
      </c>
      <c r="E15" s="522"/>
      <c r="F15" s="522"/>
      <c r="G15" s="522"/>
      <c r="H15" s="522"/>
      <c r="I15" s="522"/>
      <c r="J15" s="522"/>
      <c r="K15" s="522"/>
      <c r="L15" s="422"/>
      <c r="M15" s="538">
        <v>336697.86869999999</v>
      </c>
      <c r="N15" s="522"/>
      <c r="O15" s="522">
        <v>91097.294699999999</v>
      </c>
      <c r="P15" s="522"/>
      <c r="Q15" s="522"/>
      <c r="R15" s="522">
        <v>0</v>
      </c>
      <c r="S15" s="422"/>
      <c r="T15" s="539"/>
      <c r="U15" s="539"/>
      <c r="V15" s="540">
        <f t="shared" si="0"/>
        <v>570071.94209999999</v>
      </c>
    </row>
    <row r="16" spans="1:22" s="523" customFormat="1">
      <c r="A16" s="537">
        <v>10</v>
      </c>
      <c r="B16" s="521" t="s">
        <v>59</v>
      </c>
      <c r="C16" s="538"/>
      <c r="D16" s="522">
        <v>0</v>
      </c>
      <c r="E16" s="522"/>
      <c r="F16" s="522"/>
      <c r="G16" s="522"/>
      <c r="H16" s="522"/>
      <c r="I16" s="522"/>
      <c r="J16" s="522"/>
      <c r="K16" s="522"/>
      <c r="L16" s="422"/>
      <c r="M16" s="538">
        <v>1331251.8038999999</v>
      </c>
      <c r="N16" s="522"/>
      <c r="O16" s="522">
        <v>0</v>
      </c>
      <c r="P16" s="522"/>
      <c r="Q16" s="522"/>
      <c r="R16" s="522">
        <v>29096.973399999999</v>
      </c>
      <c r="S16" s="422"/>
      <c r="T16" s="539"/>
      <c r="U16" s="539"/>
      <c r="V16" s="540">
        <f t="shared" si="0"/>
        <v>1360348.7773</v>
      </c>
    </row>
    <row r="17" spans="1:22" s="523" customFormat="1">
      <c r="A17" s="537">
        <v>11</v>
      </c>
      <c r="B17" s="521" t="s">
        <v>60</v>
      </c>
      <c r="C17" s="538"/>
      <c r="D17" s="522">
        <v>0.04</v>
      </c>
      <c r="E17" s="522"/>
      <c r="F17" s="522"/>
      <c r="G17" s="522"/>
      <c r="H17" s="522"/>
      <c r="I17" s="522">
        <v>0</v>
      </c>
      <c r="J17" s="522"/>
      <c r="K17" s="522"/>
      <c r="L17" s="422"/>
      <c r="M17" s="538">
        <v>0</v>
      </c>
      <c r="N17" s="522"/>
      <c r="O17" s="522">
        <v>0</v>
      </c>
      <c r="P17" s="522"/>
      <c r="Q17" s="522"/>
      <c r="R17" s="522">
        <v>0</v>
      </c>
      <c r="S17" s="422"/>
      <c r="T17" s="539"/>
      <c r="U17" s="539"/>
      <c r="V17" s="540">
        <f t="shared" si="0"/>
        <v>0.04</v>
      </c>
    </row>
    <row r="18" spans="1:22" s="523" customFormat="1">
      <c r="A18" s="537">
        <v>12</v>
      </c>
      <c r="B18" s="521" t="s">
        <v>61</v>
      </c>
      <c r="C18" s="538"/>
      <c r="D18" s="522">
        <v>0</v>
      </c>
      <c r="E18" s="522"/>
      <c r="F18" s="522"/>
      <c r="G18" s="522"/>
      <c r="H18" s="522"/>
      <c r="I18" s="522"/>
      <c r="J18" s="522"/>
      <c r="K18" s="522"/>
      <c r="L18" s="422"/>
      <c r="M18" s="538"/>
      <c r="N18" s="522"/>
      <c r="O18" s="522"/>
      <c r="P18" s="522"/>
      <c r="Q18" s="522"/>
      <c r="R18" s="522">
        <v>0</v>
      </c>
      <c r="S18" s="422"/>
      <c r="T18" s="539"/>
      <c r="U18" s="539"/>
      <c r="V18" s="540">
        <f t="shared" si="0"/>
        <v>0</v>
      </c>
    </row>
    <row r="19" spans="1:22" s="523" customFormat="1">
      <c r="A19" s="537">
        <v>13</v>
      </c>
      <c r="B19" s="521" t="s">
        <v>62</v>
      </c>
      <c r="C19" s="538"/>
      <c r="D19" s="522">
        <v>0</v>
      </c>
      <c r="E19" s="522"/>
      <c r="F19" s="522"/>
      <c r="G19" s="522"/>
      <c r="H19" s="522"/>
      <c r="I19" s="522"/>
      <c r="J19" s="522"/>
      <c r="K19" s="522"/>
      <c r="L19" s="422"/>
      <c r="M19" s="538"/>
      <c r="N19" s="522"/>
      <c r="O19" s="522"/>
      <c r="P19" s="522"/>
      <c r="Q19" s="522"/>
      <c r="R19" s="522">
        <v>0</v>
      </c>
      <c r="S19" s="422"/>
      <c r="T19" s="539"/>
      <c r="U19" s="539"/>
      <c r="V19" s="540">
        <f t="shared" si="0"/>
        <v>0</v>
      </c>
    </row>
    <row r="20" spans="1:22" s="523" customFormat="1">
      <c r="A20" s="537">
        <v>14</v>
      </c>
      <c r="B20" s="521" t="s">
        <v>63</v>
      </c>
      <c r="C20" s="538"/>
      <c r="D20" s="522">
        <v>0</v>
      </c>
      <c r="E20" s="522"/>
      <c r="F20" s="522"/>
      <c r="G20" s="522"/>
      <c r="H20" s="522"/>
      <c r="I20" s="522"/>
      <c r="J20" s="522"/>
      <c r="K20" s="522"/>
      <c r="L20" s="422"/>
      <c r="M20" s="538"/>
      <c r="N20" s="522"/>
      <c r="O20" s="522"/>
      <c r="P20" s="522"/>
      <c r="Q20" s="522"/>
      <c r="R20" s="522">
        <v>0</v>
      </c>
      <c r="S20" s="422"/>
      <c r="T20" s="539"/>
      <c r="U20" s="539"/>
      <c r="V20" s="540">
        <f t="shared" si="0"/>
        <v>0</v>
      </c>
    </row>
    <row r="21" spans="1:22" s="78" customFormat="1" ht="13.5" thickBot="1">
      <c r="A21" s="524"/>
      <c r="B21" s="541" t="s">
        <v>64</v>
      </c>
      <c r="C21" s="542">
        <f>SUM(C7:C20)</f>
        <v>0</v>
      </c>
      <c r="D21" s="526">
        <f t="shared" ref="D21:V21" si="1">SUM(D7:D20)</f>
        <v>231674342.6688</v>
      </c>
      <c r="E21" s="526">
        <f t="shared" si="1"/>
        <v>0</v>
      </c>
      <c r="F21" s="526">
        <f t="shared" si="1"/>
        <v>0</v>
      </c>
      <c r="G21" s="526">
        <f t="shared" si="1"/>
        <v>0</v>
      </c>
      <c r="H21" s="526">
        <f t="shared" si="1"/>
        <v>0</v>
      </c>
      <c r="I21" s="526">
        <f t="shared" si="1"/>
        <v>0</v>
      </c>
      <c r="J21" s="526">
        <f t="shared" si="1"/>
        <v>0</v>
      </c>
      <c r="K21" s="526">
        <f t="shared" si="1"/>
        <v>0</v>
      </c>
      <c r="L21" s="543">
        <f t="shared" si="1"/>
        <v>0</v>
      </c>
      <c r="M21" s="542">
        <f t="shared" si="1"/>
        <v>47547042.796900004</v>
      </c>
      <c r="N21" s="526">
        <f t="shared" si="1"/>
        <v>0</v>
      </c>
      <c r="O21" s="526">
        <f t="shared" si="1"/>
        <v>48603936.473499998</v>
      </c>
      <c r="P21" s="526">
        <f t="shared" si="1"/>
        <v>0</v>
      </c>
      <c r="Q21" s="526">
        <f t="shared" si="1"/>
        <v>0</v>
      </c>
      <c r="R21" s="526">
        <f t="shared" si="1"/>
        <v>111476616.3936</v>
      </c>
      <c r="S21" s="543">
        <f>SUM(S7:S20)</f>
        <v>0</v>
      </c>
      <c r="T21" s="543">
        <f>SUM(T7:T20)</f>
        <v>0</v>
      </c>
      <c r="U21" s="543">
        <f t="shared" ref="U21" si="2">SUM(U7:U20)</f>
        <v>0</v>
      </c>
      <c r="V21" s="544">
        <f t="shared" si="1"/>
        <v>439301938.33280003</v>
      </c>
    </row>
    <row r="24" spans="1:22">
      <c r="A24" s="22"/>
      <c r="B24" s="22"/>
      <c r="C24" s="545"/>
      <c r="D24" s="545"/>
      <c r="E24" s="545"/>
      <c r="F24" s="545"/>
      <c r="G24" s="545"/>
      <c r="H24" s="545"/>
      <c r="I24" s="545"/>
      <c r="J24" s="545"/>
      <c r="K24" s="545"/>
      <c r="L24" s="545"/>
      <c r="M24" s="545"/>
      <c r="N24" s="545"/>
      <c r="O24" s="545"/>
      <c r="P24" s="545"/>
      <c r="Q24" s="545"/>
      <c r="R24" s="545"/>
      <c r="S24" s="545"/>
      <c r="T24" s="545"/>
      <c r="U24" s="545"/>
      <c r="V24" s="545"/>
    </row>
    <row r="25" spans="1:22">
      <c r="A25" s="546"/>
      <c r="B25" s="546"/>
      <c r="C25" s="545"/>
      <c r="D25" s="545"/>
      <c r="E25" s="545"/>
      <c r="F25" s="545"/>
      <c r="G25" s="545"/>
      <c r="H25" s="545"/>
      <c r="I25" s="545"/>
      <c r="J25" s="545"/>
      <c r="K25" s="545"/>
      <c r="L25" s="545"/>
      <c r="M25" s="545"/>
      <c r="N25" s="545"/>
      <c r="O25" s="545"/>
      <c r="P25" s="545"/>
      <c r="Q25" s="545"/>
      <c r="R25" s="545"/>
      <c r="S25" s="545"/>
      <c r="T25" s="545"/>
      <c r="U25" s="545"/>
      <c r="V25" s="545"/>
    </row>
    <row r="26" spans="1:22">
      <c r="A26" s="546"/>
      <c r="B26" s="547"/>
      <c r="C26" s="545"/>
      <c r="D26" s="545"/>
      <c r="E26" s="545"/>
      <c r="F26" s="545"/>
      <c r="G26" s="545"/>
      <c r="H26" s="545"/>
      <c r="I26" s="545"/>
      <c r="J26" s="545"/>
      <c r="K26" s="545"/>
      <c r="L26" s="545"/>
      <c r="M26" s="545"/>
      <c r="N26" s="545"/>
      <c r="O26" s="545"/>
      <c r="P26" s="545"/>
      <c r="Q26" s="545"/>
      <c r="R26" s="545"/>
      <c r="S26" s="545"/>
      <c r="T26" s="545"/>
      <c r="U26" s="545"/>
      <c r="V26" s="545"/>
    </row>
    <row r="27" spans="1:22">
      <c r="A27" s="546"/>
      <c r="B27" s="546"/>
      <c r="C27" s="545"/>
      <c r="D27" s="545"/>
      <c r="E27" s="545"/>
      <c r="F27" s="545"/>
      <c r="G27" s="545"/>
      <c r="H27" s="545"/>
      <c r="I27" s="545"/>
      <c r="J27" s="545"/>
      <c r="K27" s="545"/>
      <c r="L27" s="545"/>
      <c r="M27" s="545"/>
      <c r="N27" s="545"/>
      <c r="O27" s="545"/>
      <c r="P27" s="545"/>
      <c r="Q27" s="545"/>
      <c r="R27" s="545"/>
      <c r="S27" s="545"/>
      <c r="T27" s="545"/>
      <c r="U27" s="545"/>
      <c r="V27" s="545"/>
    </row>
    <row r="28" spans="1:22">
      <c r="A28" s="546"/>
      <c r="B28" s="547"/>
      <c r="C28" s="545"/>
      <c r="D28" s="545"/>
      <c r="E28" s="545"/>
      <c r="F28" s="545"/>
      <c r="G28" s="545"/>
      <c r="H28" s="545"/>
      <c r="I28" s="545"/>
      <c r="J28" s="545"/>
      <c r="K28" s="545"/>
      <c r="L28" s="545"/>
      <c r="M28" s="545"/>
      <c r="N28" s="545"/>
      <c r="O28" s="545"/>
      <c r="P28" s="545"/>
      <c r="Q28" s="545"/>
      <c r="R28" s="545"/>
      <c r="S28" s="545"/>
      <c r="T28" s="545"/>
      <c r="U28" s="545"/>
      <c r="V28" s="545"/>
    </row>
    <row r="29" spans="1:22">
      <c r="C29" s="545"/>
      <c r="D29" s="545"/>
      <c r="E29" s="545"/>
      <c r="F29" s="545"/>
      <c r="G29" s="545"/>
      <c r="H29" s="545"/>
      <c r="I29" s="545"/>
      <c r="J29" s="545"/>
      <c r="K29" s="545"/>
      <c r="L29" s="545"/>
      <c r="M29" s="545"/>
      <c r="N29" s="545"/>
      <c r="O29" s="545"/>
      <c r="P29" s="545"/>
      <c r="Q29" s="545"/>
      <c r="R29" s="545"/>
      <c r="S29" s="545"/>
      <c r="T29" s="545"/>
      <c r="U29" s="545"/>
      <c r="V29" s="545"/>
    </row>
    <row r="30" spans="1:22">
      <c r="C30" s="545"/>
      <c r="D30" s="545"/>
      <c r="E30" s="545"/>
      <c r="F30" s="545"/>
      <c r="G30" s="545"/>
      <c r="H30" s="545"/>
      <c r="I30" s="545"/>
      <c r="J30" s="545"/>
      <c r="K30" s="545"/>
      <c r="L30" s="545"/>
      <c r="M30" s="545"/>
      <c r="N30" s="545"/>
      <c r="O30" s="545"/>
      <c r="P30" s="545"/>
      <c r="Q30" s="545"/>
      <c r="R30" s="545"/>
      <c r="S30" s="545"/>
      <c r="T30" s="545"/>
      <c r="U30" s="545"/>
      <c r="V30" s="545"/>
    </row>
    <row r="31" spans="1:22">
      <c r="C31" s="545"/>
      <c r="D31" s="545"/>
      <c r="E31" s="545"/>
      <c r="F31" s="545"/>
      <c r="G31" s="545"/>
      <c r="H31" s="545"/>
      <c r="I31" s="545"/>
      <c r="J31" s="545"/>
      <c r="K31" s="545"/>
      <c r="L31" s="545"/>
      <c r="M31" s="545"/>
      <c r="N31" s="545"/>
      <c r="O31" s="545"/>
      <c r="P31" s="545"/>
      <c r="Q31" s="545"/>
      <c r="R31" s="545"/>
      <c r="S31" s="545"/>
      <c r="T31" s="545"/>
      <c r="U31" s="545"/>
      <c r="V31" s="545"/>
    </row>
    <row r="32" spans="1:22">
      <c r="C32" s="545"/>
      <c r="D32" s="545"/>
      <c r="E32" s="545"/>
      <c r="F32" s="545"/>
      <c r="G32" s="545"/>
      <c r="H32" s="545"/>
      <c r="I32" s="545"/>
      <c r="J32" s="545"/>
      <c r="K32" s="545"/>
      <c r="L32" s="545"/>
      <c r="M32" s="545"/>
      <c r="N32" s="545"/>
      <c r="O32" s="545"/>
      <c r="P32" s="545"/>
      <c r="Q32" s="545"/>
      <c r="R32" s="545"/>
      <c r="S32" s="545"/>
      <c r="T32" s="545"/>
      <c r="U32" s="545"/>
      <c r="V32" s="545"/>
    </row>
    <row r="33" spans="3:22">
      <c r="C33" s="545"/>
      <c r="D33" s="545"/>
      <c r="E33" s="545"/>
      <c r="F33" s="545"/>
      <c r="G33" s="545"/>
      <c r="H33" s="545"/>
      <c r="I33" s="545"/>
      <c r="J33" s="545"/>
      <c r="K33" s="545"/>
      <c r="L33" s="545"/>
      <c r="M33" s="545"/>
      <c r="N33" s="545"/>
      <c r="O33" s="545"/>
      <c r="P33" s="545"/>
      <c r="Q33" s="545"/>
      <c r="R33" s="545"/>
      <c r="S33" s="545"/>
      <c r="T33" s="545"/>
      <c r="U33" s="545"/>
      <c r="V33" s="545"/>
    </row>
    <row r="34" spans="3:22">
      <c r="C34" s="545"/>
      <c r="D34" s="545"/>
      <c r="E34" s="545"/>
      <c r="F34" s="545"/>
      <c r="G34" s="545"/>
      <c r="H34" s="545"/>
      <c r="I34" s="545"/>
      <c r="J34" s="545"/>
      <c r="K34" s="545"/>
      <c r="L34" s="545"/>
      <c r="M34" s="545"/>
      <c r="N34" s="545"/>
      <c r="O34" s="545"/>
      <c r="P34" s="545"/>
      <c r="Q34" s="545"/>
      <c r="R34" s="545"/>
      <c r="S34" s="545"/>
      <c r="T34" s="545"/>
      <c r="U34" s="545"/>
      <c r="V34" s="545"/>
    </row>
    <row r="35" spans="3:22">
      <c r="C35" s="545"/>
      <c r="D35" s="545"/>
      <c r="E35" s="545"/>
      <c r="F35" s="545"/>
      <c r="G35" s="545"/>
      <c r="H35" s="545"/>
      <c r="I35" s="545"/>
      <c r="J35" s="545"/>
      <c r="K35" s="545"/>
      <c r="L35" s="545"/>
      <c r="M35" s="545"/>
      <c r="N35" s="545"/>
      <c r="O35" s="545"/>
      <c r="P35" s="545"/>
      <c r="Q35" s="545"/>
      <c r="R35" s="545"/>
      <c r="S35" s="545"/>
      <c r="T35" s="545"/>
      <c r="U35" s="545"/>
      <c r="V35" s="545"/>
    </row>
    <row r="36" spans="3:22">
      <c r="C36" s="545"/>
      <c r="D36" s="545"/>
      <c r="E36" s="545"/>
      <c r="F36" s="545"/>
      <c r="G36" s="545"/>
      <c r="H36" s="545"/>
      <c r="I36" s="545"/>
      <c r="J36" s="545"/>
      <c r="K36" s="545"/>
      <c r="L36" s="545"/>
      <c r="M36" s="545"/>
      <c r="N36" s="545"/>
      <c r="O36" s="545"/>
      <c r="P36" s="545"/>
      <c r="Q36" s="545"/>
      <c r="R36" s="545"/>
      <c r="S36" s="545"/>
      <c r="T36" s="545"/>
      <c r="U36" s="545"/>
      <c r="V36" s="545"/>
    </row>
    <row r="37" spans="3:22">
      <c r="C37" s="545"/>
      <c r="D37" s="545"/>
      <c r="E37" s="545"/>
      <c r="F37" s="545"/>
      <c r="G37" s="545"/>
      <c r="H37" s="545"/>
      <c r="I37" s="545"/>
      <c r="J37" s="545"/>
      <c r="K37" s="545"/>
      <c r="L37" s="545"/>
      <c r="M37" s="545"/>
      <c r="N37" s="545"/>
      <c r="O37" s="545"/>
      <c r="P37" s="545"/>
      <c r="Q37" s="545"/>
      <c r="R37" s="545"/>
      <c r="S37" s="545"/>
      <c r="T37" s="545"/>
      <c r="U37" s="545"/>
      <c r="V37" s="545"/>
    </row>
    <row r="38" spans="3:22">
      <c r="C38" s="545"/>
      <c r="D38" s="545"/>
      <c r="E38" s="545"/>
      <c r="F38" s="545"/>
      <c r="G38" s="545"/>
      <c r="H38" s="545"/>
      <c r="I38" s="545"/>
      <c r="J38" s="545"/>
      <c r="K38" s="545"/>
      <c r="L38" s="545"/>
      <c r="M38" s="545"/>
      <c r="N38" s="545"/>
      <c r="O38" s="545"/>
      <c r="P38" s="545"/>
      <c r="Q38" s="545"/>
      <c r="R38" s="545"/>
      <c r="S38" s="545"/>
      <c r="T38" s="545"/>
      <c r="U38" s="545"/>
      <c r="V38" s="545"/>
    </row>
    <row r="39" spans="3:22">
      <c r="C39" s="545"/>
      <c r="D39" s="545"/>
      <c r="E39" s="545"/>
      <c r="F39" s="545"/>
      <c r="G39" s="545"/>
      <c r="H39" s="545"/>
      <c r="I39" s="545"/>
      <c r="J39" s="545"/>
      <c r="K39" s="545"/>
      <c r="L39" s="545"/>
      <c r="M39" s="545"/>
      <c r="N39" s="545"/>
      <c r="O39" s="545"/>
      <c r="P39" s="545"/>
      <c r="Q39" s="545"/>
      <c r="R39" s="545"/>
      <c r="S39" s="545"/>
      <c r="T39" s="545"/>
      <c r="U39" s="545"/>
      <c r="V39" s="545"/>
    </row>
  </sheetData>
  <mergeCells count="5">
    <mergeCell ref="C5:L5"/>
    <mergeCell ref="M5:S5"/>
    <mergeCell ref="V5:V6"/>
    <mergeCell ref="T5:T6"/>
    <mergeCell ref="U5:U6"/>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I38"/>
  <sheetViews>
    <sheetView showGridLines="0" zoomScale="80" zoomScaleNormal="80" workbookViewId="0">
      <pane xSplit="1" ySplit="7" topLeftCell="B8" activePane="bottomRight" state="frozen"/>
      <selection activeCell="B9" sqref="B9"/>
      <selection pane="topRight" activeCell="B9" sqref="B9"/>
      <selection pane="bottomLeft" activeCell="B9" sqref="B9"/>
      <selection pane="bottomRight" activeCell="B8" sqref="B8"/>
    </sheetView>
  </sheetViews>
  <sheetFormatPr defaultColWidth="9.140625" defaultRowHeight="12.75"/>
  <cols>
    <col min="1" max="1" width="8" style="7" bestFit="1" customWidth="1"/>
    <col min="2" max="2" width="62.28515625" style="7" bestFit="1" customWidth="1"/>
    <col min="3" max="3" width="25.85546875" style="7" bestFit="1" customWidth="1"/>
    <col min="4" max="4" width="23.42578125" style="7" bestFit="1" customWidth="1"/>
    <col min="5" max="5" width="17.85546875" style="7" bestFit="1" customWidth="1"/>
    <col min="6" max="6" width="28.85546875" style="7" bestFit="1" customWidth="1"/>
    <col min="7" max="7" width="27" style="7" bestFit="1" customWidth="1"/>
    <col min="8" max="8" width="11.7109375" style="7" bestFit="1" customWidth="1"/>
    <col min="9" max="16384" width="9.140625" style="7"/>
  </cols>
  <sheetData>
    <row r="1" spans="1:9">
      <c r="A1" s="1" t="s">
        <v>30</v>
      </c>
      <c r="B1" s="7" t="str">
        <f>'Info '!C2</f>
        <v xml:space="preserve">JSC "Bank of Georgia" </v>
      </c>
      <c r="C1" s="19"/>
    </row>
    <row r="2" spans="1:9">
      <c r="A2" s="1" t="s">
        <v>31</v>
      </c>
      <c r="B2" s="345">
        <f>'1. key ratios '!B2</f>
        <v>46022</v>
      </c>
      <c r="C2" s="21"/>
    </row>
    <row r="4" spans="1:9" ht="13.5" thickBot="1">
      <c r="A4" s="1" t="s">
        <v>150</v>
      </c>
      <c r="B4" s="347" t="s">
        <v>239</v>
      </c>
    </row>
    <row r="5" spans="1:9">
      <c r="A5" s="527"/>
      <c r="B5" s="548"/>
      <c r="C5" s="549" t="s">
        <v>0</v>
      </c>
      <c r="D5" s="549" t="s">
        <v>1</v>
      </c>
      <c r="E5" s="549" t="s">
        <v>2</v>
      </c>
      <c r="F5" s="549" t="s">
        <v>3</v>
      </c>
      <c r="G5" s="550" t="s">
        <v>4</v>
      </c>
      <c r="H5" s="551" t="s">
        <v>5</v>
      </c>
      <c r="I5" s="10"/>
    </row>
    <row r="6" spans="1:9" s="10" customFormat="1" ht="12.75" customHeight="1">
      <c r="A6" s="552"/>
      <c r="B6" s="693" t="s">
        <v>149</v>
      </c>
      <c r="C6" s="695" t="s">
        <v>232</v>
      </c>
      <c r="D6" s="697" t="s">
        <v>231</v>
      </c>
      <c r="E6" s="698"/>
      <c r="F6" s="695" t="s">
        <v>236</v>
      </c>
      <c r="G6" s="695" t="s">
        <v>237</v>
      </c>
      <c r="H6" s="691" t="s">
        <v>235</v>
      </c>
    </row>
    <row r="7" spans="1:9" ht="25.5">
      <c r="A7" s="553"/>
      <c r="B7" s="694"/>
      <c r="C7" s="696"/>
      <c r="D7" s="554" t="s">
        <v>234</v>
      </c>
      <c r="E7" s="554" t="s">
        <v>233</v>
      </c>
      <c r="F7" s="696"/>
      <c r="G7" s="696"/>
      <c r="H7" s="692"/>
      <c r="I7" s="10"/>
    </row>
    <row r="8" spans="1:9">
      <c r="A8" s="552">
        <v>1</v>
      </c>
      <c r="B8" s="521" t="s">
        <v>51</v>
      </c>
      <c r="C8" s="555">
        <v>9842923017.6919003</v>
      </c>
      <c r="D8" s="556"/>
      <c r="E8" s="555"/>
      <c r="F8" s="555">
        <v>2132910160.8738</v>
      </c>
      <c r="G8" s="557">
        <v>2132910160.8738</v>
      </c>
      <c r="H8" s="558">
        <f>G8/(C8+E8)</f>
        <v>0.21669479249609669</v>
      </c>
    </row>
    <row r="9" spans="1:9" ht="15" customHeight="1">
      <c r="A9" s="552">
        <v>2</v>
      </c>
      <c r="B9" s="521" t="s">
        <v>52</v>
      </c>
      <c r="C9" s="555">
        <v>0</v>
      </c>
      <c r="D9" s="556"/>
      <c r="E9" s="555">
        <v>0</v>
      </c>
      <c r="F9" s="555">
        <v>0</v>
      </c>
      <c r="G9" s="557">
        <v>0</v>
      </c>
      <c r="H9" s="558" t="e">
        <f t="shared" ref="H9:H21" si="0">G9/(C9+E9)</f>
        <v>#DIV/0!</v>
      </c>
    </row>
    <row r="10" spans="1:9">
      <c r="A10" s="552">
        <v>3</v>
      </c>
      <c r="B10" s="521" t="s">
        <v>153</v>
      </c>
      <c r="C10" s="555">
        <v>0</v>
      </c>
      <c r="D10" s="556"/>
      <c r="E10" s="555">
        <v>0</v>
      </c>
      <c r="F10" s="555">
        <v>0</v>
      </c>
      <c r="G10" s="557">
        <v>0</v>
      </c>
      <c r="H10" s="558" t="e">
        <f t="shared" si="0"/>
        <v>#DIV/0!</v>
      </c>
    </row>
    <row r="11" spans="1:9">
      <c r="A11" s="552">
        <v>4</v>
      </c>
      <c r="B11" s="521" t="s">
        <v>53</v>
      </c>
      <c r="C11" s="555">
        <v>1081872450.75</v>
      </c>
      <c r="D11" s="556"/>
      <c r="E11" s="555"/>
      <c r="F11" s="555">
        <v>0</v>
      </c>
      <c r="G11" s="557">
        <v>0</v>
      </c>
      <c r="H11" s="558">
        <f t="shared" si="0"/>
        <v>0</v>
      </c>
    </row>
    <row r="12" spans="1:9">
      <c r="A12" s="552">
        <v>5</v>
      </c>
      <c r="B12" s="521" t="s">
        <v>54</v>
      </c>
      <c r="C12" s="555">
        <v>0</v>
      </c>
      <c r="D12" s="556"/>
      <c r="E12" s="555">
        <v>0</v>
      </c>
      <c r="F12" s="555">
        <v>0</v>
      </c>
      <c r="G12" s="557">
        <v>0</v>
      </c>
      <c r="H12" s="558" t="e">
        <f t="shared" si="0"/>
        <v>#DIV/0!</v>
      </c>
    </row>
    <row r="13" spans="1:9">
      <c r="A13" s="552">
        <v>6</v>
      </c>
      <c r="B13" s="521" t="s">
        <v>55</v>
      </c>
      <c r="C13" s="555">
        <v>878931902.10000002</v>
      </c>
      <c r="D13" s="556"/>
      <c r="E13" s="555"/>
      <c r="F13" s="555">
        <v>210524412.22199997</v>
      </c>
      <c r="G13" s="557">
        <v>210524412.22199997</v>
      </c>
      <c r="H13" s="558">
        <f t="shared" si="0"/>
        <v>0.23952300709418062</v>
      </c>
    </row>
    <row r="14" spans="1:9">
      <c r="A14" s="552">
        <v>7</v>
      </c>
      <c r="B14" s="521" t="s">
        <v>56</v>
      </c>
      <c r="C14" s="555">
        <v>11819822906.310001</v>
      </c>
      <c r="D14" s="556">
        <v>2869686069.8841004</v>
      </c>
      <c r="E14" s="555">
        <v>1113813670.4388001</v>
      </c>
      <c r="F14" s="555">
        <v>12933636576.748802</v>
      </c>
      <c r="G14" s="557">
        <v>12617916021.343403</v>
      </c>
      <c r="H14" s="558">
        <f t="shared" si="0"/>
        <v>0.97558918920197746</v>
      </c>
    </row>
    <row r="15" spans="1:9">
      <c r="A15" s="552">
        <v>8</v>
      </c>
      <c r="B15" s="521" t="s">
        <v>57</v>
      </c>
      <c r="C15" s="555">
        <v>9578079029.4976006</v>
      </c>
      <c r="D15" s="556">
        <v>287312934.3556</v>
      </c>
      <c r="E15" s="555">
        <v>143656467.1778</v>
      </c>
      <c r="F15" s="555">
        <v>7291301622.5065498</v>
      </c>
      <c r="G15" s="557">
        <v>7169650660.3385496</v>
      </c>
      <c r="H15" s="558">
        <f t="shared" si="0"/>
        <v>0.7374867031499055</v>
      </c>
    </row>
    <row r="16" spans="1:9">
      <c r="A16" s="552">
        <v>9</v>
      </c>
      <c r="B16" s="521" t="s">
        <v>58</v>
      </c>
      <c r="C16" s="555">
        <v>5696683202.7638998</v>
      </c>
      <c r="D16" s="556"/>
      <c r="E16" s="555"/>
      <c r="F16" s="555">
        <v>1993839120.9673648</v>
      </c>
      <c r="G16" s="557">
        <v>1993269049.0252647</v>
      </c>
      <c r="H16" s="558">
        <f t="shared" si="0"/>
        <v>0.34989992914792528</v>
      </c>
    </row>
    <row r="17" spans="1:8">
      <c r="A17" s="552">
        <v>10</v>
      </c>
      <c r="B17" s="521" t="s">
        <v>59</v>
      </c>
      <c r="C17" s="555">
        <v>208090506.95269999</v>
      </c>
      <c r="D17" s="556"/>
      <c r="E17" s="555"/>
      <c r="F17" s="555">
        <v>245408597.36505002</v>
      </c>
      <c r="G17" s="557">
        <v>244048248.58775002</v>
      </c>
      <c r="H17" s="558">
        <f t="shared" si="0"/>
        <v>1.1727985680924089</v>
      </c>
    </row>
    <row r="18" spans="1:8">
      <c r="A18" s="552">
        <v>11</v>
      </c>
      <c r="B18" s="521" t="s">
        <v>60</v>
      </c>
      <c r="C18" s="555">
        <v>305619040.31029999</v>
      </c>
      <c r="D18" s="556"/>
      <c r="E18" s="555"/>
      <c r="F18" s="555">
        <v>414027754.16440004</v>
      </c>
      <c r="G18" s="557">
        <v>414027754.12440002</v>
      </c>
      <c r="H18" s="558">
        <f t="shared" si="0"/>
        <v>1.354718455054472</v>
      </c>
    </row>
    <row r="19" spans="1:8">
      <c r="A19" s="552">
        <v>12</v>
      </c>
      <c r="B19" s="521" t="s">
        <v>61</v>
      </c>
      <c r="C19" s="555">
        <v>0</v>
      </c>
      <c r="D19" s="556"/>
      <c r="E19" s="555">
        <v>0</v>
      </c>
      <c r="F19" s="555">
        <v>0</v>
      </c>
      <c r="G19" s="557">
        <v>0</v>
      </c>
      <c r="H19" s="558" t="e">
        <f t="shared" si="0"/>
        <v>#DIV/0!</v>
      </c>
    </row>
    <row r="20" spans="1:8">
      <c r="A20" s="552">
        <v>13</v>
      </c>
      <c r="B20" s="521" t="s">
        <v>144</v>
      </c>
      <c r="C20" s="555">
        <v>0</v>
      </c>
      <c r="D20" s="556"/>
      <c r="E20" s="555">
        <v>0</v>
      </c>
      <c r="F20" s="555">
        <v>0</v>
      </c>
      <c r="G20" s="557">
        <v>0</v>
      </c>
      <c r="H20" s="558" t="e">
        <f t="shared" si="0"/>
        <v>#DIV/0!</v>
      </c>
    </row>
    <row r="21" spans="1:8">
      <c r="A21" s="552">
        <v>14</v>
      </c>
      <c r="B21" s="521" t="s">
        <v>63</v>
      </c>
      <c r="C21" s="555">
        <v>2853960360.9390459</v>
      </c>
      <c r="D21" s="556"/>
      <c r="E21" s="555"/>
      <c r="F21" s="555">
        <v>2464007284.0249462</v>
      </c>
      <c r="G21" s="557">
        <v>2464007284.0249462</v>
      </c>
      <c r="H21" s="558">
        <f t="shared" si="0"/>
        <v>0.86336422809117352</v>
      </c>
    </row>
    <row r="22" spans="1:8" ht="13.5" thickBot="1">
      <c r="A22" s="411"/>
      <c r="B22" s="559" t="s">
        <v>64</v>
      </c>
      <c r="C22" s="526">
        <f>SUM(C8:C21)</f>
        <v>42265982417.315453</v>
      </c>
      <c r="D22" s="526">
        <f>SUM(D8:D21)</f>
        <v>3156999004.2397003</v>
      </c>
      <c r="E22" s="526">
        <f>SUM(E8:E21)</f>
        <v>1257470137.6166</v>
      </c>
      <c r="F22" s="526">
        <f>SUM(F8:F21)</f>
        <v>27685655528.87291</v>
      </c>
      <c r="G22" s="526">
        <f>SUM(G8:G21)</f>
        <v>27246353590.540115</v>
      </c>
      <c r="H22" s="543">
        <f>G22/(C22+E22)</f>
        <v>0.62601544664113684</v>
      </c>
    </row>
    <row r="24" spans="1:8">
      <c r="C24" s="66"/>
      <c r="D24" s="66"/>
      <c r="E24" s="66"/>
      <c r="F24" s="66"/>
      <c r="G24" s="66"/>
      <c r="H24" s="66"/>
    </row>
    <row r="25" spans="1:8">
      <c r="C25" s="66"/>
      <c r="D25" s="66"/>
      <c r="E25" s="66"/>
      <c r="F25" s="66"/>
      <c r="G25" s="66"/>
      <c r="H25" s="66"/>
    </row>
    <row r="26" spans="1:8">
      <c r="C26" s="66"/>
      <c r="D26" s="66"/>
      <c r="E26" s="66"/>
      <c r="F26" s="66"/>
      <c r="G26" s="66"/>
      <c r="H26" s="66"/>
    </row>
    <row r="27" spans="1:8">
      <c r="C27" s="66"/>
      <c r="D27" s="66"/>
      <c r="E27" s="66"/>
      <c r="F27" s="66"/>
      <c r="G27" s="66"/>
      <c r="H27" s="66"/>
    </row>
    <row r="28" spans="1:8">
      <c r="C28" s="66"/>
      <c r="D28" s="66"/>
      <c r="E28" s="66"/>
      <c r="F28" s="66"/>
      <c r="G28" s="66"/>
      <c r="H28" s="66"/>
    </row>
    <row r="29" spans="1:8">
      <c r="C29" s="66"/>
      <c r="D29" s="66"/>
      <c r="E29" s="66"/>
      <c r="F29" s="66"/>
      <c r="G29" s="66"/>
      <c r="H29" s="66"/>
    </row>
    <row r="30" spans="1:8">
      <c r="C30" s="66"/>
      <c r="D30" s="66"/>
      <c r="E30" s="66"/>
      <c r="F30" s="66"/>
      <c r="G30" s="66"/>
      <c r="H30" s="66"/>
    </row>
    <row r="31" spans="1:8">
      <c r="C31" s="66"/>
      <c r="D31" s="66"/>
      <c r="E31" s="66"/>
      <c r="F31" s="66"/>
      <c r="G31" s="66"/>
      <c r="H31" s="66"/>
    </row>
    <row r="32" spans="1:8">
      <c r="C32" s="66"/>
      <c r="D32" s="66"/>
      <c r="E32" s="66"/>
      <c r="F32" s="66"/>
      <c r="G32" s="66"/>
      <c r="H32" s="66"/>
    </row>
    <row r="33" spans="3:8">
      <c r="C33" s="66"/>
      <c r="D33" s="66"/>
      <c r="E33" s="66"/>
      <c r="F33" s="66"/>
      <c r="G33" s="66"/>
      <c r="H33" s="66"/>
    </row>
    <row r="34" spans="3:8">
      <c r="C34" s="66"/>
      <c r="D34" s="66"/>
      <c r="E34" s="66"/>
      <c r="F34" s="66"/>
      <c r="G34" s="66"/>
      <c r="H34" s="66"/>
    </row>
    <row r="35" spans="3:8">
      <c r="C35" s="66"/>
      <c r="D35" s="66"/>
      <c r="E35" s="66"/>
      <c r="F35" s="66"/>
      <c r="G35" s="66"/>
      <c r="H35" s="66"/>
    </row>
    <row r="36" spans="3:8">
      <c r="C36" s="66"/>
      <c r="D36" s="66"/>
      <c r="E36" s="66"/>
      <c r="F36" s="66"/>
      <c r="G36" s="66"/>
      <c r="H36" s="66"/>
    </row>
    <row r="37" spans="3:8">
      <c r="C37" s="66"/>
      <c r="D37" s="66"/>
      <c r="E37" s="66"/>
      <c r="F37" s="66"/>
      <c r="G37" s="66"/>
      <c r="H37" s="66"/>
    </row>
    <row r="38" spans="3:8">
      <c r="C38" s="66"/>
      <c r="D38" s="66"/>
      <c r="E38" s="66"/>
      <c r="F38" s="66"/>
      <c r="G38" s="66"/>
      <c r="H38" s="66"/>
    </row>
  </sheetData>
  <mergeCells count="6">
    <mergeCell ref="H6:H7"/>
    <mergeCell ref="B6:B7"/>
    <mergeCell ref="C6:C7"/>
    <mergeCell ref="D6:E6"/>
    <mergeCell ref="F6:F7"/>
    <mergeCell ref="G6:G7"/>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K46"/>
  <sheetViews>
    <sheetView showGridLines="0" zoomScale="70" zoomScaleNormal="70" workbookViewId="0">
      <pane xSplit="2" ySplit="6" topLeftCell="C7" activePane="bottomRight" state="frozen"/>
      <selection pane="topRight" activeCell="C1" sqref="C1"/>
      <selection pane="bottomLeft" activeCell="A6" sqref="A6"/>
      <selection pane="bottomRight" activeCell="C7" sqref="C7"/>
    </sheetView>
  </sheetViews>
  <sheetFormatPr defaultColWidth="9.140625" defaultRowHeight="12.75"/>
  <cols>
    <col min="1" max="1" width="25.85546875" style="7" bestFit="1" customWidth="1"/>
    <col min="2" max="2" width="103.42578125" style="7" bestFit="1" customWidth="1"/>
    <col min="3" max="3" width="13.42578125" style="78" bestFit="1" customWidth="1"/>
    <col min="4" max="4" width="14" style="78" bestFit="1" customWidth="1"/>
    <col min="5" max="5" width="14.28515625" style="78" bestFit="1" customWidth="1"/>
    <col min="6" max="6" width="14" style="78" bestFit="1" customWidth="1"/>
    <col min="7" max="7" width="13.42578125" style="78" bestFit="1" customWidth="1"/>
    <col min="8" max="9" width="13.85546875" style="78" bestFit="1" customWidth="1"/>
    <col min="10" max="10" width="13.42578125" style="78" bestFit="1" customWidth="1"/>
    <col min="11" max="11" width="13.85546875" style="78" bestFit="1" customWidth="1"/>
    <col min="12" max="16384" width="9.140625" style="78"/>
  </cols>
  <sheetData>
    <row r="1" spans="1:11">
      <c r="A1" s="7" t="s">
        <v>30</v>
      </c>
      <c r="B1" s="19" t="str">
        <f>'Info '!C2</f>
        <v xml:space="preserve">JSC "Bank of Georgia" </v>
      </c>
    </row>
    <row r="2" spans="1:11">
      <c r="A2" s="7" t="s">
        <v>31</v>
      </c>
      <c r="B2" s="345">
        <f>'1. key ratios '!B2</f>
        <v>46022</v>
      </c>
      <c r="C2" s="81"/>
      <c r="D2" s="81"/>
    </row>
    <row r="3" spans="1:11">
      <c r="B3" s="4"/>
      <c r="C3" s="81"/>
      <c r="D3" s="81"/>
    </row>
    <row r="4" spans="1:11" ht="13.5" thickBot="1">
      <c r="A4" s="7" t="s">
        <v>146</v>
      </c>
      <c r="B4" s="560" t="s">
        <v>240</v>
      </c>
      <c r="C4" s="81"/>
      <c r="D4" s="81"/>
    </row>
    <row r="5" spans="1:11" ht="30" customHeight="1">
      <c r="A5" s="699"/>
      <c r="B5" s="700"/>
      <c r="C5" s="701" t="s">
        <v>292</v>
      </c>
      <c r="D5" s="701"/>
      <c r="E5" s="701"/>
      <c r="F5" s="701" t="s">
        <v>293</v>
      </c>
      <c r="G5" s="701"/>
      <c r="H5" s="701"/>
      <c r="I5" s="701" t="s">
        <v>294</v>
      </c>
      <c r="J5" s="701"/>
      <c r="K5" s="702"/>
    </row>
    <row r="6" spans="1:11">
      <c r="A6" s="561"/>
      <c r="B6" s="562"/>
      <c r="C6" s="563" t="s">
        <v>32</v>
      </c>
      <c r="D6" s="563" t="s">
        <v>33</v>
      </c>
      <c r="E6" s="563" t="s">
        <v>34</v>
      </c>
      <c r="F6" s="563" t="s">
        <v>32</v>
      </c>
      <c r="G6" s="563" t="s">
        <v>33</v>
      </c>
      <c r="H6" s="563" t="s">
        <v>34</v>
      </c>
      <c r="I6" s="563" t="s">
        <v>32</v>
      </c>
      <c r="J6" s="563" t="s">
        <v>33</v>
      </c>
      <c r="K6" s="563" t="s">
        <v>34</v>
      </c>
    </row>
    <row r="7" spans="1:11">
      <c r="A7" s="564" t="s">
        <v>243</v>
      </c>
      <c r="B7" s="565"/>
      <c r="C7" s="566"/>
      <c r="D7" s="566"/>
      <c r="E7" s="566"/>
      <c r="F7" s="566"/>
      <c r="G7" s="566"/>
      <c r="H7" s="566"/>
      <c r="I7" s="566"/>
      <c r="J7" s="566"/>
      <c r="K7" s="567"/>
    </row>
    <row r="8" spans="1:11">
      <c r="A8" s="568">
        <v>1</v>
      </c>
      <c r="B8" s="569" t="s">
        <v>241</v>
      </c>
      <c r="C8" s="570"/>
      <c r="D8" s="570"/>
      <c r="E8" s="570"/>
      <c r="F8" s="571">
        <v>4043377217.473701</v>
      </c>
      <c r="G8" s="571">
        <v>5755996978.7578974</v>
      </c>
      <c r="H8" s="571">
        <v>9799374196.2315998</v>
      </c>
      <c r="I8" s="571">
        <v>3994279440.1920724</v>
      </c>
      <c r="J8" s="571">
        <v>4718846529.1111441</v>
      </c>
      <c r="K8" s="572">
        <v>8713125969.3032169</v>
      </c>
    </row>
    <row r="9" spans="1:11">
      <c r="A9" s="564" t="s">
        <v>244</v>
      </c>
      <c r="B9" s="565"/>
      <c r="C9" s="566"/>
      <c r="D9" s="566"/>
      <c r="E9" s="566"/>
      <c r="F9" s="566"/>
      <c r="G9" s="566"/>
      <c r="H9" s="566"/>
      <c r="I9" s="566"/>
      <c r="J9" s="566"/>
      <c r="K9" s="567"/>
    </row>
    <row r="10" spans="1:11">
      <c r="A10" s="573">
        <v>2</v>
      </c>
      <c r="B10" s="574" t="s">
        <v>252</v>
      </c>
      <c r="C10" s="575">
        <v>5421409676.0611649</v>
      </c>
      <c r="D10" s="576">
        <v>9025827814.9577198</v>
      </c>
      <c r="E10" s="576">
        <v>14447237491.018885</v>
      </c>
      <c r="F10" s="576">
        <v>1039892903.4807144</v>
      </c>
      <c r="G10" s="576">
        <v>2121751573.6529684</v>
      </c>
      <c r="H10" s="576">
        <v>3161644477.1336856</v>
      </c>
      <c r="I10" s="576">
        <v>311772737.11089891</v>
      </c>
      <c r="J10" s="576">
        <v>621993025.38711953</v>
      </c>
      <c r="K10" s="577">
        <v>933765762.49801862</v>
      </c>
    </row>
    <row r="11" spans="1:11">
      <c r="A11" s="573">
        <v>3</v>
      </c>
      <c r="B11" s="574" t="s">
        <v>246</v>
      </c>
      <c r="C11" s="575">
        <v>5255963614.8263016</v>
      </c>
      <c r="D11" s="576">
        <v>3490039494.4144859</v>
      </c>
      <c r="E11" s="576">
        <v>8746003109.240797</v>
      </c>
      <c r="F11" s="576">
        <v>2259492163.0892782</v>
      </c>
      <c r="G11" s="576">
        <v>1672946380.1664524</v>
      </c>
      <c r="H11" s="576">
        <v>3932438543.2557254</v>
      </c>
      <c r="I11" s="576">
        <v>2155740262.2056036</v>
      </c>
      <c r="J11" s="576">
        <v>1617589489.6443264</v>
      </c>
      <c r="K11" s="577">
        <v>3773329751.8499312</v>
      </c>
    </row>
    <row r="12" spans="1:11">
      <c r="A12" s="573">
        <v>4</v>
      </c>
      <c r="B12" s="574" t="s">
        <v>247</v>
      </c>
      <c r="C12" s="575">
        <v>3641357807.2417383</v>
      </c>
      <c r="D12" s="576">
        <v>0</v>
      </c>
      <c r="E12" s="576">
        <v>3641357807.2417383</v>
      </c>
      <c r="F12" s="576">
        <v>0</v>
      </c>
      <c r="G12" s="576">
        <v>0</v>
      </c>
      <c r="H12" s="576">
        <v>0</v>
      </c>
      <c r="I12" s="576">
        <v>0</v>
      </c>
      <c r="J12" s="576">
        <v>0</v>
      </c>
      <c r="K12" s="577">
        <v>0</v>
      </c>
    </row>
    <row r="13" spans="1:11">
      <c r="A13" s="573">
        <v>5</v>
      </c>
      <c r="B13" s="574" t="s">
        <v>255</v>
      </c>
      <c r="C13" s="575">
        <v>1452686362.004349</v>
      </c>
      <c r="D13" s="576">
        <v>1509754772.169497</v>
      </c>
      <c r="E13" s="576">
        <v>2962441134.1738462</v>
      </c>
      <c r="F13" s="576">
        <v>233646976.56665841</v>
      </c>
      <c r="G13" s="576">
        <v>259120831.23151219</v>
      </c>
      <c r="H13" s="576">
        <v>492767807.79817057</v>
      </c>
      <c r="I13" s="576">
        <v>90711717.097380519</v>
      </c>
      <c r="J13" s="576">
        <v>102856302.77015676</v>
      </c>
      <c r="K13" s="577">
        <v>193568019.8675372</v>
      </c>
    </row>
    <row r="14" spans="1:11">
      <c r="A14" s="573">
        <v>6</v>
      </c>
      <c r="B14" s="574" t="s">
        <v>287</v>
      </c>
      <c r="C14" s="575"/>
      <c r="D14" s="576"/>
      <c r="E14" s="576"/>
      <c r="F14" s="576"/>
      <c r="G14" s="576"/>
      <c r="H14" s="576"/>
      <c r="I14" s="576"/>
      <c r="J14" s="576"/>
      <c r="K14" s="577"/>
    </row>
    <row r="15" spans="1:11">
      <c r="A15" s="573">
        <v>7</v>
      </c>
      <c r="B15" s="574" t="s">
        <v>288</v>
      </c>
      <c r="C15" s="575">
        <v>147890751.09969443</v>
      </c>
      <c r="D15" s="576">
        <v>1857928500.5569885</v>
      </c>
      <c r="E15" s="576">
        <v>2005819251.6566815</v>
      </c>
      <c r="F15" s="576">
        <v>147867818.49099877</v>
      </c>
      <c r="G15" s="576">
        <v>1857928500.5569885</v>
      </c>
      <c r="H15" s="576">
        <v>2005796319.0479858</v>
      </c>
      <c r="I15" s="576">
        <v>147867818.49099877</v>
      </c>
      <c r="J15" s="576">
        <v>1857928500.5569885</v>
      </c>
      <c r="K15" s="577">
        <v>2005796319.0479858</v>
      </c>
    </row>
    <row r="16" spans="1:11">
      <c r="A16" s="573">
        <v>8</v>
      </c>
      <c r="B16" s="578" t="s">
        <v>248</v>
      </c>
      <c r="C16" s="575">
        <v>15919308211.233248</v>
      </c>
      <c r="D16" s="576">
        <v>15883550582.09869</v>
      </c>
      <c r="E16" s="576">
        <v>31802858793.331947</v>
      </c>
      <c r="F16" s="576">
        <v>3680899861.6276498</v>
      </c>
      <c r="G16" s="576">
        <v>5911747285.6079216</v>
      </c>
      <c r="H16" s="576">
        <v>9592647147.2355671</v>
      </c>
      <c r="I16" s="576">
        <v>2706092534.904882</v>
      </c>
      <c r="J16" s="576">
        <v>4200367318.3585911</v>
      </c>
      <c r="K16" s="577">
        <v>6906459853.2634726</v>
      </c>
    </row>
    <row r="17" spans="1:11">
      <c r="A17" s="564" t="s">
        <v>245</v>
      </c>
      <c r="B17" s="565"/>
      <c r="C17" s="566"/>
      <c r="D17" s="566"/>
      <c r="E17" s="566"/>
      <c r="F17" s="566"/>
      <c r="G17" s="566"/>
      <c r="H17" s="566"/>
      <c r="I17" s="566"/>
      <c r="J17" s="566"/>
      <c r="K17" s="567"/>
    </row>
    <row r="18" spans="1:11">
      <c r="A18" s="573">
        <v>9</v>
      </c>
      <c r="B18" s="574" t="s">
        <v>251</v>
      </c>
      <c r="C18" s="575"/>
      <c r="D18" s="576"/>
      <c r="E18" s="576"/>
      <c r="F18" s="576"/>
      <c r="G18" s="576"/>
      <c r="H18" s="576"/>
      <c r="I18" s="576"/>
      <c r="J18" s="576"/>
      <c r="K18" s="577"/>
    </row>
    <row r="19" spans="1:11">
      <c r="A19" s="573">
        <v>10</v>
      </c>
      <c r="B19" s="574" t="s">
        <v>289</v>
      </c>
      <c r="C19" s="575">
        <v>697830260.97829497</v>
      </c>
      <c r="D19" s="576">
        <v>334649771.81211305</v>
      </c>
      <c r="E19" s="576">
        <v>1032480032.7904083</v>
      </c>
      <c r="F19" s="576">
        <v>352899377.25579017</v>
      </c>
      <c r="G19" s="576">
        <v>167410889.9059841</v>
      </c>
      <c r="H19" s="576">
        <v>520310267.16177404</v>
      </c>
      <c r="I19" s="576">
        <v>402152273.12024671</v>
      </c>
      <c r="J19" s="576">
        <v>1262557997.2272828</v>
      </c>
      <c r="K19" s="577">
        <v>1664710270.3475299</v>
      </c>
    </row>
    <row r="20" spans="1:11">
      <c r="A20" s="573">
        <v>11</v>
      </c>
      <c r="B20" s="574" t="s">
        <v>250</v>
      </c>
      <c r="C20" s="575">
        <v>358778733.14808047</v>
      </c>
      <c r="D20" s="576">
        <v>1453540874.2672911</v>
      </c>
      <c r="E20" s="576">
        <v>1812319607.4153712</v>
      </c>
      <c r="F20" s="576">
        <v>358778733.14808047</v>
      </c>
      <c r="G20" s="576">
        <v>1453540874.2672911</v>
      </c>
      <c r="H20" s="576">
        <v>1812319607.4153712</v>
      </c>
      <c r="I20" s="576">
        <v>358778733.14808047</v>
      </c>
      <c r="J20" s="576">
        <v>1453540874.2672911</v>
      </c>
      <c r="K20" s="577">
        <v>1812319607.4153712</v>
      </c>
    </row>
    <row r="21" spans="1:11" ht="13.5" thickBot="1">
      <c r="A21" s="579">
        <v>12</v>
      </c>
      <c r="B21" s="580" t="s">
        <v>249</v>
      </c>
      <c r="C21" s="581">
        <v>1056608994.1263754</v>
      </c>
      <c r="D21" s="582">
        <v>1788190646.0794041</v>
      </c>
      <c r="E21" s="581">
        <v>2844799640.2057796</v>
      </c>
      <c r="F21" s="582">
        <v>711678110.40387058</v>
      </c>
      <c r="G21" s="582">
        <v>1620951764.1732752</v>
      </c>
      <c r="H21" s="582">
        <v>2332629874.5771451</v>
      </c>
      <c r="I21" s="582">
        <v>760931006.26832724</v>
      </c>
      <c r="J21" s="582">
        <v>2716098871.4945736</v>
      </c>
      <c r="K21" s="583">
        <v>3477029877.7629013</v>
      </c>
    </row>
    <row r="22" spans="1:11" ht="38.25" customHeight="1" thickBot="1">
      <c r="A22" s="584"/>
      <c r="B22" s="585"/>
      <c r="C22" s="586"/>
      <c r="D22" s="586"/>
      <c r="E22" s="586"/>
      <c r="F22" s="703" t="s">
        <v>291</v>
      </c>
      <c r="G22" s="701"/>
      <c r="H22" s="701"/>
      <c r="I22" s="703" t="s">
        <v>256</v>
      </c>
      <c r="J22" s="701"/>
      <c r="K22" s="702"/>
    </row>
    <row r="23" spans="1:11">
      <c r="A23" s="587">
        <v>13</v>
      </c>
      <c r="B23" s="588" t="s">
        <v>241</v>
      </c>
      <c r="C23" s="589"/>
      <c r="D23" s="589"/>
      <c r="E23" s="589"/>
      <c r="F23" s="590">
        <v>4043377217.473701</v>
      </c>
      <c r="G23" s="590">
        <v>5755996978.7578974</v>
      </c>
      <c r="H23" s="590">
        <v>9799374196.2315998</v>
      </c>
      <c r="I23" s="590">
        <v>3994279440.1920724</v>
      </c>
      <c r="J23" s="590">
        <v>4718846529.1111441</v>
      </c>
      <c r="K23" s="591">
        <v>8713125969.3032169</v>
      </c>
    </row>
    <row r="24" spans="1:11" ht="13.5" thickBot="1">
      <c r="A24" s="592">
        <v>14</v>
      </c>
      <c r="B24" s="593" t="s">
        <v>253</v>
      </c>
      <c r="C24" s="594"/>
      <c r="D24" s="595"/>
      <c r="E24" s="596"/>
      <c r="F24" s="597">
        <v>2969221751.2237792</v>
      </c>
      <c r="G24" s="597">
        <v>4290795521.4346466</v>
      </c>
      <c r="H24" s="597">
        <v>7260017272.6584225</v>
      </c>
      <c r="I24" s="597">
        <v>1945161528.636555</v>
      </c>
      <c r="J24" s="597">
        <v>1484268446.8640182</v>
      </c>
      <c r="K24" s="598">
        <v>3429429975.5005717</v>
      </c>
    </row>
    <row r="25" spans="1:11" ht="13.5" thickBot="1">
      <c r="A25" s="599">
        <v>15</v>
      </c>
      <c r="B25" s="600" t="s">
        <v>254</v>
      </c>
      <c r="C25" s="601"/>
      <c r="D25" s="601"/>
      <c r="E25" s="601"/>
      <c r="F25" s="602">
        <v>1.3617633023896594</v>
      </c>
      <c r="G25" s="602">
        <v>1.3414754793146968</v>
      </c>
      <c r="H25" s="602">
        <v>1.3497728487694538</v>
      </c>
      <c r="I25" s="602">
        <v>2.0534435733940462</v>
      </c>
      <c r="J25" s="602">
        <v>3.1792406145136245</v>
      </c>
      <c r="K25" s="603">
        <v>2.5406921941980807</v>
      </c>
    </row>
    <row r="27" spans="1:11" ht="25.5">
      <c r="B27" s="20" t="s">
        <v>290</v>
      </c>
    </row>
    <row r="43" spans="3:11">
      <c r="C43" s="78">
        <f>C23-'[4]14. LCR'!C23</f>
        <v>0</v>
      </c>
      <c r="D43" s="78">
        <f>D23-'[4]14. LCR'!D23</f>
        <v>0</v>
      </c>
      <c r="E43" s="78">
        <f>E23-'[4]14. LCR'!E23</f>
        <v>0</v>
      </c>
      <c r="F43" s="78">
        <f>F23-'[4]14. LCR'!F23</f>
        <v>0</v>
      </c>
      <c r="G43" s="78">
        <f>G23-'[4]14. LCR'!G23</f>
        <v>0</v>
      </c>
      <c r="H43" s="78">
        <f>H23-'[4]14. LCR'!H23</f>
        <v>0</v>
      </c>
      <c r="I43" s="78">
        <f>I23-'[4]14. LCR'!I23</f>
        <v>0</v>
      </c>
      <c r="J43" s="78">
        <f>J23-'[4]14. LCR'!J23</f>
        <v>0</v>
      </c>
      <c r="K43" s="78">
        <f>K23-'[4]14. LCR'!K23</f>
        <v>0</v>
      </c>
    </row>
    <row r="44" spans="3:11">
      <c r="C44" s="78">
        <f>C24-'[4]14. LCR'!C24</f>
        <v>0</v>
      </c>
      <c r="D44" s="78">
        <f>D24-'[4]14. LCR'!D24</f>
        <v>0</v>
      </c>
      <c r="E44" s="78">
        <f>E24-'[4]14. LCR'!E24</f>
        <v>0</v>
      </c>
      <c r="F44" s="78">
        <f>F24-'[4]14. LCR'!F24</f>
        <v>0</v>
      </c>
      <c r="G44" s="78">
        <f>G24-'[4]14. LCR'!G24</f>
        <v>0</v>
      </c>
      <c r="H44" s="78">
        <f>H24-'[4]14. LCR'!H24</f>
        <v>0</v>
      </c>
      <c r="I44" s="78">
        <f>I24-'[4]14. LCR'!I24</f>
        <v>0</v>
      </c>
      <c r="J44" s="78">
        <f>J24-'[4]14. LCR'!J24</f>
        <v>0</v>
      </c>
      <c r="K44" s="78">
        <f>K24-'[4]14. LCR'!K24</f>
        <v>0</v>
      </c>
    </row>
    <row r="45" spans="3:11">
      <c r="C45" s="78">
        <f>C25-'[4]14. LCR'!C25</f>
        <v>0</v>
      </c>
      <c r="D45" s="78">
        <f>D25-'[4]14. LCR'!D25</f>
        <v>0</v>
      </c>
      <c r="E45" s="78">
        <f>E25-'[4]14. LCR'!E25</f>
        <v>0</v>
      </c>
      <c r="F45" s="78">
        <f>F25-'[4]14. LCR'!F25</f>
        <v>0</v>
      </c>
      <c r="G45" s="78">
        <f>G25-'[4]14. LCR'!G25</f>
        <v>0</v>
      </c>
      <c r="H45" s="78">
        <f>H25-'[4]14. LCR'!H25</f>
        <v>0</v>
      </c>
      <c r="I45" s="78">
        <f>I25-'[4]14. LCR'!I25</f>
        <v>0</v>
      </c>
      <c r="J45" s="78">
        <f>J25-'[4]14. LCR'!J25</f>
        <v>0</v>
      </c>
      <c r="K45" s="78">
        <f>K25-'[4]14. LCR'!K25</f>
        <v>0</v>
      </c>
    </row>
    <row r="46" spans="3:11">
      <c r="C46" s="78">
        <f>C26-'[4]14. LCR'!C26</f>
        <v>0</v>
      </c>
      <c r="D46" s="78">
        <f>D26-'[4]14. LCR'!D26</f>
        <v>0</v>
      </c>
      <c r="E46" s="78">
        <f>E26-'[4]14. LCR'!E26</f>
        <v>0</v>
      </c>
      <c r="F46" s="78">
        <f>F26-'[4]14. LCR'!F26</f>
        <v>0</v>
      </c>
      <c r="G46" s="78">
        <f>G26-'[4]14. LCR'!G26</f>
        <v>0</v>
      </c>
      <c r="H46" s="78">
        <f>H26-'[4]14. LCR'!H26</f>
        <v>0</v>
      </c>
      <c r="I46" s="78">
        <f>I26-'[4]14. LCR'!I26</f>
        <v>0</v>
      </c>
      <c r="J46" s="78">
        <f>J26-'[4]14. LCR'!J26</f>
        <v>0</v>
      </c>
      <c r="K46" s="78">
        <f>K26-'[4]14. LCR'!K26</f>
        <v>0</v>
      </c>
    </row>
  </sheetData>
  <mergeCells count="6">
    <mergeCell ref="A5:B5"/>
    <mergeCell ref="C5:E5"/>
    <mergeCell ref="F5:H5"/>
    <mergeCell ref="I5:K5"/>
    <mergeCell ref="F22:H22"/>
    <mergeCell ref="I22:K22"/>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Q66"/>
  <sheetViews>
    <sheetView showGridLines="0" zoomScale="80" zoomScaleNormal="80" workbookViewId="0">
      <pane xSplit="1" ySplit="5" topLeftCell="B6" activePane="bottomRight" state="frozen"/>
      <selection pane="topRight" activeCell="B1" sqref="B1"/>
      <selection pane="bottomLeft" activeCell="A5" sqref="A5"/>
      <selection pane="bottomRight" activeCell="B6" sqref="B6"/>
    </sheetView>
  </sheetViews>
  <sheetFormatPr defaultColWidth="9.140625" defaultRowHeight="12.75"/>
  <cols>
    <col min="1" max="1" width="5.140625" style="7" bestFit="1" customWidth="1"/>
    <col min="2" max="2" width="55" style="7" bestFit="1" customWidth="1"/>
    <col min="3" max="3" width="18.140625" style="7" bestFit="1" customWidth="1"/>
    <col min="4" max="4" width="12.140625" style="7" bestFit="1" customWidth="1"/>
    <col min="5" max="5" width="17.42578125" style="7" bestFit="1" customWidth="1"/>
    <col min="6" max="7" width="14.85546875" style="7" bestFit="1" customWidth="1"/>
    <col min="8" max="8" width="12.42578125" style="7" bestFit="1" customWidth="1"/>
    <col min="9" max="9" width="14" style="7" bestFit="1" customWidth="1"/>
    <col min="10" max="10" width="6.5703125" style="7" bestFit="1" customWidth="1"/>
    <col min="11" max="11" width="14.85546875" style="7" bestFit="1" customWidth="1"/>
    <col min="12" max="12" width="6.5703125" style="7" bestFit="1" customWidth="1"/>
    <col min="13" max="13" width="13.5703125" style="7" bestFit="1" customWidth="1"/>
    <col min="14" max="14" width="6.5703125" style="7" bestFit="1" customWidth="1"/>
    <col min="15" max="15" width="14.85546875" style="7" bestFit="1" customWidth="1"/>
    <col min="16" max="16" width="13.5703125" style="7" bestFit="1" customWidth="1"/>
    <col min="17" max="17" width="40.140625" style="7" bestFit="1" customWidth="1"/>
    <col min="18" max="16384" width="9.140625" style="7"/>
  </cols>
  <sheetData>
    <row r="1" spans="1:17">
      <c r="A1" s="19" t="s">
        <v>713</v>
      </c>
      <c r="B1" s="7" t="s">
        <v>714</v>
      </c>
    </row>
    <row r="2" spans="1:17" ht="14.25" customHeight="1">
      <c r="A2" s="7" t="s">
        <v>715</v>
      </c>
      <c r="B2" s="283">
        <v>45930</v>
      </c>
    </row>
    <row r="3" spans="1:17" ht="14.25" customHeight="1"/>
    <row r="4" spans="1:17">
      <c r="B4" s="284" t="s">
        <v>716</v>
      </c>
    </row>
    <row r="5" spans="1:17" ht="38.25">
      <c r="B5" s="285" t="s">
        <v>717</v>
      </c>
      <c r="C5" s="286" t="s">
        <v>718</v>
      </c>
      <c r="D5" s="286" t="s">
        <v>719</v>
      </c>
      <c r="E5" s="286" t="s">
        <v>720</v>
      </c>
      <c r="F5" s="286" t="s">
        <v>721</v>
      </c>
      <c r="G5" s="286" t="s">
        <v>722</v>
      </c>
      <c r="H5" s="287" t="s">
        <v>723</v>
      </c>
      <c r="I5" s="288" t="s">
        <v>724</v>
      </c>
      <c r="J5" s="289">
        <v>0.02</v>
      </c>
      <c r="K5" s="289">
        <v>0.2</v>
      </c>
      <c r="L5" s="289">
        <v>0.35</v>
      </c>
      <c r="M5" s="289">
        <v>0.5</v>
      </c>
      <c r="N5" s="289">
        <v>0.75</v>
      </c>
      <c r="O5" s="289">
        <v>1</v>
      </c>
      <c r="P5" s="289">
        <v>1.5</v>
      </c>
      <c r="Q5" s="290" t="s">
        <v>725</v>
      </c>
    </row>
    <row r="6" spans="1:17" s="78" customFormat="1">
      <c r="B6" s="295"/>
      <c r="C6" s="291">
        <f>IF(C7&gt;0,C7,IF(C8&gt;0,C8,IF(C9&gt;0,C9)))</f>
        <v>1741703334.2372632</v>
      </c>
      <c r="D6" s="291">
        <v>0</v>
      </c>
      <c r="E6" s="291">
        <v>0</v>
      </c>
      <c r="F6" s="291">
        <f t="shared" ref="F6:Q6" si="0">IF(F7&gt;0,F7,IF(F8&gt;0,F8,IF(F9&gt;0,F9)))</f>
        <v>25228165.530000001</v>
      </c>
      <c r="G6" s="291">
        <f t="shared" si="0"/>
        <v>15122044.899865905</v>
      </c>
      <c r="H6" s="291"/>
      <c r="I6" s="291">
        <f t="shared" si="0"/>
        <v>56490294.601812266</v>
      </c>
      <c r="J6" s="291">
        <v>0</v>
      </c>
      <c r="K6" s="291">
        <f t="shared" si="0"/>
        <v>40443366.761432752</v>
      </c>
      <c r="L6" s="291">
        <v>0</v>
      </c>
      <c r="M6" s="291">
        <f t="shared" si="0"/>
        <v>2744933.5374270785</v>
      </c>
      <c r="N6" s="291">
        <v>0</v>
      </c>
      <c r="O6" s="291">
        <f t="shared" si="0"/>
        <v>10128038.52527263</v>
      </c>
      <c r="P6" s="291">
        <f t="shared" si="0"/>
        <v>3173955.777679807</v>
      </c>
      <c r="Q6" s="291">
        <f t="shared" si="0"/>
        <v>24350112.312792432</v>
      </c>
    </row>
    <row r="7" spans="1:17" s="78" customFormat="1">
      <c r="B7" s="296" t="s">
        <v>726</v>
      </c>
      <c r="C7" s="291">
        <f t="shared" ref="C7:G9" si="1">C11+C15+C19+C23+C27+C31</f>
        <v>1741703334.2372632</v>
      </c>
      <c r="D7" s="291">
        <f t="shared" si="1"/>
        <v>414936.29000000039</v>
      </c>
      <c r="E7" s="291">
        <f t="shared" si="1"/>
        <v>0</v>
      </c>
      <c r="F7" s="291">
        <f t="shared" si="1"/>
        <v>25228165.530000001</v>
      </c>
      <c r="G7" s="291">
        <f t="shared" si="1"/>
        <v>15122044.899865905</v>
      </c>
      <c r="H7" s="297">
        <v>1.4</v>
      </c>
      <c r="I7" s="293">
        <f t="shared" ref="I7:I33" si="2">(F7+G7)*H7</f>
        <v>56490294.601812266</v>
      </c>
      <c r="J7" s="291">
        <f t="shared" ref="J7:Q9" si="3">J11+J15+J19+J23+J27+J31</f>
        <v>0</v>
      </c>
      <c r="K7" s="291">
        <f t="shared" si="3"/>
        <v>40443366.761432752</v>
      </c>
      <c r="L7" s="291">
        <f t="shared" si="3"/>
        <v>0</v>
      </c>
      <c r="M7" s="291">
        <f t="shared" si="3"/>
        <v>2744933.5374270785</v>
      </c>
      <c r="N7" s="291">
        <f t="shared" si="3"/>
        <v>0</v>
      </c>
      <c r="O7" s="291">
        <f t="shared" si="3"/>
        <v>10128038.52527263</v>
      </c>
      <c r="P7" s="291">
        <f t="shared" si="3"/>
        <v>3173955.777679807</v>
      </c>
      <c r="Q7" s="291">
        <f>Q11+Q15+Q19+Q23+Q27+Q31</f>
        <v>24350112.312792432</v>
      </c>
    </row>
    <row r="8" spans="1:17" s="78" customFormat="1">
      <c r="B8" s="296" t="s">
        <v>727</v>
      </c>
      <c r="C8" s="291">
        <f t="shared" si="1"/>
        <v>1741703334.2372632</v>
      </c>
      <c r="D8" s="291">
        <f t="shared" si="1"/>
        <v>414936.29000000039</v>
      </c>
      <c r="E8" s="291">
        <f t="shared" si="1"/>
        <v>0</v>
      </c>
      <c r="F8" s="291">
        <f t="shared" si="1"/>
        <v>13239806.489999996</v>
      </c>
      <c r="G8" s="291">
        <f t="shared" si="1"/>
        <v>45597116.960834183</v>
      </c>
      <c r="H8" s="297">
        <v>1.4</v>
      </c>
      <c r="I8" s="293">
        <f t="shared" si="2"/>
        <v>82371692.831167847</v>
      </c>
      <c r="J8" s="291">
        <f t="shared" si="3"/>
        <v>0</v>
      </c>
      <c r="K8" s="291">
        <f t="shared" si="3"/>
        <v>29582423.674757496</v>
      </c>
      <c r="L8" s="291">
        <f t="shared" si="3"/>
        <v>0</v>
      </c>
      <c r="M8" s="291">
        <f t="shared" si="3"/>
        <v>10164737.544332001</v>
      </c>
      <c r="N8" s="291">
        <f t="shared" si="3"/>
        <v>0</v>
      </c>
      <c r="O8" s="291">
        <f t="shared" si="3"/>
        <v>29028955.254638363</v>
      </c>
      <c r="P8" s="291">
        <f t="shared" si="3"/>
        <v>13595576.35744</v>
      </c>
      <c r="Q8" s="291">
        <f>Q12+Q16+Q20+Q24+Q28+Q32</f>
        <v>60421173.297915876</v>
      </c>
    </row>
    <row r="9" spans="1:17" s="78" customFormat="1">
      <c r="B9" s="296" t="s">
        <v>728</v>
      </c>
      <c r="C9" s="291">
        <f t="shared" si="1"/>
        <v>1741703334.2372632</v>
      </c>
      <c r="D9" s="291">
        <f t="shared" si="1"/>
        <v>414936.29000000039</v>
      </c>
      <c r="E9" s="291">
        <f t="shared" si="1"/>
        <v>0</v>
      </c>
      <c r="F9" s="291">
        <f t="shared" si="1"/>
        <v>5195720.78</v>
      </c>
      <c r="G9" s="291">
        <f t="shared" si="1"/>
        <v>69677612.155704543</v>
      </c>
      <c r="H9" s="297">
        <v>1.4</v>
      </c>
      <c r="I9" s="293">
        <f t="shared" si="2"/>
        <v>104822666.10998635</v>
      </c>
      <c r="J9" s="291">
        <f t="shared" si="3"/>
        <v>0</v>
      </c>
      <c r="K9" s="291">
        <f t="shared" si="3"/>
        <v>47159065.603312895</v>
      </c>
      <c r="L9" s="291">
        <f t="shared" si="3"/>
        <v>0</v>
      </c>
      <c r="M9" s="291">
        <f t="shared" si="3"/>
        <v>13266828.179668</v>
      </c>
      <c r="N9" s="291">
        <f t="shared" si="3"/>
        <v>0</v>
      </c>
      <c r="O9" s="291">
        <f t="shared" si="3"/>
        <v>30801195.969565447</v>
      </c>
      <c r="P9" s="291">
        <f t="shared" si="3"/>
        <v>13595576.35744</v>
      </c>
      <c r="Q9" s="291">
        <f t="shared" si="3"/>
        <v>67259787.716222033</v>
      </c>
    </row>
    <row r="10" spans="1:17" s="78" customFormat="1">
      <c r="B10" s="298" t="s">
        <v>729</v>
      </c>
      <c r="C10" s="294">
        <v>0</v>
      </c>
      <c r="D10" s="294">
        <v>0</v>
      </c>
      <c r="E10" s="294">
        <v>0</v>
      </c>
      <c r="F10" s="294">
        <v>0</v>
      </c>
      <c r="G10" s="294">
        <v>0</v>
      </c>
      <c r="H10" s="297">
        <v>1.4</v>
      </c>
      <c r="I10" s="293">
        <f t="shared" si="2"/>
        <v>0</v>
      </c>
      <c r="J10" s="294">
        <v>0</v>
      </c>
      <c r="K10" s="294">
        <v>0</v>
      </c>
      <c r="L10" s="294">
        <v>0</v>
      </c>
      <c r="M10" s="294">
        <v>0</v>
      </c>
      <c r="N10" s="294">
        <v>0</v>
      </c>
      <c r="O10" s="294">
        <v>0</v>
      </c>
      <c r="P10" s="294">
        <v>0</v>
      </c>
      <c r="Q10" s="291">
        <f>SUM(Q11:Q13)</f>
        <v>0</v>
      </c>
    </row>
    <row r="11" spans="1:17" s="78" customFormat="1">
      <c r="B11" s="299" t="s">
        <v>726</v>
      </c>
      <c r="C11" s="294">
        <v>0</v>
      </c>
      <c r="D11" s="294">
        <v>0</v>
      </c>
      <c r="E11" s="294">
        <v>0</v>
      </c>
      <c r="F11" s="294">
        <v>0</v>
      </c>
      <c r="G11" s="294">
        <v>0</v>
      </c>
      <c r="H11" s="297">
        <v>1.4</v>
      </c>
      <c r="I11" s="293">
        <f t="shared" si="2"/>
        <v>0</v>
      </c>
      <c r="J11" s="294">
        <v>0</v>
      </c>
      <c r="K11" s="294">
        <v>0</v>
      </c>
      <c r="L11" s="294">
        <v>0</v>
      </c>
      <c r="M11" s="294">
        <v>0</v>
      </c>
      <c r="N11" s="294">
        <v>0</v>
      </c>
      <c r="O11" s="294">
        <v>0</v>
      </c>
      <c r="P11" s="294">
        <v>0</v>
      </c>
      <c r="Q11" s="291">
        <f>SUMPRODUCT($J$5:$P$5,J11:P11)</f>
        <v>0</v>
      </c>
    </row>
    <row r="12" spans="1:17" s="78" customFormat="1">
      <c r="B12" s="299" t="s">
        <v>727</v>
      </c>
      <c r="C12" s="294">
        <v>0</v>
      </c>
      <c r="D12" s="294">
        <v>0</v>
      </c>
      <c r="E12" s="294">
        <v>0</v>
      </c>
      <c r="F12" s="294">
        <v>0</v>
      </c>
      <c r="G12" s="294">
        <v>0</v>
      </c>
      <c r="H12" s="297">
        <v>1.4</v>
      </c>
      <c r="I12" s="293">
        <f t="shared" si="2"/>
        <v>0</v>
      </c>
      <c r="J12" s="294">
        <v>0</v>
      </c>
      <c r="K12" s="294">
        <v>0</v>
      </c>
      <c r="L12" s="294">
        <v>0</v>
      </c>
      <c r="M12" s="294">
        <v>0</v>
      </c>
      <c r="N12" s="294">
        <v>0</v>
      </c>
      <c r="O12" s="294">
        <v>0</v>
      </c>
      <c r="P12" s="294">
        <v>0</v>
      </c>
      <c r="Q12" s="291">
        <f t="shared" ref="Q12:Q13" si="4">SUMPRODUCT($J$5:$P$5,J12:P12)</f>
        <v>0</v>
      </c>
    </row>
    <row r="13" spans="1:17" s="78" customFormat="1">
      <c r="B13" s="299" t="s">
        <v>728</v>
      </c>
      <c r="C13" s="294">
        <v>0</v>
      </c>
      <c r="D13" s="294">
        <v>0</v>
      </c>
      <c r="E13" s="294">
        <v>0</v>
      </c>
      <c r="F13" s="294">
        <v>0</v>
      </c>
      <c r="G13" s="294">
        <v>0</v>
      </c>
      <c r="H13" s="297">
        <v>1.4</v>
      </c>
      <c r="I13" s="293">
        <f t="shared" si="2"/>
        <v>0</v>
      </c>
      <c r="J13" s="294">
        <v>0</v>
      </c>
      <c r="K13" s="294">
        <v>0</v>
      </c>
      <c r="L13" s="294">
        <v>0</v>
      </c>
      <c r="M13" s="294">
        <v>0</v>
      </c>
      <c r="N13" s="294">
        <v>0</v>
      </c>
      <c r="O13" s="294">
        <v>0</v>
      </c>
      <c r="P13" s="294">
        <v>0</v>
      </c>
      <c r="Q13" s="291">
        <f t="shared" si="4"/>
        <v>0</v>
      </c>
    </row>
    <row r="14" spans="1:17" s="78" customFormat="1">
      <c r="B14" s="298" t="s">
        <v>730</v>
      </c>
      <c r="C14" s="294">
        <v>0</v>
      </c>
      <c r="D14" s="294">
        <v>0</v>
      </c>
      <c r="E14" s="294">
        <v>0</v>
      </c>
      <c r="F14" s="294">
        <v>0</v>
      </c>
      <c r="G14" s="294">
        <v>0</v>
      </c>
      <c r="H14" s="297">
        <v>1.4</v>
      </c>
      <c r="I14" s="293">
        <f t="shared" si="2"/>
        <v>0</v>
      </c>
      <c r="J14" s="294">
        <v>0</v>
      </c>
      <c r="K14" s="294">
        <v>0</v>
      </c>
      <c r="L14" s="294">
        <v>0</v>
      </c>
      <c r="M14" s="294">
        <v>0</v>
      </c>
      <c r="N14" s="294">
        <v>0</v>
      </c>
      <c r="O14" s="294">
        <v>0</v>
      </c>
      <c r="P14" s="294">
        <v>0</v>
      </c>
      <c r="Q14" s="291">
        <f>SUM(Q15:Q17)</f>
        <v>0</v>
      </c>
    </row>
    <row r="15" spans="1:17" s="78" customFormat="1">
      <c r="B15" s="299" t="s">
        <v>726</v>
      </c>
      <c r="C15" s="294">
        <v>0</v>
      </c>
      <c r="D15" s="294">
        <v>0</v>
      </c>
      <c r="E15" s="294">
        <v>0</v>
      </c>
      <c r="F15" s="294">
        <v>0</v>
      </c>
      <c r="G15" s="294">
        <v>0</v>
      </c>
      <c r="H15" s="297">
        <v>1.4</v>
      </c>
      <c r="I15" s="293">
        <f t="shared" si="2"/>
        <v>0</v>
      </c>
      <c r="J15" s="294">
        <v>0</v>
      </c>
      <c r="K15" s="294">
        <v>0</v>
      </c>
      <c r="L15" s="294">
        <v>0</v>
      </c>
      <c r="M15" s="294">
        <v>0</v>
      </c>
      <c r="N15" s="294">
        <v>0</v>
      </c>
      <c r="O15" s="294">
        <v>0</v>
      </c>
      <c r="P15" s="294">
        <v>0</v>
      </c>
      <c r="Q15" s="291">
        <f>SUMPRODUCT($J$5:$P$5,J15:P15)</f>
        <v>0</v>
      </c>
    </row>
    <row r="16" spans="1:17" s="78" customFormat="1">
      <c r="B16" s="299" t="s">
        <v>727</v>
      </c>
      <c r="C16" s="294">
        <v>0</v>
      </c>
      <c r="D16" s="294">
        <v>0</v>
      </c>
      <c r="E16" s="294">
        <v>0</v>
      </c>
      <c r="F16" s="294">
        <v>0</v>
      </c>
      <c r="G16" s="294">
        <v>0</v>
      </c>
      <c r="H16" s="297">
        <v>1.4</v>
      </c>
      <c r="I16" s="293">
        <f t="shared" si="2"/>
        <v>0</v>
      </c>
      <c r="J16" s="294">
        <v>0</v>
      </c>
      <c r="K16" s="294">
        <v>0</v>
      </c>
      <c r="L16" s="294">
        <v>0</v>
      </c>
      <c r="M16" s="294">
        <v>0</v>
      </c>
      <c r="N16" s="294">
        <v>0</v>
      </c>
      <c r="O16" s="294">
        <v>0</v>
      </c>
      <c r="P16" s="294">
        <v>0</v>
      </c>
      <c r="Q16" s="291">
        <f t="shared" ref="Q16:Q17" si="5">SUMPRODUCT($J$5:$P$5,J16:P16)</f>
        <v>0</v>
      </c>
    </row>
    <row r="17" spans="2:17" s="78" customFormat="1">
      <c r="B17" s="299" t="s">
        <v>728</v>
      </c>
      <c r="C17" s="294">
        <v>0</v>
      </c>
      <c r="D17" s="294">
        <v>0</v>
      </c>
      <c r="E17" s="294">
        <v>0</v>
      </c>
      <c r="F17" s="294">
        <v>0</v>
      </c>
      <c r="G17" s="294">
        <v>0</v>
      </c>
      <c r="H17" s="297">
        <v>1.4</v>
      </c>
      <c r="I17" s="293">
        <f t="shared" si="2"/>
        <v>0</v>
      </c>
      <c r="J17" s="294">
        <v>0</v>
      </c>
      <c r="K17" s="294">
        <v>0</v>
      </c>
      <c r="L17" s="294">
        <v>0</v>
      </c>
      <c r="M17" s="294">
        <v>0</v>
      </c>
      <c r="N17" s="294">
        <v>0</v>
      </c>
      <c r="O17" s="294">
        <v>0</v>
      </c>
      <c r="P17" s="294">
        <v>0</v>
      </c>
      <c r="Q17" s="291">
        <f t="shared" si="5"/>
        <v>0</v>
      </c>
    </row>
    <row r="18" spans="2:17" s="78" customFormat="1">
      <c r="B18" s="298" t="s">
        <v>731</v>
      </c>
      <c r="C18" s="294">
        <v>1249074231.1378801</v>
      </c>
      <c r="D18" s="294">
        <v>1679722.34</v>
      </c>
      <c r="E18" s="294">
        <v>0</v>
      </c>
      <c r="F18" s="294">
        <v>23005907.010000002</v>
      </c>
      <c r="G18" s="294">
        <v>10109990.187528308</v>
      </c>
      <c r="H18" s="297">
        <v>1.4</v>
      </c>
      <c r="I18" s="293">
        <f t="shared" si="2"/>
        <v>46362256.076539628</v>
      </c>
      <c r="J18" s="294">
        <v>0</v>
      </c>
      <c r="K18" s="294">
        <v>0</v>
      </c>
      <c r="L18" s="294">
        <v>0</v>
      </c>
      <c r="M18" s="294">
        <v>0</v>
      </c>
      <c r="N18" s="294">
        <v>0</v>
      </c>
      <c r="O18" s="294">
        <v>0</v>
      </c>
      <c r="P18" s="294">
        <v>0</v>
      </c>
      <c r="Q18" s="291">
        <f>SUM(Q19:Q21)</f>
        <v>82072883.577453882</v>
      </c>
    </row>
    <row r="19" spans="2:17" s="78" customFormat="1">
      <c r="B19" s="299" t="s">
        <v>726</v>
      </c>
      <c r="C19" s="294">
        <v>1249074231.1378801</v>
      </c>
      <c r="D19" s="294">
        <v>1679722.34</v>
      </c>
      <c r="E19" s="294">
        <v>0</v>
      </c>
      <c r="F19" s="294">
        <v>23005907.010000002</v>
      </c>
      <c r="G19" s="294">
        <v>10109990.187528308</v>
      </c>
      <c r="H19" s="297">
        <v>1.4</v>
      </c>
      <c r="I19" s="293">
        <f t="shared" si="2"/>
        <v>46362256.076539628</v>
      </c>
      <c r="J19" s="294">
        <v>0</v>
      </c>
      <c r="K19" s="294">
        <v>40443366.761432752</v>
      </c>
      <c r="L19" s="294">
        <v>0</v>
      </c>
      <c r="M19" s="294">
        <v>2744933.5374270785</v>
      </c>
      <c r="N19" s="294">
        <v>0</v>
      </c>
      <c r="O19" s="294">
        <v>0</v>
      </c>
      <c r="P19" s="294">
        <v>3173955.777679807</v>
      </c>
      <c r="Q19" s="291">
        <f>SUMPRODUCT($J$5:$P$5,J19:P19)</f>
        <v>14222073.787519801</v>
      </c>
    </row>
    <row r="20" spans="2:17" s="78" customFormat="1">
      <c r="B20" s="299" t="s">
        <v>727</v>
      </c>
      <c r="C20" s="294">
        <v>1249074231.1378801</v>
      </c>
      <c r="D20" s="294">
        <v>1679722.34</v>
      </c>
      <c r="E20" s="294">
        <v>0</v>
      </c>
      <c r="F20" s="294">
        <v>11017547.969999999</v>
      </c>
      <c r="G20" s="294">
        <v>27084407.441806786</v>
      </c>
      <c r="H20" s="297">
        <v>1.4</v>
      </c>
      <c r="I20" s="293">
        <f t="shared" si="2"/>
        <v>53342737.576529495</v>
      </c>
      <c r="J20" s="294">
        <v>0</v>
      </c>
      <c r="K20" s="294">
        <v>29582423.674757496</v>
      </c>
      <c r="L20" s="294">
        <v>0</v>
      </c>
      <c r="M20" s="294">
        <v>10164737.544332001</v>
      </c>
      <c r="N20" s="294">
        <v>0</v>
      </c>
      <c r="O20" s="294">
        <v>0</v>
      </c>
      <c r="P20" s="294">
        <v>13595576.35744</v>
      </c>
      <c r="Q20" s="291">
        <f t="shared" ref="Q20:Q21" si="6">SUMPRODUCT($J$5:$P$5,J20:P20)</f>
        <v>31392218.043277502</v>
      </c>
    </row>
    <row r="21" spans="2:17" s="78" customFormat="1">
      <c r="B21" s="299" t="s">
        <v>728</v>
      </c>
      <c r="C21" s="294">
        <v>1249074231.1378801</v>
      </c>
      <c r="D21" s="294">
        <v>1679722.34</v>
      </c>
      <c r="E21" s="294">
        <v>0</v>
      </c>
      <c r="F21" s="294">
        <v>2900030.6399999997</v>
      </c>
      <c r="G21" s="294">
        <v>49972448.031729221</v>
      </c>
      <c r="H21" s="297">
        <v>1.4</v>
      </c>
      <c r="I21" s="293">
        <f t="shared" si="2"/>
        <v>74021470.140420899</v>
      </c>
      <c r="J21" s="294">
        <v>0</v>
      </c>
      <c r="K21" s="294">
        <v>47159065.603312895</v>
      </c>
      <c r="L21" s="294">
        <v>0</v>
      </c>
      <c r="M21" s="294">
        <v>13266828.179668</v>
      </c>
      <c r="N21" s="294">
        <v>0</v>
      </c>
      <c r="O21" s="294">
        <v>0</v>
      </c>
      <c r="P21" s="294">
        <v>13595576.35744</v>
      </c>
      <c r="Q21" s="291">
        <f t="shared" si="6"/>
        <v>36458591.746656582</v>
      </c>
    </row>
    <row r="22" spans="2:17" s="78" customFormat="1">
      <c r="B22" s="298" t="s">
        <v>732</v>
      </c>
      <c r="C22" s="294">
        <v>238026070.40000004</v>
      </c>
      <c r="D22" s="294">
        <v>631083.04</v>
      </c>
      <c r="E22" s="294">
        <v>0</v>
      </c>
      <c r="F22" s="294">
        <v>631083.04</v>
      </c>
      <c r="G22" s="294">
        <v>2037845.763229152</v>
      </c>
      <c r="H22" s="297">
        <v>1.4</v>
      </c>
      <c r="I22" s="293">
        <f t="shared" si="2"/>
        <v>3736500.3245208128</v>
      </c>
      <c r="J22" s="294">
        <v>0</v>
      </c>
      <c r="K22" s="294">
        <v>0</v>
      </c>
      <c r="L22" s="294">
        <v>0</v>
      </c>
      <c r="M22" s="294">
        <v>0</v>
      </c>
      <c r="N22" s="294">
        <v>0</v>
      </c>
      <c r="O22" s="294">
        <v>0</v>
      </c>
      <c r="P22" s="294">
        <v>0</v>
      </c>
      <c r="Q22" s="291">
        <f>SUM(Q23:Q25)</f>
        <v>32162452.721320815</v>
      </c>
    </row>
    <row r="23" spans="2:17" s="78" customFormat="1">
      <c r="B23" s="299" t="s">
        <v>726</v>
      </c>
      <c r="C23" s="294">
        <v>238026070.40000004</v>
      </c>
      <c r="D23" s="294">
        <v>631083.04</v>
      </c>
      <c r="E23" s="294">
        <v>0</v>
      </c>
      <c r="F23" s="294">
        <v>631083.04</v>
      </c>
      <c r="G23" s="294">
        <v>2037845.763229152</v>
      </c>
      <c r="H23" s="297">
        <v>1.4</v>
      </c>
      <c r="I23" s="293">
        <f t="shared" si="2"/>
        <v>3736500.3245208128</v>
      </c>
      <c r="J23" s="294">
        <v>0</v>
      </c>
      <c r="K23" s="294">
        <v>0</v>
      </c>
      <c r="L23" s="294">
        <v>0</v>
      </c>
      <c r="M23" s="294">
        <v>0</v>
      </c>
      <c r="N23" s="294">
        <v>0</v>
      </c>
      <c r="O23" s="294">
        <v>3736500.3245208124</v>
      </c>
      <c r="P23" s="294">
        <v>0</v>
      </c>
      <c r="Q23" s="291">
        <f>SUMPRODUCT($J$5:$P$5,J23:P23)</f>
        <v>3736500.3245208124</v>
      </c>
    </row>
    <row r="24" spans="2:17" s="78" customFormat="1">
      <c r="B24" s="299" t="s">
        <v>727</v>
      </c>
      <c r="C24" s="294">
        <v>238026070.40000004</v>
      </c>
      <c r="D24" s="294">
        <v>631083.04</v>
      </c>
      <c r="E24" s="294">
        <v>0</v>
      </c>
      <c r="F24" s="294">
        <v>631083.04</v>
      </c>
      <c r="G24" s="294">
        <v>9521042.8160000015</v>
      </c>
      <c r="H24" s="297">
        <v>1.4</v>
      </c>
      <c r="I24" s="293">
        <f t="shared" si="2"/>
        <v>14212976.198400002</v>
      </c>
      <c r="J24" s="294">
        <v>0</v>
      </c>
      <c r="K24" s="294">
        <v>0</v>
      </c>
      <c r="L24" s="294">
        <v>0</v>
      </c>
      <c r="M24" s="294">
        <v>0</v>
      </c>
      <c r="N24" s="294">
        <v>0</v>
      </c>
      <c r="O24" s="294">
        <v>14212976.198400002</v>
      </c>
      <c r="P24" s="294">
        <v>0</v>
      </c>
      <c r="Q24" s="291">
        <f t="shared" ref="Q24:Q25" si="7">SUMPRODUCT($J$5:$P$5,J24:P24)</f>
        <v>14212976.198400002</v>
      </c>
    </row>
    <row r="25" spans="2:17" s="78" customFormat="1">
      <c r="B25" s="299" t="s">
        <v>728</v>
      </c>
      <c r="C25" s="294">
        <v>238026070.40000004</v>
      </c>
      <c r="D25" s="294">
        <v>631083.04</v>
      </c>
      <c r="E25" s="294">
        <v>0</v>
      </c>
      <c r="F25" s="294">
        <v>631083.04</v>
      </c>
      <c r="G25" s="294">
        <v>9521042.8160000015</v>
      </c>
      <c r="H25" s="297">
        <v>1.4</v>
      </c>
      <c r="I25" s="293">
        <f t="shared" si="2"/>
        <v>14212976.198400002</v>
      </c>
      <c r="J25" s="294">
        <v>0</v>
      </c>
      <c r="K25" s="294">
        <v>0</v>
      </c>
      <c r="L25" s="294">
        <v>0</v>
      </c>
      <c r="M25" s="294">
        <v>0</v>
      </c>
      <c r="N25" s="294">
        <v>0</v>
      </c>
      <c r="O25" s="294">
        <v>14212976.198400002</v>
      </c>
      <c r="P25" s="294">
        <v>0</v>
      </c>
      <c r="Q25" s="291">
        <f t="shared" si="7"/>
        <v>14212976.198400002</v>
      </c>
    </row>
    <row r="26" spans="2:17" s="78" customFormat="1">
      <c r="B26" s="298" t="s">
        <v>733</v>
      </c>
      <c r="C26" s="294">
        <v>252716462.69938305</v>
      </c>
      <c r="D26" s="294">
        <v>0</v>
      </c>
      <c r="E26" s="294">
        <v>0</v>
      </c>
      <c r="F26" s="294">
        <v>1582554.8599999999</v>
      </c>
      <c r="G26" s="294">
        <v>2959116.3891084436</v>
      </c>
      <c r="H26" s="297">
        <v>1.4</v>
      </c>
      <c r="I26" s="293">
        <f t="shared" si="2"/>
        <v>6358339.7487518201</v>
      </c>
      <c r="J26" s="294">
        <v>0</v>
      </c>
      <c r="K26" s="294">
        <v>0</v>
      </c>
      <c r="L26" s="294">
        <v>0</v>
      </c>
      <c r="M26" s="294">
        <v>0</v>
      </c>
      <c r="N26" s="294">
        <v>0</v>
      </c>
      <c r="O26" s="294">
        <v>0</v>
      </c>
      <c r="P26" s="294">
        <v>0</v>
      </c>
      <c r="Q26" s="291">
        <f>SUM(Q27:Q29)</f>
        <v>37527105.000155628</v>
      </c>
    </row>
    <row r="27" spans="2:17" s="78" customFormat="1">
      <c r="B27" s="299" t="s">
        <v>726</v>
      </c>
      <c r="C27" s="294">
        <v>252716462.69938305</v>
      </c>
      <c r="D27" s="294">
        <v>-1904489.7099999995</v>
      </c>
      <c r="E27" s="294">
        <v>0</v>
      </c>
      <c r="F27" s="294">
        <v>1582554.8599999999</v>
      </c>
      <c r="G27" s="294">
        <v>2959116.3891084436</v>
      </c>
      <c r="H27" s="297">
        <v>1.4</v>
      </c>
      <c r="I27" s="293">
        <f t="shared" si="2"/>
        <v>6358339.7487518201</v>
      </c>
      <c r="J27" s="294">
        <v>0</v>
      </c>
      <c r="K27" s="294">
        <v>0</v>
      </c>
      <c r="L27" s="294">
        <v>0</v>
      </c>
      <c r="M27" s="294">
        <v>0</v>
      </c>
      <c r="N27" s="294">
        <v>0</v>
      </c>
      <c r="O27" s="294">
        <v>6358339.7487518191</v>
      </c>
      <c r="P27" s="294">
        <v>0</v>
      </c>
      <c r="Q27" s="291">
        <f>SUMPRODUCT($J$5:$P$5,J27:P27)</f>
        <v>6358339.7487518191</v>
      </c>
    </row>
    <row r="28" spans="2:17" s="78" customFormat="1">
      <c r="B28" s="299" t="s">
        <v>727</v>
      </c>
      <c r="C28" s="294">
        <v>252716462.69938305</v>
      </c>
      <c r="D28" s="294">
        <v>-1904489.7099999995</v>
      </c>
      <c r="E28" s="294">
        <v>0</v>
      </c>
      <c r="F28" s="294">
        <v>1582554.8599999999</v>
      </c>
      <c r="G28" s="294">
        <v>8916203.9030274004</v>
      </c>
      <c r="H28" s="297">
        <v>1.4</v>
      </c>
      <c r="I28" s="293">
        <f t="shared" si="2"/>
        <v>14698262.268238358</v>
      </c>
      <c r="J28" s="294">
        <v>0</v>
      </c>
      <c r="K28" s="294">
        <v>0</v>
      </c>
      <c r="L28" s="294">
        <v>0</v>
      </c>
      <c r="M28" s="294">
        <v>0</v>
      </c>
      <c r="N28" s="294">
        <v>0</v>
      </c>
      <c r="O28" s="294">
        <v>14698262.268238362</v>
      </c>
      <c r="P28" s="294">
        <v>0</v>
      </c>
      <c r="Q28" s="291">
        <f t="shared" ref="Q28:Q29" si="8">SUMPRODUCT($J$5:$P$5,J28:P28)</f>
        <v>14698262.268238362</v>
      </c>
    </row>
    <row r="29" spans="2:17" s="78" customFormat="1">
      <c r="B29" s="299" t="s">
        <v>728</v>
      </c>
      <c r="C29" s="294">
        <v>252716462.69938305</v>
      </c>
      <c r="D29" s="294">
        <v>-1904489.7099999995</v>
      </c>
      <c r="E29" s="294">
        <v>0</v>
      </c>
      <c r="F29" s="294">
        <v>1655986.48</v>
      </c>
      <c r="G29" s="294">
        <v>10108658.507975321</v>
      </c>
      <c r="H29" s="297">
        <v>1.4</v>
      </c>
      <c r="I29" s="293">
        <f t="shared" si="2"/>
        <v>16470502.983165449</v>
      </c>
      <c r="J29" s="294">
        <v>0</v>
      </c>
      <c r="K29" s="294">
        <v>0</v>
      </c>
      <c r="L29" s="294">
        <v>0</v>
      </c>
      <c r="M29" s="294">
        <v>0</v>
      </c>
      <c r="N29" s="294">
        <v>0</v>
      </c>
      <c r="O29" s="294">
        <v>16470502.983165449</v>
      </c>
      <c r="P29" s="294">
        <v>0</v>
      </c>
      <c r="Q29" s="291">
        <f t="shared" si="8"/>
        <v>16470502.983165449</v>
      </c>
    </row>
    <row r="30" spans="2:17" s="78" customFormat="1">
      <c r="B30" s="300" t="s">
        <v>734</v>
      </c>
      <c r="C30" s="294">
        <v>1886570</v>
      </c>
      <c r="D30" s="294">
        <v>8620.6200000000008</v>
      </c>
      <c r="E30" s="294">
        <v>0</v>
      </c>
      <c r="F30" s="294">
        <v>8620.6200000000008</v>
      </c>
      <c r="G30" s="294">
        <v>15092.56</v>
      </c>
      <c r="H30" s="297">
        <v>1.4</v>
      </c>
      <c r="I30" s="293">
        <f t="shared" si="2"/>
        <v>33198.451999999997</v>
      </c>
      <c r="J30" s="294">
        <v>0</v>
      </c>
      <c r="K30" s="294">
        <v>0</v>
      </c>
      <c r="L30" s="294">
        <v>0</v>
      </c>
      <c r="M30" s="294">
        <v>0</v>
      </c>
      <c r="N30" s="294">
        <v>0</v>
      </c>
      <c r="O30" s="294">
        <v>0</v>
      </c>
      <c r="P30" s="294">
        <v>0</v>
      </c>
      <c r="Q30" s="291">
        <f>SUM(Q31:Q33)</f>
        <v>268632.02799999999</v>
      </c>
    </row>
    <row r="31" spans="2:17" s="78" customFormat="1">
      <c r="B31" s="299" t="s">
        <v>726</v>
      </c>
      <c r="C31" s="294">
        <v>1886570</v>
      </c>
      <c r="D31" s="294">
        <v>8620.6200000000008</v>
      </c>
      <c r="E31" s="294">
        <v>0</v>
      </c>
      <c r="F31" s="294">
        <v>8620.6200000000008</v>
      </c>
      <c r="G31" s="294">
        <v>15092.56</v>
      </c>
      <c r="H31" s="297">
        <v>1.4</v>
      </c>
      <c r="I31" s="293">
        <f t="shared" si="2"/>
        <v>33198.451999999997</v>
      </c>
      <c r="J31" s="294">
        <v>0</v>
      </c>
      <c r="K31" s="294">
        <v>0</v>
      </c>
      <c r="L31" s="294">
        <v>0</v>
      </c>
      <c r="M31" s="294">
        <v>0</v>
      </c>
      <c r="N31" s="294">
        <v>0</v>
      </c>
      <c r="O31" s="294">
        <v>33198.451999999997</v>
      </c>
      <c r="P31" s="294">
        <v>0</v>
      </c>
      <c r="Q31" s="291">
        <f>SUMPRODUCT($J$5:$P$5,J31:P31)</f>
        <v>33198.451999999997</v>
      </c>
    </row>
    <row r="32" spans="2:17" s="78" customFormat="1">
      <c r="B32" s="299" t="s">
        <v>727</v>
      </c>
      <c r="C32" s="294">
        <v>1886570</v>
      </c>
      <c r="D32" s="294">
        <v>8620.6200000000008</v>
      </c>
      <c r="E32" s="294">
        <v>0</v>
      </c>
      <c r="F32" s="294">
        <v>8620.6200000000008</v>
      </c>
      <c r="G32" s="294">
        <v>75462.8</v>
      </c>
      <c r="H32" s="297">
        <v>1.4</v>
      </c>
      <c r="I32" s="293">
        <f t="shared" si="2"/>
        <v>117716.78799999999</v>
      </c>
      <c r="J32" s="294">
        <v>0</v>
      </c>
      <c r="K32" s="294">
        <v>0</v>
      </c>
      <c r="L32" s="294">
        <v>0</v>
      </c>
      <c r="M32" s="294">
        <v>0</v>
      </c>
      <c r="N32" s="294">
        <v>0</v>
      </c>
      <c r="O32" s="294">
        <v>117716.78799999999</v>
      </c>
      <c r="P32" s="294">
        <v>0</v>
      </c>
      <c r="Q32" s="291">
        <f t="shared" ref="Q32:Q33" si="9">SUMPRODUCT($J$5:$P$5,J32:P32)</f>
        <v>117716.78799999999</v>
      </c>
    </row>
    <row r="33" spans="2:17" s="78" customFormat="1">
      <c r="B33" s="299" t="s">
        <v>728</v>
      </c>
      <c r="C33" s="294">
        <v>1886570</v>
      </c>
      <c r="D33" s="294">
        <v>8620.6200000000008</v>
      </c>
      <c r="E33" s="294">
        <v>0</v>
      </c>
      <c r="F33" s="294">
        <v>8620.6200000000008</v>
      </c>
      <c r="G33" s="294">
        <v>75462.8</v>
      </c>
      <c r="H33" s="297">
        <v>1.4</v>
      </c>
      <c r="I33" s="293">
        <f t="shared" si="2"/>
        <v>117716.78799999999</v>
      </c>
      <c r="J33" s="294">
        <v>0</v>
      </c>
      <c r="K33" s="294">
        <v>0</v>
      </c>
      <c r="L33" s="294">
        <v>0</v>
      </c>
      <c r="M33" s="294">
        <v>0</v>
      </c>
      <c r="N33" s="294">
        <v>0</v>
      </c>
      <c r="O33" s="294">
        <v>117716.78799999999</v>
      </c>
      <c r="P33" s="294">
        <v>0</v>
      </c>
      <c r="Q33" s="291">
        <f t="shared" si="9"/>
        <v>117716.78799999999</v>
      </c>
    </row>
    <row r="34" spans="2:17" s="78" customFormat="1">
      <c r="B34" s="295" t="s">
        <v>64</v>
      </c>
      <c r="C34" s="95">
        <f>C6</f>
        <v>1741703334.2372632</v>
      </c>
      <c r="D34" s="95">
        <f t="shared" ref="D34:G34" si="10">D6</f>
        <v>0</v>
      </c>
      <c r="E34" s="95">
        <f>E6</f>
        <v>0</v>
      </c>
      <c r="F34" s="95">
        <f t="shared" si="10"/>
        <v>25228165.530000001</v>
      </c>
      <c r="G34" s="95">
        <f t="shared" si="10"/>
        <v>15122044.899865905</v>
      </c>
      <c r="H34" s="297">
        <v>1.4</v>
      </c>
      <c r="I34" s="293">
        <f>(F34+G34)*H34</f>
        <v>56490294.601812266</v>
      </c>
      <c r="J34" s="95">
        <f t="shared" ref="J34:Q34" si="11">J6</f>
        <v>0</v>
      </c>
      <c r="K34" s="95">
        <f t="shared" si="11"/>
        <v>40443366.761432752</v>
      </c>
      <c r="L34" s="95">
        <f t="shared" si="11"/>
        <v>0</v>
      </c>
      <c r="M34" s="95">
        <f t="shared" si="11"/>
        <v>2744933.5374270785</v>
      </c>
      <c r="N34" s="95">
        <f t="shared" si="11"/>
        <v>0</v>
      </c>
      <c r="O34" s="95">
        <f t="shared" si="11"/>
        <v>10128038.52527263</v>
      </c>
      <c r="P34" s="95">
        <f t="shared" si="11"/>
        <v>3173955.777679807</v>
      </c>
      <c r="Q34" s="95">
        <f t="shared" si="11"/>
        <v>24350112.312792432</v>
      </c>
    </row>
    <row r="37" spans="2:17">
      <c r="C37" s="66"/>
      <c r="D37" s="66"/>
      <c r="E37" s="66"/>
      <c r="F37" s="66"/>
      <c r="G37" s="66"/>
      <c r="H37" s="66"/>
      <c r="I37" s="66"/>
      <c r="J37" s="66"/>
      <c r="K37" s="66"/>
      <c r="L37" s="66"/>
      <c r="M37" s="66"/>
      <c r="N37" s="66"/>
      <c r="O37" s="66"/>
      <c r="P37" s="66"/>
      <c r="Q37" s="66"/>
    </row>
    <row r="38" spans="2:17">
      <c r="C38" s="66"/>
      <c r="D38" s="66"/>
      <c r="E38" s="66"/>
      <c r="F38" s="66"/>
      <c r="G38" s="66"/>
      <c r="H38" s="66"/>
      <c r="I38" s="66"/>
      <c r="J38" s="66"/>
      <c r="K38" s="66"/>
      <c r="L38" s="66"/>
      <c r="M38" s="66"/>
      <c r="N38" s="66"/>
      <c r="O38" s="66"/>
      <c r="P38" s="66"/>
      <c r="Q38" s="66"/>
    </row>
    <row r="39" spans="2:17">
      <c r="C39" s="66"/>
      <c r="D39" s="66"/>
      <c r="E39" s="66"/>
      <c r="F39" s="66"/>
      <c r="G39" s="66"/>
      <c r="H39" s="66"/>
      <c r="I39" s="66"/>
      <c r="J39" s="66"/>
      <c r="K39" s="66"/>
      <c r="L39" s="66"/>
      <c r="M39" s="66"/>
      <c r="N39" s="66"/>
      <c r="O39" s="66"/>
      <c r="P39" s="66"/>
      <c r="Q39" s="66"/>
    </row>
    <row r="40" spans="2:17">
      <c r="C40" s="66"/>
      <c r="D40" s="66"/>
      <c r="E40" s="66"/>
      <c r="F40" s="66"/>
      <c r="G40" s="66"/>
      <c r="H40" s="66"/>
      <c r="I40" s="66"/>
      <c r="J40" s="66"/>
      <c r="K40" s="66"/>
      <c r="L40" s="66"/>
      <c r="M40" s="66"/>
      <c r="N40" s="66"/>
      <c r="O40" s="66"/>
      <c r="P40" s="66"/>
      <c r="Q40" s="66"/>
    </row>
    <row r="41" spans="2:17">
      <c r="C41" s="66"/>
      <c r="D41" s="66"/>
      <c r="E41" s="66"/>
      <c r="F41" s="66"/>
      <c r="G41" s="66"/>
      <c r="H41" s="66"/>
      <c r="I41" s="66"/>
      <c r="J41" s="66"/>
      <c r="K41" s="66"/>
      <c r="L41" s="66"/>
      <c r="M41" s="66"/>
      <c r="N41" s="66"/>
      <c r="O41" s="66"/>
      <c r="P41" s="66"/>
      <c r="Q41" s="66"/>
    </row>
    <row r="42" spans="2:17">
      <c r="C42" s="66"/>
      <c r="D42" s="66"/>
      <c r="E42" s="66"/>
      <c r="F42" s="66"/>
      <c r="G42" s="66"/>
      <c r="H42" s="66"/>
      <c r="I42" s="66"/>
      <c r="J42" s="66"/>
      <c r="K42" s="66"/>
      <c r="L42" s="66"/>
      <c r="M42" s="66"/>
      <c r="N42" s="66"/>
      <c r="O42" s="66"/>
      <c r="P42" s="66"/>
      <c r="Q42" s="66"/>
    </row>
    <row r="43" spans="2:17">
      <c r="C43" s="66"/>
      <c r="D43" s="66"/>
      <c r="E43" s="66"/>
      <c r="F43" s="66"/>
      <c r="G43" s="66"/>
      <c r="H43" s="66"/>
      <c r="I43" s="66"/>
      <c r="J43" s="66"/>
      <c r="K43" s="66"/>
      <c r="L43" s="66"/>
      <c r="M43" s="66"/>
      <c r="N43" s="66"/>
      <c r="O43" s="66"/>
      <c r="P43" s="66"/>
      <c r="Q43" s="66"/>
    </row>
    <row r="44" spans="2:17">
      <c r="C44" s="66"/>
      <c r="D44" s="66"/>
      <c r="E44" s="66"/>
      <c r="F44" s="66"/>
      <c r="G44" s="66"/>
      <c r="H44" s="66"/>
      <c r="I44" s="66"/>
      <c r="J44" s="66"/>
      <c r="K44" s="66"/>
      <c r="L44" s="66"/>
      <c r="M44" s="66"/>
      <c r="N44" s="66"/>
      <c r="O44" s="66"/>
      <c r="P44" s="66"/>
      <c r="Q44" s="66"/>
    </row>
    <row r="45" spans="2:17">
      <c r="C45" s="66"/>
      <c r="D45" s="66"/>
      <c r="E45" s="66"/>
      <c r="F45" s="66"/>
      <c r="G45" s="66"/>
      <c r="H45" s="66"/>
      <c r="I45" s="66"/>
      <c r="J45" s="66"/>
      <c r="K45" s="66"/>
      <c r="L45" s="66"/>
      <c r="M45" s="66"/>
      <c r="N45" s="66"/>
      <c r="O45" s="66"/>
      <c r="P45" s="66"/>
      <c r="Q45" s="66"/>
    </row>
    <row r="46" spans="2:17">
      <c r="C46" s="66"/>
      <c r="D46" s="66"/>
      <c r="E46" s="66"/>
      <c r="F46" s="66"/>
      <c r="G46" s="66"/>
      <c r="H46" s="66"/>
      <c r="I46" s="66"/>
      <c r="J46" s="66"/>
      <c r="K46" s="66"/>
      <c r="L46" s="66"/>
      <c r="M46" s="66"/>
      <c r="N46" s="66"/>
      <c r="O46" s="66"/>
      <c r="P46" s="66"/>
      <c r="Q46" s="66"/>
    </row>
    <row r="47" spans="2:17">
      <c r="C47" s="66"/>
      <c r="D47" s="66"/>
      <c r="E47" s="66"/>
      <c r="F47" s="66"/>
      <c r="G47" s="66"/>
      <c r="H47" s="66"/>
      <c r="I47" s="66"/>
      <c r="J47" s="66"/>
      <c r="K47" s="66"/>
      <c r="L47" s="66"/>
      <c r="M47" s="66"/>
      <c r="N47" s="66"/>
      <c r="O47" s="66"/>
      <c r="P47" s="66"/>
      <c r="Q47" s="66"/>
    </row>
    <row r="48" spans="2:17">
      <c r="C48" s="66"/>
      <c r="D48" s="66"/>
      <c r="E48" s="66"/>
      <c r="F48" s="66"/>
      <c r="G48" s="66"/>
      <c r="H48" s="66"/>
      <c r="I48" s="66"/>
      <c r="J48" s="66"/>
      <c r="K48" s="66"/>
      <c r="L48" s="66"/>
      <c r="M48" s="66"/>
      <c r="N48" s="66"/>
      <c r="O48" s="66"/>
      <c r="P48" s="66"/>
      <c r="Q48" s="66"/>
    </row>
    <row r="49" spans="3:17">
      <c r="C49" s="66"/>
      <c r="D49" s="66"/>
      <c r="E49" s="66"/>
      <c r="F49" s="66"/>
      <c r="G49" s="66"/>
      <c r="H49" s="66"/>
      <c r="I49" s="66"/>
      <c r="J49" s="66"/>
      <c r="K49" s="66"/>
      <c r="L49" s="66"/>
      <c r="M49" s="66"/>
      <c r="N49" s="66"/>
      <c r="O49" s="66"/>
      <c r="P49" s="66"/>
      <c r="Q49" s="66"/>
    </row>
    <row r="50" spans="3:17">
      <c r="C50" s="66"/>
      <c r="D50" s="66"/>
      <c r="E50" s="66"/>
      <c r="F50" s="66"/>
      <c r="G50" s="66"/>
      <c r="H50" s="66"/>
      <c r="I50" s="66"/>
      <c r="J50" s="66"/>
      <c r="K50" s="66"/>
      <c r="L50" s="66"/>
      <c r="M50" s="66"/>
      <c r="N50" s="66"/>
      <c r="O50" s="66"/>
      <c r="P50" s="66"/>
      <c r="Q50" s="66"/>
    </row>
    <row r="51" spans="3:17">
      <c r="C51" s="66"/>
      <c r="D51" s="66"/>
      <c r="E51" s="66"/>
      <c r="F51" s="66"/>
      <c r="G51" s="66"/>
      <c r="H51" s="66"/>
      <c r="I51" s="66"/>
      <c r="J51" s="66"/>
      <c r="K51" s="66"/>
      <c r="L51" s="66"/>
      <c r="M51" s="66"/>
      <c r="N51" s="66"/>
      <c r="O51" s="66"/>
      <c r="P51" s="66"/>
      <c r="Q51" s="66"/>
    </row>
    <row r="52" spans="3:17">
      <c r="C52" s="66"/>
      <c r="D52" s="66"/>
      <c r="E52" s="66"/>
      <c r="F52" s="66"/>
      <c r="G52" s="66"/>
      <c r="H52" s="66"/>
      <c r="I52" s="66"/>
      <c r="J52" s="66"/>
      <c r="K52" s="66"/>
      <c r="L52" s="66"/>
      <c r="M52" s="66"/>
      <c r="N52" s="66"/>
      <c r="O52" s="66"/>
      <c r="P52" s="66"/>
      <c r="Q52" s="66"/>
    </row>
    <row r="53" spans="3:17">
      <c r="C53" s="66"/>
      <c r="D53" s="66"/>
      <c r="E53" s="66"/>
      <c r="F53" s="66"/>
      <c r="G53" s="66"/>
      <c r="H53" s="66"/>
      <c r="I53" s="66"/>
      <c r="J53" s="66"/>
      <c r="K53" s="66"/>
      <c r="L53" s="66"/>
      <c r="M53" s="66"/>
      <c r="N53" s="66"/>
      <c r="O53" s="66"/>
      <c r="P53" s="66"/>
      <c r="Q53" s="66"/>
    </row>
    <row r="54" spans="3:17">
      <c r="C54" s="66"/>
      <c r="D54" s="66"/>
      <c r="E54" s="66"/>
      <c r="F54" s="66"/>
      <c r="G54" s="66"/>
      <c r="H54" s="66"/>
      <c r="I54" s="66"/>
      <c r="J54" s="66"/>
      <c r="K54" s="66"/>
      <c r="L54" s="66"/>
      <c r="M54" s="66"/>
      <c r="N54" s="66"/>
      <c r="O54" s="66"/>
      <c r="P54" s="66"/>
      <c r="Q54" s="66"/>
    </row>
    <row r="55" spans="3:17">
      <c r="C55" s="66"/>
      <c r="D55" s="66"/>
      <c r="E55" s="66"/>
      <c r="F55" s="66"/>
      <c r="G55" s="66"/>
      <c r="H55" s="66"/>
      <c r="I55" s="66"/>
      <c r="J55" s="66"/>
      <c r="K55" s="66"/>
      <c r="L55" s="66"/>
      <c r="M55" s="66"/>
      <c r="N55" s="66"/>
      <c r="O55" s="66"/>
      <c r="P55" s="66"/>
      <c r="Q55" s="66"/>
    </row>
    <row r="56" spans="3:17">
      <c r="C56" s="66"/>
      <c r="D56" s="66"/>
      <c r="E56" s="66"/>
      <c r="F56" s="66"/>
      <c r="G56" s="66"/>
      <c r="H56" s="66"/>
      <c r="I56" s="66"/>
      <c r="J56" s="66"/>
      <c r="K56" s="66"/>
      <c r="L56" s="66"/>
      <c r="M56" s="66"/>
      <c r="N56" s="66"/>
      <c r="O56" s="66"/>
      <c r="P56" s="66"/>
      <c r="Q56" s="66"/>
    </row>
    <row r="57" spans="3:17">
      <c r="C57" s="66"/>
      <c r="D57" s="66"/>
      <c r="E57" s="66"/>
      <c r="F57" s="66"/>
      <c r="G57" s="66"/>
      <c r="H57" s="66"/>
      <c r="I57" s="66"/>
      <c r="J57" s="66"/>
      <c r="K57" s="66"/>
      <c r="L57" s="66"/>
      <c r="M57" s="66"/>
      <c r="N57" s="66"/>
      <c r="O57" s="66"/>
      <c r="P57" s="66"/>
      <c r="Q57" s="66"/>
    </row>
    <row r="58" spans="3:17">
      <c r="C58" s="66"/>
      <c r="D58" s="66"/>
      <c r="E58" s="66"/>
      <c r="F58" s="66"/>
      <c r="G58" s="66"/>
      <c r="H58" s="66"/>
      <c r="I58" s="66"/>
      <c r="J58" s="66"/>
      <c r="K58" s="66"/>
      <c r="L58" s="66"/>
      <c r="M58" s="66"/>
      <c r="N58" s="66"/>
      <c r="O58" s="66"/>
      <c r="P58" s="66"/>
      <c r="Q58" s="66"/>
    </row>
    <row r="59" spans="3:17">
      <c r="C59" s="66"/>
      <c r="D59" s="66"/>
      <c r="E59" s="66"/>
      <c r="F59" s="66"/>
      <c r="G59" s="66"/>
      <c r="H59" s="66"/>
      <c r="I59" s="66"/>
      <c r="J59" s="66"/>
      <c r="K59" s="66"/>
      <c r="L59" s="66"/>
      <c r="M59" s="66"/>
      <c r="N59" s="66"/>
      <c r="O59" s="66"/>
      <c r="P59" s="66"/>
      <c r="Q59" s="66"/>
    </row>
    <row r="60" spans="3:17">
      <c r="C60" s="66"/>
      <c r="D60" s="66"/>
      <c r="E60" s="66"/>
      <c r="F60" s="66"/>
      <c r="G60" s="66"/>
      <c r="H60" s="66"/>
      <c r="I60" s="66"/>
      <c r="J60" s="66"/>
      <c r="K60" s="66"/>
      <c r="L60" s="66"/>
      <c r="M60" s="66"/>
      <c r="N60" s="66"/>
      <c r="O60" s="66"/>
      <c r="P60" s="66"/>
      <c r="Q60" s="66"/>
    </row>
    <row r="61" spans="3:17">
      <c r="C61" s="66"/>
      <c r="D61" s="66"/>
      <c r="E61" s="66"/>
      <c r="F61" s="66"/>
      <c r="G61" s="66"/>
      <c r="H61" s="66"/>
      <c r="I61" s="66"/>
      <c r="J61" s="66"/>
      <c r="K61" s="66"/>
      <c r="L61" s="66"/>
      <c r="M61" s="66"/>
      <c r="N61" s="66"/>
      <c r="O61" s="66"/>
      <c r="P61" s="66"/>
      <c r="Q61" s="66"/>
    </row>
    <row r="62" spans="3:17">
      <c r="C62" s="66"/>
      <c r="D62" s="66"/>
      <c r="E62" s="66"/>
      <c r="F62" s="66"/>
      <c r="G62" s="66"/>
      <c r="H62" s="66"/>
      <c r="I62" s="66"/>
      <c r="J62" s="66"/>
      <c r="K62" s="66"/>
      <c r="L62" s="66"/>
      <c r="M62" s="66"/>
      <c r="N62" s="66"/>
      <c r="O62" s="66"/>
      <c r="P62" s="66"/>
      <c r="Q62" s="66"/>
    </row>
    <row r="63" spans="3:17">
      <c r="C63" s="66"/>
      <c r="D63" s="66"/>
      <c r="E63" s="66"/>
      <c r="F63" s="66"/>
      <c r="G63" s="66"/>
      <c r="H63" s="66"/>
      <c r="I63" s="66"/>
      <c r="J63" s="66"/>
      <c r="K63" s="66"/>
      <c r="L63" s="66"/>
      <c r="M63" s="66"/>
      <c r="N63" s="66"/>
      <c r="O63" s="66"/>
      <c r="P63" s="66"/>
      <c r="Q63" s="66"/>
    </row>
    <row r="64" spans="3:17">
      <c r="C64" s="66"/>
      <c r="D64" s="66"/>
      <c r="E64" s="66"/>
      <c r="F64" s="66"/>
      <c r="G64" s="66"/>
      <c r="H64" s="66"/>
      <c r="I64" s="66"/>
      <c r="J64" s="66"/>
      <c r="K64" s="66"/>
      <c r="L64" s="66"/>
      <c r="M64" s="66"/>
      <c r="N64" s="66"/>
      <c r="O64" s="66"/>
      <c r="P64" s="66"/>
      <c r="Q64" s="66"/>
    </row>
    <row r="65" spans="3:17">
      <c r="C65" s="66"/>
      <c r="D65" s="66"/>
      <c r="E65" s="66"/>
      <c r="F65" s="66"/>
      <c r="G65" s="66"/>
      <c r="H65" s="66"/>
      <c r="I65" s="66"/>
      <c r="J65" s="66"/>
      <c r="K65" s="66"/>
      <c r="L65" s="66"/>
      <c r="M65" s="66"/>
      <c r="N65" s="66"/>
      <c r="O65" s="66"/>
      <c r="P65" s="66"/>
      <c r="Q65" s="66"/>
    </row>
    <row r="66" spans="3:17">
      <c r="C66" s="66"/>
      <c r="D66" s="66"/>
      <c r="E66" s="66"/>
      <c r="F66" s="66"/>
      <c r="G66" s="66"/>
      <c r="H66" s="66"/>
      <c r="I66" s="66"/>
      <c r="J66" s="66"/>
      <c r="K66" s="66"/>
      <c r="L66" s="66"/>
      <c r="M66" s="66"/>
      <c r="N66" s="66"/>
      <c r="O66" s="66"/>
      <c r="P66" s="66"/>
      <c r="Q66" s="66"/>
    </row>
  </sheetData>
  <conditionalFormatting sqref="I7:I34">
    <cfRule type="expression" dxfId="18" priority="1">
      <formula>(C7*#REF!)&lt;&gt;SUM(#REF!)</formula>
    </cfRule>
  </conditionalFormatting>
  <pageMargins left="0.7" right="0.7" top="0.75" bottom="0.75" header="0.3" footer="0.3"/>
  <pageSetup orientation="portrait" r:id="rId1"/>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E43"/>
  <sheetViews>
    <sheetView showGridLines="0" zoomScale="80" zoomScaleNormal="80" workbookViewId="0"/>
  </sheetViews>
  <sheetFormatPr defaultColWidth="8.7109375" defaultRowHeight="12.75"/>
  <cols>
    <col min="1" max="1" width="11.42578125" style="7" customWidth="1"/>
    <col min="2" max="2" width="76.85546875" style="10" customWidth="1"/>
    <col min="3" max="3" width="22.85546875" style="78" customWidth="1"/>
    <col min="4" max="16384" width="8.7109375" style="7"/>
  </cols>
  <sheetData>
    <row r="1" spans="1:5">
      <c r="A1" s="1" t="s">
        <v>30</v>
      </c>
      <c r="B1" s="19" t="str">
        <f>'Info '!C2</f>
        <v xml:space="preserve">JSC "Bank of Georgia" </v>
      </c>
    </row>
    <row r="2" spans="1:5">
      <c r="A2" s="1" t="s">
        <v>31</v>
      </c>
      <c r="B2" s="345">
        <f>'1. key ratios '!B2</f>
        <v>46022</v>
      </c>
    </row>
    <row r="3" spans="1:5">
      <c r="B3" s="7"/>
    </row>
    <row r="4" spans="1:5">
      <c r="A4" s="7" t="s">
        <v>295</v>
      </c>
      <c r="B4" s="7" t="s">
        <v>296</v>
      </c>
    </row>
    <row r="5" spans="1:5">
      <c r="A5" s="319" t="s">
        <v>297</v>
      </c>
      <c r="B5" s="320"/>
      <c r="C5" s="324"/>
    </row>
    <row r="6" spans="1:5">
      <c r="A6" s="306">
        <v>1</v>
      </c>
      <c r="B6" s="307" t="s">
        <v>344</v>
      </c>
      <c r="C6" s="308">
        <v>42474213093.315453</v>
      </c>
      <c r="E6" s="66"/>
    </row>
    <row r="7" spans="1:5">
      <c r="A7" s="306">
        <v>2</v>
      </c>
      <c r="B7" s="307" t="s">
        <v>298</v>
      </c>
      <c r="C7" s="308">
        <v>-226312796.9404</v>
      </c>
      <c r="E7" s="66"/>
    </row>
    <row r="8" spans="1:5" ht="25.5">
      <c r="A8" s="309">
        <v>3</v>
      </c>
      <c r="B8" s="310" t="s">
        <v>299</v>
      </c>
      <c r="C8" s="308">
        <v>42247900296.375053</v>
      </c>
      <c r="E8" s="66"/>
    </row>
    <row r="9" spans="1:5">
      <c r="A9" s="319" t="s">
        <v>300</v>
      </c>
      <c r="B9" s="320"/>
      <c r="C9" s="321"/>
      <c r="E9" s="66"/>
    </row>
    <row r="10" spans="1:5">
      <c r="A10" s="306">
        <v>4</v>
      </c>
      <c r="B10" s="311" t="s">
        <v>741</v>
      </c>
      <c r="C10" s="308">
        <v>25228165.530000001</v>
      </c>
      <c r="E10" s="66"/>
    </row>
    <row r="11" spans="1:5">
      <c r="A11" s="306">
        <v>5</v>
      </c>
      <c r="B11" s="312" t="s">
        <v>742</v>
      </c>
      <c r="C11" s="308">
        <v>15122044.899865905</v>
      </c>
      <c r="E11" s="66"/>
    </row>
    <row r="12" spans="1:5">
      <c r="A12" s="306" t="s">
        <v>301</v>
      </c>
      <c r="B12" s="312" t="s">
        <v>302</v>
      </c>
      <c r="C12" s="308">
        <v>56490294.601812266</v>
      </c>
      <c r="E12" s="66"/>
    </row>
    <row r="13" spans="1:5" ht="25.5">
      <c r="A13" s="313">
        <v>6</v>
      </c>
      <c r="B13" s="311" t="s">
        <v>303</v>
      </c>
      <c r="C13" s="308">
        <v>0</v>
      </c>
      <c r="E13" s="66"/>
    </row>
    <row r="14" spans="1:5">
      <c r="A14" s="313">
        <v>7</v>
      </c>
      <c r="B14" s="314" t="s">
        <v>304</v>
      </c>
      <c r="C14" s="308">
        <v>56490294.601812266</v>
      </c>
      <c r="E14" s="66"/>
    </row>
    <row r="15" spans="1:5">
      <c r="A15" s="315">
        <v>8</v>
      </c>
      <c r="B15" s="316" t="s">
        <v>305</v>
      </c>
      <c r="C15" s="308"/>
      <c r="E15" s="66"/>
    </row>
    <row r="16" spans="1:5">
      <c r="A16" s="313">
        <v>9</v>
      </c>
      <c r="B16" s="314" t="s">
        <v>306</v>
      </c>
      <c r="C16" s="308"/>
      <c r="E16" s="66"/>
    </row>
    <row r="17" spans="1:5">
      <c r="A17" s="313">
        <v>10</v>
      </c>
      <c r="B17" s="314" t="s">
        <v>307</v>
      </c>
      <c r="C17" s="308"/>
      <c r="E17" s="66"/>
    </row>
    <row r="18" spans="1:5">
      <c r="A18" s="309">
        <v>11</v>
      </c>
      <c r="B18" s="317" t="s">
        <v>308</v>
      </c>
      <c r="C18" s="318">
        <v>0</v>
      </c>
      <c r="E18" s="66"/>
    </row>
    <row r="19" spans="1:5">
      <c r="A19" s="319" t="s">
        <v>309</v>
      </c>
      <c r="B19" s="320"/>
      <c r="C19" s="321"/>
      <c r="E19" s="66"/>
    </row>
    <row r="20" spans="1:5">
      <c r="A20" s="313">
        <v>12</v>
      </c>
      <c r="B20" s="311" t="s">
        <v>310</v>
      </c>
      <c r="C20" s="308"/>
      <c r="E20" s="66"/>
    </row>
    <row r="21" spans="1:5">
      <c r="A21" s="313">
        <v>13</v>
      </c>
      <c r="B21" s="311" t="s">
        <v>311</v>
      </c>
      <c r="C21" s="308"/>
      <c r="E21" s="66"/>
    </row>
    <row r="22" spans="1:5">
      <c r="A22" s="313">
        <v>14</v>
      </c>
      <c r="B22" s="311" t="s">
        <v>312</v>
      </c>
      <c r="C22" s="308">
        <v>0</v>
      </c>
      <c r="E22" s="66"/>
    </row>
    <row r="23" spans="1:5" ht="25.5">
      <c r="A23" s="313" t="s">
        <v>313</v>
      </c>
      <c r="B23" s="311" t="s">
        <v>314</v>
      </c>
      <c r="C23" s="308"/>
      <c r="E23" s="66"/>
    </row>
    <row r="24" spans="1:5">
      <c r="A24" s="313">
        <v>15</v>
      </c>
      <c r="B24" s="311" t="s">
        <v>315</v>
      </c>
      <c r="C24" s="308">
        <v>3156999004.2397003</v>
      </c>
      <c r="E24" s="66"/>
    </row>
    <row r="25" spans="1:5">
      <c r="A25" s="313" t="s">
        <v>316</v>
      </c>
      <c r="B25" s="311" t="s">
        <v>317</v>
      </c>
      <c r="C25" s="308">
        <v>-1819822845.4373002</v>
      </c>
      <c r="E25" s="66"/>
    </row>
    <row r="26" spans="1:5">
      <c r="A26" s="309">
        <v>16</v>
      </c>
      <c r="B26" s="317" t="s">
        <v>318</v>
      </c>
      <c r="C26" s="318">
        <v>1337176158.8024001</v>
      </c>
      <c r="E26" s="66"/>
    </row>
    <row r="27" spans="1:5">
      <c r="A27" s="319" t="s">
        <v>319</v>
      </c>
      <c r="B27" s="320"/>
      <c r="C27" s="321"/>
      <c r="E27" s="66"/>
    </row>
    <row r="28" spans="1:5">
      <c r="A28" s="306">
        <v>17</v>
      </c>
      <c r="B28" s="312" t="s">
        <v>320</v>
      </c>
      <c r="C28" s="308"/>
      <c r="E28" s="66"/>
    </row>
    <row r="29" spans="1:5">
      <c r="A29" s="306">
        <v>18</v>
      </c>
      <c r="B29" s="312" t="s">
        <v>321</v>
      </c>
      <c r="C29" s="308"/>
      <c r="E29" s="66"/>
    </row>
    <row r="30" spans="1:5">
      <c r="A30" s="309">
        <v>19</v>
      </c>
      <c r="B30" s="317" t="s">
        <v>322</v>
      </c>
      <c r="C30" s="318"/>
      <c r="E30" s="66"/>
    </row>
    <row r="31" spans="1:5">
      <c r="A31" s="319" t="s">
        <v>323</v>
      </c>
      <c r="B31" s="320"/>
      <c r="C31" s="321">
        <v>6605754020.3805637</v>
      </c>
      <c r="E31" s="66"/>
    </row>
    <row r="32" spans="1:5" ht="25.5">
      <c r="A32" s="306" t="s">
        <v>324</v>
      </c>
      <c r="B32" s="311" t="s">
        <v>325</v>
      </c>
      <c r="C32" s="322">
        <v>43641566749.779266</v>
      </c>
      <c r="E32" s="66"/>
    </row>
    <row r="33" spans="1:5">
      <c r="A33" s="306" t="s">
        <v>326</v>
      </c>
      <c r="B33" s="312" t="s">
        <v>327</v>
      </c>
      <c r="C33" s="322"/>
      <c r="E33" s="66"/>
    </row>
    <row r="34" spans="1:5">
      <c r="A34" s="319" t="s">
        <v>743</v>
      </c>
      <c r="B34" s="320"/>
      <c r="C34" s="321">
        <v>0.15136381464613607</v>
      </c>
      <c r="E34" s="66"/>
    </row>
    <row r="35" spans="1:5">
      <c r="A35" s="325">
        <v>20</v>
      </c>
      <c r="B35" s="326" t="s">
        <v>328</v>
      </c>
      <c r="C35" s="318"/>
      <c r="E35" s="66"/>
    </row>
    <row r="36" spans="1:5">
      <c r="A36" s="309">
        <v>21</v>
      </c>
      <c r="B36" s="317" t="s">
        <v>329</v>
      </c>
      <c r="C36" s="318"/>
      <c r="E36" s="66"/>
    </row>
    <row r="37" spans="1:5">
      <c r="A37" s="319" t="s">
        <v>330</v>
      </c>
      <c r="B37" s="320"/>
      <c r="C37" s="321"/>
      <c r="E37" s="66"/>
    </row>
    <row r="38" spans="1:5">
      <c r="A38" s="309">
        <v>22</v>
      </c>
      <c r="B38" s="317" t="s">
        <v>330</v>
      </c>
      <c r="C38" s="308"/>
      <c r="E38" s="66"/>
    </row>
    <row r="39" spans="1:5">
      <c r="A39" s="319" t="s">
        <v>331</v>
      </c>
      <c r="B39" s="320"/>
      <c r="C39" s="321"/>
      <c r="E39" s="66"/>
    </row>
    <row r="40" spans="1:5">
      <c r="A40" s="323" t="s">
        <v>332</v>
      </c>
      <c r="B40" s="311" t="s">
        <v>333</v>
      </c>
      <c r="C40" s="322"/>
      <c r="E40" s="66"/>
    </row>
    <row r="41" spans="1:5" ht="25.5">
      <c r="A41" s="323" t="s">
        <v>334</v>
      </c>
      <c r="B41" s="307" t="s">
        <v>335</v>
      </c>
      <c r="C41" s="322"/>
      <c r="E41" s="66"/>
    </row>
    <row r="42" spans="1:5">
      <c r="E42" s="66"/>
    </row>
    <row r="43" spans="1:5">
      <c r="B43" s="10" t="s">
        <v>345</v>
      </c>
      <c r="E43" s="66"/>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CD7387-CCDF-45DF-8D46-66EBFB63C8DD}">
  <dimension ref="A1:F17"/>
  <sheetViews>
    <sheetView showGridLines="0" zoomScale="80" zoomScaleNormal="80" workbookViewId="0"/>
  </sheetViews>
  <sheetFormatPr defaultColWidth="8.85546875" defaultRowHeight="12.75"/>
  <cols>
    <col min="1" max="1" width="11.42578125" style="7" customWidth="1"/>
    <col min="2" max="2" width="76.85546875" style="10" customWidth="1"/>
    <col min="3" max="6" width="25.42578125" style="7" customWidth="1"/>
    <col min="7" max="16384" width="8.85546875" style="7"/>
  </cols>
  <sheetData>
    <row r="1" spans="1:6">
      <c r="A1" s="301" t="s">
        <v>30</v>
      </c>
      <c r="B1" s="19" t="str">
        <f>'Info '!C2</f>
        <v xml:space="preserve">JSC "Bank of Georgia" </v>
      </c>
    </row>
    <row r="2" spans="1:6">
      <c r="A2" s="301" t="s">
        <v>31</v>
      </c>
      <c r="B2" s="345">
        <f>'1. key ratios '!B2</f>
        <v>46022</v>
      </c>
    </row>
    <row r="3" spans="1:6">
      <c r="B3" s="7"/>
    </row>
    <row r="4" spans="1:6">
      <c r="A4" s="302" t="s">
        <v>735</v>
      </c>
    </row>
    <row r="5" spans="1:6" ht="38.25">
      <c r="B5" s="303"/>
      <c r="C5" s="304" t="s">
        <v>736</v>
      </c>
      <c r="D5" s="304" t="s">
        <v>737</v>
      </c>
      <c r="E5" s="304" t="s">
        <v>738</v>
      </c>
      <c r="F5" s="304" t="s">
        <v>739</v>
      </c>
    </row>
    <row r="6" spans="1:6">
      <c r="B6" s="305" t="s">
        <v>740</v>
      </c>
      <c r="C6" s="291">
        <f>IF(C7&gt;0,C7,IF(C8&gt;0,C8,IF(C9&gt;0,C9)))</f>
        <v>1535874.835408753</v>
      </c>
      <c r="D6" s="291">
        <v>0</v>
      </c>
      <c r="E6" s="291">
        <v>0</v>
      </c>
      <c r="F6" s="291">
        <f>IF(F7&gt;0,F7,IF(F8&gt;0,F8,IF(F9&gt;0,F9)))</f>
        <v>1535874.835408753</v>
      </c>
    </row>
    <row r="7" spans="1:6">
      <c r="B7" s="292" t="s">
        <v>726</v>
      </c>
      <c r="C7" s="67">
        <v>1535874.835408753</v>
      </c>
      <c r="D7" s="291">
        <v>0</v>
      </c>
      <c r="E7" s="291">
        <v>0</v>
      </c>
      <c r="F7" s="67">
        <v>1535874.835408753</v>
      </c>
    </row>
    <row r="8" spans="1:6">
      <c r="B8" s="292" t="s">
        <v>727</v>
      </c>
      <c r="C8" s="67">
        <v>3115660.3819935354</v>
      </c>
      <c r="D8" s="67">
        <v>0</v>
      </c>
      <c r="E8" s="67">
        <v>0</v>
      </c>
      <c r="F8" s="67">
        <v>3115660.3819935354</v>
      </c>
    </row>
    <row r="9" spans="1:6">
      <c r="B9" s="292" t="s">
        <v>728</v>
      </c>
      <c r="C9" s="67">
        <v>3601101.6173223834</v>
      </c>
      <c r="D9" s="67">
        <v>0</v>
      </c>
      <c r="E9" s="67">
        <v>0</v>
      </c>
      <c r="F9" s="67">
        <v>3601101.6173223834</v>
      </c>
    </row>
    <row r="11" spans="1:6">
      <c r="C11" s="66"/>
      <c r="F11" s="66"/>
    </row>
    <row r="12" spans="1:6">
      <c r="C12" s="66"/>
      <c r="F12" s="66"/>
    </row>
    <row r="13" spans="1:6">
      <c r="C13" s="66"/>
      <c r="F13" s="66"/>
    </row>
    <row r="14" spans="1:6">
      <c r="C14" s="66"/>
      <c r="F14" s="66"/>
    </row>
    <row r="15" spans="1:6">
      <c r="C15" s="66"/>
      <c r="F15" s="66"/>
    </row>
    <row r="16" spans="1:6">
      <c r="C16" s="66"/>
      <c r="F16" s="66"/>
    </row>
    <row r="17" spans="3:6">
      <c r="C17" s="66"/>
      <c r="F17" s="66"/>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53"/>
  <sheetViews>
    <sheetView showGridLines="0" zoomScale="76" zoomScaleNormal="76" workbookViewId="0">
      <pane xSplit="1" ySplit="5" topLeftCell="B6" activePane="bottomRight" state="frozen"/>
      <selection activeCell="B9" sqref="B9"/>
      <selection pane="topRight" activeCell="B9" sqref="B9"/>
      <selection pane="bottomLeft" activeCell="B9" sqref="B9"/>
      <selection pane="bottomRight" activeCell="M20" sqref="M20"/>
    </sheetView>
  </sheetViews>
  <sheetFormatPr defaultColWidth="9.140625" defaultRowHeight="12.75"/>
  <cols>
    <col min="1" max="1" width="6.5703125" style="19" bestFit="1" customWidth="1"/>
    <col min="2" max="2" width="92.28515625" style="19" bestFit="1" customWidth="1"/>
    <col min="3" max="3" width="15.5703125" style="19" bestFit="1" customWidth="1"/>
    <col min="4" max="7" width="16" style="7" bestFit="1" customWidth="1"/>
    <col min="8" max="8" width="6.7109375" style="7" customWidth="1"/>
    <col min="9" max="16384" width="9.140625" style="7"/>
  </cols>
  <sheetData>
    <row r="1" spans="1:13">
      <c r="A1" s="1" t="s">
        <v>30</v>
      </c>
      <c r="B1" s="19" t="str">
        <f>'Info '!C2</f>
        <v xml:space="preserve">JSC "Bank of Georgia" </v>
      </c>
    </row>
    <row r="2" spans="1:13">
      <c r="A2" s="1" t="s">
        <v>31</v>
      </c>
      <c r="B2" s="345">
        <v>46022</v>
      </c>
      <c r="C2" s="39"/>
      <c r="D2" s="22"/>
      <c r="E2" s="22"/>
      <c r="F2" s="22"/>
      <c r="G2" s="22"/>
      <c r="H2" s="22"/>
    </row>
    <row r="3" spans="1:13" ht="13.5" thickBot="1">
      <c r="A3" s="1"/>
      <c r="B3" s="39"/>
      <c r="C3" s="39"/>
      <c r="D3" s="22"/>
      <c r="E3" s="22"/>
      <c r="F3" s="22"/>
      <c r="G3" s="22"/>
      <c r="H3" s="22"/>
    </row>
    <row r="4" spans="1:13" ht="15" customHeight="1" thickBot="1">
      <c r="A4" s="220" t="s">
        <v>93</v>
      </c>
      <c r="B4" s="221" t="s">
        <v>92</v>
      </c>
      <c r="C4" s="221"/>
      <c r="D4" s="646" t="s">
        <v>683</v>
      </c>
      <c r="E4" s="647"/>
      <c r="F4" s="647"/>
      <c r="G4" s="648"/>
      <c r="H4" s="22"/>
    </row>
    <row r="5" spans="1:13">
      <c r="A5" s="222" t="s">
        <v>6</v>
      </c>
      <c r="B5" s="223"/>
      <c r="C5" s="229" t="str">
        <f>INT((MONTH($B$2))/3)&amp;"Q"&amp;"-"&amp;YEAR($B$2)</f>
        <v>4Q-2025</v>
      </c>
      <c r="D5" s="229" t="str">
        <f>IF(INT(MONTH($B$2))=3, "4"&amp;"Q"&amp;"-"&amp;YEAR($B$2)-1, IF(INT(MONTH($B$2))=6, "1"&amp;"Q"&amp;"-"&amp;YEAR($B$2), IF(INT(MONTH($B$2))=9, "2"&amp;"Q"&amp;"-"&amp;YEAR($B$2),IF(INT(MONTH($B$2))=12, "3"&amp;"Q"&amp;"-"&amp;YEAR($B$2), 0))))</f>
        <v>3Q-2025</v>
      </c>
      <c r="E5" s="229" t="str">
        <f>IF(INT(MONTH($B$2))=3, "3"&amp;"Q"&amp;"-"&amp;YEAR($B$2)-1, IF(INT(MONTH($B$2))=6, "4"&amp;"Q"&amp;"-"&amp;YEAR($B$2)-1, IF(INT(MONTH($B$2))=9, "1"&amp;"Q"&amp;"-"&amp;YEAR($B$2),IF(INT(MONTH($B$2))=12, "2"&amp;"Q"&amp;"-"&amp;YEAR($B$2), 0))))</f>
        <v>2Q-2025</v>
      </c>
      <c r="F5" s="229" t="str">
        <f>IF(INT(MONTH($B$2))=3, "2"&amp;"Q"&amp;"-"&amp;YEAR($B$2)-1, IF(INT(MONTH($B$2))=6, "3"&amp;"Q"&amp;"-"&amp;YEAR($B$2)-1, IF(INT(MONTH($B$2))=9, "4"&amp;"Q"&amp;"-"&amp;YEAR($B$2)-1,IF(INT(MONTH($B$2))=12, "1"&amp;"Q"&amp;"-"&amp;YEAR($B$2), 0))))</f>
        <v>1Q-2025</v>
      </c>
      <c r="G5" s="230" t="str">
        <f>IF(INT(MONTH($B$2))=3, "1"&amp;"Q"&amp;"-"&amp;YEAR($B$2)-1, IF(INT(MONTH($B$2))=6, "2"&amp;"Q"&amp;"-"&amp;YEAR($B$2)-1, IF(INT(MONTH($B$2))=9, "3"&amp;"Q"&amp;"-"&amp;YEAR($B$2)-1,IF(INT(MONTH($B$2))=12, "4"&amp;"Q"&amp;"-"&amp;YEAR($B$2)-1, 0))))</f>
        <v>4Q-2024</v>
      </c>
    </row>
    <row r="6" spans="1:13" ht="13.5">
      <c r="B6" s="51" t="s">
        <v>91</v>
      </c>
      <c r="C6" s="231"/>
      <c r="D6" s="231"/>
      <c r="E6" s="231"/>
      <c r="F6" s="231"/>
      <c r="G6" s="232"/>
    </row>
    <row r="7" spans="1:13" ht="13.5">
      <c r="A7" s="258"/>
      <c r="B7" s="259" t="s">
        <v>89</v>
      </c>
      <c r="C7" s="231"/>
      <c r="D7" s="231"/>
      <c r="E7" s="231"/>
      <c r="F7" s="231"/>
      <c r="G7" s="232"/>
    </row>
    <row r="8" spans="1:13">
      <c r="A8" s="222">
        <v>1</v>
      </c>
      <c r="B8" s="260" t="s">
        <v>346</v>
      </c>
      <c r="C8" s="233">
        <v>5662469020.3805637</v>
      </c>
      <c r="D8" s="233">
        <v>5378257244.8252659</v>
      </c>
      <c r="E8" s="234">
        <v>5289820785</v>
      </c>
      <c r="F8" s="234">
        <v>4891504883</v>
      </c>
      <c r="G8" s="235">
        <v>4975025347</v>
      </c>
      <c r="I8" s="263"/>
      <c r="J8" s="263"/>
      <c r="K8" s="263"/>
      <c r="L8" s="263"/>
      <c r="M8" s="263"/>
    </row>
    <row r="9" spans="1:13">
      <c r="A9" s="222">
        <v>2</v>
      </c>
      <c r="B9" s="260" t="s">
        <v>347</v>
      </c>
      <c r="C9" s="233">
        <v>6605754020.3805637</v>
      </c>
      <c r="D9" s="233">
        <v>6326337244.8252659</v>
      </c>
      <c r="E9" s="234">
        <v>6243080785</v>
      </c>
      <c r="F9" s="234">
        <v>5860059883</v>
      </c>
      <c r="G9" s="235">
        <v>5957405347</v>
      </c>
      <c r="I9" s="263"/>
      <c r="J9" s="263"/>
      <c r="K9" s="263"/>
      <c r="L9" s="263"/>
      <c r="M9" s="263"/>
    </row>
    <row r="10" spans="1:13">
      <c r="A10" s="222">
        <v>3</v>
      </c>
      <c r="B10" s="260" t="s">
        <v>142</v>
      </c>
      <c r="C10" s="233">
        <v>7093368164.8805637</v>
      </c>
      <c r="D10" s="233">
        <v>6820801103.8252659</v>
      </c>
      <c r="E10" s="234">
        <v>6684539393</v>
      </c>
      <c r="F10" s="234">
        <v>6328558627</v>
      </c>
      <c r="G10" s="235">
        <v>6419832853</v>
      </c>
      <c r="I10" s="263"/>
      <c r="J10" s="263"/>
      <c r="K10" s="263"/>
      <c r="L10" s="263"/>
      <c r="M10" s="263"/>
    </row>
    <row r="11" spans="1:13">
      <c r="A11" s="222">
        <v>4</v>
      </c>
      <c r="B11" s="260" t="s">
        <v>349</v>
      </c>
      <c r="C11" s="233">
        <v>4880577384.2368355</v>
      </c>
      <c r="D11" s="233">
        <v>4719543387.329752</v>
      </c>
      <c r="E11" s="234">
        <v>4623818488</v>
      </c>
      <c r="F11" s="234">
        <v>4534292260</v>
      </c>
      <c r="G11" s="235">
        <v>4330424350</v>
      </c>
      <c r="I11" s="263"/>
      <c r="J11" s="263"/>
      <c r="K11" s="263"/>
      <c r="L11" s="263"/>
      <c r="M11" s="263"/>
    </row>
    <row r="12" spans="1:13">
      <c r="A12" s="222">
        <v>5</v>
      </c>
      <c r="B12" s="260" t="s">
        <v>350</v>
      </c>
      <c r="C12" s="233">
        <v>5572523640.1027308</v>
      </c>
      <c r="D12" s="233">
        <v>5388099070.8538218</v>
      </c>
      <c r="E12" s="234">
        <v>5282793032</v>
      </c>
      <c r="F12" s="234">
        <v>5176013356</v>
      </c>
      <c r="G12" s="235">
        <v>4957942087</v>
      </c>
      <c r="I12" s="263"/>
      <c r="J12" s="263"/>
      <c r="K12" s="263"/>
      <c r="L12" s="263"/>
      <c r="M12" s="263"/>
    </row>
    <row r="13" spans="1:13">
      <c r="A13" s="222">
        <v>6</v>
      </c>
      <c r="B13" s="260" t="s">
        <v>348</v>
      </c>
      <c r="C13" s="233">
        <v>6491449597.219408</v>
      </c>
      <c r="D13" s="233">
        <v>6275892170.0117569</v>
      </c>
      <c r="E13" s="234">
        <v>6157922502</v>
      </c>
      <c r="F13" s="234">
        <v>6028243164</v>
      </c>
      <c r="G13" s="235">
        <v>5791276107</v>
      </c>
      <c r="I13" s="263"/>
      <c r="J13" s="263"/>
      <c r="K13" s="263"/>
      <c r="L13" s="263"/>
      <c r="M13" s="263"/>
    </row>
    <row r="14" spans="1:13" ht="13.5">
      <c r="A14" s="258"/>
      <c r="B14" s="51" t="s">
        <v>352</v>
      </c>
      <c r="C14" s="231"/>
      <c r="D14" s="236"/>
      <c r="E14" s="236"/>
      <c r="F14" s="236"/>
      <c r="G14" s="237"/>
      <c r="I14" s="263"/>
      <c r="J14" s="263"/>
      <c r="K14" s="263"/>
      <c r="L14" s="263"/>
      <c r="M14" s="263"/>
    </row>
    <row r="15" spans="1:13" ht="15" customHeight="1">
      <c r="A15" s="222">
        <v>7</v>
      </c>
      <c r="B15" s="260" t="s">
        <v>351</v>
      </c>
      <c r="C15" s="238">
        <v>32187357713.892933</v>
      </c>
      <c r="D15" s="238">
        <v>30835359179.804451</v>
      </c>
      <c r="E15" s="234">
        <v>30619266137</v>
      </c>
      <c r="F15" s="234">
        <v>29867785062</v>
      </c>
      <c r="G15" s="235">
        <v>29080593305</v>
      </c>
      <c r="I15" s="263"/>
      <c r="J15" s="263"/>
      <c r="K15" s="263"/>
      <c r="L15" s="263"/>
      <c r="M15" s="263"/>
    </row>
    <row r="16" spans="1:13" ht="13.5">
      <c r="A16" s="258"/>
      <c r="B16" s="51" t="s">
        <v>353</v>
      </c>
      <c r="C16" s="231"/>
      <c r="D16" s="236"/>
      <c r="E16" s="236"/>
      <c r="F16" s="236"/>
      <c r="G16" s="237"/>
      <c r="I16" s="263"/>
      <c r="J16" s="263"/>
      <c r="K16" s="263"/>
      <c r="L16" s="263"/>
      <c r="M16" s="263"/>
    </row>
    <row r="17" spans="1:13" s="4" customFormat="1" ht="13.5">
      <c r="A17" s="222"/>
      <c r="B17" s="259" t="s">
        <v>700</v>
      </c>
      <c r="C17" s="231"/>
      <c r="D17" s="236"/>
      <c r="E17" s="236"/>
      <c r="F17" s="236"/>
      <c r="G17" s="237"/>
      <c r="I17" s="263"/>
      <c r="J17" s="263"/>
      <c r="K17" s="263"/>
      <c r="L17" s="263"/>
      <c r="M17" s="263"/>
    </row>
    <row r="18" spans="1:13">
      <c r="A18" s="222">
        <v>8</v>
      </c>
      <c r="B18" s="260" t="s">
        <v>346</v>
      </c>
      <c r="C18" s="239">
        <f>C8/C15</f>
        <v>0.17592214529422182</v>
      </c>
      <c r="D18" s="239">
        <v>0.17441850485554725</v>
      </c>
      <c r="E18" s="240">
        <v>0.17280000000000001</v>
      </c>
      <c r="F18" s="240">
        <v>0.1638</v>
      </c>
      <c r="G18" s="241">
        <v>0.1711</v>
      </c>
      <c r="I18" s="263"/>
      <c r="J18" s="263"/>
      <c r="K18" s="263"/>
      <c r="L18" s="263"/>
      <c r="M18" s="263"/>
    </row>
    <row r="19" spans="1:13" ht="15" customHeight="1">
      <c r="A19" s="222">
        <v>9</v>
      </c>
      <c r="B19" s="260" t="s">
        <v>347</v>
      </c>
      <c r="C19" s="239">
        <f>C9/C15</f>
        <v>0.20522821659043303</v>
      </c>
      <c r="D19" s="239">
        <v>0.20516502525349814</v>
      </c>
      <c r="E19" s="240">
        <v>0.2039</v>
      </c>
      <c r="F19" s="240">
        <v>0.19620000000000001</v>
      </c>
      <c r="G19" s="241">
        <v>0.2049</v>
      </c>
      <c r="I19" s="263"/>
      <c r="J19" s="263"/>
      <c r="K19" s="263"/>
      <c r="L19" s="263"/>
      <c r="M19" s="263"/>
    </row>
    <row r="20" spans="1:13">
      <c r="A20" s="222">
        <v>10</v>
      </c>
      <c r="B20" s="260" t="s">
        <v>142</v>
      </c>
      <c r="C20" s="239">
        <f>C10/C15</f>
        <v>0.22037746086311627</v>
      </c>
      <c r="D20" s="239">
        <v>0.22120063736090786</v>
      </c>
      <c r="E20" s="240">
        <v>0.21829999999999999</v>
      </c>
      <c r="F20" s="240">
        <v>0.21190000000000001</v>
      </c>
      <c r="G20" s="241">
        <v>0.2208</v>
      </c>
      <c r="I20" s="263"/>
      <c r="J20" s="263"/>
      <c r="K20" s="263"/>
      <c r="L20" s="263"/>
      <c r="M20" s="263"/>
    </row>
    <row r="21" spans="1:13">
      <c r="A21" s="222">
        <v>11</v>
      </c>
      <c r="B21" s="260" t="s">
        <v>349</v>
      </c>
      <c r="C21" s="239">
        <f>C11/C15</f>
        <v>0.15163025892399506</v>
      </c>
      <c r="D21" s="239">
        <v>0.15305621574924952</v>
      </c>
      <c r="E21" s="240">
        <v>0.151</v>
      </c>
      <c r="F21" s="240">
        <v>0.15179999999999999</v>
      </c>
      <c r="G21" s="241">
        <v>0.1489</v>
      </c>
      <c r="I21" s="263"/>
      <c r="J21" s="263"/>
      <c r="K21" s="263"/>
      <c r="L21" s="263"/>
      <c r="M21" s="263"/>
    </row>
    <row r="22" spans="1:13">
      <c r="A22" s="222">
        <v>12</v>
      </c>
      <c r="B22" s="260" t="s">
        <v>350</v>
      </c>
      <c r="C22" s="239">
        <f>C12/C15</f>
        <v>0.17312771335987853</v>
      </c>
      <c r="D22" s="239">
        <v>0.17473767824254</v>
      </c>
      <c r="E22" s="240">
        <v>0.17249999999999999</v>
      </c>
      <c r="F22" s="240">
        <v>0.17330000000000001</v>
      </c>
      <c r="G22" s="241">
        <v>0.17050000000000001</v>
      </c>
      <c r="I22" s="263"/>
      <c r="J22" s="263"/>
      <c r="K22" s="263"/>
      <c r="L22" s="263"/>
      <c r="M22" s="263"/>
    </row>
    <row r="23" spans="1:13">
      <c r="A23" s="222">
        <v>13</v>
      </c>
      <c r="B23" s="260" t="s">
        <v>348</v>
      </c>
      <c r="C23" s="239">
        <f>C13/C15</f>
        <v>0.20167699551235679</v>
      </c>
      <c r="D23" s="239">
        <v>0.20352907626002742</v>
      </c>
      <c r="E23" s="240">
        <v>0.2011</v>
      </c>
      <c r="F23" s="240">
        <v>0.20180000000000001</v>
      </c>
      <c r="G23" s="241">
        <v>0.1991</v>
      </c>
      <c r="I23" s="263"/>
      <c r="J23" s="263"/>
      <c r="K23" s="263"/>
      <c r="L23" s="263"/>
      <c r="M23" s="263"/>
    </row>
    <row r="24" spans="1:13" ht="13.5">
      <c r="A24" s="258"/>
      <c r="B24" s="51" t="s">
        <v>701</v>
      </c>
      <c r="C24" s="231"/>
      <c r="D24" s="236"/>
      <c r="E24" s="236"/>
      <c r="F24" s="236"/>
      <c r="G24" s="237"/>
      <c r="I24" s="263"/>
      <c r="J24" s="263"/>
      <c r="K24" s="263"/>
      <c r="L24" s="263"/>
      <c r="M24" s="263"/>
    </row>
    <row r="25" spans="1:13" ht="15" customHeight="1">
      <c r="A25" s="222">
        <v>14</v>
      </c>
      <c r="B25" s="260" t="s">
        <v>702</v>
      </c>
      <c r="C25" s="242">
        <f>'[4]9.2. MREL1'!B23</f>
        <v>0.20498622973682704</v>
      </c>
      <c r="D25" s="239">
        <v>0.17951679952863403</v>
      </c>
      <c r="E25" s="240">
        <v>0.18720000000000001</v>
      </c>
      <c r="F25" s="240">
        <v>0.18459999999999999</v>
      </c>
      <c r="G25" s="241">
        <v>0.192</v>
      </c>
      <c r="I25" s="263"/>
      <c r="J25" s="263"/>
      <c r="K25" s="263"/>
      <c r="L25" s="263"/>
      <c r="M25" s="263"/>
    </row>
    <row r="26" spans="1:13" ht="13.5">
      <c r="A26" s="258"/>
      <c r="B26" s="51" t="s">
        <v>88</v>
      </c>
      <c r="C26" s="231"/>
      <c r="D26" s="236"/>
      <c r="E26" s="236"/>
      <c r="F26" s="236"/>
      <c r="G26" s="237"/>
      <c r="I26" s="263"/>
      <c r="J26" s="263"/>
      <c r="K26" s="263"/>
      <c r="L26" s="263"/>
      <c r="M26" s="263"/>
    </row>
    <row r="27" spans="1:13" ht="15">
      <c r="A27" s="224">
        <v>15</v>
      </c>
      <c r="B27" s="260" t="s">
        <v>87</v>
      </c>
      <c r="C27" s="243">
        <v>9.854528500190958E-2</v>
      </c>
      <c r="D27" s="243">
        <v>9.7796737963600097E-2</v>
      </c>
      <c r="E27" s="243">
        <v>9.64E-2</v>
      </c>
      <c r="F27" s="243">
        <v>9.5000000000000001E-2</v>
      </c>
      <c r="G27" s="244">
        <v>9.7199999999999995E-2</v>
      </c>
      <c r="I27" s="263"/>
      <c r="J27" s="263"/>
      <c r="K27" s="263"/>
      <c r="L27" s="263"/>
      <c r="M27" s="263"/>
    </row>
    <row r="28" spans="1:13" ht="15">
      <c r="A28" s="224">
        <v>16</v>
      </c>
      <c r="B28" s="260" t="s">
        <v>86</v>
      </c>
      <c r="C28" s="243">
        <v>4.5606325470640384E-2</v>
      </c>
      <c r="D28" s="243">
        <v>4.5069609947396179E-2</v>
      </c>
      <c r="E28" s="243">
        <v>4.4900000000000002E-2</v>
      </c>
      <c r="F28" s="243">
        <v>4.4699999999999997E-2</v>
      </c>
      <c r="G28" s="244">
        <v>4.3799999999999999E-2</v>
      </c>
      <c r="I28" s="263"/>
      <c r="J28" s="263"/>
      <c r="K28" s="263"/>
      <c r="L28" s="263"/>
      <c r="M28" s="263"/>
    </row>
    <row r="29" spans="1:13">
      <c r="A29" s="224">
        <v>17</v>
      </c>
      <c r="B29" s="260" t="s">
        <v>85</v>
      </c>
      <c r="C29" s="239">
        <v>5.1191979263385035E-2</v>
      </c>
      <c r="D29" s="239">
        <v>5.16261851123586E-2</v>
      </c>
      <c r="E29" s="239">
        <v>5.0900000000000001E-2</v>
      </c>
      <c r="F29" s="239">
        <v>0.05</v>
      </c>
      <c r="G29" s="245">
        <v>5.5E-2</v>
      </c>
      <c r="I29" s="263"/>
      <c r="J29" s="263"/>
      <c r="K29" s="263"/>
      <c r="L29" s="263"/>
      <c r="M29" s="263"/>
    </row>
    <row r="30" spans="1:13" ht="15">
      <c r="A30" s="224">
        <v>18</v>
      </c>
      <c r="B30" s="260" t="s">
        <v>84</v>
      </c>
      <c r="C30" s="243">
        <v>5.2938959531269196E-2</v>
      </c>
      <c r="D30" s="243">
        <v>5.2727128016203932E-2</v>
      </c>
      <c r="E30" s="243">
        <v>5.16E-2</v>
      </c>
      <c r="F30" s="243">
        <v>5.0299999999999997E-2</v>
      </c>
      <c r="G30" s="244">
        <v>5.3400000000000003E-2</v>
      </c>
      <c r="I30" s="263"/>
      <c r="J30" s="263"/>
      <c r="K30" s="263"/>
      <c r="L30" s="263"/>
      <c r="M30" s="263"/>
    </row>
    <row r="31" spans="1:13" ht="15">
      <c r="A31" s="224">
        <v>19</v>
      </c>
      <c r="B31" s="260" t="s">
        <v>154</v>
      </c>
      <c r="C31" s="243">
        <v>4.1149628367362835E-2</v>
      </c>
      <c r="D31" s="243">
        <v>4.1214891347367506E-2</v>
      </c>
      <c r="E31" s="243">
        <v>4.0899999999999999E-2</v>
      </c>
      <c r="F31" s="243">
        <v>4.0599999999999997E-2</v>
      </c>
      <c r="G31" s="244">
        <v>4.4900000000000002E-2</v>
      </c>
      <c r="I31" s="263"/>
      <c r="J31" s="263"/>
      <c r="K31" s="263"/>
      <c r="L31" s="263"/>
      <c r="M31" s="263"/>
    </row>
    <row r="32" spans="1:13" ht="15">
      <c r="A32" s="224">
        <v>20</v>
      </c>
      <c r="B32" s="260" t="s">
        <v>155</v>
      </c>
      <c r="C32" s="243">
        <v>0.29898064108959027</v>
      </c>
      <c r="D32" s="243">
        <v>0.30073936080952635</v>
      </c>
      <c r="E32" s="243">
        <v>0.29959999999999998</v>
      </c>
      <c r="F32" s="243">
        <v>0.30030000000000001</v>
      </c>
      <c r="G32" s="244">
        <v>0.32140000000000002</v>
      </c>
      <c r="I32" s="263"/>
      <c r="J32" s="263"/>
      <c r="K32" s="263"/>
      <c r="L32" s="263"/>
      <c r="M32" s="263"/>
    </row>
    <row r="33" spans="1:13" ht="15" customHeight="1">
      <c r="A33" s="258"/>
      <c r="B33" s="51" t="s">
        <v>216</v>
      </c>
      <c r="C33" s="231"/>
      <c r="D33" s="236"/>
      <c r="E33" s="236"/>
      <c r="F33" s="236"/>
      <c r="G33" s="237"/>
      <c r="I33" s="263"/>
      <c r="J33" s="263"/>
      <c r="K33" s="263"/>
      <c r="L33" s="263"/>
      <c r="M33" s="263"/>
    </row>
    <row r="34" spans="1:13" ht="15">
      <c r="A34" s="224">
        <v>21</v>
      </c>
      <c r="B34" s="260" t="s">
        <v>83</v>
      </c>
      <c r="C34" s="243">
        <v>2.3392245877988882E-2</v>
      </c>
      <c r="D34" s="243">
        <v>2.5233219944435784E-2</v>
      </c>
      <c r="E34" s="243">
        <v>2.4E-2</v>
      </c>
      <c r="F34" s="243">
        <v>2.4400000000000002E-2</v>
      </c>
      <c r="G34" s="244">
        <v>2.4E-2</v>
      </c>
      <c r="I34" s="263"/>
      <c r="J34" s="263"/>
      <c r="K34" s="263"/>
      <c r="L34" s="263"/>
      <c r="M34" s="263"/>
    </row>
    <row r="35" spans="1:13" ht="15" customHeight="1">
      <c r="A35" s="224">
        <v>22</v>
      </c>
      <c r="B35" s="260" t="s">
        <v>692</v>
      </c>
      <c r="C35" s="243">
        <v>1.2638608691095463E-2</v>
      </c>
      <c r="D35" s="243">
        <v>1.4420946172710145E-2</v>
      </c>
      <c r="E35" s="243">
        <v>1.41E-2</v>
      </c>
      <c r="F35" s="243">
        <v>1.37E-2</v>
      </c>
      <c r="G35" s="244">
        <v>1.4E-2</v>
      </c>
      <c r="I35" s="263"/>
      <c r="J35" s="263"/>
      <c r="K35" s="263"/>
      <c r="L35" s="263"/>
      <c r="M35" s="263"/>
    </row>
    <row r="36" spans="1:13" ht="15">
      <c r="A36" s="224">
        <v>23</v>
      </c>
      <c r="B36" s="260" t="s">
        <v>82</v>
      </c>
      <c r="C36" s="243">
        <v>0.42016071280554457</v>
      </c>
      <c r="D36" s="243">
        <v>0.41802870528206826</v>
      </c>
      <c r="E36" s="243">
        <v>0.4229</v>
      </c>
      <c r="F36" s="243">
        <v>0.41830000000000001</v>
      </c>
      <c r="G36" s="244">
        <v>0.4229</v>
      </c>
      <c r="I36" s="263"/>
      <c r="J36" s="263"/>
      <c r="K36" s="263"/>
      <c r="L36" s="263"/>
      <c r="M36" s="263"/>
    </row>
    <row r="37" spans="1:13" ht="15" customHeight="1">
      <c r="A37" s="224">
        <v>24</v>
      </c>
      <c r="B37" s="260" t="s">
        <v>81</v>
      </c>
      <c r="C37" s="243">
        <f>'[4]2. SOFP'!D36/'[4]2. SOFP'!E36</f>
        <v>0.41026347135722868</v>
      </c>
      <c r="D37" s="243">
        <v>0.41799257079551549</v>
      </c>
      <c r="E37" s="243">
        <v>0.41947998084177041</v>
      </c>
      <c r="F37" s="243">
        <v>0.42388545837704666</v>
      </c>
      <c r="G37" s="244">
        <v>0.43619999999999998</v>
      </c>
      <c r="I37" s="263"/>
      <c r="J37" s="263"/>
      <c r="K37" s="263"/>
      <c r="L37" s="263"/>
      <c r="M37" s="263"/>
    </row>
    <row r="38" spans="1:13" ht="15" customHeight="1">
      <c r="A38" s="224">
        <v>25</v>
      </c>
      <c r="B38" s="260" t="s">
        <v>80</v>
      </c>
      <c r="C38" s="243">
        <v>0.15797153486843366</v>
      </c>
      <c r="D38" s="243">
        <v>0.11234636426819632</v>
      </c>
      <c r="E38" s="243">
        <v>7.6499999999999999E-2</v>
      </c>
      <c r="F38" s="243">
        <v>2.3199999999999998E-2</v>
      </c>
      <c r="G38" s="244">
        <v>0.2044</v>
      </c>
      <c r="I38" s="263"/>
      <c r="J38" s="263"/>
      <c r="K38" s="263"/>
      <c r="L38" s="263"/>
      <c r="M38" s="263"/>
    </row>
    <row r="39" spans="1:13" ht="15" customHeight="1">
      <c r="A39" s="258"/>
      <c r="B39" s="51" t="s">
        <v>217</v>
      </c>
      <c r="C39" s="231"/>
      <c r="D39" s="236"/>
      <c r="E39" s="236"/>
      <c r="F39" s="236"/>
      <c r="G39" s="237"/>
      <c r="I39" s="263"/>
      <c r="J39" s="263"/>
      <c r="K39" s="263"/>
      <c r="L39" s="263"/>
      <c r="M39" s="263"/>
    </row>
    <row r="40" spans="1:13" ht="15" customHeight="1">
      <c r="A40" s="224">
        <v>26</v>
      </c>
      <c r="B40" s="260" t="s">
        <v>79</v>
      </c>
      <c r="C40" s="243">
        <v>0.24976646969222607</v>
      </c>
      <c r="D40" s="243">
        <v>0.21363398996929456</v>
      </c>
      <c r="E40" s="243">
        <v>0.2031</v>
      </c>
      <c r="F40" s="243">
        <v>0.21590000000000001</v>
      </c>
      <c r="G40" s="244">
        <v>0.2261</v>
      </c>
      <c r="I40" s="263"/>
      <c r="J40" s="263"/>
      <c r="K40" s="263"/>
      <c r="L40" s="263"/>
      <c r="M40" s="263"/>
    </row>
    <row r="41" spans="1:13" ht="15" customHeight="1">
      <c r="A41" s="224">
        <v>27</v>
      </c>
      <c r="B41" s="260" t="s">
        <v>78</v>
      </c>
      <c r="C41" s="243">
        <f>'[4]2. SOFP'!D53/'[4]2. SOFP'!E53</f>
        <v>0.46943045868434596</v>
      </c>
      <c r="D41" s="243">
        <v>0.47549543332488003</v>
      </c>
      <c r="E41" s="243">
        <v>0.48139999999999999</v>
      </c>
      <c r="F41" s="243">
        <v>0.50380000000000003</v>
      </c>
      <c r="G41" s="244">
        <v>0.52080000000000004</v>
      </c>
      <c r="I41" s="263"/>
      <c r="J41" s="263"/>
      <c r="K41" s="263"/>
      <c r="L41" s="263"/>
      <c r="M41" s="263"/>
    </row>
    <row r="42" spans="1:13" ht="15">
      <c r="A42" s="224">
        <v>28</v>
      </c>
      <c r="B42" s="260" t="s">
        <v>77</v>
      </c>
      <c r="C42" s="246">
        <v>0.36306639946276564</v>
      </c>
      <c r="D42" s="243">
        <v>0.35158253443514426</v>
      </c>
      <c r="E42" s="243">
        <v>0.32929999999999998</v>
      </c>
      <c r="F42" s="243">
        <v>0.33360000000000001</v>
      </c>
      <c r="G42" s="244">
        <v>0.3478</v>
      </c>
      <c r="I42" s="263"/>
      <c r="J42" s="263"/>
      <c r="K42" s="263"/>
      <c r="L42" s="263"/>
      <c r="M42" s="263"/>
    </row>
    <row r="43" spans="1:13" ht="15" customHeight="1">
      <c r="A43" s="261"/>
      <c r="B43" s="51" t="s">
        <v>258</v>
      </c>
      <c r="C43" s="231"/>
      <c r="D43" s="236"/>
      <c r="E43" s="236"/>
      <c r="F43" s="236"/>
      <c r="G43" s="237"/>
      <c r="I43" s="263"/>
      <c r="J43" s="263"/>
      <c r="K43" s="263"/>
      <c r="L43" s="263"/>
      <c r="M43" s="263"/>
    </row>
    <row r="44" spans="1:13" ht="15" customHeight="1">
      <c r="A44" s="224">
        <v>29</v>
      </c>
      <c r="B44" s="260" t="s">
        <v>241</v>
      </c>
      <c r="C44" s="247">
        <f>'[4]14. LCR'!H23</f>
        <v>9799374196.2315998</v>
      </c>
      <c r="D44" s="248">
        <v>8561041505.3283291</v>
      </c>
      <c r="E44" s="248">
        <v>8588241838</v>
      </c>
      <c r="F44" s="248">
        <v>9428122947</v>
      </c>
      <c r="G44" s="249">
        <v>8532733850</v>
      </c>
      <c r="I44" s="263"/>
      <c r="J44" s="263"/>
      <c r="K44" s="263"/>
      <c r="L44" s="263"/>
      <c r="M44" s="263"/>
    </row>
    <row r="45" spans="1:13" ht="15" customHeight="1">
      <c r="A45" s="224">
        <v>30</v>
      </c>
      <c r="B45" s="260" t="s">
        <v>253</v>
      </c>
      <c r="C45" s="219">
        <f>'[4]14. LCR'!H24</f>
        <v>7260017272.6584225</v>
      </c>
      <c r="D45" s="250">
        <v>6876255007.1587353</v>
      </c>
      <c r="E45" s="250">
        <v>6625901094</v>
      </c>
      <c r="F45" s="250">
        <v>6696661717</v>
      </c>
      <c r="G45" s="251">
        <v>6624664495</v>
      </c>
      <c r="I45" s="263"/>
      <c r="J45" s="263"/>
      <c r="K45" s="263"/>
      <c r="L45" s="263"/>
      <c r="M45" s="263"/>
    </row>
    <row r="46" spans="1:13" ht="15" customHeight="1">
      <c r="A46" s="225">
        <v>31</v>
      </c>
      <c r="B46" s="262" t="s">
        <v>242</v>
      </c>
      <c r="C46" s="252">
        <f>C44/C45</f>
        <v>1.3497728487694538</v>
      </c>
      <c r="D46" s="253">
        <v>1.2450151276262436</v>
      </c>
      <c r="E46" s="253">
        <v>1.2962</v>
      </c>
      <c r="F46" s="253">
        <v>1.4078999999999999</v>
      </c>
      <c r="G46" s="254">
        <v>1.288</v>
      </c>
      <c r="I46" s="263"/>
      <c r="J46" s="263"/>
      <c r="K46" s="263"/>
      <c r="L46" s="263"/>
      <c r="M46" s="263"/>
    </row>
    <row r="47" spans="1:13" ht="15" customHeight="1">
      <c r="A47" s="225"/>
      <c r="B47" s="51" t="s">
        <v>356</v>
      </c>
      <c r="C47" s="231"/>
      <c r="D47" s="236"/>
      <c r="E47" s="236"/>
      <c r="F47" s="236"/>
      <c r="G47" s="237"/>
      <c r="I47" s="263"/>
      <c r="J47" s="263"/>
      <c r="K47" s="263"/>
      <c r="L47" s="263"/>
      <c r="M47" s="263"/>
    </row>
    <row r="48" spans="1:13" ht="15">
      <c r="A48" s="225">
        <v>32</v>
      </c>
      <c r="B48" s="262" t="s">
        <v>363</v>
      </c>
      <c r="C48" s="233">
        <v>28811371356.078419</v>
      </c>
      <c r="D48" s="233">
        <v>26360595648.209251</v>
      </c>
      <c r="E48" s="250">
        <v>25567773952</v>
      </c>
      <c r="F48" s="250">
        <v>25277870376</v>
      </c>
      <c r="G48" s="251">
        <v>24654454834</v>
      </c>
      <c r="I48" s="263"/>
      <c r="J48" s="263"/>
      <c r="K48" s="263"/>
      <c r="L48" s="263"/>
      <c r="M48" s="263"/>
    </row>
    <row r="49" spans="1:13" ht="15">
      <c r="A49" s="225">
        <v>33</v>
      </c>
      <c r="B49" s="262" t="s">
        <v>378</v>
      </c>
      <c r="C49" s="233">
        <v>21490596685.656895</v>
      </c>
      <c r="D49" s="233">
        <v>20694212005.303524</v>
      </c>
      <c r="E49" s="250">
        <v>20072583365</v>
      </c>
      <c r="F49" s="250">
        <v>19230637145</v>
      </c>
      <c r="G49" s="251">
        <v>18867493348</v>
      </c>
      <c r="I49" s="263"/>
      <c r="J49" s="263"/>
      <c r="K49" s="263"/>
      <c r="L49" s="263"/>
      <c r="M49" s="263"/>
    </row>
    <row r="50" spans="1:13" ht="13.5" thickBot="1">
      <c r="A50" s="226">
        <v>34</v>
      </c>
      <c r="B50" s="227" t="s">
        <v>396</v>
      </c>
      <c r="C50" s="255">
        <f>C48/C49</f>
        <v>1.3406501353825837</v>
      </c>
      <c r="D50" s="256">
        <v>1.2738149025173582</v>
      </c>
      <c r="E50" s="256">
        <v>1.2738</v>
      </c>
      <c r="F50" s="256">
        <v>1.3145</v>
      </c>
      <c r="G50" s="257">
        <v>1.3067</v>
      </c>
      <c r="I50" s="263"/>
      <c r="J50" s="263"/>
      <c r="K50" s="263"/>
      <c r="L50" s="263"/>
      <c r="M50" s="263"/>
    </row>
    <row r="51" spans="1:13">
      <c r="A51" s="228"/>
    </row>
    <row r="52" spans="1:13">
      <c r="B52" s="20"/>
    </row>
    <row r="53" spans="1:13" ht="38.25">
      <c r="B53" s="20" t="s">
        <v>257</v>
      </c>
    </row>
  </sheetData>
  <mergeCells count="1">
    <mergeCell ref="D4:G4"/>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G42"/>
  <sheetViews>
    <sheetView showGridLines="0" zoomScale="80" zoomScaleNormal="80" workbookViewId="0">
      <pane xSplit="2" ySplit="6" topLeftCell="C7" activePane="bottomRight" state="frozen"/>
      <selection pane="topRight" activeCell="C1" sqref="C1"/>
      <selection pane="bottomLeft" activeCell="A6" sqref="A6"/>
      <selection pane="bottomRight" activeCell="C7" sqref="C7"/>
    </sheetView>
  </sheetViews>
  <sheetFormatPr defaultColWidth="8.7109375" defaultRowHeight="12.75"/>
  <cols>
    <col min="1" max="1" width="8" style="7" bestFit="1" customWidth="1"/>
    <col min="2" max="2" width="95.7109375" style="10" customWidth="1"/>
    <col min="3" max="3" width="17.5703125" style="78" customWidth="1"/>
    <col min="4" max="4" width="14.85546875" style="78" bestFit="1" customWidth="1"/>
    <col min="5" max="5" width="14.5703125" style="78" bestFit="1" customWidth="1"/>
    <col min="6" max="6" width="15.140625" style="78" bestFit="1" customWidth="1"/>
    <col min="7" max="7" width="18.85546875" style="78" customWidth="1"/>
    <col min="8" max="16384" width="8.7109375" style="7"/>
  </cols>
  <sheetData>
    <row r="1" spans="1:7">
      <c r="A1" s="7" t="s">
        <v>30</v>
      </c>
      <c r="B1" s="19" t="str">
        <f>'Info '!C2</f>
        <v xml:space="preserve">JSC "Bank of Georgia" </v>
      </c>
    </row>
    <row r="2" spans="1:7">
      <c r="A2" s="7" t="s">
        <v>31</v>
      </c>
      <c r="B2" s="345">
        <f>'1. key ratios '!B2</f>
        <v>46022</v>
      </c>
    </row>
    <row r="4" spans="1:7" ht="13.5" thickBot="1">
      <c r="A4" s="7" t="s">
        <v>395</v>
      </c>
      <c r="B4" s="604" t="s">
        <v>356</v>
      </c>
    </row>
    <row r="5" spans="1:7">
      <c r="A5" s="605"/>
      <c r="B5" s="606"/>
      <c r="C5" s="704" t="s">
        <v>357</v>
      </c>
      <c r="D5" s="704"/>
      <c r="E5" s="704"/>
      <c r="F5" s="704"/>
      <c r="G5" s="705" t="s">
        <v>358</v>
      </c>
    </row>
    <row r="6" spans="1:7">
      <c r="A6" s="607"/>
      <c r="B6" s="608"/>
      <c r="C6" s="609" t="s">
        <v>359</v>
      </c>
      <c r="D6" s="610" t="s">
        <v>360</v>
      </c>
      <c r="E6" s="610" t="s">
        <v>361</v>
      </c>
      <c r="F6" s="610" t="s">
        <v>362</v>
      </c>
      <c r="G6" s="706"/>
    </row>
    <row r="7" spans="1:7">
      <c r="A7" s="611"/>
      <c r="B7" s="612" t="s">
        <v>363</v>
      </c>
      <c r="C7" s="613"/>
      <c r="D7" s="613"/>
      <c r="E7" s="613"/>
      <c r="F7" s="613"/>
      <c r="G7" s="614"/>
    </row>
    <row r="8" spans="1:7">
      <c r="A8" s="552">
        <v>1</v>
      </c>
      <c r="B8" s="615" t="s">
        <v>364</v>
      </c>
      <c r="C8" s="616">
        <v>6605754020.3805637</v>
      </c>
      <c r="D8" s="616">
        <v>0</v>
      </c>
      <c r="E8" s="616">
        <v>0</v>
      </c>
      <c r="F8" s="616">
        <v>4910035002.7685194</v>
      </c>
      <c r="G8" s="617">
        <v>11515789023.149082</v>
      </c>
    </row>
    <row r="9" spans="1:7">
      <c r="A9" s="552">
        <v>2</v>
      </c>
      <c r="B9" s="618" t="s">
        <v>365</v>
      </c>
      <c r="C9" s="616">
        <v>6605754020.3805637</v>
      </c>
      <c r="D9" s="616"/>
      <c r="E9" s="616"/>
      <c r="F9" s="616">
        <v>487614144.5</v>
      </c>
      <c r="G9" s="617">
        <v>7093368164.8805637</v>
      </c>
    </row>
    <row r="10" spans="1:7">
      <c r="A10" s="552">
        <v>3</v>
      </c>
      <c r="B10" s="618" t="s">
        <v>366</v>
      </c>
      <c r="C10" s="619"/>
      <c r="D10" s="619"/>
      <c r="E10" s="619"/>
      <c r="F10" s="616">
        <v>4422420858.2685194</v>
      </c>
      <c r="G10" s="617">
        <v>4422420858.2685194</v>
      </c>
    </row>
    <row r="11" spans="1:7" ht="14.45" customHeight="1">
      <c r="A11" s="552">
        <v>4</v>
      </c>
      <c r="B11" s="615" t="s">
        <v>367</v>
      </c>
      <c r="C11" s="616">
        <v>7280443774.2228003</v>
      </c>
      <c r="D11" s="616">
        <v>6135466719.5499992</v>
      </c>
      <c r="E11" s="616">
        <v>1981360393.0899999</v>
      </c>
      <c r="F11" s="616">
        <v>447548389.33999997</v>
      </c>
      <c r="G11" s="617">
        <v>12791008934.635956</v>
      </c>
    </row>
    <row r="12" spans="1:7">
      <c r="A12" s="552">
        <v>5</v>
      </c>
      <c r="B12" s="618" t="s">
        <v>368</v>
      </c>
      <c r="C12" s="616">
        <v>4458916787.6068001</v>
      </c>
      <c r="D12" s="620">
        <v>4543201588.2399998</v>
      </c>
      <c r="E12" s="616">
        <v>1467840537.1199999</v>
      </c>
      <c r="F12" s="616">
        <v>349150484.44999999</v>
      </c>
      <c r="G12" s="617">
        <v>10278153995.242956</v>
      </c>
    </row>
    <row r="13" spans="1:7">
      <c r="A13" s="552">
        <v>6</v>
      </c>
      <c r="B13" s="618" t="s">
        <v>369</v>
      </c>
      <c r="C13" s="616">
        <v>2821526986.6160002</v>
      </c>
      <c r="D13" s="620">
        <v>1592265131.3099999</v>
      </c>
      <c r="E13" s="616">
        <v>513519855.97000003</v>
      </c>
      <c r="F13" s="616">
        <v>98397904.890000001</v>
      </c>
      <c r="G13" s="617">
        <v>2512854939.3930001</v>
      </c>
    </row>
    <row r="14" spans="1:7">
      <c r="A14" s="552">
        <v>7</v>
      </c>
      <c r="B14" s="615" t="s">
        <v>370</v>
      </c>
      <c r="C14" s="616">
        <v>8546456940.8514996</v>
      </c>
      <c r="D14" s="616">
        <v>4901154591.7877655</v>
      </c>
      <c r="E14" s="616">
        <v>482864290.62</v>
      </c>
      <c r="F14" s="616">
        <v>10524331.16</v>
      </c>
      <c r="G14" s="617">
        <v>4504573398.2933807</v>
      </c>
    </row>
    <row r="15" spans="1:7" ht="38.25">
      <c r="A15" s="552">
        <v>8</v>
      </c>
      <c r="B15" s="618" t="s">
        <v>371</v>
      </c>
      <c r="C15" s="616">
        <v>7823970682.2950001</v>
      </c>
      <c r="D15" s="620">
        <v>693225412.11176395</v>
      </c>
      <c r="E15" s="616">
        <v>200914276.49000001</v>
      </c>
      <c r="F15" s="616">
        <v>10494331.16</v>
      </c>
      <c r="G15" s="617">
        <v>4364302352.2283812</v>
      </c>
    </row>
    <row r="16" spans="1:7" ht="25.5">
      <c r="A16" s="552">
        <v>9</v>
      </c>
      <c r="B16" s="618" t="s">
        <v>372</v>
      </c>
      <c r="C16" s="616">
        <v>722486258.55649996</v>
      </c>
      <c r="D16" s="620">
        <v>4207929179.6760011</v>
      </c>
      <c r="E16" s="616">
        <v>281950014.13</v>
      </c>
      <c r="F16" s="616">
        <v>30000</v>
      </c>
      <c r="G16" s="617">
        <v>140271046.065</v>
      </c>
    </row>
    <row r="17" spans="1:7">
      <c r="A17" s="552">
        <v>10</v>
      </c>
      <c r="B17" s="615" t="s">
        <v>373</v>
      </c>
      <c r="C17" s="616"/>
      <c r="D17" s="620"/>
      <c r="E17" s="616"/>
      <c r="F17" s="616"/>
      <c r="G17" s="617"/>
    </row>
    <row r="18" spans="1:7">
      <c r="A18" s="552">
        <v>11</v>
      </c>
      <c r="B18" s="615" t="s">
        <v>374</v>
      </c>
      <c r="C18" s="616">
        <v>0</v>
      </c>
      <c r="D18" s="620">
        <v>943057274.29141045</v>
      </c>
      <c r="E18" s="616">
        <v>0</v>
      </c>
      <c r="F18" s="616">
        <v>551201.81000000006</v>
      </c>
      <c r="G18" s="617">
        <v>0</v>
      </c>
    </row>
    <row r="19" spans="1:7">
      <c r="A19" s="552">
        <v>12</v>
      </c>
      <c r="B19" s="618" t="s">
        <v>375</v>
      </c>
      <c r="C19" s="619"/>
      <c r="D19" s="620">
        <v>10698606.299999999</v>
      </c>
      <c r="E19" s="616">
        <v>0</v>
      </c>
      <c r="F19" s="616">
        <v>551201.81000000006</v>
      </c>
      <c r="G19" s="617">
        <v>0</v>
      </c>
    </row>
    <row r="20" spans="1:7">
      <c r="A20" s="552">
        <v>13</v>
      </c>
      <c r="B20" s="618" t="s">
        <v>376</v>
      </c>
      <c r="C20" s="616"/>
      <c r="D20" s="616">
        <v>932358667.99141049</v>
      </c>
      <c r="E20" s="616">
        <v>0</v>
      </c>
      <c r="F20" s="616">
        <v>0</v>
      </c>
      <c r="G20" s="617">
        <v>0</v>
      </c>
    </row>
    <row r="21" spans="1:7">
      <c r="A21" s="621">
        <v>14</v>
      </c>
      <c r="B21" s="622" t="s">
        <v>377</v>
      </c>
      <c r="C21" s="619"/>
      <c r="D21" s="619"/>
      <c r="E21" s="619"/>
      <c r="F21" s="619"/>
      <c r="G21" s="623">
        <v>28811371356.078419</v>
      </c>
    </row>
    <row r="22" spans="1:7">
      <c r="A22" s="624"/>
      <c r="B22" s="625" t="s">
        <v>378</v>
      </c>
      <c r="C22" s="626"/>
      <c r="D22" s="586"/>
      <c r="E22" s="626"/>
      <c r="F22" s="626"/>
      <c r="G22" s="627"/>
    </row>
    <row r="23" spans="1:7">
      <c r="A23" s="552">
        <v>15</v>
      </c>
      <c r="B23" s="615" t="s">
        <v>379</v>
      </c>
      <c r="C23" s="628">
        <v>4737681616.8921013</v>
      </c>
      <c r="D23" s="629">
        <v>9377241018</v>
      </c>
      <c r="E23" s="628"/>
      <c r="F23" s="628"/>
      <c r="G23" s="617">
        <v>510916770.99260503</v>
      </c>
    </row>
    <row r="24" spans="1:7">
      <c r="A24" s="552">
        <v>16</v>
      </c>
      <c r="B24" s="615" t="s">
        <v>380</v>
      </c>
      <c r="C24" s="616">
        <v>0</v>
      </c>
      <c r="D24" s="620">
        <v>4645846588.7874193</v>
      </c>
      <c r="E24" s="616">
        <v>3288063143.6247196</v>
      </c>
      <c r="F24" s="616">
        <v>16327518570.474079</v>
      </c>
      <c r="G24" s="617">
        <v>17132883739.631502</v>
      </c>
    </row>
    <row r="25" spans="1:7">
      <c r="A25" s="552">
        <v>17</v>
      </c>
      <c r="B25" s="618" t="s">
        <v>381</v>
      </c>
      <c r="C25" s="616"/>
      <c r="D25" s="620"/>
      <c r="E25" s="616"/>
      <c r="F25" s="616"/>
      <c r="G25" s="617"/>
    </row>
    <row r="26" spans="1:7" ht="25.5">
      <c r="A26" s="552">
        <v>18</v>
      </c>
      <c r="B26" s="618" t="s">
        <v>382</v>
      </c>
      <c r="C26" s="616"/>
      <c r="D26" s="620">
        <v>122454717.19</v>
      </c>
      <c r="E26" s="616">
        <v>127720562.64</v>
      </c>
      <c r="F26" s="616">
        <v>127728769.15000001</v>
      </c>
      <c r="G26" s="617">
        <v>209957258.0485</v>
      </c>
    </row>
    <row r="27" spans="1:7">
      <c r="A27" s="552">
        <v>19</v>
      </c>
      <c r="B27" s="618" t="s">
        <v>383</v>
      </c>
      <c r="C27" s="616"/>
      <c r="D27" s="620">
        <v>3917138731.7399197</v>
      </c>
      <c r="E27" s="616">
        <v>2756458110.79672</v>
      </c>
      <c r="F27" s="616">
        <v>10635246108.270319</v>
      </c>
      <c r="G27" s="617">
        <v>12376757613.298092</v>
      </c>
    </row>
    <row r="28" spans="1:7">
      <c r="A28" s="552">
        <v>20</v>
      </c>
      <c r="B28" s="630" t="s">
        <v>384</v>
      </c>
      <c r="C28" s="616"/>
      <c r="D28" s="620"/>
      <c r="E28" s="616"/>
      <c r="F28" s="616"/>
      <c r="G28" s="617"/>
    </row>
    <row r="29" spans="1:7">
      <c r="A29" s="552">
        <v>21</v>
      </c>
      <c r="B29" s="618" t="s">
        <v>385</v>
      </c>
      <c r="C29" s="616"/>
      <c r="D29" s="620">
        <v>436549350.31760001</v>
      </c>
      <c r="E29" s="616">
        <v>391876699.18799996</v>
      </c>
      <c r="F29" s="616">
        <v>5179823553.3537598</v>
      </c>
      <c r="G29" s="617">
        <v>4128300969.2699604</v>
      </c>
    </row>
    <row r="30" spans="1:7">
      <c r="A30" s="552">
        <v>22</v>
      </c>
      <c r="B30" s="630" t="s">
        <v>384</v>
      </c>
      <c r="C30" s="616"/>
      <c r="D30" s="620">
        <v>305708054.37207997</v>
      </c>
      <c r="E30" s="616">
        <v>281137278.54863995</v>
      </c>
      <c r="F30" s="616">
        <v>3443810379.1676807</v>
      </c>
      <c r="G30" s="617">
        <v>2531899412.9193516</v>
      </c>
    </row>
    <row r="31" spans="1:7">
      <c r="A31" s="552">
        <v>23</v>
      </c>
      <c r="B31" s="618" t="s">
        <v>386</v>
      </c>
      <c r="C31" s="616"/>
      <c r="D31" s="620">
        <v>169703789.53989998</v>
      </c>
      <c r="E31" s="616">
        <v>12007771</v>
      </c>
      <c r="F31" s="616">
        <v>384720139.69999999</v>
      </c>
      <c r="G31" s="617">
        <v>417867899.01494998</v>
      </c>
    </row>
    <row r="32" spans="1:7">
      <c r="A32" s="552">
        <v>24</v>
      </c>
      <c r="B32" s="615" t="s">
        <v>387</v>
      </c>
      <c r="C32" s="616"/>
      <c r="D32" s="620"/>
      <c r="E32" s="616"/>
      <c r="F32" s="616"/>
      <c r="G32" s="617"/>
    </row>
    <row r="33" spans="1:7">
      <c r="A33" s="552">
        <v>25</v>
      </c>
      <c r="B33" s="615" t="s">
        <v>388</v>
      </c>
      <c r="C33" s="616">
        <v>471431634.44000006</v>
      </c>
      <c r="D33" s="616">
        <v>1855013475.8302498</v>
      </c>
      <c r="E33" s="616">
        <v>182688879.27215999</v>
      </c>
      <c r="F33" s="616">
        <v>1404644669.0443201</v>
      </c>
      <c r="G33" s="617">
        <v>3542382175.9402585</v>
      </c>
    </row>
    <row r="34" spans="1:7">
      <c r="A34" s="552">
        <v>26</v>
      </c>
      <c r="B34" s="618" t="s">
        <v>389</v>
      </c>
      <c r="C34" s="619"/>
      <c r="D34" s="620">
        <v>5724966.6899999995</v>
      </c>
      <c r="E34" s="616">
        <v>0</v>
      </c>
      <c r="F34" s="616">
        <v>0</v>
      </c>
      <c r="G34" s="617">
        <v>5724966.6899999995</v>
      </c>
    </row>
    <row r="35" spans="1:7">
      <c r="A35" s="552">
        <v>27</v>
      </c>
      <c r="B35" s="618" t="s">
        <v>390</v>
      </c>
      <c r="C35" s="616">
        <v>471431634.44000006</v>
      </c>
      <c r="D35" s="620">
        <v>1849288509.1402497</v>
      </c>
      <c r="E35" s="616">
        <v>182688879.27215999</v>
      </c>
      <c r="F35" s="616">
        <v>1404644669.0443201</v>
      </c>
      <c r="G35" s="617">
        <v>3536657209.2502584</v>
      </c>
    </row>
    <row r="36" spans="1:7">
      <c r="A36" s="552">
        <v>28</v>
      </c>
      <c r="B36" s="615" t="s">
        <v>391</v>
      </c>
      <c r="C36" s="616">
        <v>1107464612.0914001</v>
      </c>
      <c r="D36" s="620">
        <v>643810212.05110002</v>
      </c>
      <c r="E36" s="616">
        <v>523977594.63459998</v>
      </c>
      <c r="F36" s="616">
        <v>881746585.46259999</v>
      </c>
      <c r="G36" s="617">
        <v>304413999.09253001</v>
      </c>
    </row>
    <row r="37" spans="1:7">
      <c r="A37" s="621">
        <v>29</v>
      </c>
      <c r="B37" s="622" t="s">
        <v>392</v>
      </c>
      <c r="C37" s="619"/>
      <c r="D37" s="619"/>
      <c r="E37" s="619"/>
      <c r="F37" s="619"/>
      <c r="G37" s="623">
        <v>21490596685.656895</v>
      </c>
    </row>
    <row r="38" spans="1:7">
      <c r="A38" s="611"/>
      <c r="B38" s="631"/>
      <c r="C38" s="626"/>
      <c r="D38" s="626"/>
      <c r="E38" s="626"/>
      <c r="F38" s="626"/>
      <c r="G38" s="627"/>
    </row>
    <row r="39" spans="1:7" ht="13.5" thickBot="1">
      <c r="A39" s="632">
        <v>30</v>
      </c>
      <c r="B39" s="633" t="s">
        <v>393</v>
      </c>
      <c r="C39" s="594"/>
      <c r="D39" s="595"/>
      <c r="E39" s="595"/>
      <c r="F39" s="596"/>
      <c r="G39" s="634">
        <f>IFERROR(G21/G37,0)</f>
        <v>1.3406501353825837</v>
      </c>
    </row>
    <row r="42" spans="1:7" ht="25.5">
      <c r="B42" s="10" t="s">
        <v>394</v>
      </c>
    </row>
  </sheetData>
  <mergeCells count="2">
    <mergeCell ref="C5:F5"/>
    <mergeCell ref="G5:G6"/>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H39"/>
  <sheetViews>
    <sheetView showGridLines="0" zoomScale="80" zoomScaleNormal="80" workbookViewId="0"/>
  </sheetViews>
  <sheetFormatPr defaultColWidth="9.140625" defaultRowHeight="12.75"/>
  <cols>
    <col min="1" max="1" width="9.85546875" style="7" bestFit="1" customWidth="1"/>
    <col min="2" max="2" width="136.85546875" style="7" customWidth="1"/>
    <col min="3" max="4" width="14.85546875" style="7" bestFit="1" customWidth="1"/>
    <col min="5" max="5" width="17.140625" style="7" bestFit="1" customWidth="1"/>
    <col min="6" max="6" width="14.85546875" style="7" bestFit="1" customWidth="1"/>
    <col min="7" max="7" width="19.85546875" style="7" bestFit="1" customWidth="1"/>
    <col min="8" max="8" width="15.5703125" style="7" bestFit="1" customWidth="1"/>
    <col min="9" max="16384" width="9.140625" style="7"/>
  </cols>
  <sheetData>
    <row r="1" spans="1:8">
      <c r="A1" s="1" t="s">
        <v>30</v>
      </c>
      <c r="B1" s="71" t="str">
        <f>'Info '!C2</f>
        <v xml:space="preserve">JSC "Bank of Georgia" </v>
      </c>
    </row>
    <row r="2" spans="1:8">
      <c r="A2" s="2" t="s">
        <v>31</v>
      </c>
      <c r="B2" s="283">
        <f>'1. key ratios '!B2</f>
        <v>46022</v>
      </c>
    </row>
    <row r="3" spans="1:8">
      <c r="A3" s="3" t="s">
        <v>399</v>
      </c>
    </row>
    <row r="5" spans="1:8" ht="12" customHeight="1">
      <c r="A5" s="707" t="s">
        <v>400</v>
      </c>
      <c r="B5" s="708"/>
      <c r="C5" s="713" t="s">
        <v>401</v>
      </c>
      <c r="D5" s="714"/>
      <c r="E5" s="714"/>
      <c r="F5" s="714"/>
      <c r="G5" s="714"/>
      <c r="H5" s="715"/>
    </row>
    <row r="6" spans="1:8">
      <c r="A6" s="709"/>
      <c r="B6" s="710"/>
      <c r="C6" s="716"/>
      <c r="D6" s="717"/>
      <c r="E6" s="717"/>
      <c r="F6" s="717"/>
      <c r="G6" s="717"/>
      <c r="H6" s="718"/>
    </row>
    <row r="7" spans="1:8">
      <c r="A7" s="711"/>
      <c r="B7" s="712"/>
      <c r="C7" s="64" t="s">
        <v>402</v>
      </c>
      <c r="D7" s="64" t="s">
        <v>403</v>
      </c>
      <c r="E7" s="64" t="s">
        <v>404</v>
      </c>
      <c r="F7" s="64" t="s">
        <v>405</v>
      </c>
      <c r="G7" s="64" t="s">
        <v>406</v>
      </c>
      <c r="H7" s="64" t="s">
        <v>64</v>
      </c>
    </row>
    <row r="8" spans="1:8">
      <c r="A8" s="635">
        <v>1</v>
      </c>
      <c r="B8" s="636" t="s">
        <v>51</v>
      </c>
      <c r="C8" s="65">
        <v>2668998051.020577</v>
      </c>
      <c r="D8" s="65">
        <v>2432952820.9219232</v>
      </c>
      <c r="E8" s="65">
        <v>3365069024.1531</v>
      </c>
      <c r="F8" s="65">
        <v>1375903121.5962999</v>
      </c>
      <c r="G8" s="65"/>
      <c r="H8" s="65">
        <f t="shared" ref="H8:H21" si="0">SUM(C8:G8)</f>
        <v>9842923017.6919003</v>
      </c>
    </row>
    <row r="9" spans="1:8">
      <c r="A9" s="635">
        <v>2</v>
      </c>
      <c r="B9" s="636" t="s">
        <v>52</v>
      </c>
      <c r="C9" s="65"/>
      <c r="D9" s="65"/>
      <c r="E9" s="65"/>
      <c r="F9" s="65"/>
      <c r="G9" s="65"/>
      <c r="H9" s="65">
        <f t="shared" si="0"/>
        <v>0</v>
      </c>
    </row>
    <row r="10" spans="1:8">
      <c r="A10" s="635">
        <v>3</v>
      </c>
      <c r="B10" s="636" t="s">
        <v>152</v>
      </c>
      <c r="C10" s="65"/>
      <c r="D10" s="65"/>
      <c r="E10" s="65"/>
      <c r="F10" s="65"/>
      <c r="G10" s="65"/>
      <c r="H10" s="65">
        <f t="shared" si="0"/>
        <v>0</v>
      </c>
    </row>
    <row r="11" spans="1:8">
      <c r="A11" s="635">
        <v>4</v>
      </c>
      <c r="B11" s="636" t="s">
        <v>53</v>
      </c>
      <c r="C11" s="65"/>
      <c r="D11" s="65">
        <v>114832835.84999999</v>
      </c>
      <c r="E11" s="65">
        <v>967039614.89999998</v>
      </c>
      <c r="F11" s="65">
        <v>0</v>
      </c>
      <c r="G11" s="65"/>
      <c r="H11" s="65">
        <f t="shared" si="0"/>
        <v>1081872450.75</v>
      </c>
    </row>
    <row r="12" spans="1:8">
      <c r="A12" s="635">
        <v>5</v>
      </c>
      <c r="B12" s="636" t="s">
        <v>54</v>
      </c>
      <c r="C12" s="65"/>
      <c r="D12" s="65"/>
      <c r="E12" s="65"/>
      <c r="F12" s="65"/>
      <c r="G12" s="65"/>
      <c r="H12" s="65">
        <f t="shared" si="0"/>
        <v>0</v>
      </c>
    </row>
    <row r="13" spans="1:8">
      <c r="A13" s="635">
        <v>6</v>
      </c>
      <c r="B13" s="636" t="s">
        <v>55</v>
      </c>
      <c r="C13" s="65">
        <v>854360273.07214713</v>
      </c>
      <c r="D13" s="65">
        <v>24571629.027852777</v>
      </c>
      <c r="E13" s="65">
        <v>0</v>
      </c>
      <c r="F13" s="65">
        <v>0</v>
      </c>
      <c r="G13" s="65"/>
      <c r="H13" s="65">
        <f t="shared" si="0"/>
        <v>878931902.0999999</v>
      </c>
    </row>
    <row r="14" spans="1:8">
      <c r="A14" s="635">
        <v>7</v>
      </c>
      <c r="B14" s="636" t="s">
        <v>56</v>
      </c>
      <c r="C14" s="65"/>
      <c r="D14" s="65">
        <v>3198405266.9570003</v>
      </c>
      <c r="E14" s="65">
        <v>4193497790.0925999</v>
      </c>
      <c r="F14" s="65">
        <v>4479976114.9905005</v>
      </c>
      <c r="G14" s="65">
        <v>37526277.8499</v>
      </c>
      <c r="H14" s="65">
        <f t="shared" si="0"/>
        <v>11909405449.889999</v>
      </c>
    </row>
    <row r="15" spans="1:8">
      <c r="A15" s="635">
        <v>8</v>
      </c>
      <c r="B15" s="637" t="s">
        <v>57</v>
      </c>
      <c r="C15" s="65"/>
      <c r="D15" s="65">
        <v>1088856943.5968001</v>
      </c>
      <c r="E15" s="65">
        <v>4896373161.8038998</v>
      </c>
      <c r="F15" s="65">
        <v>3649554908.0257001</v>
      </c>
      <c r="G15" s="65">
        <v>34015759.169799998</v>
      </c>
      <c r="H15" s="65">
        <f t="shared" si="0"/>
        <v>9668800772.596199</v>
      </c>
    </row>
    <row r="16" spans="1:8">
      <c r="A16" s="635">
        <v>9</v>
      </c>
      <c r="B16" s="636" t="s">
        <v>58</v>
      </c>
      <c r="C16" s="65"/>
      <c r="D16" s="65">
        <v>158525989.52509999</v>
      </c>
      <c r="E16" s="65">
        <v>1446085527.1282001</v>
      </c>
      <c r="F16" s="65">
        <v>4112261314.5085001</v>
      </c>
      <c r="G16" s="65">
        <v>7596591.8761999998</v>
      </c>
      <c r="H16" s="65">
        <f t="shared" si="0"/>
        <v>5724469423.0380001</v>
      </c>
    </row>
    <row r="17" spans="1:8">
      <c r="A17" s="635">
        <v>10</v>
      </c>
      <c r="B17" s="638" t="s">
        <v>414</v>
      </c>
      <c r="C17" s="65"/>
      <c r="D17" s="65">
        <v>16252882.354699999</v>
      </c>
      <c r="E17" s="65">
        <v>56600824.0044</v>
      </c>
      <c r="F17" s="65">
        <v>75321381.911799997</v>
      </c>
      <c r="G17" s="65">
        <v>59915418.6818</v>
      </c>
      <c r="H17" s="65">
        <f t="shared" si="0"/>
        <v>208090506.95270002</v>
      </c>
    </row>
    <row r="18" spans="1:8">
      <c r="A18" s="635">
        <v>11</v>
      </c>
      <c r="B18" s="636" t="s">
        <v>60</v>
      </c>
      <c r="C18" s="65"/>
      <c r="D18" s="65">
        <v>1531522.0183000001</v>
      </c>
      <c r="E18" s="65">
        <v>38419568.0766</v>
      </c>
      <c r="F18" s="65">
        <v>199846291.95539999</v>
      </c>
      <c r="G18" s="65">
        <v>65821658.260000028</v>
      </c>
      <c r="H18" s="65">
        <f t="shared" si="0"/>
        <v>305619040.31030005</v>
      </c>
    </row>
    <row r="19" spans="1:8">
      <c r="A19" s="635">
        <v>12</v>
      </c>
      <c r="B19" s="636" t="s">
        <v>61</v>
      </c>
      <c r="C19" s="65"/>
      <c r="D19" s="65"/>
      <c r="E19" s="65"/>
      <c r="F19" s="65"/>
      <c r="G19" s="65"/>
      <c r="H19" s="65">
        <f t="shared" si="0"/>
        <v>0</v>
      </c>
    </row>
    <row r="20" spans="1:8">
      <c r="A20" s="639">
        <v>13</v>
      </c>
      <c r="B20" s="637" t="s">
        <v>144</v>
      </c>
      <c r="C20" s="65"/>
      <c r="D20" s="65"/>
      <c r="E20" s="65"/>
      <c r="F20" s="65"/>
      <c r="G20" s="65"/>
      <c r="H20" s="65">
        <f t="shared" si="0"/>
        <v>0</v>
      </c>
    </row>
    <row r="21" spans="1:8">
      <c r="A21" s="635">
        <v>14</v>
      </c>
      <c r="B21" s="636" t="s">
        <v>63</v>
      </c>
      <c r="C21" s="65">
        <v>965037200.92999995</v>
      </c>
      <c r="D21" s="65">
        <v>334953451.14904583</v>
      </c>
      <c r="E21" s="65"/>
      <c r="F21" s="65"/>
      <c r="G21" s="65">
        <v>1553969708.8600001</v>
      </c>
      <c r="H21" s="65">
        <f t="shared" si="0"/>
        <v>2853960360.9390459</v>
      </c>
    </row>
    <row r="22" spans="1:8">
      <c r="A22" s="640">
        <v>15</v>
      </c>
      <c r="B22" s="8" t="s">
        <v>64</v>
      </c>
      <c r="C22" s="65">
        <f>SUM(C18:C21)+SUM(C8:C16)</f>
        <v>4488395525.0227242</v>
      </c>
      <c r="D22" s="65">
        <f t="shared" ref="D22:H22" si="1">SUM(D18:D21)+SUM(D8:D16)</f>
        <v>7354630459.0460224</v>
      </c>
      <c r="E22" s="65">
        <f t="shared" si="1"/>
        <v>14906484686.1544</v>
      </c>
      <c r="F22" s="65">
        <f t="shared" si="1"/>
        <v>13817541751.076403</v>
      </c>
      <c r="G22" s="65">
        <f t="shared" si="1"/>
        <v>1698929996.0159001</v>
      </c>
      <c r="H22" s="65">
        <f t="shared" si="1"/>
        <v>42265982417.315445</v>
      </c>
    </row>
    <row r="25" spans="1:8">
      <c r="C25" s="66"/>
      <c r="D25" s="66"/>
      <c r="E25" s="66"/>
      <c r="F25" s="66"/>
      <c r="G25" s="66"/>
      <c r="H25" s="66"/>
    </row>
    <row r="26" spans="1:8" ht="25.5">
      <c r="B26" s="6" t="s">
        <v>501</v>
      </c>
      <c r="C26" s="66"/>
      <c r="D26" s="66"/>
      <c r="E26" s="66"/>
      <c r="F26" s="66"/>
      <c r="G26" s="66"/>
      <c r="H26" s="66"/>
    </row>
    <row r="27" spans="1:8">
      <c r="C27" s="66"/>
      <c r="D27" s="66"/>
      <c r="E27" s="66"/>
      <c r="F27" s="66"/>
      <c r="G27" s="66"/>
      <c r="H27" s="66"/>
    </row>
    <row r="28" spans="1:8">
      <c r="C28" s="66"/>
      <c r="D28" s="66"/>
      <c r="E28" s="66"/>
      <c r="F28" s="66"/>
      <c r="G28" s="66"/>
      <c r="H28" s="66"/>
    </row>
    <row r="29" spans="1:8">
      <c r="C29" s="66"/>
      <c r="D29" s="66"/>
      <c r="E29" s="66"/>
      <c r="F29" s="66"/>
      <c r="G29" s="66"/>
      <c r="H29" s="66"/>
    </row>
    <row r="30" spans="1:8">
      <c r="C30" s="66"/>
      <c r="D30" s="66"/>
      <c r="E30" s="66"/>
      <c r="F30" s="66"/>
      <c r="G30" s="66"/>
      <c r="H30" s="66"/>
    </row>
    <row r="31" spans="1:8">
      <c r="C31" s="66"/>
      <c r="D31" s="66"/>
      <c r="E31" s="66"/>
      <c r="F31" s="66"/>
      <c r="G31" s="66"/>
      <c r="H31" s="66"/>
    </row>
    <row r="32" spans="1:8">
      <c r="C32" s="66"/>
      <c r="D32" s="66"/>
      <c r="E32" s="66"/>
      <c r="F32" s="66"/>
      <c r="G32" s="66"/>
      <c r="H32" s="66"/>
    </row>
    <row r="33" spans="3:8">
      <c r="C33" s="66"/>
      <c r="D33" s="66"/>
      <c r="E33" s="66"/>
      <c r="F33" s="66"/>
      <c r="G33" s="66"/>
      <c r="H33" s="66"/>
    </row>
    <row r="34" spans="3:8">
      <c r="C34" s="66"/>
      <c r="D34" s="66"/>
      <c r="E34" s="66"/>
      <c r="F34" s="66"/>
      <c r="G34" s="66"/>
      <c r="H34" s="66"/>
    </row>
    <row r="35" spans="3:8">
      <c r="C35" s="66"/>
      <c r="D35" s="66"/>
      <c r="E35" s="66"/>
      <c r="F35" s="66"/>
      <c r="G35" s="66"/>
      <c r="H35" s="66"/>
    </row>
    <row r="36" spans="3:8">
      <c r="C36" s="66"/>
      <c r="D36" s="66"/>
      <c r="E36" s="66"/>
      <c r="F36" s="66"/>
      <c r="G36" s="66"/>
      <c r="H36" s="66"/>
    </row>
    <row r="37" spans="3:8">
      <c r="C37" s="66"/>
      <c r="D37" s="66"/>
      <c r="E37" s="66"/>
      <c r="F37" s="66"/>
      <c r="G37" s="66"/>
      <c r="H37" s="66"/>
    </row>
    <row r="38" spans="3:8">
      <c r="C38" s="66"/>
      <c r="D38" s="66"/>
      <c r="E38" s="66"/>
      <c r="F38" s="66"/>
      <c r="G38" s="66"/>
      <c r="H38" s="66"/>
    </row>
    <row r="39" spans="3:8">
      <c r="C39" s="66"/>
      <c r="D39" s="66"/>
      <c r="E39" s="66"/>
      <c r="F39" s="66"/>
      <c r="G39" s="66"/>
      <c r="H39" s="66"/>
    </row>
  </sheetData>
  <mergeCells count="2">
    <mergeCell ref="A5:B7"/>
    <mergeCell ref="C5:H6"/>
  </mergeCells>
  <conditionalFormatting sqref="A5">
    <cfRule type="duplicateValues" dxfId="17" priority="1"/>
    <cfRule type="duplicateValues" dxfId="16" priority="2"/>
    <cfRule type="duplicateValues" dxfId="15" priority="3"/>
  </conditionalFormatting>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H44"/>
  <sheetViews>
    <sheetView showGridLines="0" zoomScale="80" zoomScaleNormal="80" workbookViewId="0"/>
  </sheetViews>
  <sheetFormatPr defaultColWidth="9.140625" defaultRowHeight="12.75"/>
  <cols>
    <col min="1" max="1" width="9.85546875" style="10" bestFit="1" customWidth="1"/>
    <col min="2" max="2" width="86.42578125" style="7" bestFit="1" customWidth="1"/>
    <col min="3" max="3" width="44.5703125" style="7" bestFit="1" customWidth="1"/>
    <col min="4" max="4" width="36.85546875" style="7" customWidth="1"/>
    <col min="5" max="5" width="15.85546875" style="4" bestFit="1" customWidth="1"/>
    <col min="6" max="6" width="8" style="4" bestFit="1" customWidth="1"/>
    <col min="7" max="7" width="23.140625" style="7" bestFit="1" customWidth="1"/>
    <col min="8" max="8" width="15.85546875" style="7" bestFit="1" customWidth="1"/>
    <col min="9" max="16384" width="9.140625" style="7"/>
  </cols>
  <sheetData>
    <row r="1" spans="1:8">
      <c r="A1" s="1" t="s">
        <v>30</v>
      </c>
      <c r="B1" s="71" t="str">
        <f>'Info '!C2</f>
        <v xml:space="preserve">JSC "Bank of Georgia" </v>
      </c>
      <c r="C1" s="19"/>
      <c r="D1" s="19"/>
      <c r="E1" s="19"/>
      <c r="F1" s="19"/>
      <c r="G1" s="19"/>
      <c r="H1" s="19"/>
    </row>
    <row r="2" spans="1:8">
      <c r="A2" s="2" t="s">
        <v>31</v>
      </c>
      <c r="B2" s="283">
        <f>'1. key ratios '!B2</f>
        <v>46022</v>
      </c>
      <c r="C2" s="19"/>
      <c r="D2" s="19"/>
      <c r="E2" s="19"/>
      <c r="F2" s="19"/>
      <c r="G2" s="19"/>
      <c r="H2" s="19"/>
    </row>
    <row r="3" spans="1:8">
      <c r="A3" s="3" t="s">
        <v>407</v>
      </c>
      <c r="B3" s="19"/>
      <c r="C3" s="19"/>
      <c r="D3" s="19"/>
      <c r="E3" s="19"/>
      <c r="F3" s="19"/>
      <c r="G3" s="19"/>
      <c r="H3" s="19"/>
    </row>
    <row r="4" spans="1:8">
      <c r="A4" s="20"/>
      <c r="B4" s="19"/>
      <c r="C4" s="18" t="s">
        <v>0</v>
      </c>
      <c r="D4" s="18" t="s">
        <v>1</v>
      </c>
      <c r="E4" s="18" t="s">
        <v>2</v>
      </c>
      <c r="F4" s="18" t="s">
        <v>3</v>
      </c>
      <c r="G4" s="18" t="s">
        <v>4</v>
      </c>
      <c r="H4" s="18" t="s">
        <v>5</v>
      </c>
    </row>
    <row r="5" spans="1:8" ht="33.950000000000003" customHeight="1">
      <c r="A5" s="707" t="s">
        <v>408</v>
      </c>
      <c r="B5" s="708"/>
      <c r="C5" s="721" t="s">
        <v>409</v>
      </c>
      <c r="D5" s="721"/>
      <c r="E5" s="721" t="s">
        <v>646</v>
      </c>
      <c r="F5" s="719" t="s">
        <v>410</v>
      </c>
      <c r="G5" s="719" t="s">
        <v>411</v>
      </c>
      <c r="H5" s="63" t="s">
        <v>645</v>
      </c>
    </row>
    <row r="6" spans="1:8" ht="25.5">
      <c r="A6" s="711"/>
      <c r="B6" s="712"/>
      <c r="C6" s="17" t="s">
        <v>412</v>
      </c>
      <c r="D6" s="17" t="s">
        <v>413</v>
      </c>
      <c r="E6" s="721"/>
      <c r="F6" s="720"/>
      <c r="G6" s="720"/>
      <c r="H6" s="63" t="s">
        <v>644</v>
      </c>
    </row>
    <row r="7" spans="1:8">
      <c r="A7" s="641">
        <v>1</v>
      </c>
      <c r="B7" s="636" t="s">
        <v>51</v>
      </c>
      <c r="C7" s="67"/>
      <c r="D7" s="67">
        <v>9852453603.9419003</v>
      </c>
      <c r="E7" s="68">
        <v>9530586.25</v>
      </c>
      <c r="F7" s="68"/>
      <c r="G7" s="67"/>
      <c r="H7" s="69">
        <v>9842923017.6919003</v>
      </c>
    </row>
    <row r="8" spans="1:8">
      <c r="A8" s="641">
        <v>2</v>
      </c>
      <c r="B8" s="636" t="s">
        <v>52</v>
      </c>
      <c r="C8" s="67"/>
      <c r="D8" s="67"/>
      <c r="E8" s="68"/>
      <c r="F8" s="68"/>
      <c r="G8" s="67"/>
      <c r="H8" s="69">
        <v>0</v>
      </c>
    </row>
    <row r="9" spans="1:8">
      <c r="A9" s="641">
        <v>3</v>
      </c>
      <c r="B9" s="636" t="s">
        <v>152</v>
      </c>
      <c r="C9" s="67"/>
      <c r="D9" s="67"/>
      <c r="E9" s="68"/>
      <c r="F9" s="68"/>
      <c r="G9" s="67"/>
      <c r="H9" s="69">
        <v>0</v>
      </c>
    </row>
    <row r="10" spans="1:8">
      <c r="A10" s="641">
        <v>4</v>
      </c>
      <c r="B10" s="636" t="s">
        <v>53</v>
      </c>
      <c r="C10" s="67"/>
      <c r="D10" s="67">
        <v>1081872450.75</v>
      </c>
      <c r="E10" s="68">
        <v>0</v>
      </c>
      <c r="F10" s="68"/>
      <c r="G10" s="67"/>
      <c r="H10" s="69">
        <v>1081872450.75</v>
      </c>
    </row>
    <row r="11" spans="1:8">
      <c r="A11" s="641">
        <v>5</v>
      </c>
      <c r="B11" s="636" t="s">
        <v>54</v>
      </c>
      <c r="C11" s="67"/>
      <c r="D11" s="67"/>
      <c r="E11" s="68"/>
      <c r="F11" s="68"/>
      <c r="G11" s="67"/>
      <c r="H11" s="69">
        <v>0</v>
      </c>
    </row>
    <row r="12" spans="1:8">
      <c r="A12" s="641">
        <v>6</v>
      </c>
      <c r="B12" s="636" t="s">
        <v>55</v>
      </c>
      <c r="C12" s="67"/>
      <c r="D12" s="67">
        <v>878981928.93999994</v>
      </c>
      <c r="E12" s="68">
        <v>50026.84</v>
      </c>
      <c r="F12" s="68"/>
      <c r="G12" s="67"/>
      <c r="H12" s="69">
        <v>878931902.0999999</v>
      </c>
    </row>
    <row r="13" spans="1:8">
      <c r="A13" s="641">
        <v>7</v>
      </c>
      <c r="B13" s="636" t="s">
        <v>56</v>
      </c>
      <c r="C13" s="67">
        <v>280532646.63</v>
      </c>
      <c r="D13" s="67">
        <v>11788205546.487101</v>
      </c>
      <c r="E13" s="68">
        <v>159332743.22709998</v>
      </c>
      <c r="F13" s="68"/>
      <c r="G13" s="67">
        <v>26963919.950199995</v>
      </c>
      <c r="H13" s="69">
        <v>11909405449.889999</v>
      </c>
    </row>
    <row r="14" spans="1:8">
      <c r="A14" s="641">
        <v>8</v>
      </c>
      <c r="B14" s="637" t="s">
        <v>57</v>
      </c>
      <c r="C14" s="67">
        <v>277923429.69</v>
      </c>
      <c r="D14" s="67">
        <v>9571016916.5799999</v>
      </c>
      <c r="E14" s="68">
        <v>180139573.67829999</v>
      </c>
      <c r="F14" s="68"/>
      <c r="G14" s="67">
        <v>47037739.030000001</v>
      </c>
      <c r="H14" s="69">
        <v>9668800772.5916996</v>
      </c>
    </row>
    <row r="15" spans="1:8">
      <c r="A15" s="641">
        <v>9</v>
      </c>
      <c r="B15" s="636" t="s">
        <v>58</v>
      </c>
      <c r="C15" s="67">
        <v>89408629.719999999</v>
      </c>
      <c r="D15" s="67">
        <v>5644216649.1000004</v>
      </c>
      <c r="E15" s="68">
        <v>9155855.7837000005</v>
      </c>
      <c r="F15" s="68"/>
      <c r="G15" s="67">
        <v>5652199.0503000012</v>
      </c>
      <c r="H15" s="69">
        <v>5724469423.0363007</v>
      </c>
    </row>
    <row r="16" spans="1:8">
      <c r="A16" s="641">
        <v>10</v>
      </c>
      <c r="B16" s="638" t="s">
        <v>414</v>
      </c>
      <c r="C16" s="67">
        <v>322644176.79000002</v>
      </c>
      <c r="D16" s="67">
        <v>224959.35999999999</v>
      </c>
      <c r="E16" s="68">
        <v>114778629.2008</v>
      </c>
      <c r="F16" s="68"/>
      <c r="G16" s="67">
        <v>80095356.906399995</v>
      </c>
      <c r="H16" s="69">
        <v>208090506.94920003</v>
      </c>
    </row>
    <row r="17" spans="1:8">
      <c r="A17" s="641">
        <v>11</v>
      </c>
      <c r="B17" s="636" t="s">
        <v>60</v>
      </c>
      <c r="C17" s="67">
        <v>877390.88</v>
      </c>
      <c r="D17" s="67">
        <v>304935567.42562318</v>
      </c>
      <c r="E17" s="68">
        <v>193917.99532314949</v>
      </c>
      <c r="F17" s="68"/>
      <c r="G17" s="67">
        <v>441498.8759000001</v>
      </c>
      <c r="H17" s="69">
        <v>305619040.31030005</v>
      </c>
    </row>
    <row r="18" spans="1:8">
      <c r="A18" s="641">
        <v>12</v>
      </c>
      <c r="B18" s="636" t="s">
        <v>61</v>
      </c>
      <c r="C18" s="67"/>
      <c r="D18" s="67"/>
      <c r="E18" s="68"/>
      <c r="F18" s="68"/>
      <c r="G18" s="67"/>
      <c r="H18" s="69">
        <v>0</v>
      </c>
    </row>
    <row r="19" spans="1:8">
      <c r="A19" s="642">
        <v>13</v>
      </c>
      <c r="B19" s="637" t="s">
        <v>144</v>
      </c>
      <c r="C19" s="67"/>
      <c r="D19" s="67"/>
      <c r="E19" s="68"/>
      <c r="F19" s="68"/>
      <c r="G19" s="67"/>
      <c r="H19" s="69">
        <v>0</v>
      </c>
    </row>
    <row r="20" spans="1:8">
      <c r="A20" s="641">
        <v>14</v>
      </c>
      <c r="B20" s="636" t="s">
        <v>63</v>
      </c>
      <c r="C20" s="67">
        <v>20476291.747207001</v>
      </c>
      <c r="D20" s="67">
        <v>3062060736.0844154</v>
      </c>
      <c r="E20" s="68">
        <v>20345990.892576829</v>
      </c>
      <c r="F20" s="68"/>
      <c r="G20" s="67">
        <v>2091568.2004389903</v>
      </c>
      <c r="H20" s="69">
        <v>3062191036.9390459</v>
      </c>
    </row>
    <row r="21" spans="1:8" s="15" customFormat="1">
      <c r="A21" s="643">
        <v>15</v>
      </c>
      <c r="B21" s="16" t="s">
        <v>64</v>
      </c>
      <c r="C21" s="70">
        <v>669218388.667207</v>
      </c>
      <c r="D21" s="70">
        <v>42183743399.309044</v>
      </c>
      <c r="E21" s="70">
        <v>378748694.66699994</v>
      </c>
      <c r="F21" s="70">
        <v>0</v>
      </c>
      <c r="G21" s="70">
        <v>82186925.106838986</v>
      </c>
      <c r="H21" s="69">
        <v>42474213093.309242</v>
      </c>
    </row>
    <row r="22" spans="1:8">
      <c r="A22" s="14">
        <v>16</v>
      </c>
      <c r="B22" s="13" t="s">
        <v>415</v>
      </c>
      <c r="C22" s="67">
        <v>646489023.0487299</v>
      </c>
      <c r="D22" s="67">
        <v>26990405117.887474</v>
      </c>
      <c r="E22" s="68">
        <v>348287596.13499999</v>
      </c>
      <c r="F22" s="68"/>
      <c r="G22" s="67">
        <v>80095356.906399995</v>
      </c>
      <c r="H22" s="69">
        <v>27288606544.801205</v>
      </c>
    </row>
    <row r="23" spans="1:8">
      <c r="A23" s="14">
        <v>17</v>
      </c>
      <c r="B23" s="13" t="s">
        <v>416</v>
      </c>
      <c r="C23" s="67">
        <v>0</v>
      </c>
      <c r="D23" s="67">
        <v>8239246453.0101995</v>
      </c>
      <c r="E23" s="68">
        <v>9386454.540000001</v>
      </c>
      <c r="F23" s="68"/>
      <c r="G23" s="67"/>
      <c r="H23" s="69">
        <v>8229859998.4701996</v>
      </c>
    </row>
    <row r="25" spans="1:8">
      <c r="E25" s="7"/>
      <c r="F25" s="7"/>
    </row>
    <row r="26" spans="1:8" ht="42.6" customHeight="1">
      <c r="B26" s="6" t="s">
        <v>501</v>
      </c>
    </row>
    <row r="27" spans="1:8">
      <c r="C27" s="66"/>
      <c r="D27" s="66"/>
      <c r="E27" s="66"/>
      <c r="F27" s="66"/>
      <c r="G27" s="66"/>
      <c r="H27" s="66"/>
    </row>
    <row r="28" spans="1:8">
      <c r="C28" s="66"/>
      <c r="D28" s="66"/>
      <c r="E28" s="66"/>
      <c r="F28" s="66"/>
      <c r="G28" s="66"/>
      <c r="H28" s="66"/>
    </row>
    <row r="29" spans="1:8">
      <c r="C29" s="66"/>
      <c r="D29" s="66"/>
      <c r="E29" s="66"/>
      <c r="F29" s="66"/>
      <c r="G29" s="66"/>
      <c r="H29" s="66"/>
    </row>
    <row r="30" spans="1:8">
      <c r="C30" s="66"/>
      <c r="D30" s="66"/>
      <c r="E30" s="66"/>
      <c r="F30" s="66"/>
      <c r="G30" s="66"/>
      <c r="H30" s="66"/>
    </row>
    <row r="31" spans="1:8">
      <c r="C31" s="66"/>
      <c r="D31" s="66"/>
      <c r="E31" s="66"/>
      <c r="F31" s="66"/>
      <c r="G31" s="66"/>
      <c r="H31" s="66"/>
    </row>
    <row r="32" spans="1:8">
      <c r="C32" s="66"/>
      <c r="D32" s="66"/>
      <c r="E32" s="66"/>
      <c r="F32" s="66"/>
      <c r="G32" s="66"/>
      <c r="H32" s="66"/>
    </row>
    <row r="33" spans="3:8">
      <c r="C33" s="66"/>
      <c r="D33" s="66"/>
      <c r="E33" s="66"/>
      <c r="F33" s="66"/>
      <c r="G33" s="66"/>
      <c r="H33" s="66"/>
    </row>
    <row r="34" spans="3:8">
      <c r="C34" s="66"/>
      <c r="D34" s="66"/>
      <c r="E34" s="66"/>
      <c r="F34" s="66"/>
      <c r="G34" s="66"/>
      <c r="H34" s="66"/>
    </row>
    <row r="35" spans="3:8">
      <c r="C35" s="66"/>
      <c r="D35" s="66"/>
      <c r="E35" s="66"/>
      <c r="F35" s="66"/>
      <c r="G35" s="66"/>
      <c r="H35" s="66"/>
    </row>
    <row r="36" spans="3:8">
      <c r="C36" s="66"/>
      <c r="D36" s="66"/>
      <c r="E36" s="66"/>
      <c r="F36" s="66"/>
      <c r="G36" s="66"/>
      <c r="H36" s="66"/>
    </row>
    <row r="37" spans="3:8">
      <c r="C37" s="66"/>
      <c r="D37" s="66"/>
      <c r="E37" s="66"/>
      <c r="F37" s="66"/>
      <c r="G37" s="66"/>
      <c r="H37" s="66"/>
    </row>
    <row r="38" spans="3:8">
      <c r="C38" s="66"/>
      <c r="D38" s="66"/>
      <c r="E38" s="66"/>
      <c r="F38" s="66"/>
      <c r="G38" s="66"/>
      <c r="H38" s="66"/>
    </row>
    <row r="39" spans="3:8">
      <c r="C39" s="66"/>
      <c r="D39" s="66"/>
      <c r="E39" s="66"/>
      <c r="F39" s="66"/>
      <c r="G39" s="66"/>
      <c r="H39" s="66"/>
    </row>
    <row r="40" spans="3:8">
      <c r="C40" s="66"/>
      <c r="D40" s="66"/>
      <c r="E40" s="66"/>
      <c r="F40" s="66"/>
      <c r="G40" s="66"/>
      <c r="H40" s="66"/>
    </row>
    <row r="41" spans="3:8">
      <c r="C41" s="66"/>
      <c r="D41" s="66"/>
      <c r="E41" s="66"/>
      <c r="F41" s="66"/>
      <c r="G41" s="66"/>
      <c r="H41" s="66"/>
    </row>
    <row r="42" spans="3:8">
      <c r="C42" s="66"/>
      <c r="D42" s="66"/>
      <c r="E42" s="66"/>
      <c r="F42" s="66"/>
      <c r="G42" s="66"/>
      <c r="H42" s="66"/>
    </row>
    <row r="43" spans="3:8">
      <c r="C43" s="66"/>
      <c r="D43" s="66"/>
      <c r="E43" s="66"/>
      <c r="F43" s="66"/>
      <c r="G43" s="66"/>
      <c r="H43" s="66"/>
    </row>
    <row r="44" spans="3:8">
      <c r="C44" s="66"/>
    </row>
  </sheetData>
  <mergeCells count="5">
    <mergeCell ref="G5:G6"/>
    <mergeCell ref="A5:B6"/>
    <mergeCell ref="C5:D5"/>
    <mergeCell ref="E5:E6"/>
    <mergeCell ref="F5:F6"/>
  </mergeCells>
  <conditionalFormatting sqref="A5">
    <cfRule type="duplicateValues" dxfId="14" priority="1"/>
    <cfRule type="duplicateValues" dxfId="13" priority="2"/>
    <cfRule type="duplicateValues" dxfId="12" priority="3"/>
  </conditionalFormatting>
  <pageMargins left="0.7" right="0.7" top="0.75" bottom="0.75" header="0.3" footer="0.3"/>
  <pageSetup orientation="portrait" horizontalDpi="90" verticalDpi="90"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I36"/>
  <sheetViews>
    <sheetView showGridLines="0" zoomScale="80" zoomScaleNormal="80" workbookViewId="0"/>
  </sheetViews>
  <sheetFormatPr defaultColWidth="9.140625" defaultRowHeight="12.75"/>
  <cols>
    <col min="1" max="1" width="11" style="7" bestFit="1" customWidth="1"/>
    <col min="2" max="2" width="93.42578125" style="7" customWidth="1"/>
    <col min="3" max="4" width="35" style="78" customWidth="1"/>
    <col min="5" max="5" width="15.140625" style="78" bestFit="1" customWidth="1"/>
    <col min="6" max="6" width="11.85546875" style="78" bestFit="1" customWidth="1"/>
    <col min="7" max="7" width="22" style="78" customWidth="1"/>
    <col min="8" max="8" width="19.85546875" style="78" customWidth="1"/>
    <col min="9" max="16384" width="9.140625" style="7"/>
  </cols>
  <sheetData>
    <row r="1" spans="1:8" ht="13.5">
      <c r="A1" s="1" t="s">
        <v>30</v>
      </c>
      <c r="B1" s="9" t="str">
        <f>'Info '!C2</f>
        <v xml:space="preserve">JSC "Bank of Georgia" </v>
      </c>
      <c r="C1" s="73"/>
      <c r="D1" s="73"/>
      <c r="E1" s="73"/>
      <c r="F1" s="73"/>
      <c r="G1" s="73"/>
      <c r="H1" s="73"/>
    </row>
    <row r="2" spans="1:8">
      <c r="A2" s="2" t="s">
        <v>31</v>
      </c>
      <c r="B2" s="283">
        <f>'1. key ratios '!B2</f>
        <v>46022</v>
      </c>
      <c r="C2" s="73"/>
      <c r="D2" s="73"/>
      <c r="E2" s="73"/>
      <c r="F2" s="73"/>
      <c r="G2" s="73"/>
      <c r="H2" s="73"/>
    </row>
    <row r="3" spans="1:8">
      <c r="A3" s="3" t="s">
        <v>417</v>
      </c>
      <c r="B3" s="19"/>
      <c r="C3" s="73"/>
      <c r="D3" s="73"/>
      <c r="E3" s="73"/>
      <c r="F3" s="73"/>
      <c r="G3" s="73"/>
      <c r="H3" s="73"/>
    </row>
    <row r="4" spans="1:8">
      <c r="A4" s="20"/>
      <c r="B4" s="19"/>
      <c r="C4" s="74" t="s">
        <v>0</v>
      </c>
      <c r="D4" s="74" t="s">
        <v>1</v>
      </c>
      <c r="E4" s="74" t="s">
        <v>2</v>
      </c>
      <c r="F4" s="74" t="s">
        <v>3</v>
      </c>
      <c r="G4" s="74" t="s">
        <v>4</v>
      </c>
      <c r="H4" s="74" t="s">
        <v>5</v>
      </c>
    </row>
    <row r="5" spans="1:8" ht="41.45" customHeight="1">
      <c r="A5" s="707" t="s">
        <v>408</v>
      </c>
      <c r="B5" s="708"/>
      <c r="C5" s="724" t="s">
        <v>409</v>
      </c>
      <c r="D5" s="724"/>
      <c r="E5" s="724" t="s">
        <v>646</v>
      </c>
      <c r="F5" s="722" t="s">
        <v>410</v>
      </c>
      <c r="G5" s="722" t="s">
        <v>411</v>
      </c>
      <c r="H5" s="75" t="s">
        <v>645</v>
      </c>
    </row>
    <row r="6" spans="1:8" ht="25.5">
      <c r="A6" s="711"/>
      <c r="B6" s="712"/>
      <c r="C6" s="76" t="s">
        <v>412</v>
      </c>
      <c r="D6" s="76" t="s">
        <v>413</v>
      </c>
      <c r="E6" s="724"/>
      <c r="F6" s="723"/>
      <c r="G6" s="723"/>
      <c r="H6" s="75" t="s">
        <v>644</v>
      </c>
    </row>
    <row r="7" spans="1:8">
      <c r="A7" s="11">
        <v>1</v>
      </c>
      <c r="B7" s="25" t="s">
        <v>505</v>
      </c>
      <c r="C7" s="67">
        <v>9010837.6392000001</v>
      </c>
      <c r="D7" s="67">
        <v>10726383279.6409</v>
      </c>
      <c r="E7" s="67">
        <v>17405042.646700002</v>
      </c>
      <c r="F7" s="67"/>
      <c r="G7" s="67">
        <v>2007513.2803000002</v>
      </c>
      <c r="H7" s="69">
        <v>10717989074.6334</v>
      </c>
    </row>
    <row r="8" spans="1:8">
      <c r="A8" s="11">
        <v>2</v>
      </c>
      <c r="B8" s="25" t="s">
        <v>418</v>
      </c>
      <c r="C8" s="67">
        <v>6031263.0821000002</v>
      </c>
      <c r="D8" s="67">
        <v>3497850299.6646004</v>
      </c>
      <c r="E8" s="67">
        <v>5550957.6218999643</v>
      </c>
      <c r="F8" s="67"/>
      <c r="G8" s="67">
        <v>653960.03350000002</v>
      </c>
      <c r="H8" s="69">
        <v>3498330605.1248002</v>
      </c>
    </row>
    <row r="9" spans="1:8">
      <c r="A9" s="11">
        <v>3</v>
      </c>
      <c r="B9" s="25" t="s">
        <v>419</v>
      </c>
      <c r="C9" s="67">
        <v>0</v>
      </c>
      <c r="D9" s="67">
        <v>3503874.69</v>
      </c>
      <c r="E9" s="67">
        <v>0</v>
      </c>
      <c r="F9" s="67"/>
      <c r="G9" s="67">
        <v>0</v>
      </c>
      <c r="H9" s="69">
        <v>3503874.69</v>
      </c>
    </row>
    <row r="10" spans="1:8">
      <c r="A10" s="11">
        <v>4</v>
      </c>
      <c r="B10" s="25" t="s">
        <v>506</v>
      </c>
      <c r="C10" s="67">
        <v>46861256.313699998</v>
      </c>
      <c r="D10" s="67">
        <v>1663549475.7003</v>
      </c>
      <c r="E10" s="67">
        <v>5607387.8603999997</v>
      </c>
      <c r="F10" s="67"/>
      <c r="G10" s="67">
        <v>4835960.9145999998</v>
      </c>
      <c r="H10" s="69">
        <v>1704803344.1536</v>
      </c>
    </row>
    <row r="11" spans="1:8">
      <c r="A11" s="11">
        <v>5</v>
      </c>
      <c r="B11" s="25" t="s">
        <v>420</v>
      </c>
      <c r="C11" s="67">
        <v>37991541.773800001</v>
      </c>
      <c r="D11" s="67">
        <v>1720939007.6005001</v>
      </c>
      <c r="E11" s="67">
        <v>13811452.2095</v>
      </c>
      <c r="F11" s="67"/>
      <c r="G11" s="67">
        <v>1147692.8616000002</v>
      </c>
      <c r="H11" s="69">
        <v>1745119097.1647999</v>
      </c>
    </row>
    <row r="12" spans="1:8">
      <c r="A12" s="11">
        <v>6</v>
      </c>
      <c r="B12" s="25" t="s">
        <v>421</v>
      </c>
      <c r="C12" s="67">
        <v>23137680.5394</v>
      </c>
      <c r="D12" s="67">
        <v>1062551665.2945</v>
      </c>
      <c r="E12" s="67">
        <v>14210934.1884</v>
      </c>
      <c r="F12" s="67"/>
      <c r="G12" s="67">
        <v>3710073.952</v>
      </c>
      <c r="H12" s="69">
        <v>1071478411.6454999</v>
      </c>
    </row>
    <row r="13" spans="1:8">
      <c r="A13" s="11">
        <v>7</v>
      </c>
      <c r="B13" s="25" t="s">
        <v>422</v>
      </c>
      <c r="C13" s="67">
        <v>22473574.0403</v>
      </c>
      <c r="D13" s="67">
        <v>1036467484.9567</v>
      </c>
      <c r="E13" s="67">
        <v>13659731.175899999</v>
      </c>
      <c r="F13" s="67"/>
      <c r="G13" s="67">
        <v>1012494.433</v>
      </c>
      <c r="H13" s="69">
        <v>1045281327.8211</v>
      </c>
    </row>
    <row r="14" spans="1:8">
      <c r="A14" s="11">
        <v>8</v>
      </c>
      <c r="B14" s="25" t="s">
        <v>423</v>
      </c>
      <c r="C14" s="67">
        <v>16639694.317600001</v>
      </c>
      <c r="D14" s="67">
        <v>1336670026.3222001</v>
      </c>
      <c r="E14" s="67">
        <v>16017634.472000001</v>
      </c>
      <c r="F14" s="67"/>
      <c r="G14" s="67">
        <v>3312870.8919000002</v>
      </c>
      <c r="H14" s="69">
        <v>1337292086.1678002</v>
      </c>
    </row>
    <row r="15" spans="1:8">
      <c r="A15" s="11">
        <v>9</v>
      </c>
      <c r="B15" s="25" t="s">
        <v>424</v>
      </c>
      <c r="C15" s="67">
        <v>92637704.960999995</v>
      </c>
      <c r="D15" s="67">
        <v>940327672.60739994</v>
      </c>
      <c r="E15" s="67">
        <v>63459376.935699999</v>
      </c>
      <c r="F15" s="67"/>
      <c r="G15" s="67">
        <v>11405324.1339</v>
      </c>
      <c r="H15" s="69">
        <v>969506000.63269997</v>
      </c>
    </row>
    <row r="16" spans="1:8">
      <c r="A16" s="11">
        <v>10</v>
      </c>
      <c r="B16" s="25" t="s">
        <v>425</v>
      </c>
      <c r="C16" s="67">
        <v>8096216.8454999998</v>
      </c>
      <c r="D16" s="67">
        <v>547019505.84389997</v>
      </c>
      <c r="E16" s="67">
        <v>6876967.8882999998</v>
      </c>
      <c r="F16" s="67"/>
      <c r="G16" s="67">
        <v>1265985.4236999999</v>
      </c>
      <c r="H16" s="69">
        <v>548238754.80110002</v>
      </c>
    </row>
    <row r="17" spans="1:9">
      <c r="A17" s="11">
        <v>11</v>
      </c>
      <c r="B17" s="25" t="s">
        <v>426</v>
      </c>
      <c r="C17" s="67">
        <v>4340519.9463999998</v>
      </c>
      <c r="D17" s="67">
        <v>501815079.93080002</v>
      </c>
      <c r="E17" s="67">
        <v>3341168.5425</v>
      </c>
      <c r="F17" s="67"/>
      <c r="G17" s="67">
        <v>713365.679</v>
      </c>
      <c r="H17" s="69">
        <v>502814431.33469999</v>
      </c>
    </row>
    <row r="18" spans="1:9">
      <c r="A18" s="11">
        <v>12</v>
      </c>
      <c r="B18" s="25" t="s">
        <v>427</v>
      </c>
      <c r="C18" s="67">
        <v>18991486.688299999</v>
      </c>
      <c r="D18" s="67">
        <v>1009392380.4169</v>
      </c>
      <c r="E18" s="67">
        <v>9577973.1841000002</v>
      </c>
      <c r="F18" s="67"/>
      <c r="G18" s="67">
        <v>1712980.0752999999</v>
      </c>
      <c r="H18" s="69">
        <v>1018805893.9211</v>
      </c>
    </row>
    <row r="19" spans="1:9">
      <c r="A19" s="11">
        <v>13</v>
      </c>
      <c r="B19" s="25" t="s">
        <v>428</v>
      </c>
      <c r="C19" s="67">
        <v>6031096.9778000005</v>
      </c>
      <c r="D19" s="67">
        <v>430330921.91000003</v>
      </c>
      <c r="E19" s="67">
        <v>12621810.7359</v>
      </c>
      <c r="F19" s="67"/>
      <c r="G19" s="67">
        <v>240271.85369999998</v>
      </c>
      <c r="H19" s="69">
        <v>423740208.15190005</v>
      </c>
    </row>
    <row r="20" spans="1:9">
      <c r="A20" s="11">
        <v>14</v>
      </c>
      <c r="B20" s="25" t="s">
        <v>429</v>
      </c>
      <c r="C20" s="67">
        <v>69300503.068499997</v>
      </c>
      <c r="D20" s="67">
        <v>1244361026.0088</v>
      </c>
      <c r="E20" s="67">
        <v>21390619.7883</v>
      </c>
      <c r="F20" s="67"/>
      <c r="G20" s="67">
        <v>758797.93039999995</v>
      </c>
      <c r="H20" s="69">
        <v>1292270909.289</v>
      </c>
    </row>
    <row r="21" spans="1:9">
      <c r="A21" s="11">
        <v>15</v>
      </c>
      <c r="B21" s="25" t="s">
        <v>430</v>
      </c>
      <c r="C21" s="67">
        <v>8841962.0273000002</v>
      </c>
      <c r="D21" s="67">
        <v>484284152.89920002</v>
      </c>
      <c r="E21" s="67">
        <v>4995670.8936000001</v>
      </c>
      <c r="F21" s="67"/>
      <c r="G21" s="67">
        <v>1149139.4446</v>
      </c>
      <c r="H21" s="69">
        <v>488130444.03290004</v>
      </c>
    </row>
    <row r="22" spans="1:9">
      <c r="A22" s="11">
        <v>16</v>
      </c>
      <c r="B22" s="25" t="s">
        <v>431</v>
      </c>
      <c r="C22" s="67">
        <v>28946318.145100001</v>
      </c>
      <c r="D22" s="67">
        <v>568577960.29949999</v>
      </c>
      <c r="E22" s="67">
        <v>19759281.537300002</v>
      </c>
      <c r="F22" s="67"/>
      <c r="G22" s="67">
        <v>937045.43310000002</v>
      </c>
      <c r="H22" s="69">
        <v>577764996.9073</v>
      </c>
    </row>
    <row r="23" spans="1:9">
      <c r="A23" s="11">
        <v>17</v>
      </c>
      <c r="B23" s="25" t="s">
        <v>509</v>
      </c>
      <c r="C23" s="67">
        <v>4341157.5066999998</v>
      </c>
      <c r="D23" s="67">
        <v>267425807.05329999</v>
      </c>
      <c r="E23" s="67">
        <v>1797476.202</v>
      </c>
      <c r="F23" s="67"/>
      <c r="G23" s="67">
        <v>1727978.6560999998</v>
      </c>
      <c r="H23" s="69">
        <v>269969488.35799998</v>
      </c>
    </row>
    <row r="24" spans="1:9">
      <c r="A24" s="11">
        <v>18</v>
      </c>
      <c r="B24" s="25" t="s">
        <v>432</v>
      </c>
      <c r="C24" s="67">
        <v>2721774.2056</v>
      </c>
      <c r="D24" s="67">
        <v>1421062817.9347999</v>
      </c>
      <c r="E24" s="67">
        <v>3994593.3788000001</v>
      </c>
      <c r="F24" s="67"/>
      <c r="G24" s="67">
        <v>283208.46120000002</v>
      </c>
      <c r="H24" s="69">
        <v>1419789998.7616</v>
      </c>
    </row>
    <row r="25" spans="1:9">
      <c r="A25" s="11">
        <v>19</v>
      </c>
      <c r="B25" s="25" t="s">
        <v>433</v>
      </c>
      <c r="C25" s="67">
        <v>1754114.9094</v>
      </c>
      <c r="D25" s="67">
        <v>132220401.56739999</v>
      </c>
      <c r="E25" s="67">
        <v>1055989.1431</v>
      </c>
      <c r="F25" s="67"/>
      <c r="G25" s="67">
        <v>242523.23</v>
      </c>
      <c r="H25" s="69">
        <v>132918527.3337</v>
      </c>
    </row>
    <row r="26" spans="1:9">
      <c r="A26" s="11">
        <v>20</v>
      </c>
      <c r="B26" s="25" t="s">
        <v>508</v>
      </c>
      <c r="C26" s="67">
        <v>23718157.0288</v>
      </c>
      <c r="D26" s="67">
        <v>780287548.06859994</v>
      </c>
      <c r="E26" s="67">
        <v>9515773.3296000008</v>
      </c>
      <c r="F26" s="67"/>
      <c r="G26" s="67">
        <v>8035532.0706000002</v>
      </c>
      <c r="H26" s="69">
        <v>794489931.76779997</v>
      </c>
      <c r="I26" s="22"/>
    </row>
    <row r="27" spans="1:9">
      <c r="A27" s="11">
        <v>21</v>
      </c>
      <c r="B27" s="25" t="s">
        <v>434</v>
      </c>
      <c r="C27" s="67">
        <v>2352004.9824999999</v>
      </c>
      <c r="D27" s="67">
        <v>146007120.53049999</v>
      </c>
      <c r="E27" s="67">
        <v>1214561.6151000001</v>
      </c>
      <c r="F27" s="67"/>
      <c r="G27" s="67">
        <v>245949.32</v>
      </c>
      <c r="H27" s="69">
        <v>147144563.89789999</v>
      </c>
      <c r="I27" s="22"/>
    </row>
    <row r="28" spans="1:9">
      <c r="A28" s="11">
        <v>22</v>
      </c>
      <c r="B28" s="25" t="s">
        <v>435</v>
      </c>
      <c r="C28" s="67">
        <v>5198641.0203999998</v>
      </c>
      <c r="D28" s="67">
        <v>376502691.85320002</v>
      </c>
      <c r="E28" s="67">
        <v>2050506.2089</v>
      </c>
      <c r="F28" s="67"/>
      <c r="G28" s="67">
        <v>457853.01</v>
      </c>
      <c r="H28" s="69">
        <v>379650826.66470003</v>
      </c>
      <c r="I28" s="22"/>
    </row>
    <row r="29" spans="1:9">
      <c r="A29" s="11">
        <v>23</v>
      </c>
      <c r="B29" s="25" t="s">
        <v>436</v>
      </c>
      <c r="C29" s="67">
        <v>69202879.754700005</v>
      </c>
      <c r="D29" s="67">
        <v>4482471820.4400997</v>
      </c>
      <c r="E29" s="67">
        <v>44669563.003399998</v>
      </c>
      <c r="F29" s="67"/>
      <c r="G29" s="67">
        <v>11902755.224799998</v>
      </c>
      <c r="H29" s="69">
        <v>4507005137.1913996</v>
      </c>
      <c r="I29" s="22"/>
    </row>
    <row r="30" spans="1:9">
      <c r="A30" s="11">
        <v>24</v>
      </c>
      <c r="B30" s="25" t="s">
        <v>507</v>
      </c>
      <c r="C30" s="67">
        <v>43807253.356200002</v>
      </c>
      <c r="D30" s="67">
        <v>1305653749.4145999</v>
      </c>
      <c r="E30" s="67">
        <v>26205975.868099999</v>
      </c>
      <c r="F30" s="67"/>
      <c r="G30" s="67">
        <v>7873690.6036</v>
      </c>
      <c r="H30" s="69">
        <v>1323255026.9026999</v>
      </c>
      <c r="I30" s="22"/>
    </row>
    <row r="31" spans="1:9">
      <c r="A31" s="11">
        <v>25</v>
      </c>
      <c r="B31" s="25" t="s">
        <v>437</v>
      </c>
      <c r="C31" s="67">
        <v>89552240.694299996</v>
      </c>
      <c r="D31" s="67">
        <v>3722294642.0865998</v>
      </c>
      <c r="E31" s="67">
        <v>34788963.214199997</v>
      </c>
      <c r="F31" s="67"/>
      <c r="G31" s="67">
        <v>14462389.982799998</v>
      </c>
      <c r="H31" s="69">
        <v>3777057919.5667</v>
      </c>
      <c r="I31" s="22"/>
    </row>
    <row r="32" spans="1:9">
      <c r="A32" s="11">
        <v>26</v>
      </c>
      <c r="B32" s="25" t="s">
        <v>504</v>
      </c>
      <c r="C32" s="67">
        <v>4405007.2406000001</v>
      </c>
      <c r="D32" s="67">
        <v>25147348.878600001</v>
      </c>
      <c r="E32" s="67">
        <v>4684750.3513000002</v>
      </c>
      <c r="F32" s="67">
        <v>0</v>
      </c>
      <c r="G32" s="67">
        <v>0</v>
      </c>
      <c r="H32" s="69">
        <v>24867605.767900001</v>
      </c>
      <c r="I32" s="22"/>
    </row>
    <row r="33" spans="1:9">
      <c r="A33" s="11">
        <v>27</v>
      </c>
      <c r="B33" s="12" t="s">
        <v>438</v>
      </c>
      <c r="C33" s="67">
        <v>22833501.60200699</v>
      </c>
      <c r="D33" s="67">
        <v>2750645637.6951456</v>
      </c>
      <c r="E33" s="67">
        <v>20484532.671999998</v>
      </c>
      <c r="F33" s="67">
        <v>0</v>
      </c>
      <c r="G33" s="67">
        <v>2091568.2004389903</v>
      </c>
      <c r="H33" s="69">
        <v>2752994606.6251526</v>
      </c>
      <c r="I33" s="22"/>
    </row>
    <row r="34" spans="1:9">
      <c r="A34" s="11">
        <v>28</v>
      </c>
      <c r="B34" s="24" t="s">
        <v>64</v>
      </c>
      <c r="C34" s="70">
        <f>SUM(C7:C33)</f>
        <v>669218388.667207</v>
      </c>
      <c r="D34" s="70">
        <f>SUM(D7:D33)</f>
        <v>42183743399.309044</v>
      </c>
      <c r="E34" s="70">
        <f>SUM(E7:E33)</f>
        <v>378748694.66699994</v>
      </c>
      <c r="F34" s="70">
        <f>SUM(F7:F33)</f>
        <v>0</v>
      </c>
      <c r="G34" s="70">
        <f>SUM(G7:G33)</f>
        <v>82186925.100138977</v>
      </c>
      <c r="H34" s="69">
        <f t="shared" ref="H34" si="0">C34+D34-E34-F34</f>
        <v>42474213093.30925</v>
      </c>
      <c r="I34" s="22"/>
    </row>
    <row r="35" spans="1:9">
      <c r="A35" s="22"/>
      <c r="B35" s="22"/>
      <c r="C35" s="77"/>
      <c r="D35" s="77"/>
      <c r="E35" s="77"/>
      <c r="F35" s="77"/>
      <c r="G35" s="77"/>
      <c r="H35" s="77"/>
      <c r="I35" s="22"/>
    </row>
    <row r="36" spans="1:9">
      <c r="A36" s="22"/>
      <c r="B36" s="23"/>
      <c r="C36" s="77"/>
      <c r="D36" s="77"/>
      <c r="E36" s="77"/>
      <c r="F36" s="77"/>
      <c r="G36" s="77"/>
      <c r="H36" s="77"/>
      <c r="I36" s="22"/>
    </row>
  </sheetData>
  <mergeCells count="5">
    <mergeCell ref="G5:G6"/>
    <mergeCell ref="A5:B6"/>
    <mergeCell ref="C5:D5"/>
    <mergeCell ref="E5:E6"/>
    <mergeCell ref="F5:F6"/>
  </mergeCells>
  <conditionalFormatting sqref="A5">
    <cfRule type="duplicateValues" dxfId="11" priority="1"/>
    <cfRule type="duplicateValues" dxfId="10" priority="2"/>
    <cfRule type="duplicateValues" dxfId="9" priority="3"/>
  </conditionalFormatting>
  <pageMargins left="0.7" right="0.7" top="0.75" bottom="0.75" header="0.3" footer="0.3"/>
  <pageSetup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D28"/>
  <sheetViews>
    <sheetView showGridLines="0" zoomScale="80" zoomScaleNormal="80" workbookViewId="0"/>
  </sheetViews>
  <sheetFormatPr defaultColWidth="9.140625" defaultRowHeight="12.75"/>
  <cols>
    <col min="1" max="1" width="11.85546875" style="7" bestFit="1" customWidth="1"/>
    <col min="2" max="2" width="108" style="7" bestFit="1" customWidth="1"/>
    <col min="3" max="3" width="15.85546875" style="78" bestFit="1" customWidth="1"/>
    <col min="4" max="4" width="20.140625" style="81" bestFit="1" customWidth="1"/>
    <col min="5" max="16384" width="9.140625" style="7"/>
  </cols>
  <sheetData>
    <row r="1" spans="1:4" ht="13.5">
      <c r="A1" s="1" t="s">
        <v>30</v>
      </c>
      <c r="B1" s="9" t="str">
        <f>'Info '!C2</f>
        <v xml:space="preserve">JSC "Bank of Georgia" </v>
      </c>
      <c r="D1" s="78"/>
    </row>
    <row r="2" spans="1:4">
      <c r="A2" s="2" t="s">
        <v>31</v>
      </c>
      <c r="B2" s="283">
        <f>'1. key ratios '!B2</f>
        <v>46022</v>
      </c>
      <c r="D2" s="78"/>
    </row>
    <row r="3" spans="1:4">
      <c r="A3" s="3" t="s">
        <v>439</v>
      </c>
      <c r="D3" s="78"/>
    </row>
    <row r="5" spans="1:4" ht="25.5">
      <c r="A5" s="725" t="s">
        <v>653</v>
      </c>
      <c r="B5" s="725"/>
      <c r="C5" s="79" t="s">
        <v>456</v>
      </c>
      <c r="D5" s="79" t="s">
        <v>497</v>
      </c>
    </row>
    <row r="6" spans="1:4">
      <c r="A6" s="33">
        <v>1</v>
      </c>
      <c r="B6" s="26" t="s">
        <v>652</v>
      </c>
      <c r="C6" s="65">
        <v>384006979.04999995</v>
      </c>
      <c r="D6" s="65">
        <v>381455.00000000012</v>
      </c>
    </row>
    <row r="7" spans="1:4">
      <c r="A7" s="30">
        <v>2</v>
      </c>
      <c r="B7" s="26" t="s">
        <v>651</v>
      </c>
      <c r="C7" s="65">
        <v>219933525.17623889</v>
      </c>
      <c r="D7" s="65">
        <v>35830.97000000003</v>
      </c>
    </row>
    <row r="8" spans="1:4">
      <c r="A8" s="32">
        <v>2.1</v>
      </c>
      <c r="B8" s="31" t="s">
        <v>512</v>
      </c>
      <c r="C8" s="65">
        <v>29792196.420000002</v>
      </c>
      <c r="D8" s="65">
        <v>32439.240000000049</v>
      </c>
    </row>
    <row r="9" spans="1:4">
      <c r="A9" s="32">
        <v>2.2000000000000002</v>
      </c>
      <c r="B9" s="31" t="s">
        <v>510</v>
      </c>
      <c r="C9" s="65">
        <v>190141328.75623888</v>
      </c>
      <c r="D9" s="65">
        <v>3391.7299999999814</v>
      </c>
    </row>
    <row r="10" spans="1:4">
      <c r="A10" s="33">
        <v>3</v>
      </c>
      <c r="B10" s="26" t="s">
        <v>650</v>
      </c>
      <c r="C10" s="65">
        <v>257121293.82996815</v>
      </c>
      <c r="D10" s="65">
        <v>21376.509999999995</v>
      </c>
    </row>
    <row r="11" spans="1:4">
      <c r="A11" s="32">
        <v>3.1</v>
      </c>
      <c r="B11" s="31" t="s">
        <v>441</v>
      </c>
      <c r="C11" s="65">
        <v>80108930.596838951</v>
      </c>
      <c r="D11" s="65">
        <v>0</v>
      </c>
    </row>
    <row r="12" spans="1:4">
      <c r="A12" s="32">
        <v>3.2</v>
      </c>
      <c r="B12" s="31" t="s">
        <v>649</v>
      </c>
      <c r="C12" s="65">
        <v>65225209.943729222</v>
      </c>
      <c r="D12" s="65">
        <v>0</v>
      </c>
    </row>
    <row r="13" spans="1:4">
      <c r="A13" s="32">
        <v>3.3</v>
      </c>
      <c r="B13" s="31" t="s">
        <v>511</v>
      </c>
      <c r="C13" s="65">
        <v>111787153.28939998</v>
      </c>
      <c r="D13" s="65">
        <v>21376.509999999995</v>
      </c>
    </row>
    <row r="14" spans="1:4">
      <c r="A14" s="30">
        <v>4</v>
      </c>
      <c r="B14" s="29" t="s">
        <v>648</v>
      </c>
      <c r="C14" s="65">
        <v>1468385.8137292278</v>
      </c>
      <c r="D14" s="65">
        <v>43.350000000000364</v>
      </c>
    </row>
    <row r="15" spans="1:4">
      <c r="A15" s="27">
        <v>5</v>
      </c>
      <c r="B15" s="26" t="s">
        <v>647</v>
      </c>
      <c r="C15" s="80">
        <v>348287596.20999992</v>
      </c>
      <c r="D15" s="80">
        <v>395952.81000000011</v>
      </c>
    </row>
    <row r="17" spans="4:4">
      <c r="D17" s="78"/>
    </row>
    <row r="18" spans="4:4">
      <c r="D18" s="78"/>
    </row>
    <row r="19" spans="4:4">
      <c r="D19" s="78"/>
    </row>
    <row r="20" spans="4:4">
      <c r="D20" s="78"/>
    </row>
    <row r="21" spans="4:4">
      <c r="D21" s="78"/>
    </row>
    <row r="22" spans="4:4">
      <c r="D22" s="78"/>
    </row>
    <row r="23" spans="4:4">
      <c r="D23" s="78"/>
    </row>
    <row r="24" spans="4:4">
      <c r="D24" s="78"/>
    </row>
    <row r="25" spans="4:4">
      <c r="D25" s="78"/>
    </row>
    <row r="26" spans="4:4">
      <c r="D26" s="78"/>
    </row>
    <row r="27" spans="4:4">
      <c r="D27" s="78"/>
    </row>
    <row r="28" spans="4:4">
      <c r="D28" s="78"/>
    </row>
  </sheetData>
  <mergeCells count="1">
    <mergeCell ref="A5:B5"/>
  </mergeCells>
  <pageMargins left="0.7" right="0.7" top="0.75" bottom="0.75" header="0.3" footer="0.3"/>
  <pageSetup orientation="portrait" horizontalDpi="4294967292" verticalDpi="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D23"/>
  <sheetViews>
    <sheetView showGridLines="0" zoomScale="80" zoomScaleNormal="80" workbookViewId="0"/>
  </sheetViews>
  <sheetFormatPr defaultColWidth="9.140625" defaultRowHeight="12.75"/>
  <cols>
    <col min="1" max="1" width="11.85546875" style="7" bestFit="1" customWidth="1"/>
    <col min="2" max="2" width="128.85546875" style="7" bestFit="1" customWidth="1"/>
    <col min="3" max="3" width="37.28515625" style="78" bestFit="1" customWidth="1"/>
    <col min="4" max="4" width="57.140625" style="78" bestFit="1" customWidth="1"/>
    <col min="5" max="16384" width="9.140625" style="78"/>
  </cols>
  <sheetData>
    <row r="1" spans="1:4" ht="13.5">
      <c r="A1" s="1" t="s">
        <v>30</v>
      </c>
      <c r="B1" s="9" t="str">
        <f>'Info '!C2</f>
        <v xml:space="preserve">JSC "Bank of Georgia" </v>
      </c>
    </row>
    <row r="2" spans="1:4">
      <c r="A2" s="2" t="s">
        <v>31</v>
      </c>
      <c r="B2" s="283">
        <f>'1. key ratios '!B2</f>
        <v>46022</v>
      </c>
    </row>
    <row r="3" spans="1:4">
      <c r="A3" s="3" t="s">
        <v>443</v>
      </c>
    </row>
    <row r="4" spans="1:4">
      <c r="A4" s="3"/>
    </row>
    <row r="5" spans="1:4" ht="15" customHeight="1">
      <c r="A5" s="726" t="s">
        <v>513</v>
      </c>
      <c r="B5" s="727"/>
      <c r="C5" s="730" t="s">
        <v>444</v>
      </c>
      <c r="D5" s="730" t="s">
        <v>445</v>
      </c>
    </row>
    <row r="6" spans="1:4">
      <c r="A6" s="728"/>
      <c r="B6" s="729"/>
      <c r="C6" s="730"/>
      <c r="D6" s="730"/>
    </row>
    <row r="7" spans="1:4">
      <c r="A7" s="35">
        <v>1</v>
      </c>
      <c r="B7" s="8" t="s">
        <v>440</v>
      </c>
      <c r="C7" s="65">
        <v>669978267.40578806</v>
      </c>
      <c r="D7" s="82"/>
    </row>
    <row r="8" spans="1:4">
      <c r="A8" s="37">
        <v>2</v>
      </c>
      <c r="B8" s="37" t="s">
        <v>446</v>
      </c>
      <c r="C8" s="65">
        <v>128849131.73999999</v>
      </c>
      <c r="D8" s="82"/>
    </row>
    <row r="9" spans="1:4">
      <c r="A9" s="37">
        <v>3</v>
      </c>
      <c r="B9" s="38" t="s">
        <v>656</v>
      </c>
      <c r="C9" s="65">
        <v>86.83</v>
      </c>
      <c r="D9" s="82"/>
    </row>
    <row r="10" spans="1:4">
      <c r="A10" s="37">
        <v>4</v>
      </c>
      <c r="B10" s="37" t="s">
        <v>447</v>
      </c>
      <c r="C10" s="65">
        <f>SUM(C11:C17)</f>
        <v>152338462.92705822</v>
      </c>
      <c r="D10" s="82"/>
    </row>
    <row r="11" spans="1:4">
      <c r="A11" s="37">
        <v>5</v>
      </c>
      <c r="B11" s="36" t="s">
        <v>655</v>
      </c>
      <c r="C11" s="65">
        <v>16096130.618100001</v>
      </c>
      <c r="D11" s="82"/>
    </row>
    <row r="12" spans="1:4">
      <c r="A12" s="37">
        <v>6</v>
      </c>
      <c r="B12" s="36" t="s">
        <v>448</v>
      </c>
      <c r="C12" s="65">
        <v>52757672.63715823</v>
      </c>
      <c r="D12" s="82"/>
    </row>
    <row r="13" spans="1:4">
      <c r="A13" s="37">
        <v>7</v>
      </c>
      <c r="B13" s="36" t="s">
        <v>451</v>
      </c>
      <c r="C13" s="65">
        <v>70716070.301799998</v>
      </c>
      <c r="D13" s="82"/>
    </row>
    <row r="14" spans="1:4">
      <c r="A14" s="37">
        <v>8</v>
      </c>
      <c r="B14" s="36" t="s">
        <v>449</v>
      </c>
      <c r="C14" s="65">
        <v>11800113.539999999</v>
      </c>
      <c r="D14" s="83"/>
    </row>
    <row r="15" spans="1:4">
      <c r="A15" s="37">
        <v>9</v>
      </c>
      <c r="B15" s="36" t="s">
        <v>450</v>
      </c>
      <c r="C15" s="65">
        <v>0</v>
      </c>
      <c r="D15" s="83"/>
    </row>
    <row r="16" spans="1:4">
      <c r="A16" s="37">
        <v>10</v>
      </c>
      <c r="B16" s="36" t="s">
        <v>452</v>
      </c>
      <c r="C16" s="65"/>
      <c r="D16" s="83"/>
    </row>
    <row r="17" spans="1:4">
      <c r="A17" s="37">
        <v>11</v>
      </c>
      <c r="B17" s="36" t="s">
        <v>654</v>
      </c>
      <c r="C17" s="65">
        <v>968475.83</v>
      </c>
      <c r="D17" s="82"/>
    </row>
    <row r="18" spans="1:4">
      <c r="A18" s="35">
        <v>12</v>
      </c>
      <c r="B18" s="34" t="s">
        <v>442</v>
      </c>
      <c r="C18" s="80">
        <v>646489023.0487299</v>
      </c>
      <c r="D18" s="82"/>
    </row>
    <row r="21" spans="1:4">
      <c r="B21" s="1"/>
    </row>
    <row r="22" spans="1:4">
      <c r="B22" s="2"/>
    </row>
    <row r="23" spans="1:4">
      <c r="B23" s="3"/>
    </row>
  </sheetData>
  <mergeCells count="3">
    <mergeCell ref="A5:B6"/>
    <mergeCell ref="C5:C6"/>
    <mergeCell ref="D5:D6"/>
  </mergeCells>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AB28"/>
  <sheetViews>
    <sheetView showGridLines="0" zoomScale="70" zoomScaleNormal="70" workbookViewId="0"/>
  </sheetViews>
  <sheetFormatPr defaultColWidth="9.140625" defaultRowHeight="12.75"/>
  <cols>
    <col min="1" max="1" width="10" style="19" bestFit="1" customWidth="1"/>
    <col min="2" max="2" width="24.28515625" style="19" bestFit="1" customWidth="1"/>
    <col min="3" max="3" width="17.85546875" style="73" bestFit="1" customWidth="1"/>
    <col min="4" max="4" width="18.5703125" style="73" bestFit="1" customWidth="1"/>
    <col min="5" max="5" width="14" style="73" bestFit="1" customWidth="1"/>
    <col min="6" max="6" width="20" style="73" bestFit="1" customWidth="1"/>
    <col min="7" max="7" width="17.42578125" style="73" bestFit="1" customWidth="1"/>
    <col min="8" max="8" width="16" style="73" bestFit="1" customWidth="1"/>
    <col min="9" max="9" width="13.85546875" style="73" bestFit="1" customWidth="1"/>
    <col min="10" max="10" width="20" style="73" bestFit="1" customWidth="1"/>
    <col min="11" max="11" width="17.42578125" style="73" bestFit="1" customWidth="1"/>
    <col min="12" max="12" width="14.85546875" style="73" bestFit="1" customWidth="1"/>
    <col min="13" max="13" width="14" style="73" bestFit="1" customWidth="1"/>
    <col min="14" max="14" width="20" style="73" bestFit="1" customWidth="1"/>
    <col min="15" max="15" width="20.5703125" style="73" bestFit="1" customWidth="1"/>
    <col min="16" max="16" width="19.140625" style="73" bestFit="1" customWidth="1"/>
    <col min="17" max="17" width="17.42578125" style="73" bestFit="1" customWidth="1"/>
    <col min="18" max="18" width="17.7109375" style="73" bestFit="1" customWidth="1"/>
    <col min="19" max="19" width="13" style="73" bestFit="1" customWidth="1"/>
    <col min="20" max="20" width="14.42578125" style="73" bestFit="1" customWidth="1"/>
    <col min="21" max="21" width="12.85546875" style="73" bestFit="1" customWidth="1"/>
    <col min="22" max="22" width="20" style="73" bestFit="1" customWidth="1"/>
    <col min="23" max="23" width="20.5703125" style="73" bestFit="1" customWidth="1"/>
    <col min="24" max="24" width="19.140625" style="73" bestFit="1" customWidth="1"/>
    <col min="25" max="25" width="17.42578125" style="73" bestFit="1" customWidth="1"/>
    <col min="26" max="26" width="17.7109375" style="73" bestFit="1" customWidth="1"/>
    <col min="27" max="27" width="10.140625" style="73" bestFit="1" customWidth="1"/>
    <col min="28" max="28" width="20" style="73" customWidth="1"/>
    <col min="29" max="16384" width="9.140625" style="19"/>
  </cols>
  <sheetData>
    <row r="1" spans="1:28">
      <c r="A1" s="1" t="s">
        <v>30</v>
      </c>
      <c r="B1" s="71" t="str">
        <f>'Info '!C2</f>
        <v xml:space="preserve">JSC "Bank of Georgia" </v>
      </c>
    </row>
    <row r="2" spans="1:28">
      <c r="A2" s="2" t="s">
        <v>31</v>
      </c>
      <c r="B2" s="283">
        <f>'1. key ratios '!B2</f>
        <v>46022</v>
      </c>
      <c r="C2" s="84"/>
    </row>
    <row r="3" spans="1:28">
      <c r="A3" s="3" t="s">
        <v>453</v>
      </c>
    </row>
    <row r="5" spans="1:28" ht="15" customHeight="1">
      <c r="A5" s="732" t="s">
        <v>668</v>
      </c>
      <c r="B5" s="733"/>
      <c r="C5" s="738" t="s">
        <v>454</v>
      </c>
      <c r="D5" s="739"/>
      <c r="E5" s="739"/>
      <c r="F5" s="739"/>
      <c r="G5" s="739"/>
      <c r="H5" s="739"/>
      <c r="I5" s="739"/>
      <c r="J5" s="739"/>
      <c r="K5" s="739"/>
      <c r="L5" s="739"/>
      <c r="M5" s="739"/>
      <c r="N5" s="739"/>
      <c r="O5" s="739"/>
      <c r="P5" s="739"/>
      <c r="Q5" s="739"/>
      <c r="R5" s="739"/>
      <c r="S5" s="739"/>
      <c r="T5" s="85"/>
      <c r="U5" s="85"/>
      <c r="V5" s="85"/>
      <c r="W5" s="85"/>
      <c r="X5" s="85"/>
      <c r="Y5" s="85"/>
      <c r="Z5" s="85"/>
      <c r="AA5" s="86"/>
      <c r="AB5" s="87"/>
    </row>
    <row r="6" spans="1:28" ht="12" customHeight="1">
      <c r="A6" s="734"/>
      <c r="B6" s="735"/>
      <c r="C6" s="740" t="s">
        <v>64</v>
      </c>
      <c r="D6" s="742" t="s">
        <v>667</v>
      </c>
      <c r="E6" s="742"/>
      <c r="F6" s="742"/>
      <c r="G6" s="742"/>
      <c r="H6" s="742" t="s">
        <v>666</v>
      </c>
      <c r="I6" s="742"/>
      <c r="J6" s="742"/>
      <c r="K6" s="742"/>
      <c r="L6" s="88"/>
      <c r="M6" s="743" t="s">
        <v>665</v>
      </c>
      <c r="N6" s="743"/>
      <c r="O6" s="743"/>
      <c r="P6" s="743"/>
      <c r="Q6" s="743"/>
      <c r="R6" s="743"/>
      <c r="S6" s="723"/>
      <c r="T6" s="89"/>
      <c r="U6" s="731" t="s">
        <v>664</v>
      </c>
      <c r="V6" s="731"/>
      <c r="W6" s="731"/>
      <c r="X6" s="731"/>
      <c r="Y6" s="731"/>
      <c r="Z6" s="731"/>
      <c r="AA6" s="724"/>
      <c r="AB6" s="90"/>
    </row>
    <row r="7" spans="1:28" ht="25.5">
      <c r="A7" s="736"/>
      <c r="B7" s="737"/>
      <c r="C7" s="741"/>
      <c r="D7" s="91"/>
      <c r="E7" s="92" t="s">
        <v>455</v>
      </c>
      <c r="F7" s="75" t="s">
        <v>662</v>
      </c>
      <c r="G7" s="74" t="s">
        <v>663</v>
      </c>
      <c r="H7" s="84"/>
      <c r="I7" s="92" t="s">
        <v>455</v>
      </c>
      <c r="J7" s="75" t="s">
        <v>662</v>
      </c>
      <c r="K7" s="74" t="s">
        <v>663</v>
      </c>
      <c r="L7" s="93"/>
      <c r="M7" s="92" t="s">
        <v>455</v>
      </c>
      <c r="N7" s="92" t="s">
        <v>662</v>
      </c>
      <c r="O7" s="92" t="s">
        <v>661</v>
      </c>
      <c r="P7" s="92" t="s">
        <v>660</v>
      </c>
      <c r="Q7" s="92" t="s">
        <v>659</v>
      </c>
      <c r="R7" s="75" t="s">
        <v>658</v>
      </c>
      <c r="S7" s="92" t="s">
        <v>657</v>
      </c>
      <c r="T7" s="93"/>
      <c r="U7" s="92" t="s">
        <v>455</v>
      </c>
      <c r="V7" s="92" t="s">
        <v>662</v>
      </c>
      <c r="W7" s="92" t="s">
        <v>661</v>
      </c>
      <c r="X7" s="92" t="s">
        <v>660</v>
      </c>
      <c r="Y7" s="92" t="s">
        <v>659</v>
      </c>
      <c r="Z7" s="75" t="s">
        <v>658</v>
      </c>
      <c r="AA7" s="92" t="s">
        <v>657</v>
      </c>
      <c r="AB7" s="87"/>
    </row>
    <row r="8" spans="1:28">
      <c r="A8" s="41">
        <v>1</v>
      </c>
      <c r="B8" s="16" t="s">
        <v>456</v>
      </c>
      <c r="C8" s="70">
        <f>SUM(C9:C14)</f>
        <v>27636894140.732101</v>
      </c>
      <c r="D8" s="70">
        <f>SUM(D9:D14)</f>
        <v>25490739943.276398</v>
      </c>
      <c r="E8" s="70">
        <f>SUM(E9:E14)</f>
        <v>98133690.288699999</v>
      </c>
      <c r="F8" s="70">
        <f t="shared" ref="F8:AA8" si="0">SUM(F9:F14)</f>
        <v>1783693.0352</v>
      </c>
      <c r="G8" s="70">
        <f t="shared" si="0"/>
        <v>0</v>
      </c>
      <c r="H8" s="70">
        <f t="shared" si="0"/>
        <v>1499665174.5935001</v>
      </c>
      <c r="I8" s="70">
        <f t="shared" si="0"/>
        <v>85022219.485499993</v>
      </c>
      <c r="J8" s="70">
        <f t="shared" si="0"/>
        <v>103437674.4941</v>
      </c>
      <c r="K8" s="70">
        <f t="shared" si="0"/>
        <v>363369.57329999999</v>
      </c>
      <c r="L8" s="70">
        <f t="shared" si="0"/>
        <v>560128635.08899999</v>
      </c>
      <c r="M8" s="70">
        <f t="shared" si="0"/>
        <v>30025524.373799998</v>
      </c>
      <c r="N8" s="70">
        <f t="shared" si="0"/>
        <v>18360971.2238</v>
      </c>
      <c r="O8" s="70">
        <f t="shared" si="0"/>
        <v>84253777.276899993</v>
      </c>
      <c r="P8" s="70">
        <f t="shared" si="0"/>
        <v>53939644.666299999</v>
      </c>
      <c r="Q8" s="70">
        <f t="shared" si="0"/>
        <v>60774338.220899999</v>
      </c>
      <c r="R8" s="70">
        <f t="shared" si="0"/>
        <v>94050726.882500008</v>
      </c>
      <c r="S8" s="70">
        <f t="shared" si="0"/>
        <v>5894433.8741999995</v>
      </c>
      <c r="T8" s="70">
        <f t="shared" si="0"/>
        <v>86360387.773200005</v>
      </c>
      <c r="U8" s="70">
        <f t="shared" si="0"/>
        <v>6407047.0222999994</v>
      </c>
      <c r="V8" s="70">
        <f t="shared" si="0"/>
        <v>6339940.8675999995</v>
      </c>
      <c r="W8" s="70">
        <f t="shared" si="0"/>
        <v>1102835.2619</v>
      </c>
      <c r="X8" s="70">
        <f t="shared" si="0"/>
        <v>2282735.3903999999</v>
      </c>
      <c r="Y8" s="70">
        <f t="shared" si="0"/>
        <v>6653601.8628000002</v>
      </c>
      <c r="Z8" s="70">
        <f t="shared" si="0"/>
        <v>3954980.9979999997</v>
      </c>
      <c r="AA8" s="70">
        <f t="shared" si="0"/>
        <v>0</v>
      </c>
      <c r="AB8" s="94"/>
    </row>
    <row r="9" spans="1:28">
      <c r="A9" s="11">
        <v>1.1000000000000001</v>
      </c>
      <c r="B9" s="40" t="s">
        <v>457</v>
      </c>
      <c r="C9" s="80">
        <f>D9+H9+L9+T9</f>
        <v>0</v>
      </c>
      <c r="D9" s="67"/>
      <c r="E9" s="67"/>
      <c r="F9" s="67"/>
      <c r="G9" s="67"/>
      <c r="H9" s="67"/>
      <c r="I9" s="67"/>
      <c r="J9" s="67"/>
      <c r="K9" s="67"/>
      <c r="L9" s="67"/>
      <c r="M9" s="67"/>
      <c r="N9" s="67"/>
      <c r="O9" s="67"/>
      <c r="P9" s="67"/>
      <c r="Q9" s="67"/>
      <c r="R9" s="67"/>
      <c r="S9" s="67"/>
      <c r="T9" s="67"/>
      <c r="U9" s="67"/>
      <c r="V9" s="67"/>
      <c r="W9" s="67"/>
      <c r="X9" s="67"/>
      <c r="Y9" s="67"/>
      <c r="Z9" s="67"/>
      <c r="AA9" s="67"/>
      <c r="AB9" s="94"/>
    </row>
    <row r="10" spans="1:28">
      <c r="A10" s="11">
        <v>1.2</v>
      </c>
      <c r="B10" s="40" t="s">
        <v>458</v>
      </c>
      <c r="C10" s="80">
        <f t="shared" ref="C10:C13" si="1">D10+H10+L10+T10</f>
        <v>0</v>
      </c>
      <c r="D10" s="67"/>
      <c r="E10" s="67"/>
      <c r="F10" s="67"/>
      <c r="G10" s="67"/>
      <c r="H10" s="67"/>
      <c r="I10" s="67"/>
      <c r="J10" s="67"/>
      <c r="K10" s="67"/>
      <c r="L10" s="67"/>
      <c r="M10" s="67"/>
      <c r="N10" s="67"/>
      <c r="O10" s="67"/>
      <c r="P10" s="67"/>
      <c r="Q10" s="67"/>
      <c r="R10" s="67"/>
      <c r="S10" s="67"/>
      <c r="T10" s="67"/>
      <c r="U10" s="67"/>
      <c r="V10" s="67"/>
      <c r="W10" s="67"/>
      <c r="X10" s="67"/>
      <c r="Y10" s="67"/>
      <c r="Z10" s="67"/>
      <c r="AA10" s="67"/>
      <c r="AB10" s="94"/>
    </row>
    <row r="11" spans="1:28">
      <c r="A11" s="11">
        <v>1.3</v>
      </c>
      <c r="B11" s="40" t="s">
        <v>459</v>
      </c>
      <c r="C11" s="80">
        <f t="shared" si="1"/>
        <v>0</v>
      </c>
      <c r="D11" s="67"/>
      <c r="E11" s="67"/>
      <c r="F11" s="67"/>
      <c r="G11" s="67"/>
      <c r="H11" s="67"/>
      <c r="I11" s="67"/>
      <c r="J11" s="67"/>
      <c r="K11" s="67"/>
      <c r="L11" s="67"/>
      <c r="M11" s="67"/>
      <c r="N11" s="67"/>
      <c r="O11" s="67"/>
      <c r="P11" s="67"/>
      <c r="Q11" s="67"/>
      <c r="R11" s="67"/>
      <c r="S11" s="67"/>
      <c r="T11" s="67"/>
      <c r="U11" s="67"/>
      <c r="V11" s="67"/>
      <c r="W11" s="67"/>
      <c r="X11" s="67"/>
      <c r="Y11" s="67"/>
      <c r="Z11" s="67"/>
      <c r="AA11" s="67"/>
      <c r="AB11" s="94"/>
    </row>
    <row r="12" spans="1:28">
      <c r="A12" s="11">
        <v>1.4</v>
      </c>
      <c r="B12" s="40" t="s">
        <v>460</v>
      </c>
      <c r="C12" s="80">
        <f>D12+H12+L12+T12</f>
        <v>526337284.59830004</v>
      </c>
      <c r="D12" s="67">
        <v>526074680.28250003</v>
      </c>
      <c r="E12" s="67">
        <v>2507.7692000000002</v>
      </c>
      <c r="F12" s="67">
        <v>0</v>
      </c>
      <c r="G12" s="67">
        <v>0</v>
      </c>
      <c r="H12" s="67">
        <v>0</v>
      </c>
      <c r="I12" s="67">
        <v>0</v>
      </c>
      <c r="J12" s="67">
        <v>0</v>
      </c>
      <c r="K12" s="67">
        <v>0</v>
      </c>
      <c r="L12" s="67">
        <v>0</v>
      </c>
      <c r="M12" s="67">
        <v>0</v>
      </c>
      <c r="N12" s="67">
        <v>0</v>
      </c>
      <c r="O12" s="67">
        <v>0</v>
      </c>
      <c r="P12" s="67">
        <v>0</v>
      </c>
      <c r="Q12" s="67">
        <v>0</v>
      </c>
      <c r="R12" s="67">
        <v>0</v>
      </c>
      <c r="S12" s="67">
        <v>0</v>
      </c>
      <c r="T12" s="67">
        <v>262604.31579999998</v>
      </c>
      <c r="U12" s="67">
        <v>0</v>
      </c>
      <c r="V12" s="67">
        <v>0</v>
      </c>
      <c r="W12" s="67">
        <v>0</v>
      </c>
      <c r="X12" s="67">
        <v>0</v>
      </c>
      <c r="Y12" s="67">
        <v>0</v>
      </c>
      <c r="Z12" s="67">
        <v>0</v>
      </c>
      <c r="AA12" s="67">
        <v>0</v>
      </c>
      <c r="AB12" s="94"/>
    </row>
    <row r="13" spans="1:28">
      <c r="A13" s="11">
        <v>1.5</v>
      </c>
      <c r="B13" s="40" t="s">
        <v>461</v>
      </c>
      <c r="C13" s="80">
        <f t="shared" si="1"/>
        <v>12693916716.7665</v>
      </c>
      <c r="D13" s="67">
        <v>11373587759.9743</v>
      </c>
      <c r="E13" s="67">
        <v>19295405.0284</v>
      </c>
      <c r="F13" s="67">
        <v>203060.75339999999</v>
      </c>
      <c r="G13" s="67">
        <v>0</v>
      </c>
      <c r="H13" s="67">
        <v>952521482.92840004</v>
      </c>
      <c r="I13" s="67">
        <v>7443125.1917000003</v>
      </c>
      <c r="J13" s="67">
        <v>52051816.990599997</v>
      </c>
      <c r="K13" s="67">
        <v>4929.6126999999997</v>
      </c>
      <c r="L13" s="67">
        <v>342648293.97140002</v>
      </c>
      <c r="M13" s="67">
        <v>15332301.122199999</v>
      </c>
      <c r="N13" s="67">
        <v>4124485.8437999999</v>
      </c>
      <c r="O13" s="67">
        <v>53009141.100199997</v>
      </c>
      <c r="P13" s="67">
        <v>35351313.771799996</v>
      </c>
      <c r="Q13" s="67">
        <v>38064869.6219</v>
      </c>
      <c r="R13" s="67">
        <v>62677087.063100003</v>
      </c>
      <c r="S13" s="67">
        <v>1119164.686</v>
      </c>
      <c r="T13" s="67">
        <v>25159179.8924</v>
      </c>
      <c r="U13" s="67">
        <v>24519.395</v>
      </c>
      <c r="V13" s="67">
        <v>2991174.6264999998</v>
      </c>
      <c r="W13" s="67">
        <v>128686.8</v>
      </c>
      <c r="X13" s="67">
        <v>861719.83990000002</v>
      </c>
      <c r="Y13" s="67">
        <v>5981452.0179000003</v>
      </c>
      <c r="Z13" s="67">
        <v>1635093.0489000001</v>
      </c>
      <c r="AA13" s="67">
        <v>0</v>
      </c>
      <c r="AB13" s="94"/>
    </row>
    <row r="14" spans="1:28">
      <c r="A14" s="11">
        <v>1.6</v>
      </c>
      <c r="B14" s="40" t="s">
        <v>462</v>
      </c>
      <c r="C14" s="80">
        <f>D14+H14+L14+T14</f>
        <v>14416640139.3673</v>
      </c>
      <c r="D14" s="67">
        <v>13591077503.0196</v>
      </c>
      <c r="E14" s="67">
        <v>78835777.491099998</v>
      </c>
      <c r="F14" s="67">
        <v>1580632.2818</v>
      </c>
      <c r="G14" s="67">
        <v>0</v>
      </c>
      <c r="H14" s="67">
        <v>547143691.66509998</v>
      </c>
      <c r="I14" s="67">
        <v>77579094.293799996</v>
      </c>
      <c r="J14" s="67">
        <v>51385857.5035</v>
      </c>
      <c r="K14" s="67">
        <v>358439.96059999999</v>
      </c>
      <c r="L14" s="67">
        <v>217480341.11759999</v>
      </c>
      <c r="M14" s="67">
        <v>14693223.251599999</v>
      </c>
      <c r="N14" s="67">
        <v>14236485.380000001</v>
      </c>
      <c r="O14" s="67">
        <v>31244636.1767</v>
      </c>
      <c r="P14" s="67">
        <v>18588330.894499999</v>
      </c>
      <c r="Q14" s="67">
        <v>22709468.598999999</v>
      </c>
      <c r="R14" s="67">
        <v>31373639.819400001</v>
      </c>
      <c r="S14" s="67">
        <v>4775269.1881999997</v>
      </c>
      <c r="T14" s="67">
        <v>60938603.564999998</v>
      </c>
      <c r="U14" s="67">
        <v>6382527.6272999998</v>
      </c>
      <c r="V14" s="67">
        <v>3348766.2411000002</v>
      </c>
      <c r="W14" s="67">
        <v>974148.46189999999</v>
      </c>
      <c r="X14" s="67">
        <v>1421015.5504999999</v>
      </c>
      <c r="Y14" s="67">
        <v>672149.84490000003</v>
      </c>
      <c r="Z14" s="67">
        <v>2319887.9490999999</v>
      </c>
      <c r="AA14" s="67">
        <v>0</v>
      </c>
      <c r="AB14" s="94"/>
    </row>
    <row r="15" spans="1:28">
      <c r="A15" s="41">
        <v>2</v>
      </c>
      <c r="B15" s="24" t="s">
        <v>463</v>
      </c>
      <c r="C15" s="80">
        <f>SUM(C16:C21)</f>
        <v>8239246452.1518993</v>
      </c>
      <c r="D15" s="80">
        <f>SUM(D16:D21)</f>
        <v>8239246452.1518993</v>
      </c>
      <c r="E15" s="80"/>
      <c r="F15" s="80"/>
      <c r="G15" s="80"/>
      <c r="H15" s="80"/>
      <c r="I15" s="80"/>
      <c r="J15" s="80"/>
      <c r="K15" s="80"/>
      <c r="L15" s="80"/>
      <c r="M15" s="80"/>
      <c r="N15" s="80"/>
      <c r="O15" s="80"/>
      <c r="P15" s="80"/>
      <c r="Q15" s="80"/>
      <c r="R15" s="80"/>
      <c r="S15" s="80"/>
      <c r="T15" s="80"/>
      <c r="U15" s="80"/>
      <c r="V15" s="80"/>
      <c r="W15" s="80"/>
      <c r="X15" s="80"/>
      <c r="Y15" s="80"/>
      <c r="Z15" s="80"/>
      <c r="AA15" s="80"/>
      <c r="AB15" s="94"/>
    </row>
    <row r="16" spans="1:28">
      <c r="A16" s="11">
        <v>2.1</v>
      </c>
      <c r="B16" s="40" t="s">
        <v>457</v>
      </c>
      <c r="C16" s="80">
        <f>D16+H16+L16+T16</f>
        <v>9895485.3322000001</v>
      </c>
      <c r="D16" s="67">
        <v>9895485.3322000001</v>
      </c>
      <c r="E16" s="67"/>
      <c r="F16" s="67"/>
      <c r="G16" s="67"/>
      <c r="H16" s="67"/>
      <c r="I16" s="67"/>
      <c r="J16" s="67"/>
      <c r="K16" s="67"/>
      <c r="L16" s="67"/>
      <c r="M16" s="67"/>
      <c r="N16" s="67"/>
      <c r="O16" s="67"/>
      <c r="P16" s="67"/>
      <c r="Q16" s="67"/>
      <c r="R16" s="67"/>
      <c r="S16" s="67"/>
      <c r="T16" s="67"/>
      <c r="U16" s="67"/>
      <c r="V16" s="67"/>
      <c r="W16" s="67"/>
      <c r="X16" s="67"/>
      <c r="Y16" s="67"/>
      <c r="Z16" s="67"/>
      <c r="AA16" s="67"/>
      <c r="AB16" s="94"/>
    </row>
    <row r="17" spans="1:28">
      <c r="A17" s="11">
        <v>2.2000000000000002</v>
      </c>
      <c r="B17" s="40" t="s">
        <v>458</v>
      </c>
      <c r="C17" s="80">
        <f>D17+H17+L17+T17</f>
        <v>6911008104.4996996</v>
      </c>
      <c r="D17" s="67">
        <v>6911008104.4996996</v>
      </c>
      <c r="E17" s="67"/>
      <c r="F17" s="67"/>
      <c r="G17" s="67"/>
      <c r="H17" s="67"/>
      <c r="I17" s="67"/>
      <c r="J17" s="67"/>
      <c r="K17" s="67"/>
      <c r="L17" s="67"/>
      <c r="M17" s="67"/>
      <c r="N17" s="67"/>
      <c r="O17" s="67"/>
      <c r="P17" s="67"/>
      <c r="Q17" s="67"/>
      <c r="R17" s="67"/>
      <c r="S17" s="67"/>
      <c r="T17" s="67"/>
      <c r="U17" s="67"/>
      <c r="V17" s="67"/>
      <c r="W17" s="67"/>
      <c r="X17" s="67"/>
      <c r="Y17" s="67"/>
      <c r="Z17" s="67"/>
      <c r="AA17" s="67"/>
      <c r="AB17" s="94"/>
    </row>
    <row r="18" spans="1:28">
      <c r="A18" s="11">
        <v>2.2999999999999998</v>
      </c>
      <c r="B18" s="40" t="s">
        <v>459</v>
      </c>
      <c r="C18" s="80">
        <f t="shared" ref="C18:C21" si="2">D18+H18+L18+T18</f>
        <v>1066677546.3200001</v>
      </c>
      <c r="D18" s="67">
        <v>1066677546.3200001</v>
      </c>
      <c r="E18" s="67"/>
      <c r="F18" s="67"/>
      <c r="G18" s="67"/>
      <c r="H18" s="67"/>
      <c r="I18" s="67"/>
      <c r="J18" s="67"/>
      <c r="K18" s="67"/>
      <c r="L18" s="67"/>
      <c r="M18" s="67"/>
      <c r="N18" s="67"/>
      <c r="O18" s="67"/>
      <c r="P18" s="67"/>
      <c r="Q18" s="67"/>
      <c r="R18" s="67"/>
      <c r="S18" s="67"/>
      <c r="T18" s="67"/>
      <c r="U18" s="67"/>
      <c r="V18" s="67"/>
      <c r="W18" s="67"/>
      <c r="X18" s="67"/>
      <c r="Y18" s="67"/>
      <c r="Z18" s="67"/>
      <c r="AA18" s="67"/>
      <c r="AB18" s="94"/>
    </row>
    <row r="19" spans="1:28">
      <c r="A19" s="11">
        <v>2.4</v>
      </c>
      <c r="B19" s="40" t="s">
        <v>460</v>
      </c>
      <c r="C19" s="80">
        <f t="shared" si="2"/>
        <v>0</v>
      </c>
      <c r="D19" s="67">
        <v>0</v>
      </c>
      <c r="E19" s="67"/>
      <c r="F19" s="67"/>
      <c r="G19" s="67"/>
      <c r="H19" s="67"/>
      <c r="I19" s="67"/>
      <c r="J19" s="67"/>
      <c r="K19" s="67"/>
      <c r="L19" s="67"/>
      <c r="M19" s="67"/>
      <c r="N19" s="67"/>
      <c r="O19" s="67"/>
      <c r="P19" s="67"/>
      <c r="Q19" s="67"/>
      <c r="R19" s="67"/>
      <c r="S19" s="67"/>
      <c r="T19" s="67"/>
      <c r="U19" s="67"/>
      <c r="V19" s="67"/>
      <c r="W19" s="67"/>
      <c r="X19" s="67"/>
      <c r="Y19" s="67"/>
      <c r="Z19" s="67"/>
      <c r="AA19" s="67"/>
      <c r="AB19" s="94"/>
    </row>
    <row r="20" spans="1:28">
      <c r="A20" s="11">
        <v>2.5</v>
      </c>
      <c r="B20" s="40" t="s">
        <v>461</v>
      </c>
      <c r="C20" s="80">
        <f>D20+H20+L20+T20</f>
        <v>251665316</v>
      </c>
      <c r="D20" s="67">
        <v>251665316</v>
      </c>
      <c r="E20" s="67"/>
      <c r="F20" s="67"/>
      <c r="G20" s="67"/>
      <c r="H20" s="67"/>
      <c r="I20" s="67"/>
      <c r="J20" s="67"/>
      <c r="K20" s="67"/>
      <c r="L20" s="67"/>
      <c r="M20" s="67"/>
      <c r="N20" s="67"/>
      <c r="O20" s="67"/>
      <c r="P20" s="67"/>
      <c r="Q20" s="67"/>
      <c r="R20" s="67"/>
      <c r="S20" s="67"/>
      <c r="T20" s="67"/>
      <c r="U20" s="67"/>
      <c r="V20" s="67"/>
      <c r="W20" s="67"/>
      <c r="X20" s="67"/>
      <c r="Y20" s="67"/>
      <c r="Z20" s="67"/>
      <c r="AA20" s="67"/>
      <c r="AB20" s="94"/>
    </row>
    <row r="21" spans="1:28">
      <c r="A21" s="11">
        <v>2.6</v>
      </c>
      <c r="B21" s="40" t="s">
        <v>462</v>
      </c>
      <c r="C21" s="80">
        <f t="shared" si="2"/>
        <v>0</v>
      </c>
      <c r="D21" s="67">
        <v>0</v>
      </c>
      <c r="E21" s="67"/>
      <c r="F21" s="67"/>
      <c r="G21" s="67"/>
      <c r="H21" s="67"/>
      <c r="I21" s="67"/>
      <c r="J21" s="67"/>
      <c r="K21" s="67"/>
      <c r="L21" s="67"/>
      <c r="M21" s="67"/>
      <c r="N21" s="67"/>
      <c r="O21" s="67"/>
      <c r="P21" s="67"/>
      <c r="Q21" s="67"/>
      <c r="R21" s="67"/>
      <c r="S21" s="67"/>
      <c r="T21" s="67"/>
      <c r="U21" s="67"/>
      <c r="V21" s="67"/>
      <c r="W21" s="67"/>
      <c r="X21" s="67"/>
      <c r="Y21" s="67"/>
      <c r="Z21" s="67"/>
      <c r="AA21" s="67"/>
      <c r="AB21" s="94"/>
    </row>
    <row r="22" spans="1:28">
      <c r="A22" s="41">
        <v>3</v>
      </c>
      <c r="B22" s="16" t="s">
        <v>503</v>
      </c>
      <c r="C22" s="80">
        <f>SUM(C23:C28)</f>
        <v>3158239223.8596735</v>
      </c>
      <c r="D22" s="80">
        <f t="shared" ref="D22" si="3">SUM(D23:D28)</f>
        <v>3052786522.4874477</v>
      </c>
      <c r="E22" s="96"/>
      <c r="F22" s="96"/>
      <c r="G22" s="96"/>
      <c r="H22" s="80">
        <f t="shared" ref="H22" si="4">SUM(H23:H28)</f>
        <v>101323624.2528</v>
      </c>
      <c r="I22" s="96"/>
      <c r="J22" s="96"/>
      <c r="K22" s="96"/>
      <c r="L22" s="80">
        <f t="shared" ref="L22" si="5">SUM(L23:L28)</f>
        <v>4120818.1919259997</v>
      </c>
      <c r="M22" s="96"/>
      <c r="N22" s="96"/>
      <c r="O22" s="96"/>
      <c r="P22" s="96"/>
      <c r="Q22" s="96"/>
      <c r="R22" s="96"/>
      <c r="S22" s="96"/>
      <c r="T22" s="80">
        <f t="shared" ref="T22" si="6">SUM(T23:T28)</f>
        <v>8258.9274999999998</v>
      </c>
      <c r="U22" s="96"/>
      <c r="V22" s="96"/>
      <c r="W22" s="96"/>
      <c r="X22" s="96"/>
      <c r="Y22" s="96"/>
      <c r="Z22" s="96"/>
      <c r="AA22" s="96"/>
      <c r="AB22" s="94"/>
    </row>
    <row r="23" spans="1:28">
      <c r="A23" s="11">
        <v>3.1</v>
      </c>
      <c r="B23" s="40" t="s">
        <v>457</v>
      </c>
      <c r="C23" s="80">
        <f t="shared" ref="C23" si="7">D23+G23+L23</f>
        <v>0</v>
      </c>
      <c r="D23" s="65"/>
      <c r="E23" s="96"/>
      <c r="F23" s="96"/>
      <c r="G23" s="96"/>
      <c r="H23" s="65"/>
      <c r="I23" s="96"/>
      <c r="J23" s="96"/>
      <c r="K23" s="96"/>
      <c r="L23" s="65"/>
      <c r="M23" s="96"/>
      <c r="N23" s="96"/>
      <c r="O23" s="96"/>
      <c r="P23" s="96"/>
      <c r="Q23" s="96"/>
      <c r="R23" s="96"/>
      <c r="S23" s="96"/>
      <c r="T23" s="70"/>
      <c r="U23" s="96"/>
      <c r="V23" s="96"/>
      <c r="W23" s="96"/>
      <c r="X23" s="96"/>
      <c r="Y23" s="96"/>
      <c r="Z23" s="96"/>
      <c r="AA23" s="96"/>
      <c r="AB23" s="94"/>
    </row>
    <row r="24" spans="1:28">
      <c r="A24" s="11">
        <v>3.2</v>
      </c>
      <c r="B24" s="40" t="s">
        <v>458</v>
      </c>
      <c r="C24" s="80">
        <f>D24+H24+L24</f>
        <v>2177071.12</v>
      </c>
      <c r="D24" s="65">
        <v>2177071.12</v>
      </c>
      <c r="E24" s="96"/>
      <c r="F24" s="96"/>
      <c r="G24" s="96"/>
      <c r="H24" s="65">
        <v>0</v>
      </c>
      <c r="I24" s="96"/>
      <c r="J24" s="96"/>
      <c r="K24" s="96"/>
      <c r="L24" s="65">
        <v>0</v>
      </c>
      <c r="M24" s="96"/>
      <c r="N24" s="96"/>
      <c r="O24" s="96"/>
      <c r="P24" s="96"/>
      <c r="Q24" s="96"/>
      <c r="R24" s="96"/>
      <c r="S24" s="96"/>
      <c r="T24" s="65">
        <v>0</v>
      </c>
      <c r="U24" s="96"/>
      <c r="V24" s="96"/>
      <c r="W24" s="96"/>
      <c r="X24" s="96"/>
      <c r="Y24" s="96"/>
      <c r="Z24" s="96"/>
      <c r="AA24" s="96"/>
      <c r="AB24" s="94"/>
    </row>
    <row r="25" spans="1:28">
      <c r="A25" s="11">
        <v>3.3</v>
      </c>
      <c r="B25" s="40" t="s">
        <v>459</v>
      </c>
      <c r="C25" s="80">
        <f>D25+H25+L25</f>
        <v>0</v>
      </c>
      <c r="D25" s="65">
        <v>0</v>
      </c>
      <c r="E25" s="96"/>
      <c r="F25" s="96"/>
      <c r="G25" s="96"/>
      <c r="H25" s="65"/>
      <c r="I25" s="96"/>
      <c r="J25" s="96"/>
      <c r="K25" s="96"/>
      <c r="L25" s="65"/>
      <c r="M25" s="96"/>
      <c r="N25" s="96"/>
      <c r="O25" s="96"/>
      <c r="P25" s="96"/>
      <c r="Q25" s="96"/>
      <c r="R25" s="96"/>
      <c r="S25" s="96"/>
      <c r="T25" s="65"/>
      <c r="U25" s="96"/>
      <c r="V25" s="96"/>
      <c r="W25" s="96"/>
      <c r="X25" s="96"/>
      <c r="Y25" s="96"/>
      <c r="Z25" s="96"/>
      <c r="AA25" s="96"/>
      <c r="AB25" s="94"/>
    </row>
    <row r="26" spans="1:28">
      <c r="A26" s="11">
        <v>3.4</v>
      </c>
      <c r="B26" s="40" t="s">
        <v>460</v>
      </c>
      <c r="C26" s="80">
        <f>D26+H26+L26</f>
        <v>13355466.177300001</v>
      </c>
      <c r="D26" s="65">
        <v>13355466.177300001</v>
      </c>
      <c r="E26" s="96"/>
      <c r="F26" s="96"/>
      <c r="G26" s="96"/>
      <c r="H26" s="65">
        <v>0</v>
      </c>
      <c r="I26" s="96"/>
      <c r="J26" s="96"/>
      <c r="K26" s="96"/>
      <c r="L26" s="65">
        <v>0</v>
      </c>
      <c r="M26" s="96"/>
      <c r="N26" s="96"/>
      <c r="O26" s="96"/>
      <c r="P26" s="96"/>
      <c r="Q26" s="96"/>
      <c r="R26" s="96"/>
      <c r="S26" s="96"/>
      <c r="T26" s="65">
        <v>0</v>
      </c>
      <c r="U26" s="96"/>
      <c r="V26" s="96"/>
      <c r="W26" s="96"/>
      <c r="X26" s="96"/>
      <c r="Y26" s="96"/>
      <c r="Z26" s="96"/>
      <c r="AA26" s="96"/>
      <c r="AB26" s="94"/>
    </row>
    <row r="27" spans="1:28">
      <c r="A27" s="11">
        <v>3.5</v>
      </c>
      <c r="B27" s="40" t="s">
        <v>461</v>
      </c>
      <c r="C27" s="80">
        <f>D27+H27+L27</f>
        <v>2831516031.7355738</v>
      </c>
      <c r="D27" s="65">
        <v>2749791784.8783479</v>
      </c>
      <c r="E27" s="96"/>
      <c r="F27" s="96"/>
      <c r="G27" s="96"/>
      <c r="H27" s="65">
        <v>77965672.886299998</v>
      </c>
      <c r="I27" s="96"/>
      <c r="J27" s="96"/>
      <c r="K27" s="96"/>
      <c r="L27" s="65">
        <v>3758573.9709259998</v>
      </c>
      <c r="M27" s="96"/>
      <c r="N27" s="96"/>
      <c r="O27" s="96"/>
      <c r="P27" s="96"/>
      <c r="Q27" s="96"/>
      <c r="R27" s="96"/>
      <c r="S27" s="96"/>
      <c r="T27" s="65">
        <v>0</v>
      </c>
      <c r="U27" s="96"/>
      <c r="V27" s="96"/>
      <c r="W27" s="96"/>
      <c r="X27" s="96"/>
      <c r="Y27" s="96"/>
      <c r="Z27" s="96"/>
      <c r="AA27" s="96"/>
      <c r="AB27" s="94"/>
    </row>
    <row r="28" spans="1:28">
      <c r="A28" s="11">
        <v>3.6</v>
      </c>
      <c r="B28" s="40" t="s">
        <v>462</v>
      </c>
      <c r="C28" s="80">
        <f>D28+H28+L28+T28</f>
        <v>311190654.82680005</v>
      </c>
      <c r="D28" s="65">
        <v>287462200.3118</v>
      </c>
      <c r="E28" s="96"/>
      <c r="F28" s="96"/>
      <c r="G28" s="96"/>
      <c r="H28" s="65">
        <v>23357951.366500001</v>
      </c>
      <c r="I28" s="96"/>
      <c r="J28" s="96"/>
      <c r="K28" s="96"/>
      <c r="L28" s="65">
        <v>362244.22100000002</v>
      </c>
      <c r="M28" s="96"/>
      <c r="N28" s="96"/>
      <c r="O28" s="96"/>
      <c r="P28" s="96"/>
      <c r="Q28" s="96"/>
      <c r="R28" s="96"/>
      <c r="S28" s="96"/>
      <c r="T28" s="65">
        <v>8258.9274999999998</v>
      </c>
      <c r="U28" s="96"/>
      <c r="V28" s="96"/>
      <c r="W28" s="96"/>
      <c r="X28" s="96"/>
      <c r="Y28" s="96"/>
      <c r="Z28" s="96"/>
      <c r="AA28" s="96"/>
      <c r="AB28" s="94"/>
    </row>
  </sheetData>
  <mergeCells count="7">
    <mergeCell ref="U6:AA6"/>
    <mergeCell ref="A5:B7"/>
    <mergeCell ref="C5:S5"/>
    <mergeCell ref="C6:C7"/>
    <mergeCell ref="D6:G6"/>
    <mergeCell ref="H6:K6"/>
    <mergeCell ref="M6:S6"/>
  </mergeCells>
  <pageMargins left="0.7" right="0.7" top="0.75" bottom="0.75" header="0.3" footer="0.3"/>
  <pageSetup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AA40"/>
  <sheetViews>
    <sheetView showGridLines="0" zoomScale="80" zoomScaleNormal="80" workbookViewId="0"/>
  </sheetViews>
  <sheetFormatPr defaultColWidth="9.140625" defaultRowHeight="12.75"/>
  <cols>
    <col min="1" max="1" width="10.85546875" style="19" bestFit="1" customWidth="1"/>
    <col min="2" max="2" width="45.85546875" style="19" bestFit="1" customWidth="1"/>
    <col min="3" max="3" width="19.42578125" style="19" bestFit="1" customWidth="1"/>
    <col min="4" max="4" width="15.85546875" style="19" bestFit="1" customWidth="1"/>
    <col min="5" max="5" width="17.140625" style="19" bestFit="1" customWidth="1"/>
    <col min="6" max="6" width="26" style="19" bestFit="1" customWidth="1"/>
    <col min="7" max="7" width="18.85546875" style="19" bestFit="1" customWidth="1"/>
    <col min="8" max="8" width="13.85546875" style="19" bestFit="1" customWidth="1"/>
    <col min="9" max="9" width="17.140625" style="19" bestFit="1" customWidth="1"/>
    <col min="10" max="10" width="26" style="19" bestFit="1" customWidth="1"/>
    <col min="11" max="11" width="18.85546875" style="19" bestFit="1" customWidth="1"/>
    <col min="12" max="12" width="13" style="19" bestFit="1" customWidth="1"/>
    <col min="13" max="13" width="17.140625" style="19" bestFit="1" customWidth="1"/>
    <col min="14" max="14" width="26" style="19" bestFit="1" customWidth="1"/>
    <col min="15" max="15" width="26.7109375" style="19" bestFit="1" customWidth="1"/>
    <col min="16" max="16" width="25.28515625" style="19" bestFit="1" customWidth="1"/>
    <col min="17" max="17" width="23.5703125" style="19" bestFit="1" customWidth="1"/>
    <col min="18" max="18" width="23.85546875" style="19" bestFit="1" customWidth="1"/>
    <col min="19" max="19" width="16.7109375" style="19" bestFit="1" customWidth="1"/>
    <col min="20" max="20" width="12" style="19" bestFit="1" customWidth="1"/>
    <col min="21" max="21" width="17.140625" style="19" bestFit="1" customWidth="1"/>
    <col min="22" max="22" width="26" style="19" bestFit="1" customWidth="1"/>
    <col min="23" max="23" width="26.7109375" style="19" bestFit="1" customWidth="1"/>
    <col min="24" max="24" width="25.28515625" style="19" bestFit="1" customWidth="1"/>
    <col min="25" max="25" width="23.5703125" style="19" bestFit="1" customWidth="1"/>
    <col min="26" max="26" width="23.85546875" style="19" bestFit="1" customWidth="1"/>
    <col min="27" max="27" width="16.7109375" style="19" bestFit="1" customWidth="1"/>
    <col min="28" max="16384" width="9.140625" style="19"/>
  </cols>
  <sheetData>
    <row r="1" spans="1:27" ht="13.5">
      <c r="A1" s="1" t="s">
        <v>30</v>
      </c>
      <c r="B1" s="9" t="str">
        <f>'Info '!C2</f>
        <v xml:space="preserve">JSC "Bank of Georgia" </v>
      </c>
    </row>
    <row r="2" spans="1:27">
      <c r="A2" s="2" t="s">
        <v>31</v>
      </c>
      <c r="B2" s="283">
        <f>'1. key ratios '!B2</f>
        <v>46022</v>
      </c>
    </row>
    <row r="3" spans="1:27">
      <c r="A3" s="3" t="s">
        <v>465</v>
      </c>
      <c r="C3" s="21"/>
    </row>
    <row r="4" spans="1:27" ht="13.5" thickBot="1">
      <c r="A4" s="3"/>
      <c r="B4" s="43"/>
      <c r="C4" s="21"/>
    </row>
    <row r="5" spans="1:27" s="42" customFormat="1" ht="13.5" customHeight="1">
      <c r="A5" s="744" t="s">
        <v>671</v>
      </c>
      <c r="B5" s="745"/>
      <c r="C5" s="753" t="s">
        <v>670</v>
      </c>
      <c r="D5" s="754"/>
      <c r="E5" s="754"/>
      <c r="F5" s="754"/>
      <c r="G5" s="754"/>
      <c r="H5" s="754"/>
      <c r="I5" s="754"/>
      <c r="J5" s="754"/>
      <c r="K5" s="754"/>
      <c r="L5" s="754"/>
      <c r="M5" s="754"/>
      <c r="N5" s="754"/>
      <c r="O5" s="754"/>
      <c r="P5" s="754"/>
      <c r="Q5" s="754"/>
      <c r="R5" s="754"/>
      <c r="S5" s="755"/>
      <c r="T5" s="85"/>
      <c r="U5" s="85"/>
      <c r="V5" s="85"/>
      <c r="W5" s="85"/>
      <c r="X5" s="85"/>
      <c r="Y5" s="85"/>
      <c r="Z5" s="85"/>
      <c r="AA5" s="86"/>
    </row>
    <row r="6" spans="1:27" s="42" customFormat="1" ht="12" customHeight="1">
      <c r="A6" s="746"/>
      <c r="B6" s="747"/>
      <c r="C6" s="750" t="s">
        <v>64</v>
      </c>
      <c r="D6" s="742" t="s">
        <v>667</v>
      </c>
      <c r="E6" s="742"/>
      <c r="F6" s="742"/>
      <c r="G6" s="742"/>
      <c r="H6" s="742" t="s">
        <v>666</v>
      </c>
      <c r="I6" s="742"/>
      <c r="J6" s="742"/>
      <c r="K6" s="742"/>
      <c r="L6" s="88"/>
      <c r="M6" s="743" t="s">
        <v>665</v>
      </c>
      <c r="N6" s="743"/>
      <c r="O6" s="743"/>
      <c r="P6" s="743"/>
      <c r="Q6" s="743"/>
      <c r="R6" s="743"/>
      <c r="S6" s="752"/>
      <c r="T6" s="85"/>
      <c r="U6" s="731" t="s">
        <v>664</v>
      </c>
      <c r="V6" s="731"/>
      <c r="W6" s="731"/>
      <c r="X6" s="731"/>
      <c r="Y6" s="731"/>
      <c r="Z6" s="731"/>
      <c r="AA6" s="724"/>
    </row>
    <row r="7" spans="1:27" s="42" customFormat="1">
      <c r="A7" s="748"/>
      <c r="B7" s="749"/>
      <c r="C7" s="751"/>
      <c r="D7" s="91"/>
      <c r="E7" s="92" t="s">
        <v>455</v>
      </c>
      <c r="F7" s="75" t="s">
        <v>662</v>
      </c>
      <c r="G7" s="74" t="s">
        <v>663</v>
      </c>
      <c r="H7" s="120"/>
      <c r="I7" s="92" t="s">
        <v>455</v>
      </c>
      <c r="J7" s="75" t="s">
        <v>662</v>
      </c>
      <c r="K7" s="74" t="s">
        <v>663</v>
      </c>
      <c r="L7" s="93"/>
      <c r="M7" s="92" t="s">
        <v>455</v>
      </c>
      <c r="N7" s="75" t="s">
        <v>662</v>
      </c>
      <c r="O7" s="75" t="s">
        <v>661</v>
      </c>
      <c r="P7" s="75" t="s">
        <v>660</v>
      </c>
      <c r="Q7" s="75" t="s">
        <v>659</v>
      </c>
      <c r="R7" s="75" t="s">
        <v>658</v>
      </c>
      <c r="S7" s="121" t="s">
        <v>657</v>
      </c>
      <c r="T7" s="122"/>
      <c r="U7" s="92" t="s">
        <v>455</v>
      </c>
      <c r="V7" s="92" t="s">
        <v>662</v>
      </c>
      <c r="W7" s="92" t="s">
        <v>661</v>
      </c>
      <c r="X7" s="92" t="s">
        <v>660</v>
      </c>
      <c r="Y7" s="92" t="s">
        <v>659</v>
      </c>
      <c r="Z7" s="75" t="s">
        <v>658</v>
      </c>
      <c r="AA7" s="92" t="s">
        <v>657</v>
      </c>
    </row>
    <row r="8" spans="1:27" s="73" customFormat="1">
      <c r="A8" s="123">
        <v>1</v>
      </c>
      <c r="B8" s="124" t="s">
        <v>456</v>
      </c>
      <c r="C8" s="97">
        <v>27636894140.936199</v>
      </c>
      <c r="D8" s="67">
        <v>25490739943.285999</v>
      </c>
      <c r="E8" s="67">
        <v>98133690.289299995</v>
      </c>
      <c r="F8" s="67">
        <v>1783693.0351</v>
      </c>
      <c r="G8" s="67">
        <v>0</v>
      </c>
      <c r="H8" s="67">
        <v>1499665174.6015</v>
      </c>
      <c r="I8" s="67">
        <v>85022219.485400006</v>
      </c>
      <c r="J8" s="67">
        <v>103437674.49439999</v>
      </c>
      <c r="K8" s="67">
        <v>363369.58010000002</v>
      </c>
      <c r="L8" s="67">
        <v>560128635.27400005</v>
      </c>
      <c r="M8" s="67">
        <v>30025524.373799998</v>
      </c>
      <c r="N8" s="67">
        <v>18360971.2238</v>
      </c>
      <c r="O8" s="67">
        <v>84253777.2773</v>
      </c>
      <c r="P8" s="67">
        <v>53939644.666299999</v>
      </c>
      <c r="Q8" s="67">
        <v>60774338.220899999</v>
      </c>
      <c r="R8" s="67">
        <v>94050726.882500008</v>
      </c>
      <c r="S8" s="98">
        <v>5894433.8741999995</v>
      </c>
      <c r="T8" s="99">
        <v>86360387.774700001</v>
      </c>
      <c r="U8" s="65">
        <v>6407047.0224000001</v>
      </c>
      <c r="V8" s="65">
        <v>6339940.8676000005</v>
      </c>
      <c r="W8" s="65">
        <v>1102835.2619</v>
      </c>
      <c r="X8" s="65">
        <v>2282735.3903999999</v>
      </c>
      <c r="Y8" s="65">
        <v>6653601.8630999997</v>
      </c>
      <c r="Z8" s="65">
        <v>3954980.9981</v>
      </c>
      <c r="AA8" s="65">
        <v>0</v>
      </c>
    </row>
    <row r="9" spans="1:27" s="73" customFormat="1">
      <c r="A9" s="100">
        <v>1.1000000000000001</v>
      </c>
      <c r="B9" s="125" t="s">
        <v>466</v>
      </c>
      <c r="C9" s="100">
        <v>21893481658.802803</v>
      </c>
      <c r="D9" s="67">
        <v>20095974277.005501</v>
      </c>
      <c r="E9" s="67">
        <v>63375277.233499996</v>
      </c>
      <c r="F9" s="67">
        <v>1086786.7015</v>
      </c>
      <c r="G9" s="67">
        <v>0</v>
      </c>
      <c r="H9" s="67">
        <v>1233685152.9015</v>
      </c>
      <c r="I9" s="67">
        <v>49098070.079899997</v>
      </c>
      <c r="J9" s="67">
        <v>73580222.645199999</v>
      </c>
      <c r="K9" s="67">
        <v>39369.166899999997</v>
      </c>
      <c r="L9" s="67">
        <v>478293118.6846</v>
      </c>
      <c r="M9" s="67">
        <v>21713445.2216</v>
      </c>
      <c r="N9" s="67">
        <v>10744610.235300001</v>
      </c>
      <c r="O9" s="67">
        <v>64136715.985399999</v>
      </c>
      <c r="P9" s="67">
        <v>53499146.522799999</v>
      </c>
      <c r="Q9" s="67">
        <v>59934749.804499999</v>
      </c>
      <c r="R9" s="67">
        <v>91386134.200000003</v>
      </c>
      <c r="S9" s="98">
        <v>37747.672299999998</v>
      </c>
      <c r="T9" s="99">
        <v>85529110.211199999</v>
      </c>
      <c r="U9" s="65">
        <v>6341615.9165000003</v>
      </c>
      <c r="V9" s="65">
        <v>6270266.0119000003</v>
      </c>
      <c r="W9" s="65">
        <v>1048820.4528000001</v>
      </c>
      <c r="X9" s="65">
        <v>2281213.5904000001</v>
      </c>
      <c r="Y9" s="65">
        <v>6653601.8630999997</v>
      </c>
      <c r="Z9" s="65">
        <v>3954980.9981</v>
      </c>
      <c r="AA9" s="65">
        <v>0</v>
      </c>
    </row>
    <row r="10" spans="1:27" s="73" customFormat="1">
      <c r="A10" s="101" t="s">
        <v>14</v>
      </c>
      <c r="B10" s="126" t="s">
        <v>467</v>
      </c>
      <c r="C10" s="101">
        <v>21057595812.338402</v>
      </c>
      <c r="D10" s="67">
        <v>19283904224.462502</v>
      </c>
      <c r="E10" s="67">
        <v>60018144.272399999</v>
      </c>
      <c r="F10" s="67">
        <v>1039603.7215</v>
      </c>
      <c r="G10" s="67">
        <v>0</v>
      </c>
      <c r="H10" s="67">
        <v>1216327069.1278999</v>
      </c>
      <c r="I10" s="67">
        <v>46884085.693300001</v>
      </c>
      <c r="J10" s="67">
        <v>72543989.636700004</v>
      </c>
      <c r="K10" s="67">
        <v>39369.166899999997</v>
      </c>
      <c r="L10" s="67">
        <v>471862022.8908</v>
      </c>
      <c r="M10" s="67">
        <v>21433046.7203</v>
      </c>
      <c r="N10" s="67">
        <v>9513192.0578000005</v>
      </c>
      <c r="O10" s="67">
        <v>63111731.633299999</v>
      </c>
      <c r="P10" s="67">
        <v>53192722.489799999</v>
      </c>
      <c r="Q10" s="67">
        <v>59909159.184500001</v>
      </c>
      <c r="R10" s="67">
        <v>89797357.349999994</v>
      </c>
      <c r="S10" s="98">
        <v>0</v>
      </c>
      <c r="T10" s="99">
        <v>85502495.857199997</v>
      </c>
      <c r="U10" s="65">
        <v>6341615.9165000003</v>
      </c>
      <c r="V10" s="65">
        <v>6270266.0119000003</v>
      </c>
      <c r="W10" s="65">
        <v>1048820.4528000001</v>
      </c>
      <c r="X10" s="65">
        <v>2281213.5904000001</v>
      </c>
      <c r="Y10" s="65">
        <v>6653601.8630999997</v>
      </c>
      <c r="Z10" s="65">
        <v>3954980.9981</v>
      </c>
      <c r="AA10" s="65">
        <v>0</v>
      </c>
    </row>
    <row r="11" spans="1:27" s="73" customFormat="1">
      <c r="A11" s="127" t="s">
        <v>468</v>
      </c>
      <c r="B11" s="128" t="s">
        <v>469</v>
      </c>
      <c r="C11" s="102">
        <v>12584507156.625099</v>
      </c>
      <c r="D11" s="67">
        <v>11706720673.501101</v>
      </c>
      <c r="E11" s="67">
        <v>37034592.318999998</v>
      </c>
      <c r="F11" s="67">
        <v>933786.70849999995</v>
      </c>
      <c r="G11" s="67">
        <v>0</v>
      </c>
      <c r="H11" s="67">
        <v>617057542.84850001</v>
      </c>
      <c r="I11" s="67">
        <v>33940067.7892</v>
      </c>
      <c r="J11" s="67">
        <v>59961780.389200002</v>
      </c>
      <c r="K11" s="67">
        <v>39369.166899999997</v>
      </c>
      <c r="L11" s="67">
        <v>191477047.81479999</v>
      </c>
      <c r="M11" s="67">
        <v>8949977.8414999992</v>
      </c>
      <c r="N11" s="67">
        <v>4708825.824</v>
      </c>
      <c r="O11" s="67">
        <v>40621505.585000001</v>
      </c>
      <c r="P11" s="67">
        <v>28280364.166200001</v>
      </c>
      <c r="Q11" s="67">
        <v>23583494.0704</v>
      </c>
      <c r="R11" s="67">
        <v>16640425.848099999</v>
      </c>
      <c r="S11" s="98">
        <v>0</v>
      </c>
      <c r="T11" s="99">
        <v>69251892.460700005</v>
      </c>
      <c r="U11" s="65">
        <v>5774068.0153000001</v>
      </c>
      <c r="V11" s="65">
        <v>5519902.5234000003</v>
      </c>
      <c r="W11" s="65">
        <v>843436.62280000001</v>
      </c>
      <c r="X11" s="65">
        <v>1929456.3944000001</v>
      </c>
      <c r="Y11" s="65">
        <v>1199691.2083999999</v>
      </c>
      <c r="Z11" s="65">
        <v>2596781.2826</v>
      </c>
      <c r="AA11" s="65">
        <v>0</v>
      </c>
    </row>
    <row r="12" spans="1:27" s="73" customFormat="1">
      <c r="A12" s="127" t="s">
        <v>470</v>
      </c>
      <c r="B12" s="128" t="s">
        <v>471</v>
      </c>
      <c r="C12" s="102">
        <v>3059350273.2731009</v>
      </c>
      <c r="D12" s="67">
        <v>2627504674.1894002</v>
      </c>
      <c r="E12" s="67">
        <v>12472269.5963</v>
      </c>
      <c r="F12" s="67">
        <v>105817.01300000001</v>
      </c>
      <c r="G12" s="67">
        <v>0</v>
      </c>
      <c r="H12" s="67">
        <v>361601546.11919999</v>
      </c>
      <c r="I12" s="67">
        <v>8792750.5649999995</v>
      </c>
      <c r="J12" s="67">
        <v>4224041.4530999996</v>
      </c>
      <c r="K12" s="67">
        <v>0</v>
      </c>
      <c r="L12" s="67">
        <v>60782652.548600003</v>
      </c>
      <c r="M12" s="67">
        <v>767216.33810000005</v>
      </c>
      <c r="N12" s="67">
        <v>1709418.7017000001</v>
      </c>
      <c r="O12" s="67">
        <v>5808394.6547999997</v>
      </c>
      <c r="P12" s="67">
        <v>7748667.4424000001</v>
      </c>
      <c r="Q12" s="67">
        <v>7220217.4101999998</v>
      </c>
      <c r="R12" s="67">
        <v>24587812.472399998</v>
      </c>
      <c r="S12" s="98">
        <v>0</v>
      </c>
      <c r="T12" s="99">
        <v>9461400.4158999994</v>
      </c>
      <c r="U12" s="65">
        <v>423350.96830000001</v>
      </c>
      <c r="V12" s="65">
        <v>177205.65100000001</v>
      </c>
      <c r="W12" s="65">
        <v>205383.83</v>
      </c>
      <c r="X12" s="65">
        <v>292586.23190000001</v>
      </c>
      <c r="Y12" s="65">
        <v>851747.73840000003</v>
      </c>
      <c r="Z12" s="65">
        <v>1073136.9705000001</v>
      </c>
      <c r="AA12" s="65">
        <v>0</v>
      </c>
    </row>
    <row r="13" spans="1:27" s="73" customFormat="1">
      <c r="A13" s="127" t="s">
        <v>472</v>
      </c>
      <c r="B13" s="128" t="s">
        <v>473</v>
      </c>
      <c r="C13" s="102">
        <v>1667953404.9927001</v>
      </c>
      <c r="D13" s="67">
        <v>1530368648.8531001</v>
      </c>
      <c r="E13" s="67">
        <v>1949965.9443000001</v>
      </c>
      <c r="F13" s="67">
        <v>0</v>
      </c>
      <c r="G13" s="67">
        <v>0</v>
      </c>
      <c r="H13" s="67">
        <v>77272787.885000005</v>
      </c>
      <c r="I13" s="67">
        <v>3348635.3188999998</v>
      </c>
      <c r="J13" s="67">
        <v>5052348.5566999996</v>
      </c>
      <c r="K13" s="67">
        <v>0</v>
      </c>
      <c r="L13" s="67">
        <v>55879918.476199999</v>
      </c>
      <c r="M13" s="67">
        <v>4501509.9682999998</v>
      </c>
      <c r="N13" s="67">
        <v>1427041.8517</v>
      </c>
      <c r="O13" s="67">
        <v>13370085.730900001</v>
      </c>
      <c r="P13" s="67">
        <v>9977626.2678999994</v>
      </c>
      <c r="Q13" s="67">
        <v>6344513.6660000002</v>
      </c>
      <c r="R13" s="67">
        <v>10848531.636399999</v>
      </c>
      <c r="S13" s="98">
        <v>0</v>
      </c>
      <c r="T13" s="99">
        <v>4432049.7784000002</v>
      </c>
      <c r="U13" s="65">
        <v>18469.8812</v>
      </c>
      <c r="V13" s="65">
        <v>0</v>
      </c>
      <c r="W13" s="65">
        <v>0</v>
      </c>
      <c r="X13" s="65">
        <v>42688.744100000004</v>
      </c>
      <c r="Y13" s="65">
        <v>3941123.0816000002</v>
      </c>
      <c r="Z13" s="65">
        <v>111207.60709999999</v>
      </c>
      <c r="AA13" s="65">
        <v>0</v>
      </c>
    </row>
    <row r="14" spans="1:27" s="73" customFormat="1">
      <c r="A14" s="127" t="s">
        <v>474</v>
      </c>
      <c r="B14" s="128" t="s">
        <v>475</v>
      </c>
      <c r="C14" s="102">
        <v>3745784977.4474998</v>
      </c>
      <c r="D14" s="67">
        <v>3419310227.9189</v>
      </c>
      <c r="E14" s="67">
        <v>8561316.4127999991</v>
      </c>
      <c r="F14" s="67">
        <v>0</v>
      </c>
      <c r="G14" s="67">
        <v>0</v>
      </c>
      <c r="H14" s="67">
        <v>160395192.27520001</v>
      </c>
      <c r="I14" s="67">
        <v>802632.02020000003</v>
      </c>
      <c r="J14" s="67">
        <v>3305819.2376999999</v>
      </c>
      <c r="K14" s="67">
        <v>0</v>
      </c>
      <c r="L14" s="67">
        <v>163722404.0512</v>
      </c>
      <c r="M14" s="67">
        <v>7214342.5723999999</v>
      </c>
      <c r="N14" s="67">
        <v>1667905.6804</v>
      </c>
      <c r="O14" s="67">
        <v>3311745.6625999999</v>
      </c>
      <c r="P14" s="67">
        <v>7186064.6133000003</v>
      </c>
      <c r="Q14" s="67">
        <v>22760934.037900001</v>
      </c>
      <c r="R14" s="67">
        <v>37720587.393100001</v>
      </c>
      <c r="S14" s="98">
        <v>0</v>
      </c>
      <c r="T14" s="99">
        <v>2357153.2022000002</v>
      </c>
      <c r="U14" s="65">
        <v>125727.0517</v>
      </c>
      <c r="V14" s="65">
        <v>573157.83750000002</v>
      </c>
      <c r="W14" s="65">
        <v>0</v>
      </c>
      <c r="X14" s="65">
        <v>16482.22</v>
      </c>
      <c r="Y14" s="65">
        <v>661039.83470000001</v>
      </c>
      <c r="Z14" s="65">
        <v>173855.1379</v>
      </c>
      <c r="AA14" s="65">
        <v>0</v>
      </c>
    </row>
    <row r="15" spans="1:27" s="73" customFormat="1">
      <c r="A15" s="100">
        <v>1.2</v>
      </c>
      <c r="B15" s="129" t="s">
        <v>669</v>
      </c>
      <c r="C15" s="103">
        <v>213824854.90709999</v>
      </c>
      <c r="D15" s="67">
        <v>24515261.210000001</v>
      </c>
      <c r="E15" s="67">
        <v>266675.71999999997</v>
      </c>
      <c r="F15" s="67">
        <v>1149.29</v>
      </c>
      <c r="G15" s="67">
        <v>0</v>
      </c>
      <c r="H15" s="67">
        <v>32804381.760000002</v>
      </c>
      <c r="I15" s="67">
        <v>1106736.8500000001</v>
      </c>
      <c r="J15" s="67">
        <v>6726278.8799999999</v>
      </c>
      <c r="K15" s="67">
        <v>263.08</v>
      </c>
      <c r="L15" s="67">
        <v>160578296.1602</v>
      </c>
      <c r="M15" s="67">
        <v>6214682.2933</v>
      </c>
      <c r="N15" s="67">
        <v>2272090.3344999999</v>
      </c>
      <c r="O15" s="67">
        <v>12864380.946599999</v>
      </c>
      <c r="P15" s="67">
        <v>14044042.416099999</v>
      </c>
      <c r="Q15" s="67">
        <v>20160527.062600002</v>
      </c>
      <c r="R15" s="67">
        <v>39496745.110200003</v>
      </c>
      <c r="S15" s="98">
        <v>0</v>
      </c>
      <c r="T15" s="99">
        <v>-4073084.2231000001</v>
      </c>
      <c r="U15" s="65">
        <v>-706041.34909999999</v>
      </c>
      <c r="V15" s="65">
        <v>153805.08679999999</v>
      </c>
      <c r="W15" s="65">
        <v>37756.35</v>
      </c>
      <c r="X15" s="65">
        <v>152973.5036</v>
      </c>
      <c r="Y15" s="65">
        <v>1213114.8208999999</v>
      </c>
      <c r="Z15" s="65">
        <v>1380842.5207</v>
      </c>
      <c r="AA15" s="65">
        <v>0</v>
      </c>
    </row>
    <row r="16" spans="1:27" s="73" customFormat="1">
      <c r="A16" s="100">
        <v>1.3</v>
      </c>
      <c r="B16" s="129" t="s">
        <v>514</v>
      </c>
      <c r="C16" s="104"/>
      <c r="D16" s="105"/>
      <c r="E16" s="105"/>
      <c r="F16" s="105"/>
      <c r="G16" s="105"/>
      <c r="H16" s="105"/>
      <c r="I16" s="105"/>
      <c r="J16" s="105"/>
      <c r="K16" s="105"/>
      <c r="L16" s="105"/>
      <c r="M16" s="105"/>
      <c r="N16" s="105"/>
      <c r="O16" s="105"/>
      <c r="P16" s="105"/>
      <c r="Q16" s="105"/>
      <c r="R16" s="105"/>
      <c r="S16" s="106"/>
      <c r="T16" s="107"/>
      <c r="U16" s="136"/>
      <c r="V16" s="136"/>
      <c r="W16" s="136"/>
      <c r="X16" s="136"/>
      <c r="Y16" s="136"/>
      <c r="Z16" s="136"/>
      <c r="AA16" s="136"/>
    </row>
    <row r="17" spans="1:27" s="111" customFormat="1">
      <c r="A17" s="130" t="s">
        <v>476</v>
      </c>
      <c r="B17" s="131" t="s">
        <v>477</v>
      </c>
      <c r="C17" s="108">
        <v>20576828054.872398</v>
      </c>
      <c r="D17" s="68">
        <v>18871791857.623798</v>
      </c>
      <c r="E17" s="68">
        <v>61707204.957099997</v>
      </c>
      <c r="F17" s="68">
        <v>1082312.4915</v>
      </c>
      <c r="G17" s="68">
        <v>0</v>
      </c>
      <c r="H17" s="68">
        <v>1187505060.1145</v>
      </c>
      <c r="I17" s="68">
        <v>48892624.6197</v>
      </c>
      <c r="J17" s="68">
        <v>72173450.568200007</v>
      </c>
      <c r="K17" s="68">
        <v>39369.166899999997</v>
      </c>
      <c r="L17" s="68">
        <v>433085667.34829998</v>
      </c>
      <c r="M17" s="68">
        <v>19432454.9232</v>
      </c>
      <c r="N17" s="68">
        <v>10569153.6075</v>
      </c>
      <c r="O17" s="68">
        <v>63711136.788900003</v>
      </c>
      <c r="P17" s="68">
        <v>51869397.469899997</v>
      </c>
      <c r="Q17" s="68">
        <v>52791606.762900002</v>
      </c>
      <c r="R17" s="68">
        <v>84094740.100299999</v>
      </c>
      <c r="S17" s="109">
        <v>31476.95</v>
      </c>
      <c r="T17" s="110">
        <v>84445469.785799995</v>
      </c>
      <c r="U17" s="65">
        <v>6319874.7847999996</v>
      </c>
      <c r="V17" s="65">
        <v>5945712.2836999996</v>
      </c>
      <c r="W17" s="65">
        <v>1048820.4528000001</v>
      </c>
      <c r="X17" s="65">
        <v>2278206.8703999999</v>
      </c>
      <c r="Y17" s="65">
        <v>6570120.9216999998</v>
      </c>
      <c r="Z17" s="65">
        <v>3781127.2886000001</v>
      </c>
      <c r="AA17" s="65">
        <v>0</v>
      </c>
    </row>
    <row r="18" spans="1:27" s="111" customFormat="1">
      <c r="A18" s="112" t="s">
        <v>478</v>
      </c>
      <c r="B18" s="132" t="s">
        <v>479</v>
      </c>
      <c r="C18" s="112">
        <v>19625648468.113602</v>
      </c>
      <c r="D18" s="68">
        <v>18003754058.308701</v>
      </c>
      <c r="E18" s="68">
        <v>58348123.739600003</v>
      </c>
      <c r="F18" s="68">
        <v>1039603.7215</v>
      </c>
      <c r="G18" s="68">
        <v>0</v>
      </c>
      <c r="H18" s="68">
        <v>1133685241.3503001</v>
      </c>
      <c r="I18" s="68">
        <v>46715464.803099997</v>
      </c>
      <c r="J18" s="68">
        <v>71216374.748999998</v>
      </c>
      <c r="K18" s="68">
        <v>39369.166899999997</v>
      </c>
      <c r="L18" s="68">
        <v>403824420.19959998</v>
      </c>
      <c r="M18" s="68">
        <v>18484265.247900002</v>
      </c>
      <c r="N18" s="68">
        <v>9220477.4374000002</v>
      </c>
      <c r="O18" s="68">
        <v>62674231.820699997</v>
      </c>
      <c r="P18" s="68">
        <v>51358297.456500001</v>
      </c>
      <c r="Q18" s="68">
        <v>52056401.066600002</v>
      </c>
      <c r="R18" s="68">
        <v>77144697.976899996</v>
      </c>
      <c r="S18" s="109">
        <v>0</v>
      </c>
      <c r="T18" s="110">
        <v>84384748.254999995</v>
      </c>
      <c r="U18" s="65">
        <v>6319874.7847999996</v>
      </c>
      <c r="V18" s="65">
        <v>5945712.2844000002</v>
      </c>
      <c r="W18" s="65">
        <v>1048820.4528000001</v>
      </c>
      <c r="X18" s="65">
        <v>2278206.8703999999</v>
      </c>
      <c r="Y18" s="65">
        <v>6546040.9384000003</v>
      </c>
      <c r="Z18" s="65">
        <v>3781127.2902000002</v>
      </c>
      <c r="AA18" s="65">
        <v>0</v>
      </c>
    </row>
    <row r="19" spans="1:27" s="111" customFormat="1">
      <c r="A19" s="130" t="s">
        <v>480</v>
      </c>
      <c r="B19" s="133" t="s">
        <v>481</v>
      </c>
      <c r="C19" s="113">
        <v>26655770234.8946</v>
      </c>
      <c r="D19" s="68">
        <v>25001890612.348999</v>
      </c>
      <c r="E19" s="68">
        <v>61473383.408500001</v>
      </c>
      <c r="F19" s="68">
        <v>2823265.7606000002</v>
      </c>
      <c r="G19" s="68">
        <v>0</v>
      </c>
      <c r="H19" s="68">
        <v>1141411854.0861001</v>
      </c>
      <c r="I19" s="68">
        <v>56077230.145599999</v>
      </c>
      <c r="J19" s="68">
        <v>48947547.653899997</v>
      </c>
      <c r="K19" s="68">
        <v>143897.63310000001</v>
      </c>
      <c r="L19" s="68">
        <v>390940596.72009999</v>
      </c>
      <c r="M19" s="68">
        <v>14839809.813100001</v>
      </c>
      <c r="N19" s="68">
        <v>8132919.9451000001</v>
      </c>
      <c r="O19" s="68">
        <v>31520666.941399999</v>
      </c>
      <c r="P19" s="68">
        <v>43672636.147200003</v>
      </c>
      <c r="Q19" s="68">
        <v>51636422.217500001</v>
      </c>
      <c r="R19" s="68">
        <v>65588560.1862</v>
      </c>
      <c r="S19" s="109">
        <v>20.34</v>
      </c>
      <c r="T19" s="110">
        <v>121527171.7394</v>
      </c>
      <c r="U19" s="65">
        <v>11544729.9234</v>
      </c>
      <c r="V19" s="65">
        <v>6844145.9025999997</v>
      </c>
      <c r="W19" s="65">
        <v>1139159.1972000001</v>
      </c>
      <c r="X19" s="65">
        <v>2606932.1362000001</v>
      </c>
      <c r="Y19" s="65">
        <v>4605524.9539000001</v>
      </c>
      <c r="Z19" s="65">
        <v>2881792.0350000001</v>
      </c>
      <c r="AA19" s="65">
        <v>0</v>
      </c>
    </row>
    <row r="20" spans="1:27" s="111" customFormat="1">
      <c r="A20" s="112" t="s">
        <v>482</v>
      </c>
      <c r="B20" s="132" t="s">
        <v>479</v>
      </c>
      <c r="C20" s="112">
        <v>25623068400.411999</v>
      </c>
      <c r="D20" s="68">
        <v>23789963782.2701</v>
      </c>
      <c r="E20" s="68">
        <v>59821675.340400003</v>
      </c>
      <c r="F20" s="68">
        <v>2822442.5184999998</v>
      </c>
      <c r="G20" s="68">
        <v>0</v>
      </c>
      <c r="H20" s="68">
        <v>1013381931.3465</v>
      </c>
      <c r="I20" s="68">
        <v>54647649.926899999</v>
      </c>
      <c r="J20" s="68">
        <v>47962003.520999998</v>
      </c>
      <c r="K20" s="68">
        <v>143897.63310000001</v>
      </c>
      <c r="L20" s="68">
        <v>702735825.96039999</v>
      </c>
      <c r="M20" s="68">
        <v>12180113.5021</v>
      </c>
      <c r="N20" s="68">
        <v>6796516.9126000004</v>
      </c>
      <c r="O20" s="68">
        <v>30835957.759300001</v>
      </c>
      <c r="P20" s="68">
        <v>37571429.903499998</v>
      </c>
      <c r="Q20" s="68">
        <v>49599903.373400003</v>
      </c>
      <c r="R20" s="68">
        <v>48021722.163099997</v>
      </c>
      <c r="S20" s="109">
        <v>0</v>
      </c>
      <c r="T20" s="110">
        <v>116986860.83499999</v>
      </c>
      <c r="U20" s="65">
        <v>11475640.055199999</v>
      </c>
      <c r="V20" s="65">
        <v>6844145.9056000002</v>
      </c>
      <c r="W20" s="65">
        <v>1139159.1972000001</v>
      </c>
      <c r="X20" s="65">
        <v>2525510.1096000001</v>
      </c>
      <c r="Y20" s="65">
        <v>3887191.1016000002</v>
      </c>
      <c r="Z20" s="65">
        <v>2881792.0298000001</v>
      </c>
      <c r="AA20" s="65">
        <v>0</v>
      </c>
    </row>
    <row r="21" spans="1:27" s="111" customFormat="1">
      <c r="A21" s="114">
        <v>1.4</v>
      </c>
      <c r="B21" s="134" t="s">
        <v>483</v>
      </c>
      <c r="C21" s="114">
        <v>149061099.99359998</v>
      </c>
      <c r="D21" s="68">
        <v>138927914.47999999</v>
      </c>
      <c r="E21" s="68">
        <v>406675.91</v>
      </c>
      <c r="F21" s="68">
        <v>0</v>
      </c>
      <c r="G21" s="68">
        <v>0</v>
      </c>
      <c r="H21" s="68">
        <v>5113875.37</v>
      </c>
      <c r="I21" s="68">
        <v>0</v>
      </c>
      <c r="J21" s="68">
        <v>290137.5</v>
      </c>
      <c r="K21" s="68">
        <v>0</v>
      </c>
      <c r="L21" s="68">
        <v>5019310.1436000001</v>
      </c>
      <c r="M21" s="68">
        <v>2190162.86</v>
      </c>
      <c r="N21" s="68">
        <v>0</v>
      </c>
      <c r="O21" s="68">
        <v>256000</v>
      </c>
      <c r="P21" s="68">
        <v>187065.39360000001</v>
      </c>
      <c r="Q21" s="68">
        <v>54018.19</v>
      </c>
      <c r="R21" s="68">
        <v>1121497.07</v>
      </c>
      <c r="S21" s="109">
        <v>0</v>
      </c>
      <c r="T21" s="110">
        <v>0</v>
      </c>
      <c r="U21" s="65">
        <v>0</v>
      </c>
      <c r="V21" s="65">
        <v>0</v>
      </c>
      <c r="W21" s="65">
        <v>0</v>
      </c>
      <c r="X21" s="65">
        <v>0</v>
      </c>
      <c r="Y21" s="65">
        <v>0</v>
      </c>
      <c r="Z21" s="65">
        <v>0</v>
      </c>
      <c r="AA21" s="65">
        <v>0</v>
      </c>
    </row>
    <row r="22" spans="1:27" s="111" customFormat="1" ht="13.5" thickBot="1">
      <c r="A22" s="115">
        <v>1.5</v>
      </c>
      <c r="B22" s="135" t="s">
        <v>484</v>
      </c>
      <c r="C22" s="115">
        <v>41837499.179499999</v>
      </c>
      <c r="D22" s="116">
        <v>34917513.070900001</v>
      </c>
      <c r="E22" s="116">
        <v>0</v>
      </c>
      <c r="F22" s="116">
        <v>0</v>
      </c>
      <c r="G22" s="116">
        <v>0</v>
      </c>
      <c r="H22" s="116">
        <v>4743628.1825999999</v>
      </c>
      <c r="I22" s="116">
        <v>0</v>
      </c>
      <c r="J22" s="116">
        <v>0</v>
      </c>
      <c r="K22" s="116">
        <v>0</v>
      </c>
      <c r="L22" s="116">
        <v>2176357.926</v>
      </c>
      <c r="M22" s="116">
        <v>303163.97930000001</v>
      </c>
      <c r="N22" s="116">
        <v>0</v>
      </c>
      <c r="O22" s="116">
        <v>0</v>
      </c>
      <c r="P22" s="116">
        <v>58193.273000000001</v>
      </c>
      <c r="Q22" s="116">
        <v>0</v>
      </c>
      <c r="R22" s="116">
        <v>0</v>
      </c>
      <c r="S22" s="117">
        <v>0</v>
      </c>
      <c r="T22" s="118">
        <v>0</v>
      </c>
      <c r="U22" s="65">
        <v>0</v>
      </c>
      <c r="V22" s="65">
        <v>0</v>
      </c>
      <c r="W22" s="65">
        <v>0</v>
      </c>
      <c r="X22" s="65">
        <v>0</v>
      </c>
      <c r="Y22" s="65">
        <v>0</v>
      </c>
      <c r="Z22" s="65">
        <v>0</v>
      </c>
      <c r="AA22" s="65">
        <v>0</v>
      </c>
    </row>
    <row r="23" spans="1:27">
      <c r="A23" s="39"/>
    </row>
    <row r="26" spans="1:27">
      <c r="C26" s="119"/>
      <c r="D26" s="119"/>
      <c r="E26" s="119"/>
      <c r="F26" s="119"/>
      <c r="G26" s="119"/>
      <c r="H26" s="119"/>
      <c r="I26" s="119"/>
      <c r="J26" s="119"/>
      <c r="K26" s="119"/>
      <c r="L26" s="119"/>
      <c r="M26" s="119"/>
      <c r="N26" s="119"/>
      <c r="O26" s="119"/>
      <c r="P26" s="119"/>
      <c r="Q26" s="119"/>
      <c r="R26" s="119"/>
      <c r="S26" s="119"/>
      <c r="T26" s="119"/>
      <c r="U26" s="119"/>
      <c r="V26" s="119"/>
      <c r="W26" s="119"/>
      <c r="X26" s="119"/>
      <c r="Y26" s="119"/>
      <c r="Z26" s="119"/>
      <c r="AA26" s="119"/>
    </row>
    <row r="27" spans="1:27">
      <c r="C27" s="119"/>
      <c r="D27" s="119"/>
      <c r="E27" s="119"/>
      <c r="F27" s="119"/>
      <c r="G27" s="119"/>
      <c r="H27" s="119"/>
      <c r="I27" s="119"/>
      <c r="J27" s="119"/>
      <c r="K27" s="119"/>
      <c r="L27" s="119"/>
      <c r="M27" s="119"/>
      <c r="N27" s="119"/>
      <c r="O27" s="119"/>
      <c r="P27" s="119"/>
      <c r="Q27" s="119"/>
      <c r="R27" s="119"/>
      <c r="S27" s="119"/>
      <c r="T27" s="119"/>
      <c r="U27" s="119"/>
      <c r="V27" s="119"/>
      <c r="W27" s="119"/>
      <c r="X27" s="119"/>
      <c r="Y27" s="119"/>
      <c r="Z27" s="119"/>
      <c r="AA27" s="119"/>
    </row>
    <row r="28" spans="1:27">
      <c r="C28" s="119"/>
      <c r="D28" s="119"/>
      <c r="E28" s="119"/>
      <c r="F28" s="119"/>
      <c r="G28" s="119"/>
      <c r="H28" s="119"/>
      <c r="I28" s="119"/>
      <c r="J28" s="119"/>
      <c r="K28" s="119"/>
      <c r="L28" s="119"/>
      <c r="M28" s="119"/>
      <c r="N28" s="119"/>
      <c r="O28" s="119"/>
      <c r="P28" s="119"/>
      <c r="Q28" s="119"/>
      <c r="R28" s="119"/>
      <c r="S28" s="119"/>
      <c r="T28" s="119"/>
      <c r="U28" s="119"/>
      <c r="V28" s="119"/>
      <c r="W28" s="119"/>
      <c r="X28" s="119"/>
      <c r="Y28" s="119"/>
      <c r="Z28" s="119"/>
      <c r="AA28" s="119"/>
    </row>
    <row r="29" spans="1:27">
      <c r="C29" s="119"/>
      <c r="D29" s="119"/>
      <c r="E29" s="119"/>
      <c r="F29" s="119"/>
      <c r="G29" s="119"/>
      <c r="H29" s="119"/>
      <c r="I29" s="119"/>
      <c r="J29" s="119"/>
      <c r="K29" s="119"/>
      <c r="L29" s="119"/>
      <c r="M29" s="119"/>
      <c r="N29" s="119"/>
      <c r="O29" s="119"/>
      <c r="P29" s="119"/>
      <c r="Q29" s="119"/>
      <c r="R29" s="119"/>
      <c r="S29" s="119"/>
      <c r="T29" s="119"/>
      <c r="U29" s="119"/>
      <c r="V29" s="119"/>
      <c r="W29" s="119"/>
      <c r="X29" s="119"/>
      <c r="Y29" s="119"/>
      <c r="Z29" s="119"/>
      <c r="AA29" s="119"/>
    </row>
    <row r="30" spans="1:27">
      <c r="C30" s="119"/>
      <c r="D30" s="119"/>
      <c r="E30" s="119"/>
      <c r="F30" s="119"/>
      <c r="G30" s="119"/>
      <c r="H30" s="119"/>
      <c r="I30" s="119"/>
      <c r="J30" s="119"/>
      <c r="K30" s="119"/>
      <c r="L30" s="119"/>
      <c r="M30" s="119"/>
      <c r="N30" s="119"/>
      <c r="O30" s="119"/>
      <c r="P30" s="119"/>
      <c r="Q30" s="119"/>
      <c r="R30" s="119"/>
      <c r="S30" s="119"/>
      <c r="T30" s="119"/>
      <c r="U30" s="119"/>
      <c r="V30" s="119"/>
      <c r="W30" s="119"/>
      <c r="X30" s="119"/>
      <c r="Y30" s="119"/>
      <c r="Z30" s="119"/>
      <c r="AA30" s="119"/>
    </row>
    <row r="31" spans="1:27">
      <c r="C31" s="119"/>
      <c r="D31" s="119"/>
      <c r="E31" s="119"/>
      <c r="F31" s="119"/>
      <c r="G31" s="119"/>
      <c r="H31" s="119"/>
      <c r="I31" s="119"/>
      <c r="J31" s="119"/>
      <c r="K31" s="119"/>
      <c r="L31" s="119"/>
      <c r="M31" s="119"/>
      <c r="N31" s="119"/>
      <c r="O31" s="119"/>
      <c r="P31" s="119"/>
      <c r="Q31" s="119"/>
      <c r="R31" s="119"/>
      <c r="S31" s="119"/>
      <c r="T31" s="119"/>
      <c r="U31" s="119"/>
      <c r="V31" s="119"/>
      <c r="W31" s="119"/>
      <c r="X31" s="119"/>
      <c r="Y31" s="119"/>
      <c r="Z31" s="119"/>
      <c r="AA31" s="119"/>
    </row>
    <row r="32" spans="1:27">
      <c r="C32" s="119"/>
      <c r="D32" s="119"/>
      <c r="E32" s="119"/>
      <c r="F32" s="119"/>
      <c r="G32" s="119"/>
      <c r="H32" s="119"/>
      <c r="I32" s="119"/>
      <c r="J32" s="119"/>
      <c r="K32" s="119"/>
      <c r="L32" s="119"/>
      <c r="M32" s="119"/>
      <c r="N32" s="119"/>
      <c r="O32" s="119"/>
      <c r="P32" s="119"/>
      <c r="Q32" s="119"/>
      <c r="R32" s="119"/>
      <c r="S32" s="119"/>
      <c r="T32" s="119"/>
      <c r="U32" s="119"/>
      <c r="V32" s="119"/>
      <c r="W32" s="119"/>
      <c r="X32" s="119"/>
      <c r="Y32" s="119"/>
      <c r="Z32" s="119"/>
      <c r="AA32" s="119"/>
    </row>
    <row r="33" spans="3:27">
      <c r="C33" s="119"/>
      <c r="D33" s="119"/>
      <c r="E33" s="119"/>
      <c r="F33" s="119"/>
      <c r="G33" s="119"/>
      <c r="H33" s="119"/>
      <c r="I33" s="119"/>
      <c r="J33" s="119"/>
      <c r="K33" s="119"/>
      <c r="L33" s="119"/>
      <c r="M33" s="119"/>
      <c r="N33" s="119"/>
      <c r="O33" s="119"/>
      <c r="P33" s="119"/>
      <c r="Q33" s="119"/>
      <c r="R33" s="119"/>
      <c r="S33" s="119"/>
      <c r="T33" s="119"/>
      <c r="U33" s="119"/>
      <c r="V33" s="119"/>
      <c r="W33" s="119"/>
      <c r="X33" s="119"/>
      <c r="Y33" s="119"/>
      <c r="Z33" s="119"/>
      <c r="AA33" s="119"/>
    </row>
    <row r="34" spans="3:27">
      <c r="C34" s="119"/>
      <c r="D34" s="119"/>
      <c r="E34" s="119"/>
      <c r="F34" s="119"/>
      <c r="G34" s="119"/>
      <c r="H34" s="119"/>
      <c r="I34" s="119"/>
      <c r="J34" s="119"/>
      <c r="K34" s="119"/>
      <c r="L34" s="119"/>
      <c r="M34" s="119"/>
      <c r="N34" s="119"/>
      <c r="O34" s="119"/>
      <c r="P34" s="119"/>
      <c r="Q34" s="119"/>
      <c r="R34" s="119"/>
      <c r="S34" s="119"/>
      <c r="T34" s="119"/>
      <c r="U34" s="119"/>
      <c r="V34" s="119"/>
      <c r="W34" s="119"/>
      <c r="X34" s="119"/>
      <c r="Y34" s="119"/>
      <c r="Z34" s="119"/>
      <c r="AA34" s="119"/>
    </row>
    <row r="35" spans="3:27">
      <c r="C35" s="119"/>
      <c r="D35" s="119"/>
      <c r="E35" s="119"/>
      <c r="F35" s="119"/>
      <c r="G35" s="119"/>
      <c r="H35" s="119"/>
      <c r="I35" s="119"/>
      <c r="J35" s="119"/>
      <c r="K35" s="119"/>
      <c r="L35" s="119"/>
      <c r="M35" s="119"/>
      <c r="N35" s="119"/>
      <c r="O35" s="119"/>
      <c r="P35" s="119"/>
      <c r="Q35" s="119"/>
      <c r="R35" s="119"/>
      <c r="S35" s="119"/>
      <c r="T35" s="119"/>
      <c r="U35" s="119"/>
      <c r="V35" s="119"/>
      <c r="W35" s="119"/>
      <c r="X35" s="119"/>
      <c r="Y35" s="119"/>
      <c r="Z35" s="119"/>
      <c r="AA35" s="119"/>
    </row>
    <row r="36" spans="3:27">
      <c r="C36" s="119"/>
      <c r="D36" s="119"/>
      <c r="E36" s="119"/>
      <c r="F36" s="119"/>
      <c r="G36" s="119"/>
      <c r="H36" s="119"/>
      <c r="I36" s="119"/>
      <c r="J36" s="119"/>
      <c r="K36" s="119"/>
      <c r="L36" s="119"/>
      <c r="M36" s="119"/>
      <c r="N36" s="119"/>
      <c r="O36" s="119"/>
      <c r="P36" s="119"/>
      <c r="Q36" s="119"/>
      <c r="R36" s="119"/>
      <c r="S36" s="119"/>
      <c r="T36" s="119"/>
      <c r="U36" s="119"/>
      <c r="V36" s="119"/>
      <c r="W36" s="119"/>
      <c r="X36" s="119"/>
      <c r="Y36" s="119"/>
      <c r="Z36" s="119"/>
      <c r="AA36" s="119"/>
    </row>
    <row r="37" spans="3:27">
      <c r="C37" s="119"/>
      <c r="D37" s="119"/>
      <c r="E37" s="119"/>
      <c r="F37" s="119"/>
      <c r="G37" s="119"/>
      <c r="H37" s="119"/>
      <c r="I37" s="119"/>
      <c r="J37" s="119"/>
      <c r="K37" s="119"/>
      <c r="L37" s="119"/>
      <c r="M37" s="119"/>
      <c r="N37" s="119"/>
      <c r="O37" s="119"/>
      <c r="P37" s="119"/>
      <c r="Q37" s="119"/>
      <c r="R37" s="119"/>
      <c r="S37" s="119"/>
      <c r="T37" s="119"/>
      <c r="U37" s="119"/>
      <c r="V37" s="119"/>
      <c r="W37" s="119"/>
      <c r="X37" s="119"/>
      <c r="Y37" s="119"/>
      <c r="Z37" s="119"/>
      <c r="AA37" s="119"/>
    </row>
    <row r="38" spans="3:27">
      <c r="C38" s="119"/>
      <c r="D38" s="119"/>
      <c r="E38" s="119"/>
      <c r="F38" s="119"/>
      <c r="G38" s="119"/>
      <c r="H38" s="119"/>
      <c r="I38" s="119"/>
      <c r="J38" s="119"/>
      <c r="K38" s="119"/>
      <c r="L38" s="119"/>
      <c r="M38" s="119"/>
      <c r="N38" s="119"/>
      <c r="O38" s="119"/>
      <c r="P38" s="119"/>
      <c r="Q38" s="119"/>
      <c r="R38" s="119"/>
      <c r="S38" s="119"/>
      <c r="T38" s="119"/>
      <c r="U38" s="119"/>
      <c r="V38" s="119"/>
      <c r="W38" s="119"/>
      <c r="X38" s="119"/>
      <c r="Y38" s="119"/>
      <c r="Z38" s="119"/>
      <c r="AA38" s="119"/>
    </row>
    <row r="39" spans="3:27">
      <c r="C39" s="119"/>
      <c r="D39" s="119"/>
      <c r="E39" s="119"/>
      <c r="F39" s="119"/>
      <c r="G39" s="119"/>
      <c r="H39" s="119"/>
      <c r="I39" s="119"/>
      <c r="J39" s="119"/>
      <c r="K39" s="119"/>
      <c r="L39" s="119"/>
      <c r="M39" s="119"/>
      <c r="N39" s="119"/>
      <c r="O39" s="119"/>
      <c r="P39" s="119"/>
      <c r="Q39" s="119"/>
      <c r="R39" s="119"/>
      <c r="S39" s="119"/>
      <c r="T39" s="119"/>
      <c r="U39" s="119"/>
      <c r="V39" s="119"/>
      <c r="W39" s="119"/>
      <c r="X39" s="119"/>
      <c r="Y39" s="119"/>
      <c r="Z39" s="119"/>
      <c r="AA39" s="119"/>
    </row>
    <row r="40" spans="3:27">
      <c r="C40" s="119"/>
      <c r="D40" s="119"/>
      <c r="E40" s="119"/>
      <c r="F40" s="119"/>
      <c r="G40" s="119"/>
      <c r="H40" s="119"/>
      <c r="I40" s="119"/>
      <c r="J40" s="119"/>
      <c r="K40" s="119"/>
      <c r="L40" s="119"/>
      <c r="M40" s="119"/>
      <c r="N40" s="119"/>
      <c r="O40" s="119"/>
      <c r="P40" s="119"/>
      <c r="Q40" s="119"/>
      <c r="R40" s="119"/>
      <c r="S40" s="119"/>
      <c r="T40" s="119"/>
      <c r="U40" s="119"/>
      <c r="V40" s="119"/>
      <c r="W40" s="119"/>
      <c r="X40" s="119"/>
      <c r="Y40" s="119"/>
      <c r="Z40" s="119"/>
      <c r="AA40" s="119"/>
    </row>
  </sheetData>
  <mergeCells count="7">
    <mergeCell ref="U6:AA6"/>
    <mergeCell ref="A5:B7"/>
    <mergeCell ref="D6:G6"/>
    <mergeCell ref="C6:C7"/>
    <mergeCell ref="H6:K6"/>
    <mergeCell ref="M6:S6"/>
    <mergeCell ref="C5:S5"/>
  </mergeCells>
  <conditionalFormatting sqref="A5">
    <cfRule type="duplicateValues" dxfId="8" priority="1"/>
    <cfRule type="duplicateValues" dxfId="7" priority="2"/>
    <cfRule type="duplicateValues" dxfId="6" priority="3"/>
  </conditionalFormatting>
  <pageMargins left="0.7" right="0.7" top="0.75" bottom="0.75" header="0.3" footer="0.3"/>
  <pageSetup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X35"/>
  <sheetViews>
    <sheetView showGridLines="0" zoomScale="80" zoomScaleNormal="80" workbookViewId="0"/>
  </sheetViews>
  <sheetFormatPr defaultColWidth="9.140625" defaultRowHeight="12.75"/>
  <cols>
    <col min="1" max="1" width="10.140625" style="19" bestFit="1" customWidth="1"/>
    <col min="2" max="2" width="65" style="19" bestFit="1" customWidth="1"/>
    <col min="3" max="3" width="18" style="19" bestFit="1" customWidth="1"/>
    <col min="4" max="4" width="19.28515625" style="19" bestFit="1" customWidth="1"/>
    <col min="5" max="5" width="17.140625" style="19" bestFit="1" customWidth="1"/>
    <col min="6" max="6" width="15.5703125" style="44" bestFit="1" customWidth="1"/>
    <col min="7" max="7" width="14.5703125" style="44" bestFit="1" customWidth="1"/>
    <col min="8" max="8" width="15.85546875" style="19" bestFit="1" customWidth="1"/>
    <col min="9" max="9" width="14.140625" style="44" bestFit="1" customWidth="1"/>
    <col min="10" max="10" width="13.7109375" style="44" bestFit="1" customWidth="1"/>
    <col min="11" max="11" width="15.5703125" style="44" bestFit="1" customWidth="1"/>
    <col min="12" max="12" width="13.85546875" style="44" bestFit="1" customWidth="1"/>
    <col min="13" max="16384" width="9.140625" style="19"/>
  </cols>
  <sheetData>
    <row r="1" spans="1:24">
      <c r="A1" s="1" t="s">
        <v>30</v>
      </c>
      <c r="B1" s="71" t="str">
        <f>'Info '!C2</f>
        <v xml:space="preserve">JSC "Bank of Georgia" </v>
      </c>
      <c r="F1" s="19"/>
      <c r="G1" s="19"/>
      <c r="I1" s="19"/>
      <c r="J1" s="19"/>
      <c r="K1" s="19"/>
      <c r="L1" s="19"/>
    </row>
    <row r="2" spans="1:24">
      <c r="A2" s="2" t="s">
        <v>31</v>
      </c>
      <c r="B2" s="283">
        <f>'1. key ratios '!B2</f>
        <v>46022</v>
      </c>
      <c r="F2" s="19"/>
      <c r="G2" s="19"/>
      <c r="I2" s="19"/>
      <c r="J2" s="19"/>
      <c r="K2" s="19"/>
      <c r="L2" s="19"/>
    </row>
    <row r="3" spans="1:24">
      <c r="A3" s="3" t="s">
        <v>485</v>
      </c>
      <c r="F3" s="19"/>
      <c r="G3" s="19"/>
      <c r="I3" s="19"/>
      <c r="J3" s="19"/>
      <c r="K3" s="19"/>
      <c r="L3" s="19"/>
    </row>
    <row r="4" spans="1:24">
      <c r="F4" s="19"/>
      <c r="G4" s="19"/>
      <c r="I4" s="19"/>
      <c r="J4" s="19"/>
      <c r="K4" s="19"/>
      <c r="L4" s="19"/>
    </row>
    <row r="5" spans="1:24" ht="37.5" customHeight="1">
      <c r="A5" s="707" t="s">
        <v>502</v>
      </c>
      <c r="B5" s="708"/>
      <c r="C5" s="756" t="s">
        <v>486</v>
      </c>
      <c r="D5" s="757"/>
      <c r="E5" s="757"/>
      <c r="F5" s="757"/>
      <c r="G5" s="757"/>
      <c r="H5" s="758" t="s">
        <v>646</v>
      </c>
      <c r="I5" s="759"/>
      <c r="J5" s="759"/>
      <c r="K5" s="759"/>
      <c r="L5" s="760"/>
    </row>
    <row r="6" spans="1:24" ht="39.6" customHeight="1">
      <c r="A6" s="711"/>
      <c r="B6" s="712"/>
      <c r="C6" s="5"/>
      <c r="D6" s="17" t="s">
        <v>667</v>
      </c>
      <c r="E6" s="17" t="s">
        <v>666</v>
      </c>
      <c r="F6" s="17" t="s">
        <v>665</v>
      </c>
      <c r="G6" s="17" t="s">
        <v>664</v>
      </c>
      <c r="H6" s="47"/>
      <c r="I6" s="17" t="s">
        <v>667</v>
      </c>
      <c r="J6" s="17" t="s">
        <v>666</v>
      </c>
      <c r="K6" s="17" t="s">
        <v>665</v>
      </c>
      <c r="L6" s="17" t="s">
        <v>664</v>
      </c>
    </row>
    <row r="7" spans="1:24">
      <c r="A7" s="12">
        <v>1</v>
      </c>
      <c r="B7" s="25" t="s">
        <v>505</v>
      </c>
      <c r="C7" s="137">
        <v>884592912.33820009</v>
      </c>
      <c r="D7" s="67">
        <v>847008926.09529996</v>
      </c>
      <c r="E7" s="67">
        <v>28573148.603700001</v>
      </c>
      <c r="F7" s="75">
        <v>6390206.9011000004</v>
      </c>
      <c r="G7" s="75">
        <v>2620630.7381000002</v>
      </c>
      <c r="H7" s="67">
        <v>7874456.3966999995</v>
      </c>
      <c r="I7" s="75">
        <v>2991034.67</v>
      </c>
      <c r="J7" s="75">
        <v>2557678.16</v>
      </c>
      <c r="K7" s="75">
        <v>2711417.2056999998</v>
      </c>
      <c r="L7" s="75">
        <v>-385673.63900000002</v>
      </c>
      <c r="N7" s="119"/>
      <c r="O7" s="119"/>
      <c r="P7" s="119"/>
      <c r="Q7" s="119"/>
      <c r="R7" s="119"/>
      <c r="S7" s="119"/>
      <c r="T7" s="119"/>
      <c r="U7" s="119"/>
      <c r="V7" s="119"/>
      <c r="W7" s="119"/>
      <c r="X7" s="119"/>
    </row>
    <row r="8" spans="1:24">
      <c r="A8" s="12">
        <v>2</v>
      </c>
      <c r="B8" s="25" t="s">
        <v>418</v>
      </c>
      <c r="C8" s="137">
        <v>1163759576.8039999</v>
      </c>
      <c r="D8" s="67">
        <v>1146443450.5641</v>
      </c>
      <c r="E8" s="67">
        <v>11284863.1578</v>
      </c>
      <c r="F8" s="75">
        <v>4508561.9324000003</v>
      </c>
      <c r="G8" s="75">
        <v>1522701.1497</v>
      </c>
      <c r="H8" s="67">
        <v>5512210.4019999998</v>
      </c>
      <c r="I8" s="75">
        <v>3112043.51</v>
      </c>
      <c r="J8" s="75">
        <v>907207.83</v>
      </c>
      <c r="K8" s="75">
        <v>1476708.9389</v>
      </c>
      <c r="L8" s="75">
        <v>16250.123100000001</v>
      </c>
      <c r="N8" s="119"/>
      <c r="O8" s="119"/>
      <c r="P8" s="119"/>
      <c r="Q8" s="119"/>
      <c r="R8" s="119"/>
      <c r="S8" s="119"/>
      <c r="T8" s="119"/>
      <c r="U8" s="119"/>
      <c r="V8" s="119"/>
      <c r="W8" s="119"/>
      <c r="X8" s="119"/>
    </row>
    <row r="9" spans="1:24">
      <c r="A9" s="12">
        <v>3</v>
      </c>
      <c r="B9" s="25" t="s">
        <v>419</v>
      </c>
      <c r="C9" s="137">
        <v>3503874.69</v>
      </c>
      <c r="D9" s="67">
        <v>3503874.69</v>
      </c>
      <c r="E9" s="67">
        <v>0</v>
      </c>
      <c r="F9" s="74">
        <v>0</v>
      </c>
      <c r="G9" s="74">
        <v>0</v>
      </c>
      <c r="H9" s="67">
        <v>0</v>
      </c>
      <c r="I9" s="74">
        <v>0</v>
      </c>
      <c r="J9" s="74">
        <v>0</v>
      </c>
      <c r="K9" s="74">
        <v>0</v>
      </c>
      <c r="L9" s="74">
        <v>0</v>
      </c>
      <c r="N9" s="119"/>
      <c r="O9" s="119"/>
      <c r="P9" s="119"/>
      <c r="Q9" s="119"/>
      <c r="R9" s="119"/>
      <c r="S9" s="119"/>
      <c r="T9" s="119"/>
      <c r="U9" s="119"/>
      <c r="V9" s="119"/>
      <c r="W9" s="119"/>
      <c r="X9" s="119"/>
    </row>
    <row r="10" spans="1:24">
      <c r="A10" s="12">
        <v>4</v>
      </c>
      <c r="B10" s="25" t="s">
        <v>506</v>
      </c>
      <c r="C10" s="137">
        <v>1710410732.0140002</v>
      </c>
      <c r="D10" s="67">
        <v>1546467455.2420001</v>
      </c>
      <c r="E10" s="67">
        <v>117082020.45829999</v>
      </c>
      <c r="F10" s="74">
        <v>39416711.8891</v>
      </c>
      <c r="G10" s="74">
        <v>7444544.4245999996</v>
      </c>
      <c r="H10" s="67">
        <v>5607387.8603999997</v>
      </c>
      <c r="I10" s="74">
        <v>562928.9</v>
      </c>
      <c r="J10" s="74">
        <v>233521.61</v>
      </c>
      <c r="K10" s="74">
        <v>6364790.1152999997</v>
      </c>
      <c r="L10" s="74">
        <v>-1553852.7649000001</v>
      </c>
      <c r="N10" s="119"/>
      <c r="O10" s="119"/>
      <c r="P10" s="119"/>
      <c r="Q10" s="119"/>
      <c r="R10" s="119"/>
      <c r="S10" s="119"/>
      <c r="T10" s="119"/>
      <c r="U10" s="119"/>
      <c r="V10" s="119"/>
      <c r="W10" s="119"/>
      <c r="X10" s="119"/>
    </row>
    <row r="11" spans="1:24">
      <c r="A11" s="12">
        <v>5</v>
      </c>
      <c r="B11" s="25" t="s">
        <v>420</v>
      </c>
      <c r="C11" s="137">
        <v>1722409241.326</v>
      </c>
      <c r="D11" s="67">
        <v>1625566441.3663001</v>
      </c>
      <c r="E11" s="67">
        <v>58851258.185900003</v>
      </c>
      <c r="F11" s="74">
        <v>36908690.340899996</v>
      </c>
      <c r="G11" s="74">
        <v>1082851.4328999999</v>
      </c>
      <c r="H11" s="67">
        <v>13754129.159499999</v>
      </c>
      <c r="I11" s="74">
        <v>2566538.29</v>
      </c>
      <c r="J11" s="74">
        <v>675851.04</v>
      </c>
      <c r="K11" s="74">
        <v>11084480.623199999</v>
      </c>
      <c r="L11" s="74">
        <v>-572740.79370000004</v>
      </c>
      <c r="N11" s="119"/>
      <c r="O11" s="119"/>
      <c r="P11" s="119"/>
      <c r="Q11" s="119"/>
      <c r="R11" s="119"/>
      <c r="S11" s="119"/>
      <c r="T11" s="119"/>
      <c r="U11" s="119"/>
      <c r="V11" s="119"/>
      <c r="W11" s="119"/>
      <c r="X11" s="119"/>
    </row>
    <row r="12" spans="1:24">
      <c r="A12" s="12">
        <v>6</v>
      </c>
      <c r="B12" s="25" t="s">
        <v>421</v>
      </c>
      <c r="C12" s="137">
        <v>1085689345.8339</v>
      </c>
      <c r="D12" s="67">
        <v>988885136.43309999</v>
      </c>
      <c r="E12" s="67">
        <v>73666528.861399993</v>
      </c>
      <c r="F12" s="74">
        <v>20098633.082199998</v>
      </c>
      <c r="G12" s="74">
        <v>3039047.4572000001</v>
      </c>
      <c r="H12" s="67">
        <v>14210934.1884</v>
      </c>
      <c r="I12" s="74">
        <v>3209943.92</v>
      </c>
      <c r="J12" s="74">
        <v>3073586.09</v>
      </c>
      <c r="K12" s="74">
        <v>8144936.8970999997</v>
      </c>
      <c r="L12" s="74">
        <v>-217532.7187</v>
      </c>
      <c r="N12" s="119"/>
      <c r="O12" s="119"/>
      <c r="P12" s="119"/>
      <c r="Q12" s="119"/>
      <c r="R12" s="119"/>
      <c r="S12" s="119"/>
      <c r="T12" s="119"/>
      <c r="U12" s="119"/>
      <c r="V12" s="119"/>
      <c r="W12" s="119"/>
      <c r="X12" s="119"/>
    </row>
    <row r="13" spans="1:24">
      <c r="A13" s="12">
        <v>7</v>
      </c>
      <c r="B13" s="25" t="s">
        <v>422</v>
      </c>
      <c r="C13" s="137">
        <v>1058941058.997</v>
      </c>
      <c r="D13" s="67">
        <v>1016696556.3753999</v>
      </c>
      <c r="E13" s="67">
        <v>19770928.581300002</v>
      </c>
      <c r="F13" s="74">
        <v>20694217.148800001</v>
      </c>
      <c r="G13" s="74">
        <v>1779356.8914999999</v>
      </c>
      <c r="H13" s="67">
        <v>13659731.175899999</v>
      </c>
      <c r="I13" s="74">
        <v>2179027.1</v>
      </c>
      <c r="J13" s="74">
        <v>778708.82</v>
      </c>
      <c r="K13" s="74">
        <v>10761313.255899999</v>
      </c>
      <c r="L13" s="74">
        <v>-59318</v>
      </c>
      <c r="N13" s="119"/>
      <c r="O13" s="119"/>
      <c r="P13" s="119"/>
      <c r="Q13" s="119"/>
      <c r="R13" s="119"/>
      <c r="S13" s="119"/>
      <c r="T13" s="119"/>
      <c r="U13" s="119"/>
      <c r="V13" s="119"/>
      <c r="W13" s="119"/>
      <c r="X13" s="119"/>
    </row>
    <row r="14" spans="1:24">
      <c r="A14" s="12">
        <v>8</v>
      </c>
      <c r="B14" s="25" t="s">
        <v>423</v>
      </c>
      <c r="C14" s="137">
        <v>1321240237.9298</v>
      </c>
      <c r="D14" s="67">
        <v>1239291319.3831</v>
      </c>
      <c r="E14" s="67">
        <v>65309224.229099996</v>
      </c>
      <c r="F14" s="74">
        <v>14392793.5425</v>
      </c>
      <c r="G14" s="74">
        <v>2246900.7751000002</v>
      </c>
      <c r="H14" s="67">
        <v>15966555.912</v>
      </c>
      <c r="I14" s="74">
        <v>4295026.87</v>
      </c>
      <c r="J14" s="74">
        <v>6201246.0899999999</v>
      </c>
      <c r="K14" s="74">
        <v>5374522.6124</v>
      </c>
      <c r="L14" s="74">
        <v>95760.339600000007</v>
      </c>
      <c r="N14" s="119"/>
      <c r="O14" s="119"/>
      <c r="P14" s="119"/>
      <c r="Q14" s="119"/>
      <c r="R14" s="119"/>
      <c r="S14" s="119"/>
      <c r="T14" s="119"/>
      <c r="U14" s="119"/>
      <c r="V14" s="119"/>
      <c r="W14" s="119"/>
      <c r="X14" s="119"/>
    </row>
    <row r="15" spans="1:24">
      <c r="A15" s="12">
        <v>9</v>
      </c>
      <c r="B15" s="25" t="s">
        <v>424</v>
      </c>
      <c r="C15" s="137">
        <v>1032965377.5683999</v>
      </c>
      <c r="D15" s="67">
        <v>887333702.89639997</v>
      </c>
      <c r="E15" s="67">
        <v>52993969.711000003</v>
      </c>
      <c r="F15" s="74">
        <v>85466365.863900006</v>
      </c>
      <c r="G15" s="74">
        <v>7171339.0970999999</v>
      </c>
      <c r="H15" s="67">
        <v>63459376.935699999</v>
      </c>
      <c r="I15" s="74">
        <v>2658018.38</v>
      </c>
      <c r="J15" s="74">
        <v>3050186.47</v>
      </c>
      <c r="K15" s="74">
        <v>56606488.159599997</v>
      </c>
      <c r="L15" s="74">
        <v>1144683.9261</v>
      </c>
      <c r="N15" s="119"/>
      <c r="O15" s="119"/>
      <c r="P15" s="119"/>
      <c r="Q15" s="119"/>
      <c r="R15" s="119"/>
      <c r="S15" s="119"/>
      <c r="T15" s="119"/>
      <c r="U15" s="119"/>
      <c r="V15" s="119"/>
      <c r="W15" s="119"/>
      <c r="X15" s="119"/>
    </row>
    <row r="16" spans="1:24">
      <c r="A16" s="12">
        <v>10</v>
      </c>
      <c r="B16" s="25" t="s">
        <v>425</v>
      </c>
      <c r="C16" s="137">
        <v>555115722.68939996</v>
      </c>
      <c r="D16" s="67">
        <v>533874445.23549998</v>
      </c>
      <c r="E16" s="67">
        <v>13145060.6084</v>
      </c>
      <c r="F16" s="74">
        <v>7605385.9677999998</v>
      </c>
      <c r="G16" s="74">
        <v>490830.87770000001</v>
      </c>
      <c r="H16" s="67">
        <v>6876967.8883000007</v>
      </c>
      <c r="I16" s="74">
        <v>1755659.46</v>
      </c>
      <c r="J16" s="74">
        <v>1247532.3899999999</v>
      </c>
      <c r="K16" s="74">
        <v>3841800.3439000002</v>
      </c>
      <c r="L16" s="74">
        <v>31975.6944</v>
      </c>
      <c r="N16" s="119"/>
      <c r="O16" s="119"/>
      <c r="P16" s="119"/>
      <c r="Q16" s="119"/>
      <c r="R16" s="119"/>
      <c r="S16" s="119"/>
      <c r="T16" s="119"/>
      <c r="U16" s="119"/>
      <c r="V16" s="119"/>
      <c r="W16" s="119"/>
      <c r="X16" s="119"/>
    </row>
    <row r="17" spans="1:24">
      <c r="A17" s="12">
        <v>11</v>
      </c>
      <c r="B17" s="25" t="s">
        <v>426</v>
      </c>
      <c r="C17" s="137">
        <v>506155599.87720001</v>
      </c>
      <c r="D17" s="67">
        <v>420190665.44270003</v>
      </c>
      <c r="E17" s="67">
        <v>81624414.488100007</v>
      </c>
      <c r="F17" s="74">
        <v>3253296.4940999998</v>
      </c>
      <c r="G17" s="74">
        <v>1087223.4523</v>
      </c>
      <c r="H17" s="67">
        <v>3341168.5425</v>
      </c>
      <c r="I17" s="74">
        <v>1280430.29</v>
      </c>
      <c r="J17" s="74">
        <v>707445.89</v>
      </c>
      <c r="K17" s="74">
        <v>1326056.5315</v>
      </c>
      <c r="L17" s="74">
        <v>27235.830999999998</v>
      </c>
      <c r="N17" s="119"/>
      <c r="O17" s="119"/>
      <c r="P17" s="119"/>
      <c r="Q17" s="119"/>
      <c r="R17" s="119"/>
      <c r="S17" s="119"/>
      <c r="T17" s="119"/>
      <c r="U17" s="119"/>
      <c r="V17" s="119"/>
      <c r="W17" s="119"/>
      <c r="X17" s="119"/>
    </row>
    <row r="18" spans="1:24">
      <c r="A18" s="12">
        <v>12</v>
      </c>
      <c r="B18" s="25" t="s">
        <v>427</v>
      </c>
      <c r="C18" s="137">
        <v>1028383867.1052001</v>
      </c>
      <c r="D18" s="67">
        <v>970242982.22920001</v>
      </c>
      <c r="E18" s="67">
        <v>39149398.187700003</v>
      </c>
      <c r="F18" s="74">
        <v>18147325.944899999</v>
      </c>
      <c r="G18" s="74">
        <v>844160.74340000004</v>
      </c>
      <c r="H18" s="67">
        <v>9577973.1841000021</v>
      </c>
      <c r="I18" s="74">
        <v>2803657.64</v>
      </c>
      <c r="J18" s="74">
        <v>2294309.31</v>
      </c>
      <c r="K18" s="74">
        <v>4493723.2094000001</v>
      </c>
      <c r="L18" s="74">
        <v>-13716.9753</v>
      </c>
      <c r="N18" s="119"/>
      <c r="O18" s="119"/>
      <c r="P18" s="119"/>
      <c r="Q18" s="119"/>
      <c r="R18" s="119"/>
      <c r="S18" s="119"/>
      <c r="T18" s="119"/>
      <c r="U18" s="119"/>
      <c r="V18" s="119"/>
      <c r="W18" s="119"/>
      <c r="X18" s="119"/>
    </row>
    <row r="19" spans="1:24">
      <c r="A19" s="12">
        <v>13</v>
      </c>
      <c r="B19" s="25" t="s">
        <v>428</v>
      </c>
      <c r="C19" s="137">
        <v>436362018.88780004</v>
      </c>
      <c r="D19" s="67">
        <v>389151494.95370001</v>
      </c>
      <c r="E19" s="67">
        <v>41179426.956299998</v>
      </c>
      <c r="F19" s="74">
        <v>5797803.8718999997</v>
      </c>
      <c r="G19" s="74">
        <v>233293.1059</v>
      </c>
      <c r="H19" s="67">
        <v>12621810.7359</v>
      </c>
      <c r="I19" s="74">
        <v>1683713.69</v>
      </c>
      <c r="J19" s="74">
        <v>9596099.2699999996</v>
      </c>
      <c r="K19" s="74">
        <v>1334335.5296</v>
      </c>
      <c r="L19" s="74">
        <v>7662.2462999999998</v>
      </c>
      <c r="N19" s="119"/>
      <c r="O19" s="119"/>
      <c r="P19" s="119"/>
      <c r="Q19" s="119"/>
      <c r="R19" s="119"/>
      <c r="S19" s="119"/>
      <c r="T19" s="119"/>
      <c r="U19" s="119"/>
      <c r="V19" s="119"/>
      <c r="W19" s="119"/>
      <c r="X19" s="119"/>
    </row>
    <row r="20" spans="1:24">
      <c r="A20" s="12">
        <v>14</v>
      </c>
      <c r="B20" s="25" t="s">
        <v>429</v>
      </c>
      <c r="C20" s="137">
        <v>1313661529.0773001</v>
      </c>
      <c r="D20" s="67">
        <v>956316344.80139995</v>
      </c>
      <c r="E20" s="67">
        <v>288044681.20740002</v>
      </c>
      <c r="F20" s="74">
        <v>68210544.148300007</v>
      </c>
      <c r="G20" s="74">
        <v>1089958.9202000001</v>
      </c>
      <c r="H20" s="67">
        <v>21390619.7883</v>
      </c>
      <c r="I20" s="74">
        <v>2618051.0699999998</v>
      </c>
      <c r="J20" s="74">
        <v>8594809.3200000003</v>
      </c>
      <c r="K20" s="74">
        <v>10240126.242900001</v>
      </c>
      <c r="L20" s="74">
        <v>-62366.844599999997</v>
      </c>
      <c r="N20" s="119"/>
      <c r="O20" s="119"/>
      <c r="P20" s="119"/>
      <c r="Q20" s="119"/>
      <c r="R20" s="119"/>
      <c r="S20" s="119"/>
      <c r="T20" s="119"/>
      <c r="U20" s="119"/>
      <c r="V20" s="119"/>
      <c r="W20" s="119"/>
      <c r="X20" s="119"/>
    </row>
    <row r="21" spans="1:24">
      <c r="A21" s="12">
        <v>15</v>
      </c>
      <c r="B21" s="25" t="s">
        <v>430</v>
      </c>
      <c r="C21" s="137">
        <v>493126114.92650002</v>
      </c>
      <c r="D21" s="67">
        <v>463312156.39950001</v>
      </c>
      <c r="E21" s="67">
        <v>20971996.499699999</v>
      </c>
      <c r="F21" s="74">
        <v>8168005.9630000005</v>
      </c>
      <c r="G21" s="74">
        <v>673956.06429999997</v>
      </c>
      <c r="H21" s="67">
        <v>4995670.8936000001</v>
      </c>
      <c r="I21" s="74">
        <v>1911258.67</v>
      </c>
      <c r="J21" s="74">
        <v>895208.38</v>
      </c>
      <c r="K21" s="74">
        <v>2315402.3420000002</v>
      </c>
      <c r="L21" s="74">
        <v>-126198.4984</v>
      </c>
      <c r="N21" s="119"/>
      <c r="O21" s="119"/>
      <c r="P21" s="119"/>
      <c r="Q21" s="119"/>
      <c r="R21" s="119"/>
      <c r="S21" s="119"/>
      <c r="T21" s="119"/>
      <c r="U21" s="119"/>
      <c r="V21" s="119"/>
      <c r="W21" s="119"/>
      <c r="X21" s="119"/>
    </row>
    <row r="22" spans="1:24">
      <c r="A22" s="12">
        <v>16</v>
      </c>
      <c r="B22" s="25" t="s">
        <v>431</v>
      </c>
      <c r="C22" s="137">
        <v>597524278.44459999</v>
      </c>
      <c r="D22" s="67">
        <v>486545422.11360002</v>
      </c>
      <c r="E22" s="67">
        <v>82032538.185900003</v>
      </c>
      <c r="F22" s="74">
        <v>28357493.712699998</v>
      </c>
      <c r="G22" s="74">
        <v>588824.43240000005</v>
      </c>
      <c r="H22" s="67">
        <v>19759281.537299998</v>
      </c>
      <c r="I22" s="74">
        <v>1132471.58</v>
      </c>
      <c r="J22" s="74">
        <v>1510548.84</v>
      </c>
      <c r="K22" s="74">
        <v>17106550.660399999</v>
      </c>
      <c r="L22" s="74">
        <v>9710.4568999999992</v>
      </c>
      <c r="N22" s="119"/>
      <c r="O22" s="119"/>
      <c r="P22" s="119"/>
      <c r="Q22" s="119"/>
      <c r="R22" s="119"/>
      <c r="S22" s="119"/>
      <c r="T22" s="119"/>
      <c r="U22" s="119"/>
      <c r="V22" s="119"/>
      <c r="W22" s="119"/>
      <c r="X22" s="119"/>
    </row>
    <row r="23" spans="1:24">
      <c r="A23" s="12">
        <v>17</v>
      </c>
      <c r="B23" s="25" t="s">
        <v>509</v>
      </c>
      <c r="C23" s="137">
        <v>271766964.56</v>
      </c>
      <c r="D23" s="67">
        <v>264133930.24810001</v>
      </c>
      <c r="E23" s="67">
        <v>3291876.8051999998</v>
      </c>
      <c r="F23" s="74">
        <v>4130707.5858999998</v>
      </c>
      <c r="G23" s="74">
        <v>210449.92079999999</v>
      </c>
      <c r="H23" s="67">
        <v>1797476.202</v>
      </c>
      <c r="I23" s="74">
        <v>408871.2</v>
      </c>
      <c r="J23" s="74">
        <v>255055.35</v>
      </c>
      <c r="K23" s="74">
        <v>1141283.7781</v>
      </c>
      <c r="L23" s="74">
        <v>-7734.1261000000004</v>
      </c>
      <c r="N23" s="119"/>
      <c r="O23" s="119"/>
      <c r="P23" s="119"/>
      <c r="Q23" s="119"/>
      <c r="R23" s="119"/>
      <c r="S23" s="119"/>
      <c r="T23" s="119"/>
      <c r="U23" s="119"/>
      <c r="V23" s="119"/>
      <c r="W23" s="119"/>
      <c r="X23" s="119"/>
    </row>
    <row r="24" spans="1:24">
      <c r="A24" s="12">
        <v>18</v>
      </c>
      <c r="B24" s="25" t="s">
        <v>432</v>
      </c>
      <c r="C24" s="137">
        <v>1423784592.1404002</v>
      </c>
      <c r="D24" s="67">
        <v>1408940684.779</v>
      </c>
      <c r="E24" s="67">
        <v>12122133.1558</v>
      </c>
      <c r="F24" s="74">
        <v>2067074.2646999999</v>
      </c>
      <c r="G24" s="74">
        <v>654699.94090000005</v>
      </c>
      <c r="H24" s="67">
        <v>3994593.3788000001</v>
      </c>
      <c r="I24" s="74">
        <v>2388928.0699999998</v>
      </c>
      <c r="J24" s="74">
        <v>907979.83</v>
      </c>
      <c r="K24" s="74">
        <v>726600.21</v>
      </c>
      <c r="L24" s="74">
        <v>-28914.731199999998</v>
      </c>
      <c r="N24" s="119"/>
      <c r="O24" s="119"/>
      <c r="P24" s="119"/>
      <c r="Q24" s="119"/>
      <c r="R24" s="119"/>
      <c r="S24" s="119"/>
      <c r="T24" s="119"/>
      <c r="U24" s="119"/>
      <c r="V24" s="119"/>
      <c r="W24" s="119"/>
      <c r="X24" s="119"/>
    </row>
    <row r="25" spans="1:24">
      <c r="A25" s="12">
        <v>19</v>
      </c>
      <c r="B25" s="25" t="s">
        <v>433</v>
      </c>
      <c r="C25" s="137">
        <v>133974516.47679999</v>
      </c>
      <c r="D25" s="67">
        <v>129108420.9276</v>
      </c>
      <c r="E25" s="67">
        <v>3111980.6398</v>
      </c>
      <c r="F25" s="74">
        <v>1726177.4297</v>
      </c>
      <c r="G25" s="74">
        <v>27937.4797</v>
      </c>
      <c r="H25" s="67">
        <v>1055989.1431</v>
      </c>
      <c r="I25" s="74">
        <v>255212</v>
      </c>
      <c r="J25" s="74">
        <v>173875.03</v>
      </c>
      <c r="K25" s="74">
        <v>624622.67310000001</v>
      </c>
      <c r="L25" s="74">
        <v>2279.44</v>
      </c>
      <c r="N25" s="119"/>
      <c r="O25" s="119"/>
      <c r="P25" s="119"/>
      <c r="Q25" s="119"/>
      <c r="R25" s="119"/>
      <c r="S25" s="119"/>
      <c r="T25" s="119"/>
      <c r="U25" s="119"/>
      <c r="V25" s="119"/>
      <c r="W25" s="119"/>
      <c r="X25" s="119"/>
    </row>
    <row r="26" spans="1:24">
      <c r="A26" s="12">
        <v>20</v>
      </c>
      <c r="B26" s="25" t="s">
        <v>508</v>
      </c>
      <c r="C26" s="137">
        <v>661383033.45740008</v>
      </c>
      <c r="D26" s="67">
        <v>611907259.50510001</v>
      </c>
      <c r="E26" s="67">
        <v>25757616.923500001</v>
      </c>
      <c r="F26" s="74">
        <v>17176845.283300001</v>
      </c>
      <c r="G26" s="74">
        <v>6541311.7455000002</v>
      </c>
      <c r="H26" s="67">
        <v>9289996.0995000005</v>
      </c>
      <c r="I26" s="74">
        <v>1571069.74</v>
      </c>
      <c r="J26" s="74">
        <v>2019951.17</v>
      </c>
      <c r="K26" s="74">
        <v>4268103.9342</v>
      </c>
      <c r="L26" s="74">
        <v>1430871.2553000001</v>
      </c>
      <c r="N26" s="119"/>
      <c r="O26" s="119"/>
      <c r="P26" s="119"/>
      <c r="Q26" s="119"/>
      <c r="R26" s="119"/>
      <c r="S26" s="119"/>
      <c r="T26" s="119"/>
      <c r="U26" s="119"/>
      <c r="V26" s="119"/>
      <c r="W26" s="119"/>
      <c r="X26" s="119"/>
    </row>
    <row r="27" spans="1:24">
      <c r="A27" s="12">
        <v>21</v>
      </c>
      <c r="B27" s="25" t="s">
        <v>434</v>
      </c>
      <c r="C27" s="137">
        <v>148359125.51300001</v>
      </c>
      <c r="D27" s="67">
        <v>142345063.32859999</v>
      </c>
      <c r="E27" s="67">
        <v>3662057.2019000002</v>
      </c>
      <c r="F27" s="74">
        <v>2154044.4873000002</v>
      </c>
      <c r="G27" s="74">
        <v>197960.4952</v>
      </c>
      <c r="H27" s="67">
        <v>1214561.6150999998</v>
      </c>
      <c r="I27" s="74">
        <v>402595.94</v>
      </c>
      <c r="J27" s="74">
        <v>259952.42</v>
      </c>
      <c r="K27" s="74">
        <v>583860.87509999995</v>
      </c>
      <c r="L27" s="74">
        <v>-31847.62</v>
      </c>
      <c r="N27" s="119"/>
      <c r="O27" s="119"/>
      <c r="P27" s="119"/>
      <c r="Q27" s="119"/>
      <c r="R27" s="119"/>
      <c r="S27" s="119"/>
      <c r="T27" s="119"/>
      <c r="U27" s="119"/>
      <c r="V27" s="119"/>
      <c r="W27" s="119"/>
      <c r="X27" s="119"/>
    </row>
    <row r="28" spans="1:24">
      <c r="A28" s="12">
        <v>22</v>
      </c>
      <c r="B28" s="25" t="s">
        <v>435</v>
      </c>
      <c r="C28" s="137">
        <v>366691748.57359999</v>
      </c>
      <c r="D28" s="67">
        <v>353521958.18059999</v>
      </c>
      <c r="E28" s="67">
        <v>7971149.3726000004</v>
      </c>
      <c r="F28" s="74">
        <v>4887699.2412999999</v>
      </c>
      <c r="G28" s="74">
        <v>310941.77909999999</v>
      </c>
      <c r="H28" s="67">
        <v>2026611.6388999999</v>
      </c>
      <c r="I28" s="74">
        <v>633989.32999999996</v>
      </c>
      <c r="J28" s="74">
        <v>497852.36</v>
      </c>
      <c r="K28" s="74">
        <v>908733.97889999999</v>
      </c>
      <c r="L28" s="74">
        <v>-13964.03</v>
      </c>
      <c r="N28" s="119"/>
      <c r="O28" s="119"/>
      <c r="P28" s="119"/>
      <c r="Q28" s="119"/>
      <c r="R28" s="119"/>
      <c r="S28" s="119"/>
      <c r="T28" s="119"/>
      <c r="U28" s="119"/>
      <c r="V28" s="119"/>
      <c r="W28" s="119"/>
      <c r="X28" s="119"/>
    </row>
    <row r="29" spans="1:24">
      <c r="A29" s="12">
        <v>23</v>
      </c>
      <c r="B29" s="25" t="s">
        <v>436</v>
      </c>
      <c r="C29" s="137">
        <v>4526232430.0347996</v>
      </c>
      <c r="D29" s="67">
        <v>4263049946.5100999</v>
      </c>
      <c r="E29" s="67">
        <v>193979603.77000001</v>
      </c>
      <c r="F29" s="74">
        <v>54596751.457099997</v>
      </c>
      <c r="G29" s="74">
        <v>14606128.297599999</v>
      </c>
      <c r="H29" s="67">
        <v>44669563.0035</v>
      </c>
      <c r="I29" s="74">
        <v>13325309.51</v>
      </c>
      <c r="J29" s="74">
        <v>11157020.960000001</v>
      </c>
      <c r="K29" s="74">
        <v>21589753.833900001</v>
      </c>
      <c r="L29" s="74">
        <v>-1402521.3004000001</v>
      </c>
      <c r="N29" s="119"/>
      <c r="O29" s="119"/>
      <c r="P29" s="119"/>
      <c r="Q29" s="119"/>
      <c r="R29" s="119"/>
      <c r="S29" s="119"/>
      <c r="T29" s="119"/>
      <c r="U29" s="119"/>
      <c r="V29" s="119"/>
      <c r="W29" s="119"/>
      <c r="X29" s="119"/>
    </row>
    <row r="30" spans="1:24">
      <c r="A30" s="12">
        <v>24</v>
      </c>
      <c r="B30" s="25" t="s">
        <v>507</v>
      </c>
      <c r="C30" s="137">
        <v>1349461002.7708001</v>
      </c>
      <c r="D30" s="67">
        <v>1260715466.2741001</v>
      </c>
      <c r="E30" s="67">
        <v>44938283.140500002</v>
      </c>
      <c r="F30" s="74">
        <v>43064369.067199998</v>
      </c>
      <c r="G30" s="74">
        <v>742884.28899999999</v>
      </c>
      <c r="H30" s="67">
        <v>26205975.868100002</v>
      </c>
      <c r="I30" s="74">
        <v>4604832.3499999996</v>
      </c>
      <c r="J30" s="74">
        <v>3871542.54</v>
      </c>
      <c r="K30" s="74">
        <v>17723577.869100001</v>
      </c>
      <c r="L30" s="74">
        <v>6023.1090000000004</v>
      </c>
      <c r="N30" s="119"/>
      <c r="O30" s="119"/>
      <c r="P30" s="119"/>
      <c r="Q30" s="119"/>
      <c r="R30" s="119"/>
      <c r="S30" s="119"/>
      <c r="T30" s="119"/>
      <c r="U30" s="119"/>
      <c r="V30" s="119"/>
      <c r="W30" s="119"/>
      <c r="X30" s="119"/>
    </row>
    <row r="31" spans="1:24">
      <c r="A31" s="12">
        <v>25</v>
      </c>
      <c r="B31" s="25" t="s">
        <v>437</v>
      </c>
      <c r="C31" s="137">
        <v>3811846882.7809005</v>
      </c>
      <c r="D31" s="67">
        <v>3513286260.9461002</v>
      </c>
      <c r="E31" s="67">
        <v>208904245.15700001</v>
      </c>
      <c r="F31" s="74">
        <v>58504114.708700001</v>
      </c>
      <c r="G31" s="74">
        <v>31152261.969099998</v>
      </c>
      <c r="H31" s="67">
        <v>34739804.294199988</v>
      </c>
      <c r="I31" s="74">
        <v>7900396.0000000037</v>
      </c>
      <c r="J31" s="74">
        <v>7360784.2099999869</v>
      </c>
      <c r="K31" s="74">
        <v>22631767.294199999</v>
      </c>
      <c r="L31" s="74">
        <v>-3153143.21</v>
      </c>
      <c r="N31" s="119"/>
      <c r="O31" s="119"/>
      <c r="P31" s="119"/>
      <c r="Q31" s="119"/>
      <c r="R31" s="119"/>
      <c r="S31" s="119"/>
      <c r="T31" s="119"/>
      <c r="U31" s="119"/>
      <c r="V31" s="119"/>
      <c r="W31" s="119"/>
      <c r="X31" s="119"/>
    </row>
    <row r="32" spans="1:24">
      <c r="A32" s="12">
        <v>26</v>
      </c>
      <c r="B32" s="25" t="s">
        <v>504</v>
      </c>
      <c r="C32" s="137">
        <v>29552356.119200002</v>
      </c>
      <c r="D32" s="67">
        <v>22900578.365400001</v>
      </c>
      <c r="E32" s="67">
        <v>2246770.5131999999</v>
      </c>
      <c r="F32" s="74">
        <v>4404814.9452</v>
      </c>
      <c r="G32" s="74">
        <v>192.2954</v>
      </c>
      <c r="H32" s="67">
        <v>4684750.3513000002</v>
      </c>
      <c r="I32" s="74">
        <v>90376.82</v>
      </c>
      <c r="J32" s="74">
        <v>297107.62</v>
      </c>
      <c r="K32" s="74">
        <v>4297265.9112999998</v>
      </c>
      <c r="L32" s="74">
        <v>0</v>
      </c>
      <c r="N32" s="119"/>
      <c r="O32" s="119"/>
      <c r="P32" s="119"/>
      <c r="Q32" s="119"/>
      <c r="R32" s="119"/>
      <c r="S32" s="119"/>
      <c r="T32" s="119"/>
      <c r="U32" s="119"/>
      <c r="V32" s="119"/>
      <c r="W32" s="119"/>
      <c r="X32" s="119"/>
    </row>
    <row r="33" spans="1:24">
      <c r="A33" s="12">
        <v>27</v>
      </c>
      <c r="B33" s="46" t="s">
        <v>64</v>
      </c>
      <c r="C33" s="138">
        <v>27636894140.936199</v>
      </c>
      <c r="D33" s="70">
        <v>25490739943.285999</v>
      </c>
      <c r="E33" s="70">
        <v>1499665174.6015003</v>
      </c>
      <c r="F33" s="139">
        <v>560128635.27399993</v>
      </c>
      <c r="G33" s="139">
        <v>86360387.774700001</v>
      </c>
      <c r="H33" s="140">
        <v>348287596.19509995</v>
      </c>
      <c r="I33" s="139">
        <v>66341385.000000007</v>
      </c>
      <c r="J33" s="139">
        <v>69125061</v>
      </c>
      <c r="K33" s="139">
        <v>217678223.02569997</v>
      </c>
      <c r="L33" s="139">
        <v>-4857072.8306</v>
      </c>
      <c r="N33" s="119"/>
      <c r="O33" s="119"/>
      <c r="P33" s="119"/>
      <c r="Q33" s="119"/>
      <c r="R33" s="119"/>
      <c r="S33" s="119"/>
      <c r="T33" s="119"/>
      <c r="U33" s="119"/>
      <c r="V33" s="119"/>
      <c r="W33" s="119"/>
      <c r="X33" s="119"/>
    </row>
    <row r="34" spans="1:24">
      <c r="A34" s="39"/>
      <c r="B34" s="39"/>
      <c r="C34" s="39"/>
      <c r="D34" s="39"/>
      <c r="E34" s="39"/>
      <c r="H34" s="39"/>
    </row>
    <row r="35" spans="1:24">
      <c r="A35" s="39"/>
      <c r="B35" s="45"/>
      <c r="C35" s="45"/>
      <c r="D35" s="39"/>
      <c r="E35" s="39"/>
      <c r="H35" s="39"/>
    </row>
  </sheetData>
  <mergeCells count="3">
    <mergeCell ref="A5:B6"/>
    <mergeCell ref="C5:G5"/>
    <mergeCell ref="H5:L5"/>
  </mergeCells>
  <conditionalFormatting sqref="A5">
    <cfRule type="duplicateValues" dxfId="5" priority="1"/>
    <cfRule type="duplicateValues" dxfId="4" priority="2"/>
    <cfRule type="duplicateValues" dxfId="3" priority="3"/>
  </conditionalFormatting>
  <pageMargins left="0.7" right="0.7" top="0.75" bottom="0.75" header="0.3" footer="0.3"/>
  <pageSetup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K18"/>
  <sheetViews>
    <sheetView showGridLines="0" zoomScale="80" zoomScaleNormal="80" workbookViewId="0"/>
  </sheetViews>
  <sheetFormatPr defaultColWidth="8.7109375" defaultRowHeight="12"/>
  <cols>
    <col min="1" max="1" width="11.85546875" style="48" bestFit="1" customWidth="1"/>
    <col min="2" max="2" width="68.7109375" style="48" customWidth="1"/>
    <col min="3" max="11" width="28.28515625" style="48" customWidth="1"/>
    <col min="12" max="16384" width="8.7109375" style="48"/>
  </cols>
  <sheetData>
    <row r="1" spans="1:11" s="19" customFormat="1" ht="13.5">
      <c r="A1" s="1" t="s">
        <v>30</v>
      </c>
      <c r="B1" s="9" t="str">
        <f>'Info '!C2</f>
        <v xml:space="preserve">JSC "Bank of Georgia" </v>
      </c>
    </row>
    <row r="2" spans="1:11" s="19" customFormat="1" ht="12.75">
      <c r="A2" s="2" t="s">
        <v>31</v>
      </c>
      <c r="B2" s="283">
        <f>'1. key ratios '!B2</f>
        <v>46022</v>
      </c>
    </row>
    <row r="3" spans="1:11" s="19" customFormat="1" ht="12.75">
      <c r="A3" s="3" t="s">
        <v>487</v>
      </c>
    </row>
    <row r="4" spans="1:11">
      <c r="C4" s="52" t="s">
        <v>681</v>
      </c>
      <c r="D4" s="52" t="s">
        <v>680</v>
      </c>
      <c r="E4" s="52" t="s">
        <v>679</v>
      </c>
      <c r="F4" s="52" t="s">
        <v>678</v>
      </c>
      <c r="G4" s="52" t="s">
        <v>677</v>
      </c>
      <c r="H4" s="52" t="s">
        <v>676</v>
      </c>
      <c r="I4" s="52" t="s">
        <v>675</v>
      </c>
      <c r="J4" s="52" t="s">
        <v>674</v>
      </c>
      <c r="K4" s="52" t="s">
        <v>673</v>
      </c>
    </row>
    <row r="5" spans="1:11" ht="104.1" customHeight="1">
      <c r="A5" s="761" t="s">
        <v>672</v>
      </c>
      <c r="B5" s="762"/>
      <c r="C5" s="51" t="s">
        <v>488</v>
      </c>
      <c r="D5" s="51" t="s">
        <v>489</v>
      </c>
      <c r="E5" s="51" t="s">
        <v>490</v>
      </c>
      <c r="F5" s="51" t="s">
        <v>491</v>
      </c>
      <c r="G5" s="51" t="s">
        <v>492</v>
      </c>
      <c r="H5" s="51" t="s">
        <v>493</v>
      </c>
      <c r="I5" s="51" t="s">
        <v>494</v>
      </c>
      <c r="J5" s="51" t="s">
        <v>495</v>
      </c>
      <c r="K5" s="51" t="s">
        <v>496</v>
      </c>
    </row>
    <row r="6" spans="1:11" ht="12.75">
      <c r="A6" s="11">
        <v>1</v>
      </c>
      <c r="B6" s="11" t="s">
        <v>456</v>
      </c>
      <c r="C6" s="67">
        <v>431642866.43999994</v>
      </c>
      <c r="D6" s="67">
        <v>148989616.14000002</v>
      </c>
      <c r="E6" s="67">
        <v>41833883.515599996</v>
      </c>
      <c r="F6" s="67">
        <v>238250566.62</v>
      </c>
      <c r="G6" s="67">
        <v>19483027936.148399</v>
      </c>
      <c r="H6" s="67">
        <v>965250688.55840003</v>
      </c>
      <c r="I6" s="67">
        <v>608454817.29769993</v>
      </c>
      <c r="J6" s="67">
        <v>1020614118.0123999</v>
      </c>
      <c r="K6" s="67">
        <v>4698829648.2037039</v>
      </c>
    </row>
    <row r="7" spans="1:11" ht="12.75">
      <c r="A7" s="11">
        <v>2</v>
      </c>
      <c r="B7" s="12" t="s">
        <v>497</v>
      </c>
      <c r="C7" s="67"/>
      <c r="D7" s="67"/>
      <c r="E7" s="67"/>
      <c r="F7" s="67"/>
      <c r="G7" s="67">
        <v>142622671.63999999</v>
      </c>
      <c r="H7" s="67"/>
      <c r="I7" s="67"/>
      <c r="J7" s="67"/>
      <c r="K7" s="67">
        <v>109042644.36000001</v>
      </c>
    </row>
    <row r="8" spans="1:11" ht="12.75">
      <c r="A8" s="11">
        <v>3</v>
      </c>
      <c r="B8" s="12" t="s">
        <v>464</v>
      </c>
      <c r="C8" s="67">
        <v>286996482.33702803</v>
      </c>
      <c r="D8" s="67">
        <v>0</v>
      </c>
      <c r="E8" s="67">
        <v>0</v>
      </c>
      <c r="F8" s="67">
        <v>0</v>
      </c>
      <c r="G8" s="67">
        <v>577359135.80164802</v>
      </c>
      <c r="H8" s="67">
        <v>8978145.3120000008</v>
      </c>
      <c r="I8" s="67">
        <v>11321502.886</v>
      </c>
      <c r="J8" s="67">
        <v>0</v>
      </c>
      <c r="K8" s="67">
        <v>2273583957.5229974</v>
      </c>
    </row>
    <row r="9" spans="1:11" ht="12.75">
      <c r="A9" s="11">
        <v>4</v>
      </c>
      <c r="B9" s="40" t="s">
        <v>498</v>
      </c>
      <c r="C9" s="141">
        <v>24243.224150829799</v>
      </c>
      <c r="D9" s="141">
        <v>5304682.3203505296</v>
      </c>
      <c r="E9" s="141">
        <v>2183370.6449597701</v>
      </c>
      <c r="F9" s="141">
        <v>33064.989014061801</v>
      </c>
      <c r="G9" s="141">
        <v>491515640.90394199</v>
      </c>
      <c r="H9" s="141">
        <v>6646436.3676510397</v>
      </c>
      <c r="I9" s="141">
        <v>19022355.650759</v>
      </c>
      <c r="J9" s="141">
        <v>0</v>
      </c>
      <c r="K9" s="141">
        <v>121759228.9479026</v>
      </c>
    </row>
    <row r="10" spans="1:11" ht="12.75">
      <c r="A10" s="11">
        <v>5</v>
      </c>
      <c r="B10" s="30" t="s">
        <v>499</v>
      </c>
      <c r="C10" s="141"/>
      <c r="D10" s="141"/>
      <c r="E10" s="141"/>
      <c r="F10" s="141"/>
      <c r="G10" s="141"/>
      <c r="H10" s="141"/>
      <c r="I10" s="141"/>
      <c r="J10" s="141"/>
      <c r="K10" s="141"/>
    </row>
    <row r="11" spans="1:11" ht="12.75">
      <c r="A11" s="11">
        <v>6</v>
      </c>
      <c r="B11" s="30" t="s">
        <v>500</v>
      </c>
      <c r="C11" s="141">
        <v>915398.5</v>
      </c>
      <c r="D11" s="141">
        <v>0</v>
      </c>
      <c r="E11" s="141">
        <v>0</v>
      </c>
      <c r="F11" s="141">
        <v>0</v>
      </c>
      <c r="G11" s="141">
        <v>2600174.56</v>
      </c>
      <c r="H11" s="141">
        <v>0</v>
      </c>
      <c r="I11" s="141">
        <v>0</v>
      </c>
      <c r="J11" s="141">
        <v>0</v>
      </c>
      <c r="K11" s="141">
        <v>613504.05942599976</v>
      </c>
    </row>
    <row r="13" spans="1:11" ht="15">
      <c r="B13" s="49"/>
      <c r="C13" s="142"/>
      <c r="D13" s="142"/>
      <c r="E13" s="142"/>
      <c r="F13" s="142"/>
      <c r="G13" s="142"/>
      <c r="H13" s="142"/>
      <c r="I13" s="142"/>
      <c r="J13" s="142"/>
      <c r="K13" s="142"/>
    </row>
    <row r="14" spans="1:11">
      <c r="C14" s="142"/>
      <c r="D14" s="142"/>
      <c r="E14" s="142"/>
      <c r="F14" s="142"/>
      <c r="G14" s="142"/>
      <c r="H14" s="142"/>
      <c r="I14" s="142"/>
      <c r="J14" s="142"/>
      <c r="K14" s="142"/>
    </row>
    <row r="15" spans="1:11">
      <c r="C15" s="142"/>
      <c r="D15" s="142"/>
      <c r="E15" s="142"/>
      <c r="F15" s="142"/>
      <c r="G15" s="142"/>
      <c r="H15" s="142"/>
      <c r="I15" s="142"/>
      <c r="J15" s="142"/>
      <c r="K15" s="142"/>
    </row>
    <row r="16" spans="1:11">
      <c r="C16" s="142"/>
      <c r="D16" s="142"/>
      <c r="E16" s="142"/>
      <c r="F16" s="142"/>
      <c r="G16" s="142"/>
      <c r="H16" s="142"/>
      <c r="I16" s="142"/>
      <c r="J16" s="142"/>
      <c r="K16" s="142"/>
    </row>
    <row r="17" spans="3:11">
      <c r="C17" s="142"/>
      <c r="D17" s="142"/>
      <c r="E17" s="142"/>
      <c r="F17" s="142"/>
      <c r="G17" s="142"/>
      <c r="H17" s="142"/>
      <c r="I17" s="142"/>
      <c r="J17" s="142"/>
      <c r="K17" s="142"/>
    </row>
    <row r="18" spans="3:11">
      <c r="C18" s="142"/>
      <c r="D18" s="142"/>
      <c r="E18" s="142"/>
      <c r="F18" s="142"/>
      <c r="G18" s="142"/>
      <c r="H18" s="142"/>
      <c r="I18" s="142"/>
      <c r="J18" s="142"/>
      <c r="K18" s="142"/>
    </row>
  </sheetData>
  <mergeCells count="1">
    <mergeCell ref="A5:B5"/>
  </mergeCells>
  <conditionalFormatting sqref="A5">
    <cfRule type="duplicateValues" dxfId="2" priority="1"/>
    <cfRule type="duplicateValues" dxfId="1" priority="2"/>
    <cfRule type="duplicateValues" dxfId="0" priority="3"/>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69"/>
  <sheetViews>
    <sheetView showGridLines="0" zoomScale="70" zoomScaleNormal="70" workbookViewId="0"/>
  </sheetViews>
  <sheetFormatPr defaultColWidth="8.7109375" defaultRowHeight="12.75"/>
  <cols>
    <col min="1" max="1" width="8.85546875" style="168" bestFit="1" customWidth="1"/>
    <col min="2" max="2" width="69.28515625" style="218" customWidth="1"/>
    <col min="3" max="8" width="15.28515625" style="78" bestFit="1" customWidth="1"/>
    <col min="9" max="9" width="8.7109375" style="7"/>
    <col min="10" max="15" width="18.28515625" style="7" bestFit="1" customWidth="1"/>
    <col min="16" max="16384" width="8.7109375" style="7"/>
  </cols>
  <sheetData>
    <row r="1" spans="1:15">
      <c r="A1" s="1" t="s">
        <v>30</v>
      </c>
      <c r="B1" s="346" t="str">
        <f>'Info '!C2</f>
        <v xml:space="preserve">JSC "Bank of Georgia" </v>
      </c>
      <c r="C1" s="73"/>
    </row>
    <row r="2" spans="1:15">
      <c r="A2" s="1" t="s">
        <v>31</v>
      </c>
      <c r="B2" s="345">
        <f>'1. key ratios '!B2</f>
        <v>46022</v>
      </c>
      <c r="C2" s="94"/>
      <c r="D2" s="77"/>
      <c r="E2" s="77"/>
      <c r="F2" s="77"/>
      <c r="G2" s="77"/>
      <c r="H2" s="77"/>
    </row>
    <row r="3" spans="1:15">
      <c r="A3" s="1"/>
      <c r="B3" s="39"/>
      <c r="C3" s="94"/>
      <c r="D3" s="77"/>
      <c r="E3" s="77"/>
      <c r="F3" s="77"/>
      <c r="G3" s="77"/>
      <c r="H3" s="77"/>
    </row>
    <row r="4" spans="1:15" ht="21" customHeight="1">
      <c r="A4" s="652" t="s">
        <v>6</v>
      </c>
      <c r="B4" s="653" t="s">
        <v>540</v>
      </c>
      <c r="C4" s="655" t="s">
        <v>541</v>
      </c>
      <c r="D4" s="655"/>
      <c r="E4" s="655"/>
      <c r="F4" s="655" t="s">
        <v>542</v>
      </c>
      <c r="G4" s="655"/>
      <c r="H4" s="656"/>
    </row>
    <row r="5" spans="1:15" ht="21" customHeight="1">
      <c r="A5" s="652"/>
      <c r="B5" s="654"/>
      <c r="C5" s="187" t="s">
        <v>32</v>
      </c>
      <c r="D5" s="187" t="s">
        <v>33</v>
      </c>
      <c r="E5" s="187" t="s">
        <v>34</v>
      </c>
      <c r="F5" s="187" t="s">
        <v>32</v>
      </c>
      <c r="G5" s="187" t="s">
        <v>33</v>
      </c>
      <c r="H5" s="187" t="s">
        <v>34</v>
      </c>
    </row>
    <row r="6" spans="1:15" ht="26.45" customHeight="1">
      <c r="A6" s="652"/>
      <c r="B6" s="188" t="s">
        <v>543</v>
      </c>
      <c r="C6" s="657"/>
      <c r="D6" s="658"/>
      <c r="E6" s="658"/>
      <c r="F6" s="658"/>
      <c r="G6" s="658"/>
      <c r="H6" s="659"/>
    </row>
    <row r="7" spans="1:15" ht="23.1" customHeight="1">
      <c r="A7" s="189">
        <v>1</v>
      </c>
      <c r="B7" s="190" t="s">
        <v>544</v>
      </c>
      <c r="C7" s="191">
        <v>1222874828.0799999</v>
      </c>
      <c r="D7" s="191">
        <v>3564354809.8921471</v>
      </c>
      <c r="E7" s="192">
        <f>C7+D7</f>
        <v>4787229637.972147</v>
      </c>
      <c r="F7" s="191">
        <v>305589512.27000004</v>
      </c>
      <c r="G7" s="191">
        <v>3880481972.3877606</v>
      </c>
      <c r="H7" s="192">
        <f>F7+G7</f>
        <v>4186071484.6577606</v>
      </c>
      <c r="J7" s="66"/>
      <c r="K7" s="66"/>
      <c r="L7" s="66"/>
      <c r="M7" s="66"/>
      <c r="N7" s="66"/>
      <c r="O7" s="66"/>
    </row>
    <row r="8" spans="1:15">
      <c r="A8" s="189">
        <v>1.1000000000000001</v>
      </c>
      <c r="B8" s="193" t="s">
        <v>545</v>
      </c>
      <c r="C8" s="191">
        <v>392696506.13999999</v>
      </c>
      <c r="D8" s="191">
        <v>572340694.79000008</v>
      </c>
      <c r="E8" s="192">
        <f t="shared" ref="E8:E36" si="0">C8+D8</f>
        <v>965037200.93000007</v>
      </c>
      <c r="F8" s="191">
        <v>299474651.68000001</v>
      </c>
      <c r="G8" s="191">
        <v>636477048.85000014</v>
      </c>
      <c r="H8" s="192">
        <f t="shared" ref="H8:H36" si="1">F8+G8</f>
        <v>935951700.53000021</v>
      </c>
      <c r="J8" s="78"/>
      <c r="K8" s="78"/>
      <c r="L8" s="78"/>
      <c r="M8" s="78"/>
      <c r="N8" s="78"/>
      <c r="O8" s="78"/>
    </row>
    <row r="9" spans="1:15">
      <c r="A9" s="189">
        <v>1.2</v>
      </c>
      <c r="B9" s="193" t="s">
        <v>546</v>
      </c>
      <c r="C9" s="191">
        <v>807352735.25</v>
      </c>
      <c r="D9" s="191">
        <v>2123645315.7799997</v>
      </c>
      <c r="E9" s="192">
        <f t="shared" si="0"/>
        <v>2930998051.0299997</v>
      </c>
      <c r="F9" s="191">
        <v>693634.61</v>
      </c>
      <c r="G9" s="191">
        <v>2427587631.7229609</v>
      </c>
      <c r="H9" s="192">
        <f t="shared" si="1"/>
        <v>2428281266.3329611</v>
      </c>
      <c r="J9" s="78"/>
      <c r="K9" s="78"/>
      <c r="L9" s="78"/>
      <c r="M9" s="78"/>
      <c r="N9" s="78"/>
      <c r="O9" s="78"/>
    </row>
    <row r="10" spans="1:15">
      <c r="A10" s="189">
        <v>1.3</v>
      </c>
      <c r="B10" s="193" t="s">
        <v>547</v>
      </c>
      <c r="C10" s="191">
        <v>22825586.690000001</v>
      </c>
      <c r="D10" s="191">
        <v>868368799.32214713</v>
      </c>
      <c r="E10" s="192">
        <f t="shared" si="0"/>
        <v>891194386.01214719</v>
      </c>
      <c r="F10" s="191">
        <v>5421225.9799999995</v>
      </c>
      <c r="G10" s="191">
        <v>816417291.8147999</v>
      </c>
      <c r="H10" s="192">
        <f t="shared" si="1"/>
        <v>821838517.79479992</v>
      </c>
      <c r="J10" s="78"/>
      <c r="K10" s="78"/>
      <c r="L10" s="78"/>
      <c r="M10" s="78"/>
      <c r="N10" s="78"/>
      <c r="O10" s="78"/>
    </row>
    <row r="11" spans="1:15">
      <c r="A11" s="189">
        <v>2</v>
      </c>
      <c r="B11" s="194" t="s">
        <v>548</v>
      </c>
      <c r="C11" s="191">
        <v>5714971.8300000001</v>
      </c>
      <c r="D11" s="191">
        <v>9994.859999999404</v>
      </c>
      <c r="E11" s="192">
        <f t="shared" si="0"/>
        <v>5724966.6899999995</v>
      </c>
      <c r="F11" s="191">
        <v>24175724.509999998</v>
      </c>
      <c r="G11" s="191">
        <v>10409.10000000149</v>
      </c>
      <c r="H11" s="192">
        <f t="shared" si="1"/>
        <v>24186133.609999999</v>
      </c>
      <c r="J11" s="78"/>
      <c r="K11" s="78"/>
      <c r="L11" s="78"/>
      <c r="M11" s="78"/>
      <c r="N11" s="78"/>
      <c r="O11" s="78"/>
    </row>
    <row r="12" spans="1:15">
      <c r="A12" s="189">
        <v>2.1</v>
      </c>
      <c r="B12" s="195" t="s">
        <v>549</v>
      </c>
      <c r="C12" s="191">
        <v>5714971.8300000001</v>
      </c>
      <c r="D12" s="191">
        <v>9994.859999999404</v>
      </c>
      <c r="E12" s="192">
        <f t="shared" si="0"/>
        <v>5724966.6899999995</v>
      </c>
      <c r="F12" s="191">
        <v>24175724.509999998</v>
      </c>
      <c r="G12" s="191">
        <v>10409.10000000149</v>
      </c>
      <c r="H12" s="192">
        <f t="shared" si="1"/>
        <v>24186133.609999999</v>
      </c>
      <c r="J12" s="78"/>
      <c r="K12" s="78"/>
      <c r="L12" s="78"/>
      <c r="M12" s="78"/>
      <c r="N12" s="78"/>
      <c r="O12" s="78"/>
    </row>
    <row r="13" spans="1:15" ht="26.45" customHeight="1">
      <c r="A13" s="189">
        <v>3</v>
      </c>
      <c r="B13" s="196" t="s">
        <v>550</v>
      </c>
      <c r="C13" s="191"/>
      <c r="D13" s="191"/>
      <c r="E13" s="192">
        <f t="shared" si="0"/>
        <v>0</v>
      </c>
      <c r="F13" s="191"/>
      <c r="G13" s="191"/>
      <c r="H13" s="192">
        <f t="shared" si="1"/>
        <v>0</v>
      </c>
      <c r="J13" s="78"/>
      <c r="K13" s="78"/>
      <c r="L13" s="78"/>
      <c r="M13" s="78"/>
      <c r="N13" s="78"/>
      <c r="O13" s="78"/>
    </row>
    <row r="14" spans="1:15" ht="26.45" customHeight="1">
      <c r="A14" s="189">
        <v>4</v>
      </c>
      <c r="B14" s="182" t="s">
        <v>551</v>
      </c>
      <c r="C14" s="191"/>
      <c r="D14" s="191"/>
      <c r="E14" s="192">
        <f t="shared" si="0"/>
        <v>0</v>
      </c>
      <c r="F14" s="191"/>
      <c r="G14" s="191"/>
      <c r="H14" s="192">
        <f t="shared" si="1"/>
        <v>0</v>
      </c>
      <c r="J14" s="78"/>
      <c r="K14" s="78"/>
      <c r="L14" s="78"/>
      <c r="M14" s="78"/>
      <c r="N14" s="78"/>
      <c r="O14" s="78"/>
    </row>
    <row r="15" spans="1:15" ht="24.6" customHeight="1">
      <c r="A15" s="189">
        <v>5</v>
      </c>
      <c r="B15" s="197" t="s">
        <v>552</v>
      </c>
      <c r="C15" s="198">
        <v>4362936167.4657993</v>
      </c>
      <c r="D15" s="198">
        <v>1928166642.0461011</v>
      </c>
      <c r="E15" s="199">
        <f t="shared" si="0"/>
        <v>6291102809.5118999</v>
      </c>
      <c r="F15" s="198">
        <v>3889757875.6711998</v>
      </c>
      <c r="G15" s="198">
        <v>2100862562.2144179</v>
      </c>
      <c r="H15" s="199">
        <f t="shared" si="1"/>
        <v>5990620437.8856182</v>
      </c>
      <c r="J15" s="78"/>
      <c r="K15" s="78"/>
      <c r="L15" s="78"/>
      <c r="M15" s="78"/>
      <c r="N15" s="78"/>
      <c r="O15" s="78"/>
    </row>
    <row r="16" spans="1:15">
      <c r="A16" s="189">
        <v>5.0999999999999996</v>
      </c>
      <c r="B16" s="181" t="s">
        <v>553</v>
      </c>
      <c r="C16" s="191">
        <v>108303.24</v>
      </c>
      <c r="D16" s="191">
        <v>1398808.56</v>
      </c>
      <c r="E16" s="192">
        <f t="shared" si="0"/>
        <v>1507111.8</v>
      </c>
      <c r="F16" s="191">
        <v>108303.24</v>
      </c>
      <c r="G16" s="191">
        <v>8870917.6575179994</v>
      </c>
      <c r="H16" s="192">
        <f t="shared" si="1"/>
        <v>8979220.8975179996</v>
      </c>
      <c r="J16" s="78"/>
      <c r="K16" s="78"/>
      <c r="L16" s="78"/>
      <c r="M16" s="78"/>
      <c r="N16" s="78"/>
      <c r="O16" s="78"/>
    </row>
    <row r="17" spans="1:15">
      <c r="A17" s="189">
        <v>5.2</v>
      </c>
      <c r="B17" s="181" t="s">
        <v>554</v>
      </c>
      <c r="C17" s="191">
        <v>4362827864.2257996</v>
      </c>
      <c r="D17" s="191">
        <v>1926767833.4861012</v>
      </c>
      <c r="E17" s="192">
        <f t="shared" si="0"/>
        <v>6289595697.7119007</v>
      </c>
      <c r="F17" s="191">
        <v>3889649572.4312</v>
      </c>
      <c r="G17" s="191">
        <v>2091991644.5569</v>
      </c>
      <c r="H17" s="192">
        <f t="shared" si="1"/>
        <v>5981641216.9881001</v>
      </c>
      <c r="J17" s="78"/>
      <c r="K17" s="78"/>
      <c r="L17" s="78"/>
      <c r="M17" s="78"/>
      <c r="N17" s="78"/>
      <c r="O17" s="78"/>
    </row>
    <row r="18" spans="1:15">
      <c r="A18" s="189">
        <v>5.3</v>
      </c>
      <c r="B18" s="200" t="s">
        <v>555</v>
      </c>
      <c r="C18" s="191"/>
      <c r="D18" s="191"/>
      <c r="E18" s="192">
        <f t="shared" si="0"/>
        <v>0</v>
      </c>
      <c r="F18" s="191"/>
      <c r="G18" s="191"/>
      <c r="H18" s="192">
        <f t="shared" si="1"/>
        <v>0</v>
      </c>
      <c r="J18" s="78"/>
      <c r="K18" s="78"/>
      <c r="L18" s="78"/>
      <c r="M18" s="78"/>
      <c r="N18" s="78"/>
      <c r="O18" s="78"/>
    </row>
    <row r="19" spans="1:15">
      <c r="A19" s="189">
        <v>6</v>
      </c>
      <c r="B19" s="196" t="s">
        <v>556</v>
      </c>
      <c r="C19" s="191">
        <v>17471862563.219398</v>
      </c>
      <c r="D19" s="191">
        <v>11757008288.319904</v>
      </c>
      <c r="E19" s="192">
        <f t="shared" si="0"/>
        <v>29228870851.539303</v>
      </c>
      <c r="F19" s="191">
        <v>15095887820.466902</v>
      </c>
      <c r="G19" s="191">
        <v>10328224021.5865</v>
      </c>
      <c r="H19" s="192">
        <f t="shared" si="1"/>
        <v>25424111842.053402</v>
      </c>
      <c r="J19" s="78"/>
      <c r="K19" s="78"/>
      <c r="L19" s="78"/>
      <c r="M19" s="78"/>
      <c r="N19" s="78"/>
      <c r="O19" s="78"/>
    </row>
    <row r="20" spans="1:15">
      <c r="A20" s="189">
        <v>6.1</v>
      </c>
      <c r="B20" s="181" t="s">
        <v>554</v>
      </c>
      <c r="C20" s="65">
        <v>1649509906.03</v>
      </c>
      <c r="D20" s="65">
        <v>290754400.70810008</v>
      </c>
      <c r="E20" s="172">
        <f t="shared" si="0"/>
        <v>1940264306.7381001</v>
      </c>
      <c r="F20" s="65">
        <v>1515500746.2900002</v>
      </c>
      <c r="G20" s="65">
        <v>371363221.98189998</v>
      </c>
      <c r="H20" s="172">
        <v>1886863968.2719002</v>
      </c>
      <c r="J20" s="78"/>
      <c r="K20" s="78"/>
      <c r="L20" s="78"/>
      <c r="M20" s="78"/>
      <c r="N20" s="78"/>
      <c r="O20" s="78"/>
    </row>
    <row r="21" spans="1:15">
      <c r="A21" s="189">
        <v>6.2</v>
      </c>
      <c r="B21" s="200" t="s">
        <v>555</v>
      </c>
      <c r="C21" s="65">
        <v>15822352657.1894</v>
      </c>
      <c r="D21" s="65">
        <v>11466253887.611805</v>
      </c>
      <c r="E21" s="172">
        <f t="shared" si="0"/>
        <v>27288606544.801205</v>
      </c>
      <c r="F21" s="65">
        <v>13580387074.176901</v>
      </c>
      <c r="G21" s="65">
        <v>9956860799.6046009</v>
      </c>
      <c r="H21" s="172">
        <v>23537247873.781502</v>
      </c>
      <c r="J21" s="78"/>
      <c r="K21" s="78"/>
      <c r="L21" s="78"/>
      <c r="M21" s="78"/>
      <c r="N21" s="78"/>
      <c r="O21" s="78"/>
    </row>
    <row r="22" spans="1:15">
      <c r="A22" s="189">
        <v>7</v>
      </c>
      <c r="B22" s="194" t="s">
        <v>557</v>
      </c>
      <c r="C22" s="191">
        <v>391420284.33000004</v>
      </c>
      <c r="D22" s="191"/>
      <c r="E22" s="192">
        <f t="shared" si="0"/>
        <v>391420284.33000004</v>
      </c>
      <c r="F22" s="191">
        <v>391420284.33000004</v>
      </c>
      <c r="G22" s="191">
        <v>0</v>
      </c>
      <c r="H22" s="192">
        <f t="shared" si="1"/>
        <v>391420284.33000004</v>
      </c>
      <c r="J22" s="78"/>
      <c r="K22" s="78"/>
      <c r="L22" s="78"/>
      <c r="M22" s="78"/>
      <c r="N22" s="78"/>
      <c r="O22" s="78"/>
    </row>
    <row r="23" spans="1:15">
      <c r="A23" s="189">
        <v>8</v>
      </c>
      <c r="B23" s="201" t="s">
        <v>558</v>
      </c>
      <c r="C23" s="191">
        <v>10482885.16</v>
      </c>
      <c r="D23" s="191"/>
      <c r="E23" s="192">
        <f t="shared" si="0"/>
        <v>10482885.16</v>
      </c>
      <c r="F23" s="191">
        <v>18006817.34</v>
      </c>
      <c r="G23" s="191">
        <v>0</v>
      </c>
      <c r="H23" s="192">
        <f t="shared" si="1"/>
        <v>18006817.34</v>
      </c>
      <c r="J23" s="78"/>
      <c r="K23" s="78"/>
      <c r="L23" s="78"/>
      <c r="M23" s="78"/>
      <c r="N23" s="78"/>
      <c r="O23" s="78"/>
    </row>
    <row r="24" spans="1:15">
      <c r="A24" s="189">
        <v>9</v>
      </c>
      <c r="B24" s="182" t="s">
        <v>559</v>
      </c>
      <c r="C24" s="191">
        <v>799373086.9000001</v>
      </c>
      <c r="D24" s="191">
        <v>0</v>
      </c>
      <c r="E24" s="192">
        <f t="shared" si="0"/>
        <v>799373086.9000001</v>
      </c>
      <c r="F24" s="191">
        <v>705962108.13999999</v>
      </c>
      <c r="G24" s="191">
        <v>0</v>
      </c>
      <c r="H24" s="192">
        <f t="shared" si="1"/>
        <v>705962108.13999999</v>
      </c>
      <c r="J24" s="78"/>
      <c r="K24" s="78"/>
      <c r="L24" s="78"/>
      <c r="M24" s="78"/>
      <c r="N24" s="78"/>
      <c r="O24" s="78"/>
    </row>
    <row r="25" spans="1:15">
      <c r="A25" s="189">
        <v>9.1</v>
      </c>
      <c r="B25" s="181" t="s">
        <v>560</v>
      </c>
      <c r="C25" s="191">
        <v>691117790.09000003</v>
      </c>
      <c r="D25" s="191"/>
      <c r="E25" s="192">
        <f t="shared" si="0"/>
        <v>691117790.09000003</v>
      </c>
      <c r="F25" s="191">
        <v>575188890.36000001</v>
      </c>
      <c r="G25" s="191">
        <v>0</v>
      </c>
      <c r="H25" s="192">
        <f t="shared" si="1"/>
        <v>575188890.36000001</v>
      </c>
      <c r="J25" s="78"/>
      <c r="K25" s="78"/>
      <c r="L25" s="78"/>
      <c r="M25" s="78"/>
      <c r="N25" s="78"/>
      <c r="O25" s="78"/>
    </row>
    <row r="26" spans="1:15">
      <c r="A26" s="189">
        <v>9.1999999999999993</v>
      </c>
      <c r="B26" s="181" t="s">
        <v>561</v>
      </c>
      <c r="C26" s="191">
        <v>108255296.81</v>
      </c>
      <c r="D26" s="191"/>
      <c r="E26" s="192">
        <f t="shared" si="0"/>
        <v>108255296.81</v>
      </c>
      <c r="F26" s="191">
        <v>130773217.78</v>
      </c>
      <c r="G26" s="191">
        <v>0</v>
      </c>
      <c r="H26" s="192">
        <f t="shared" si="1"/>
        <v>130773217.78</v>
      </c>
      <c r="J26" s="78"/>
      <c r="K26" s="78"/>
      <c r="L26" s="78"/>
      <c r="M26" s="78"/>
      <c r="N26" s="78"/>
      <c r="O26" s="78"/>
    </row>
    <row r="27" spans="1:15">
      <c r="A27" s="189">
        <v>10</v>
      </c>
      <c r="B27" s="182" t="s">
        <v>562</v>
      </c>
      <c r="C27" s="191">
        <v>195189323.09999999</v>
      </c>
      <c r="D27" s="191">
        <v>0</v>
      </c>
      <c r="E27" s="192">
        <f t="shared" si="0"/>
        <v>195189323.09999999</v>
      </c>
      <c r="F27" s="191">
        <v>189149082.08999997</v>
      </c>
      <c r="G27" s="191">
        <v>0</v>
      </c>
      <c r="H27" s="192">
        <f t="shared" si="1"/>
        <v>189149082.08999997</v>
      </c>
      <c r="J27" s="78"/>
      <c r="K27" s="78"/>
      <c r="L27" s="78"/>
      <c r="M27" s="78"/>
      <c r="N27" s="78"/>
      <c r="O27" s="78"/>
    </row>
    <row r="28" spans="1:15">
      <c r="A28" s="189">
        <v>10.1</v>
      </c>
      <c r="B28" s="181" t="s">
        <v>563</v>
      </c>
      <c r="C28" s="191">
        <v>33453342.84</v>
      </c>
      <c r="D28" s="191"/>
      <c r="E28" s="192">
        <f t="shared" si="0"/>
        <v>33453342.84</v>
      </c>
      <c r="F28" s="191">
        <v>33453342.84</v>
      </c>
      <c r="G28" s="191">
        <v>0</v>
      </c>
      <c r="H28" s="192">
        <f t="shared" si="1"/>
        <v>33453342.84</v>
      </c>
      <c r="J28" s="78"/>
      <c r="K28" s="78"/>
      <c r="L28" s="78"/>
      <c r="M28" s="78"/>
      <c r="N28" s="78"/>
      <c r="O28" s="78"/>
    </row>
    <row r="29" spans="1:15">
      <c r="A29" s="189">
        <v>10.199999999999999</v>
      </c>
      <c r="B29" s="181" t="s">
        <v>564</v>
      </c>
      <c r="C29" s="191">
        <v>161735980.25999999</v>
      </c>
      <c r="D29" s="191"/>
      <c r="E29" s="192">
        <f t="shared" si="0"/>
        <v>161735980.25999999</v>
      </c>
      <c r="F29" s="191">
        <v>155695739.24999997</v>
      </c>
      <c r="G29" s="191">
        <v>0</v>
      </c>
      <c r="H29" s="192">
        <f t="shared" si="1"/>
        <v>155695739.24999997</v>
      </c>
      <c r="J29" s="78"/>
      <c r="K29" s="78"/>
      <c r="L29" s="78"/>
      <c r="M29" s="78"/>
      <c r="N29" s="78"/>
      <c r="O29" s="78"/>
    </row>
    <row r="30" spans="1:15">
      <c r="A30" s="189">
        <v>11</v>
      </c>
      <c r="B30" s="182" t="s">
        <v>565</v>
      </c>
      <c r="C30" s="191">
        <v>0</v>
      </c>
      <c r="D30" s="191">
        <v>0</v>
      </c>
      <c r="E30" s="192">
        <f t="shared" si="0"/>
        <v>0</v>
      </c>
      <c r="F30" s="191">
        <v>45737954.850000001</v>
      </c>
      <c r="G30" s="191">
        <v>0</v>
      </c>
      <c r="H30" s="192">
        <f t="shared" si="1"/>
        <v>45737954.850000001</v>
      </c>
      <c r="J30" s="78"/>
      <c r="K30" s="78"/>
      <c r="L30" s="78"/>
      <c r="M30" s="78"/>
      <c r="N30" s="78"/>
      <c r="O30" s="78"/>
    </row>
    <row r="31" spans="1:15">
      <c r="A31" s="189">
        <v>11.1</v>
      </c>
      <c r="B31" s="181" t="s">
        <v>566</v>
      </c>
      <c r="C31" s="191">
        <v>0</v>
      </c>
      <c r="D31" s="191">
        <v>0</v>
      </c>
      <c r="E31" s="192">
        <f t="shared" si="0"/>
        <v>0</v>
      </c>
      <c r="F31" s="65">
        <v>45737954.850000001</v>
      </c>
      <c r="G31" s="191">
        <v>0</v>
      </c>
      <c r="H31" s="192">
        <f t="shared" si="1"/>
        <v>45737954.850000001</v>
      </c>
      <c r="J31" s="78"/>
      <c r="K31" s="78"/>
      <c r="L31" s="78"/>
      <c r="M31" s="78"/>
      <c r="N31" s="78"/>
      <c r="O31" s="78"/>
    </row>
    <row r="32" spans="1:15">
      <c r="A32" s="189">
        <v>11.2</v>
      </c>
      <c r="B32" s="181" t="s">
        <v>567</v>
      </c>
      <c r="C32" s="191">
        <v>0</v>
      </c>
      <c r="D32" s="191">
        <v>0</v>
      </c>
      <c r="E32" s="192">
        <f t="shared" si="0"/>
        <v>0</v>
      </c>
      <c r="F32" s="191">
        <v>0</v>
      </c>
      <c r="G32" s="191">
        <v>0</v>
      </c>
      <c r="H32" s="192">
        <f t="shared" si="1"/>
        <v>0</v>
      </c>
      <c r="J32" s="78"/>
      <c r="K32" s="78"/>
      <c r="L32" s="78"/>
      <c r="M32" s="78"/>
      <c r="N32" s="78"/>
      <c r="O32" s="78"/>
    </row>
    <row r="33" spans="1:15">
      <c r="A33" s="189">
        <v>13</v>
      </c>
      <c r="B33" s="182" t="s">
        <v>568</v>
      </c>
      <c r="C33" s="191">
        <v>588740876.39999998</v>
      </c>
      <c r="D33" s="191">
        <v>176078371.71210003</v>
      </c>
      <c r="E33" s="192">
        <f t="shared" si="0"/>
        <v>764819248.11210001</v>
      </c>
      <c r="F33" s="191">
        <v>535204084.20000041</v>
      </c>
      <c r="G33" s="191">
        <v>94809274.54052949</v>
      </c>
      <c r="H33" s="192">
        <f t="shared" si="1"/>
        <v>630013358.74052989</v>
      </c>
      <c r="J33" s="78"/>
      <c r="K33" s="78"/>
      <c r="L33" s="78"/>
      <c r="M33" s="78"/>
      <c r="N33" s="78"/>
      <c r="O33" s="78"/>
    </row>
    <row r="34" spans="1:15">
      <c r="A34" s="189">
        <v>13.1</v>
      </c>
      <c r="B34" s="202" t="s">
        <v>569</v>
      </c>
      <c r="C34" s="191">
        <v>365734805.37</v>
      </c>
      <c r="D34" s="191">
        <v>0</v>
      </c>
      <c r="E34" s="192">
        <f t="shared" si="0"/>
        <v>365734805.37</v>
      </c>
      <c r="F34" s="191">
        <v>370784190.25</v>
      </c>
      <c r="G34" s="191">
        <v>0</v>
      </c>
      <c r="H34" s="192">
        <f t="shared" si="1"/>
        <v>370784190.25</v>
      </c>
      <c r="J34" s="78"/>
      <c r="K34" s="78"/>
      <c r="L34" s="78"/>
      <c r="M34" s="78"/>
      <c r="N34" s="78"/>
      <c r="O34" s="78"/>
    </row>
    <row r="35" spans="1:15">
      <c r="A35" s="189">
        <v>13.2</v>
      </c>
      <c r="B35" s="202" t="s">
        <v>570</v>
      </c>
      <c r="C35" s="191">
        <v>0</v>
      </c>
      <c r="D35" s="191">
        <v>0</v>
      </c>
      <c r="E35" s="192">
        <f t="shared" si="0"/>
        <v>0</v>
      </c>
      <c r="F35" s="191">
        <v>0</v>
      </c>
      <c r="G35" s="191">
        <v>0</v>
      </c>
      <c r="H35" s="192">
        <f t="shared" si="1"/>
        <v>0</v>
      </c>
      <c r="J35" s="78"/>
      <c r="K35" s="78"/>
      <c r="L35" s="78"/>
      <c r="M35" s="78"/>
      <c r="N35" s="78"/>
      <c r="O35" s="78"/>
    </row>
    <row r="36" spans="1:15">
      <c r="A36" s="189">
        <v>14</v>
      </c>
      <c r="B36" s="203" t="s">
        <v>571</v>
      </c>
      <c r="C36" s="191">
        <v>25048594986.485203</v>
      </c>
      <c r="D36" s="191">
        <v>17425618106.830254</v>
      </c>
      <c r="E36" s="192">
        <f t="shared" si="0"/>
        <v>42474213093.31546</v>
      </c>
      <c r="F36" s="191">
        <v>21200891263.868103</v>
      </c>
      <c r="G36" s="191">
        <v>16404388239.829208</v>
      </c>
      <c r="H36" s="192">
        <f t="shared" si="1"/>
        <v>37605279503.697311</v>
      </c>
      <c r="J36" s="78"/>
      <c r="K36" s="78"/>
      <c r="L36" s="78"/>
      <c r="M36" s="78"/>
      <c r="N36" s="78"/>
      <c r="O36" s="78"/>
    </row>
    <row r="37" spans="1:15" ht="22.5" customHeight="1">
      <c r="A37" s="189"/>
      <c r="B37" s="204" t="s">
        <v>572</v>
      </c>
      <c r="C37" s="657"/>
      <c r="D37" s="658"/>
      <c r="E37" s="658"/>
      <c r="F37" s="658"/>
      <c r="G37" s="658"/>
      <c r="H37" s="659"/>
      <c r="J37" s="78"/>
      <c r="K37" s="78"/>
      <c r="L37" s="78"/>
      <c r="M37" s="78"/>
      <c r="N37" s="78"/>
      <c r="O37" s="78"/>
    </row>
    <row r="38" spans="1:15">
      <c r="A38" s="189">
        <v>15</v>
      </c>
      <c r="B38" s="205" t="s">
        <v>573</v>
      </c>
      <c r="C38" s="65">
        <f>C39</f>
        <v>11249808.109999999</v>
      </c>
      <c r="D38" s="65">
        <f>D39</f>
        <v>0</v>
      </c>
      <c r="E38" s="172">
        <f>C38+D38</f>
        <v>11249808.109999999</v>
      </c>
      <c r="F38" s="65">
        <v>5633133.1799999997</v>
      </c>
      <c r="G38" s="65">
        <v>421020</v>
      </c>
      <c r="H38" s="172">
        <v>6054153.1799999997</v>
      </c>
      <c r="J38" s="78">
        <f>C38-'[4]2. SOFP'!C38</f>
        <v>0</v>
      </c>
      <c r="K38" s="78">
        <f>D38-'[4]2. SOFP'!D38</f>
        <v>0</v>
      </c>
      <c r="L38" s="78">
        <f>E38-'[4]2. SOFP'!E38</f>
        <v>0</v>
      </c>
      <c r="M38" s="78">
        <f>F38-'[4]2. SOFP'!F38</f>
        <v>0</v>
      </c>
      <c r="N38" s="78">
        <f>G38-'[4]2. SOFP'!G38</f>
        <v>0</v>
      </c>
      <c r="O38" s="78">
        <f>H38-'[4]2. SOFP'!H38</f>
        <v>0</v>
      </c>
    </row>
    <row r="39" spans="1:15">
      <c r="A39" s="154">
        <v>15.1</v>
      </c>
      <c r="B39" s="206" t="s">
        <v>549</v>
      </c>
      <c r="C39" s="65">
        <v>11249808.109999999</v>
      </c>
      <c r="D39" s="65">
        <v>0</v>
      </c>
      <c r="E39" s="172">
        <f t="shared" ref="E39:E40" si="2">C39+D39</f>
        <v>11249808.109999999</v>
      </c>
      <c r="F39" s="65">
        <v>5633133.1799999997</v>
      </c>
      <c r="G39" s="65">
        <v>421020</v>
      </c>
      <c r="H39" s="172">
        <v>6054153.1799999997</v>
      </c>
      <c r="J39" s="78">
        <f>C39-'[4]2. SOFP'!C39</f>
        <v>0</v>
      </c>
      <c r="K39" s="78">
        <f>D39-'[4]2. SOFP'!D39</f>
        <v>0</v>
      </c>
      <c r="L39" s="78">
        <f>E39-'[4]2. SOFP'!E39</f>
        <v>0</v>
      </c>
      <c r="M39" s="78">
        <f>F39-'[4]2. SOFP'!F39</f>
        <v>0</v>
      </c>
      <c r="N39" s="78">
        <f>G39-'[4]2. SOFP'!G39</f>
        <v>0</v>
      </c>
      <c r="O39" s="78">
        <f>H39-'[4]2. SOFP'!H39</f>
        <v>0</v>
      </c>
    </row>
    <row r="40" spans="1:15" ht="24" customHeight="1">
      <c r="A40" s="154">
        <v>16</v>
      </c>
      <c r="B40" s="194" t="s">
        <v>574</v>
      </c>
      <c r="C40" s="65"/>
      <c r="D40" s="65"/>
      <c r="E40" s="172">
        <f t="shared" si="2"/>
        <v>0</v>
      </c>
      <c r="F40" s="65"/>
      <c r="G40" s="65"/>
      <c r="H40" s="172">
        <v>0</v>
      </c>
      <c r="J40" s="78">
        <f>C40-'[4]2. SOFP'!C40</f>
        <v>0</v>
      </c>
      <c r="K40" s="78">
        <f>D40-'[4]2. SOFP'!D40</f>
        <v>0</v>
      </c>
      <c r="L40" s="78">
        <f>E40-'[4]2. SOFP'!E40</f>
        <v>0</v>
      </c>
      <c r="M40" s="78">
        <f>F40-'[4]2. SOFP'!F40</f>
        <v>0</v>
      </c>
      <c r="N40" s="78">
        <f>G40-'[4]2. SOFP'!G40</f>
        <v>0</v>
      </c>
      <c r="O40" s="78">
        <f>H40-'[4]2. SOFP'!H40</f>
        <v>0</v>
      </c>
    </row>
    <row r="41" spans="1:15">
      <c r="A41" s="154">
        <v>17</v>
      </c>
      <c r="B41" s="194" t="s">
        <v>575</v>
      </c>
      <c r="C41" s="65">
        <f>SUM(C42:C45)</f>
        <v>19006039586.554298</v>
      </c>
      <c r="D41" s="65">
        <f>SUM(D42:D45)</f>
        <v>15586039965.015598</v>
      </c>
      <c r="E41" s="172">
        <f t="shared" ref="E41:E53" si="3">C41+D41</f>
        <v>34592079551.569901</v>
      </c>
      <c r="F41" s="65">
        <v>15289675603.036499</v>
      </c>
      <c r="G41" s="65">
        <v>15098812020.005152</v>
      </c>
      <c r="H41" s="172">
        <v>30388487623.041649</v>
      </c>
      <c r="J41" s="78">
        <f>C41-'[4]2. SOFP'!C41</f>
        <v>0</v>
      </c>
      <c r="K41" s="78">
        <f>D41-'[4]2. SOFP'!D41</f>
        <v>0</v>
      </c>
      <c r="L41" s="78">
        <f>E41-'[4]2. SOFP'!E41</f>
        <v>0</v>
      </c>
      <c r="M41" s="78">
        <f>F41-'[4]2. SOFP'!F41</f>
        <v>0</v>
      </c>
      <c r="N41" s="78">
        <f>G41-'[4]2. SOFP'!G41</f>
        <v>0</v>
      </c>
      <c r="O41" s="78">
        <f>H41-'[4]2. SOFP'!H41</f>
        <v>0</v>
      </c>
    </row>
    <row r="42" spans="1:15">
      <c r="A42" s="154">
        <v>17.100000000000001</v>
      </c>
      <c r="B42" s="207" t="s">
        <v>576</v>
      </c>
      <c r="C42" s="65">
        <v>14833971093.414301</v>
      </c>
      <c r="D42" s="65">
        <v>13325432590.319998</v>
      </c>
      <c r="E42" s="172">
        <f t="shared" si="3"/>
        <v>28159403683.734299</v>
      </c>
      <c r="F42" s="65">
        <v>11646983932.036499</v>
      </c>
      <c r="G42" s="65">
        <v>13467847215.084801</v>
      </c>
      <c r="H42" s="172">
        <v>25114831147.1213</v>
      </c>
      <c r="J42" s="78">
        <f>C42-'[4]2. SOFP'!C42</f>
        <v>0</v>
      </c>
      <c r="K42" s="78">
        <f>D42-'[4]2. SOFP'!D42</f>
        <v>0</v>
      </c>
      <c r="L42" s="78">
        <f>E42-'[4]2. SOFP'!E42</f>
        <v>0</v>
      </c>
      <c r="M42" s="78">
        <f>F42-'[4]2. SOFP'!F42</f>
        <v>0</v>
      </c>
      <c r="N42" s="78">
        <f>G42-'[4]2. SOFP'!G42</f>
        <v>0</v>
      </c>
      <c r="O42" s="78">
        <f>H42-'[4]2. SOFP'!H42</f>
        <v>0</v>
      </c>
    </row>
    <row r="43" spans="1:15">
      <c r="A43" s="154">
        <v>17.2</v>
      </c>
      <c r="B43" s="208" t="s">
        <v>577</v>
      </c>
      <c r="C43" s="65">
        <v>3718271998.4900002</v>
      </c>
      <c r="D43" s="65">
        <v>1733166325.3455997</v>
      </c>
      <c r="E43" s="172">
        <f t="shared" si="3"/>
        <v>5451438323.8355999</v>
      </c>
      <c r="F43" s="65">
        <v>3639461092.1999998</v>
      </c>
      <c r="G43" s="65">
        <v>1379554624.5103512</v>
      </c>
      <c r="H43" s="172">
        <v>5019015716.710351</v>
      </c>
      <c r="J43" s="78">
        <f>C43-'[4]2. SOFP'!C43</f>
        <v>0</v>
      </c>
      <c r="K43" s="78">
        <f>D43-'[4]2. SOFP'!D43</f>
        <v>0</v>
      </c>
      <c r="L43" s="78">
        <f>E43-'[4]2. SOFP'!E43</f>
        <v>0</v>
      </c>
      <c r="M43" s="78">
        <f>F43-'[4]2. SOFP'!F43</f>
        <v>0</v>
      </c>
      <c r="N43" s="78">
        <f>G43-'[4]2. SOFP'!G43</f>
        <v>0</v>
      </c>
      <c r="O43" s="78">
        <f>H43-'[4]2. SOFP'!H43</f>
        <v>0</v>
      </c>
    </row>
    <row r="44" spans="1:15">
      <c r="A44" s="154">
        <v>17.3</v>
      </c>
      <c r="B44" s="207" t="s">
        <v>578</v>
      </c>
      <c r="C44" s="65">
        <v>449496265.62</v>
      </c>
      <c r="D44" s="65">
        <v>308522624.06000006</v>
      </c>
      <c r="E44" s="172">
        <f t="shared" si="3"/>
        <v>758018889.68000007</v>
      </c>
      <c r="F44" s="65">
        <v>0</v>
      </c>
      <c r="G44" s="65">
        <v>91813731.5</v>
      </c>
      <c r="H44" s="172">
        <v>91813731.5</v>
      </c>
      <c r="J44" s="78">
        <f>C44-'[4]2. SOFP'!C44</f>
        <v>0</v>
      </c>
      <c r="K44" s="78">
        <f>D44-'[4]2. SOFP'!D44</f>
        <v>0</v>
      </c>
      <c r="L44" s="78">
        <f>E44-'[4]2. SOFP'!E44</f>
        <v>0</v>
      </c>
      <c r="M44" s="78">
        <f>F44-'[4]2. SOFP'!F44</f>
        <v>0</v>
      </c>
      <c r="N44" s="78">
        <f>G44-'[4]2. SOFP'!G44</f>
        <v>0</v>
      </c>
      <c r="O44" s="78">
        <f>H44-'[4]2. SOFP'!H44</f>
        <v>0</v>
      </c>
    </row>
    <row r="45" spans="1:15">
      <c r="A45" s="154">
        <v>17.399999999999999</v>
      </c>
      <c r="B45" s="207" t="s">
        <v>579</v>
      </c>
      <c r="C45" s="65">
        <v>4300229.03</v>
      </c>
      <c r="D45" s="65">
        <v>218918425.29000002</v>
      </c>
      <c r="E45" s="172">
        <f t="shared" si="3"/>
        <v>223218654.32000002</v>
      </c>
      <c r="F45" s="65">
        <v>3230578.8</v>
      </c>
      <c r="G45" s="65">
        <v>159596448.91</v>
      </c>
      <c r="H45" s="172">
        <v>162827027.71000001</v>
      </c>
      <c r="J45" s="78">
        <f>C45-'[4]2. SOFP'!C45</f>
        <v>0</v>
      </c>
      <c r="K45" s="78">
        <f>D45-'[4]2. SOFP'!D45</f>
        <v>0</v>
      </c>
      <c r="L45" s="78">
        <f>E45-'[4]2. SOFP'!E45</f>
        <v>0</v>
      </c>
      <c r="M45" s="78">
        <f>F45-'[4]2. SOFP'!F45</f>
        <v>0</v>
      </c>
      <c r="N45" s="78">
        <f>G45-'[4]2. SOFP'!G45</f>
        <v>0</v>
      </c>
      <c r="O45" s="78">
        <f>H45-'[4]2. SOFP'!H45</f>
        <v>0</v>
      </c>
    </row>
    <row r="46" spans="1:15">
      <c r="A46" s="154">
        <v>18</v>
      </c>
      <c r="B46" s="209" t="s">
        <v>580</v>
      </c>
      <c r="C46" s="65">
        <v>1043405.82</v>
      </c>
      <c r="D46" s="65">
        <v>1651326.2165999999</v>
      </c>
      <c r="E46" s="172">
        <f t="shared" si="3"/>
        <v>2694732.0365999998</v>
      </c>
      <c r="F46" s="65">
        <v>1434682.38</v>
      </c>
      <c r="G46" s="65">
        <v>2190689.6620999998</v>
      </c>
      <c r="H46" s="172">
        <v>3625372.0420999997</v>
      </c>
      <c r="J46" s="78">
        <f>C46-'[4]2. SOFP'!C46</f>
        <v>0</v>
      </c>
      <c r="K46" s="78">
        <f>D46-'[4]2. SOFP'!D46</f>
        <v>0</v>
      </c>
      <c r="L46" s="78">
        <f>E46-'[4]2. SOFP'!E46</f>
        <v>0</v>
      </c>
      <c r="M46" s="78">
        <f>F46-'[4]2. SOFP'!F46</f>
        <v>0</v>
      </c>
      <c r="N46" s="78">
        <f>G46-'[4]2. SOFP'!G46</f>
        <v>0</v>
      </c>
      <c r="O46" s="78">
        <f>H46-'[4]2. SOFP'!H46</f>
        <v>0</v>
      </c>
    </row>
    <row r="47" spans="1:15">
      <c r="A47" s="154">
        <v>19</v>
      </c>
      <c r="B47" s="209" t="s">
        <v>581</v>
      </c>
      <c r="C47" s="65">
        <f>SUM(C48:C49)</f>
        <v>16247362.909999995</v>
      </c>
      <c r="D47" s="65">
        <f>SUM(D48:D49)</f>
        <v>0</v>
      </c>
      <c r="E47" s="172">
        <f t="shared" si="3"/>
        <v>16247362.909999995</v>
      </c>
      <c r="F47" s="65">
        <v>14719007.390000001</v>
      </c>
      <c r="G47" s="65">
        <v>0</v>
      </c>
      <c r="H47" s="172">
        <v>14719007.390000001</v>
      </c>
      <c r="J47" s="78">
        <f>C47-'[4]2. SOFP'!C47</f>
        <v>0</v>
      </c>
      <c r="K47" s="78">
        <f>D47-'[4]2. SOFP'!D47</f>
        <v>0</v>
      </c>
      <c r="L47" s="78">
        <f>E47-'[4]2. SOFP'!E47</f>
        <v>0</v>
      </c>
      <c r="M47" s="78">
        <f>F47-'[4]2. SOFP'!F47</f>
        <v>0</v>
      </c>
      <c r="N47" s="78">
        <f>G47-'[4]2. SOFP'!G47</f>
        <v>0</v>
      </c>
      <c r="O47" s="78">
        <f>H47-'[4]2. SOFP'!H47</f>
        <v>0</v>
      </c>
    </row>
    <row r="48" spans="1:15">
      <c r="A48" s="154">
        <v>19.100000000000001</v>
      </c>
      <c r="B48" s="210" t="s">
        <v>582</v>
      </c>
      <c r="C48" s="65">
        <v>5684923.3799999952</v>
      </c>
      <c r="D48" s="65">
        <v>0</v>
      </c>
      <c r="E48" s="172">
        <f t="shared" si="3"/>
        <v>5684923.3799999952</v>
      </c>
      <c r="F48" s="65">
        <v>0</v>
      </c>
      <c r="G48" s="65">
        <v>0</v>
      </c>
      <c r="H48" s="172">
        <v>0</v>
      </c>
      <c r="J48" s="78">
        <f>C48-'[4]2. SOFP'!C48</f>
        <v>0</v>
      </c>
      <c r="K48" s="78">
        <f>D48-'[4]2. SOFP'!D48</f>
        <v>0</v>
      </c>
      <c r="L48" s="78">
        <f>E48-'[4]2. SOFP'!E48</f>
        <v>0</v>
      </c>
      <c r="M48" s="78">
        <f>F48-'[4]2. SOFP'!F48</f>
        <v>0</v>
      </c>
      <c r="N48" s="78">
        <f>G48-'[4]2. SOFP'!G48</f>
        <v>0</v>
      </c>
      <c r="O48" s="78">
        <f>H48-'[4]2. SOFP'!H48</f>
        <v>0</v>
      </c>
    </row>
    <row r="49" spans="1:15">
      <c r="A49" s="154">
        <v>19.2</v>
      </c>
      <c r="B49" s="211" t="s">
        <v>583</v>
      </c>
      <c r="C49" s="65">
        <v>10562439.529999999</v>
      </c>
      <c r="D49" s="65">
        <v>0</v>
      </c>
      <c r="E49" s="172">
        <f t="shared" si="3"/>
        <v>10562439.529999999</v>
      </c>
      <c r="F49" s="65">
        <v>14719007.390000001</v>
      </c>
      <c r="G49" s="65">
        <v>0</v>
      </c>
      <c r="H49" s="172">
        <v>14719007.390000001</v>
      </c>
      <c r="J49" s="78">
        <f>C49-'[4]2. SOFP'!C49</f>
        <v>0</v>
      </c>
      <c r="K49" s="78">
        <f>D49-'[4]2. SOFP'!D49</f>
        <v>0</v>
      </c>
      <c r="L49" s="78">
        <f>E49-'[4]2. SOFP'!E49</f>
        <v>0</v>
      </c>
      <c r="M49" s="78">
        <f>F49-'[4]2. SOFP'!F49</f>
        <v>0</v>
      </c>
      <c r="N49" s="78">
        <f>G49-'[4]2. SOFP'!G49</f>
        <v>0</v>
      </c>
      <c r="O49" s="78">
        <f>H49-'[4]2. SOFP'!H49</f>
        <v>0</v>
      </c>
    </row>
    <row r="50" spans="1:15">
      <c r="A50" s="154">
        <v>20</v>
      </c>
      <c r="B50" s="212" t="s">
        <v>584</v>
      </c>
      <c r="C50" s="65">
        <v>0</v>
      </c>
      <c r="D50" s="65">
        <v>1470312030</v>
      </c>
      <c r="E50" s="172">
        <f t="shared" si="3"/>
        <v>1470312030</v>
      </c>
      <c r="F50" s="65">
        <v>0</v>
      </c>
      <c r="G50" s="65">
        <v>1680601736.7507081</v>
      </c>
      <c r="H50" s="172">
        <v>1680601736.7507081</v>
      </c>
      <c r="J50" s="78">
        <f>C50-'[4]2. SOFP'!C50</f>
        <v>0</v>
      </c>
      <c r="K50" s="78">
        <f>D50-'[4]2. SOFP'!D50</f>
        <v>0</v>
      </c>
      <c r="L50" s="78">
        <f>E50-'[4]2. SOFP'!E50</f>
        <v>0</v>
      </c>
      <c r="M50" s="78">
        <f>F50-'[4]2. SOFP'!F50</f>
        <v>0</v>
      </c>
      <c r="N50" s="78">
        <f>G50-'[4]2. SOFP'!G50</f>
        <v>0</v>
      </c>
      <c r="O50" s="78">
        <f>H50-'[4]2. SOFP'!H50</f>
        <v>0</v>
      </c>
    </row>
    <row r="51" spans="1:15">
      <c r="A51" s="154">
        <v>21</v>
      </c>
      <c r="B51" s="201" t="s">
        <v>585</v>
      </c>
      <c r="C51" s="65">
        <v>376541357.75170004</v>
      </c>
      <c r="D51" s="65">
        <v>116317799.15039992</v>
      </c>
      <c r="E51" s="172">
        <f t="shared" si="3"/>
        <v>492859156.90209997</v>
      </c>
      <c r="F51" s="65">
        <v>198200559.46666667</v>
      </c>
      <c r="G51" s="65">
        <v>73491766.382904083</v>
      </c>
      <c r="H51" s="172">
        <v>271692325.84957075</v>
      </c>
      <c r="J51" s="78">
        <f>C51-'[4]2. SOFP'!C51</f>
        <v>0</v>
      </c>
      <c r="K51" s="78">
        <f>D51-'[4]2. SOFP'!D51</f>
        <v>0</v>
      </c>
      <c r="L51" s="78">
        <f>E51-'[4]2. SOFP'!E51</f>
        <v>0</v>
      </c>
      <c r="M51" s="78">
        <f>F51-'[4]2. SOFP'!F51</f>
        <v>0</v>
      </c>
      <c r="N51" s="78">
        <f>G51-'[4]2. SOFP'!G51</f>
        <v>0</v>
      </c>
      <c r="O51" s="78">
        <f>H51-'[4]2. SOFP'!H51</f>
        <v>0</v>
      </c>
    </row>
    <row r="52" spans="1:15">
      <c r="A52" s="154">
        <v>21.1</v>
      </c>
      <c r="B52" s="208" t="s">
        <v>586</v>
      </c>
      <c r="C52" s="65">
        <v>138161600.84999999</v>
      </c>
      <c r="D52" s="65">
        <v>0</v>
      </c>
      <c r="E52" s="172">
        <f t="shared" si="3"/>
        <v>138161600.84999999</v>
      </c>
      <c r="F52" s="65">
        <v>5030244.45</v>
      </c>
      <c r="G52" s="65">
        <v>0</v>
      </c>
      <c r="H52" s="172">
        <v>5030244.45</v>
      </c>
      <c r="J52" s="78">
        <f>C52-'[4]2. SOFP'!C52</f>
        <v>0</v>
      </c>
      <c r="K52" s="78">
        <f>D52-'[4]2. SOFP'!D52</f>
        <v>0</v>
      </c>
      <c r="L52" s="78">
        <f>E52-'[4]2. SOFP'!E52</f>
        <v>0</v>
      </c>
      <c r="M52" s="78">
        <f>F52-'[4]2. SOFP'!F52</f>
        <v>0</v>
      </c>
      <c r="N52" s="78">
        <f>G52-'[4]2. SOFP'!G52</f>
        <v>0</v>
      </c>
      <c r="O52" s="78">
        <f>H52-'[4]2. SOFP'!H52</f>
        <v>0</v>
      </c>
    </row>
    <row r="53" spans="1:15">
      <c r="A53" s="154">
        <v>22</v>
      </c>
      <c r="B53" s="213" t="s">
        <v>587</v>
      </c>
      <c r="C53" s="65">
        <f>SUM(C38,C40,C41,C46,C47,C50,C51)</f>
        <v>19411121521.146</v>
      </c>
      <c r="D53" s="65">
        <f>SUM(D38,D40,D41,D46,D47,D50,D51)</f>
        <v>17174321120.382599</v>
      </c>
      <c r="E53" s="172">
        <f t="shared" si="3"/>
        <v>36585442641.528595</v>
      </c>
      <c r="F53" s="65">
        <v>15509662985.453165</v>
      </c>
      <c r="G53" s="65">
        <v>16855517232.800863</v>
      </c>
      <c r="H53" s="172">
        <v>32365180218.254028</v>
      </c>
      <c r="J53" s="78">
        <f>C53-'[4]2. SOFP'!C53</f>
        <v>0</v>
      </c>
      <c r="K53" s="78">
        <f>D53-'[4]2. SOFP'!D53</f>
        <v>0</v>
      </c>
      <c r="L53" s="78">
        <f>E53-'[4]2. SOFP'!E53</f>
        <v>0</v>
      </c>
      <c r="M53" s="78">
        <f>F53-'[4]2. SOFP'!F53</f>
        <v>0</v>
      </c>
      <c r="N53" s="78">
        <f>G53-'[4]2. SOFP'!G53</f>
        <v>0</v>
      </c>
      <c r="O53" s="78">
        <f>H53-'[4]2. SOFP'!H53</f>
        <v>0</v>
      </c>
    </row>
    <row r="54" spans="1:15" ht="24" customHeight="1">
      <c r="A54" s="154"/>
      <c r="B54" s="214" t="s">
        <v>588</v>
      </c>
      <c r="C54" s="649"/>
      <c r="D54" s="650"/>
      <c r="E54" s="650"/>
      <c r="F54" s="650"/>
      <c r="G54" s="650"/>
      <c r="H54" s="651"/>
      <c r="J54" s="78">
        <f>C54-'[4]2. SOFP'!C54</f>
        <v>0</v>
      </c>
      <c r="K54" s="78">
        <f>D54-'[4]2. SOFP'!D54</f>
        <v>0</v>
      </c>
      <c r="L54" s="78">
        <f>E54-'[4]2. SOFP'!E54</f>
        <v>0</v>
      </c>
      <c r="M54" s="78">
        <f>F54-'[4]2. SOFP'!F54</f>
        <v>0</v>
      </c>
      <c r="N54" s="78">
        <f>G54-'[4]2. SOFP'!G54</f>
        <v>0</v>
      </c>
      <c r="O54" s="78">
        <f>H54-'[4]2. SOFP'!H54</f>
        <v>0</v>
      </c>
    </row>
    <row r="55" spans="1:15">
      <c r="A55" s="154">
        <v>23</v>
      </c>
      <c r="B55" s="212" t="s">
        <v>589</v>
      </c>
      <c r="C55" s="65">
        <v>27993660.18</v>
      </c>
      <c r="D55" s="65"/>
      <c r="E55" s="172">
        <f>C55+D55</f>
        <v>27993660.18</v>
      </c>
      <c r="F55" s="65">
        <v>27993660.18</v>
      </c>
      <c r="G55" s="65"/>
      <c r="H55" s="172">
        <v>27993660.18</v>
      </c>
      <c r="J55" s="78">
        <f>C55-'[4]2. SOFP'!C55</f>
        <v>0</v>
      </c>
      <c r="K55" s="78">
        <f>D55-'[4]2. SOFP'!D55</f>
        <v>0</v>
      </c>
      <c r="L55" s="78">
        <f>E55-'[4]2. SOFP'!E55</f>
        <v>0</v>
      </c>
      <c r="M55" s="78">
        <f>F55-'[4]2. SOFP'!F55</f>
        <v>0</v>
      </c>
      <c r="N55" s="78">
        <f>G55-'[4]2. SOFP'!G55</f>
        <v>0</v>
      </c>
      <c r="O55" s="78">
        <f>H55-'[4]2. SOFP'!H55</f>
        <v>0</v>
      </c>
    </row>
    <row r="56" spans="1:15">
      <c r="A56" s="154">
        <v>24</v>
      </c>
      <c r="B56" s="212" t="s">
        <v>590</v>
      </c>
      <c r="C56" s="65"/>
      <c r="D56" s="65"/>
      <c r="E56" s="172">
        <f t="shared" ref="E56:E69" si="4">C56+D56</f>
        <v>0</v>
      </c>
      <c r="F56" s="65"/>
      <c r="G56" s="65"/>
      <c r="H56" s="172">
        <v>0</v>
      </c>
      <c r="J56" s="78">
        <f>C56-'[4]2. SOFP'!C56</f>
        <v>0</v>
      </c>
      <c r="K56" s="78">
        <f>D56-'[4]2. SOFP'!D56</f>
        <v>0</v>
      </c>
      <c r="L56" s="78">
        <f>E56-'[4]2. SOFP'!E56</f>
        <v>0</v>
      </c>
      <c r="M56" s="78">
        <f>F56-'[4]2. SOFP'!F56</f>
        <v>0</v>
      </c>
      <c r="N56" s="78">
        <f>G56-'[4]2. SOFP'!G56</f>
        <v>0</v>
      </c>
      <c r="O56" s="78">
        <f>H56-'[4]2. SOFP'!H56</f>
        <v>0</v>
      </c>
    </row>
    <row r="57" spans="1:15">
      <c r="A57" s="154">
        <v>25</v>
      </c>
      <c r="B57" s="209" t="s">
        <v>591</v>
      </c>
      <c r="C57" s="65">
        <v>252311118.03999999</v>
      </c>
      <c r="D57" s="65"/>
      <c r="E57" s="172">
        <f t="shared" si="4"/>
        <v>252311118.03999999</v>
      </c>
      <c r="F57" s="65">
        <v>252311118.03999999</v>
      </c>
      <c r="G57" s="65"/>
      <c r="H57" s="172">
        <v>252311118.03999999</v>
      </c>
      <c r="J57" s="78">
        <f>C57-'[4]2. SOFP'!C57</f>
        <v>0</v>
      </c>
      <c r="K57" s="78">
        <f>D57-'[4]2. SOFP'!D57</f>
        <v>0</v>
      </c>
      <c r="L57" s="78">
        <f>E57-'[4]2. SOFP'!E57</f>
        <v>0</v>
      </c>
      <c r="M57" s="78">
        <f>F57-'[4]2. SOFP'!F57</f>
        <v>0</v>
      </c>
      <c r="N57" s="78">
        <f>G57-'[4]2. SOFP'!G57</f>
        <v>0</v>
      </c>
      <c r="O57" s="78">
        <f>H57-'[4]2. SOFP'!H57</f>
        <v>0</v>
      </c>
    </row>
    <row r="58" spans="1:15">
      <c r="A58" s="154">
        <v>26</v>
      </c>
      <c r="B58" s="209" t="s">
        <v>592</v>
      </c>
      <c r="C58" s="65">
        <v>-11366</v>
      </c>
      <c r="D58" s="65"/>
      <c r="E58" s="172">
        <f t="shared" si="4"/>
        <v>-11366</v>
      </c>
      <c r="F58" s="65">
        <v>-11366</v>
      </c>
      <c r="G58" s="65"/>
      <c r="H58" s="172">
        <v>-11366</v>
      </c>
      <c r="J58" s="78">
        <f>C58-'[4]2. SOFP'!C58</f>
        <v>0</v>
      </c>
      <c r="K58" s="78">
        <f>D58-'[4]2. SOFP'!D58</f>
        <v>0</v>
      </c>
      <c r="L58" s="78">
        <f>E58-'[4]2. SOFP'!E58</f>
        <v>0</v>
      </c>
      <c r="M58" s="78">
        <f>F58-'[4]2. SOFP'!F58</f>
        <v>0</v>
      </c>
      <c r="N58" s="78">
        <f>G58-'[4]2. SOFP'!G58</f>
        <v>0</v>
      </c>
      <c r="O58" s="78">
        <f>H58-'[4]2. SOFP'!H58</f>
        <v>0</v>
      </c>
    </row>
    <row r="59" spans="1:15">
      <c r="A59" s="154">
        <v>27</v>
      </c>
      <c r="B59" s="209" t="s">
        <v>593</v>
      </c>
      <c r="C59" s="65">
        <f>SUM(C60:C61)</f>
        <v>0</v>
      </c>
      <c r="D59" s="65">
        <f>SUM(D60:D61)</f>
        <v>0</v>
      </c>
      <c r="E59" s="172">
        <f t="shared" si="4"/>
        <v>0</v>
      </c>
      <c r="F59" s="65">
        <v>0</v>
      </c>
      <c r="G59" s="65">
        <v>0</v>
      </c>
      <c r="H59" s="172">
        <v>0</v>
      </c>
      <c r="J59" s="78">
        <f>C59-'[4]2. SOFP'!C59</f>
        <v>0</v>
      </c>
      <c r="K59" s="78">
        <f>D59-'[4]2. SOFP'!D59</f>
        <v>0</v>
      </c>
      <c r="L59" s="78">
        <f>E59-'[4]2. SOFP'!E59</f>
        <v>0</v>
      </c>
      <c r="M59" s="78">
        <f>F59-'[4]2. SOFP'!F59</f>
        <v>0</v>
      </c>
      <c r="N59" s="78">
        <f>G59-'[4]2. SOFP'!G59</f>
        <v>0</v>
      </c>
      <c r="O59" s="78">
        <f>H59-'[4]2. SOFP'!H59</f>
        <v>0</v>
      </c>
    </row>
    <row r="60" spans="1:15">
      <c r="A60" s="154">
        <v>27.1</v>
      </c>
      <c r="B60" s="207" t="s">
        <v>594</v>
      </c>
      <c r="C60" s="65"/>
      <c r="D60" s="65"/>
      <c r="E60" s="172">
        <f t="shared" si="4"/>
        <v>0</v>
      </c>
      <c r="F60" s="65"/>
      <c r="G60" s="65"/>
      <c r="H60" s="172">
        <v>0</v>
      </c>
      <c r="J60" s="78">
        <f>C60-'[4]2. SOFP'!C60</f>
        <v>0</v>
      </c>
      <c r="K60" s="78">
        <f>D60-'[4]2. SOFP'!D60</f>
        <v>0</v>
      </c>
      <c r="L60" s="78">
        <f>E60-'[4]2. SOFP'!E60</f>
        <v>0</v>
      </c>
      <c r="M60" s="78">
        <f>F60-'[4]2. SOFP'!F60</f>
        <v>0</v>
      </c>
      <c r="N60" s="78">
        <f>G60-'[4]2. SOFP'!G60</f>
        <v>0</v>
      </c>
      <c r="O60" s="78">
        <f>H60-'[4]2. SOFP'!H60</f>
        <v>0</v>
      </c>
    </row>
    <row r="61" spans="1:15">
      <c r="A61" s="154">
        <v>27.2</v>
      </c>
      <c r="B61" s="207" t="s">
        <v>595</v>
      </c>
      <c r="C61" s="65"/>
      <c r="D61" s="65"/>
      <c r="E61" s="172">
        <f t="shared" si="4"/>
        <v>0</v>
      </c>
      <c r="F61" s="65"/>
      <c r="G61" s="65"/>
      <c r="H61" s="172">
        <v>0</v>
      </c>
      <c r="J61" s="78">
        <f>C61-'[4]2. SOFP'!C61</f>
        <v>0</v>
      </c>
      <c r="K61" s="78">
        <f>D61-'[4]2. SOFP'!D61</f>
        <v>0</v>
      </c>
      <c r="L61" s="78">
        <f>E61-'[4]2. SOFP'!E61</f>
        <v>0</v>
      </c>
      <c r="M61" s="78">
        <f>F61-'[4]2. SOFP'!F61</f>
        <v>0</v>
      </c>
      <c r="N61" s="78">
        <f>G61-'[4]2. SOFP'!G61</f>
        <v>0</v>
      </c>
      <c r="O61" s="78">
        <f>H61-'[4]2. SOFP'!H61</f>
        <v>0</v>
      </c>
    </row>
    <row r="62" spans="1:15">
      <c r="A62" s="154">
        <v>28</v>
      </c>
      <c r="B62" s="215" t="s">
        <v>596</v>
      </c>
      <c r="C62" s="65">
        <v>-81495386.549999997</v>
      </c>
      <c r="D62" s="65"/>
      <c r="E62" s="172">
        <f t="shared" si="4"/>
        <v>-81495386.549999997</v>
      </c>
      <c r="F62" s="65">
        <v>-112107709.61</v>
      </c>
      <c r="G62" s="65"/>
      <c r="H62" s="172">
        <v>-112107709.61</v>
      </c>
      <c r="J62" s="78">
        <f>C62-'[4]2. SOFP'!C62</f>
        <v>0</v>
      </c>
      <c r="K62" s="78">
        <f>D62-'[4]2. SOFP'!D62</f>
        <v>0</v>
      </c>
      <c r="L62" s="78">
        <f>E62-'[4]2. SOFP'!E62</f>
        <v>0</v>
      </c>
      <c r="M62" s="78">
        <f>F62-'[4]2. SOFP'!F62</f>
        <v>0</v>
      </c>
      <c r="N62" s="78">
        <f>G62-'[4]2. SOFP'!G62</f>
        <v>0</v>
      </c>
      <c r="O62" s="78">
        <f>H62-'[4]2. SOFP'!H62</f>
        <v>0</v>
      </c>
    </row>
    <row r="63" spans="1:15">
      <c r="A63" s="154">
        <v>29</v>
      </c>
      <c r="B63" s="209" t="s">
        <v>597</v>
      </c>
      <c r="C63" s="65">
        <f>SUM(C64:C66)</f>
        <v>14869919.620000001</v>
      </c>
      <c r="D63" s="65">
        <f>SUM(D64:D66)</f>
        <v>0</v>
      </c>
      <c r="E63" s="172">
        <f t="shared" si="4"/>
        <v>14869919.620000001</v>
      </c>
      <c r="F63" s="65">
        <v>58206396.959999993</v>
      </c>
      <c r="G63" s="65">
        <v>0</v>
      </c>
      <c r="H63" s="172">
        <v>58206396.959999993</v>
      </c>
      <c r="J63" s="78">
        <f>C63-'[4]2. SOFP'!C63</f>
        <v>0</v>
      </c>
      <c r="K63" s="78">
        <f>D63-'[4]2. SOFP'!D63</f>
        <v>0</v>
      </c>
      <c r="L63" s="78">
        <f>E63-'[4]2. SOFP'!E63</f>
        <v>0</v>
      </c>
      <c r="M63" s="78">
        <f>F63-'[4]2. SOFP'!F63</f>
        <v>0</v>
      </c>
      <c r="N63" s="78">
        <f>G63-'[4]2. SOFP'!G63</f>
        <v>0</v>
      </c>
      <c r="O63" s="78">
        <f>H63-'[4]2. SOFP'!H63</f>
        <v>0</v>
      </c>
    </row>
    <row r="64" spans="1:15">
      <c r="A64" s="154">
        <v>29.1</v>
      </c>
      <c r="B64" s="200" t="s">
        <v>598</v>
      </c>
      <c r="C64" s="65">
        <v>3503375.9</v>
      </c>
      <c r="D64" s="65"/>
      <c r="E64" s="172">
        <f t="shared" si="4"/>
        <v>3503375.9</v>
      </c>
      <c r="F64" s="65">
        <v>3503375.9</v>
      </c>
      <c r="G64" s="65"/>
      <c r="H64" s="172">
        <v>3503375.9</v>
      </c>
      <c r="J64" s="78">
        <f>C64-'[4]2. SOFP'!C64</f>
        <v>0</v>
      </c>
      <c r="K64" s="78">
        <f>D64-'[4]2. SOFP'!D64</f>
        <v>0</v>
      </c>
      <c r="L64" s="78">
        <f>E64-'[4]2. SOFP'!E64</f>
        <v>0</v>
      </c>
      <c r="M64" s="78">
        <f>F64-'[4]2. SOFP'!F64</f>
        <v>0</v>
      </c>
      <c r="N64" s="78">
        <f>G64-'[4]2. SOFP'!G64</f>
        <v>0</v>
      </c>
      <c r="O64" s="78">
        <f>H64-'[4]2. SOFP'!H64</f>
        <v>0</v>
      </c>
    </row>
    <row r="65" spans="1:15" ht="24.95" customHeight="1">
      <c r="A65" s="154">
        <v>29.2</v>
      </c>
      <c r="B65" s="174" t="s">
        <v>599</v>
      </c>
      <c r="C65" s="65">
        <v>214966.39999999999</v>
      </c>
      <c r="D65" s="65"/>
      <c r="E65" s="172">
        <f t="shared" si="4"/>
        <v>214966.39999999999</v>
      </c>
      <c r="F65" s="65">
        <v>3466067.37</v>
      </c>
      <c r="G65" s="65"/>
      <c r="H65" s="172">
        <v>3466067.37</v>
      </c>
      <c r="J65" s="78">
        <f>C65-'[4]2. SOFP'!C65</f>
        <v>0</v>
      </c>
      <c r="K65" s="78">
        <f>D65-'[4]2. SOFP'!D65</f>
        <v>0</v>
      </c>
      <c r="L65" s="78">
        <f>E65-'[4]2. SOFP'!E65</f>
        <v>0</v>
      </c>
      <c r="M65" s="78">
        <f>F65-'[4]2. SOFP'!F65</f>
        <v>0</v>
      </c>
      <c r="N65" s="78">
        <f>G65-'[4]2. SOFP'!G65</f>
        <v>0</v>
      </c>
      <c r="O65" s="78">
        <f>H65-'[4]2. SOFP'!H65</f>
        <v>0</v>
      </c>
    </row>
    <row r="66" spans="1:15" ht="22.5" customHeight="1">
      <c r="A66" s="154">
        <v>29.3</v>
      </c>
      <c r="B66" s="174" t="s">
        <v>600</v>
      </c>
      <c r="C66" s="65">
        <v>11151577.32</v>
      </c>
      <c r="D66" s="65"/>
      <c r="E66" s="172">
        <f t="shared" si="4"/>
        <v>11151577.32</v>
      </c>
      <c r="F66" s="65">
        <v>51236953.68999999</v>
      </c>
      <c r="G66" s="65"/>
      <c r="H66" s="172">
        <v>51236953.68999999</v>
      </c>
      <c r="J66" s="78">
        <f>C66-'[4]2. SOFP'!C66</f>
        <v>0</v>
      </c>
      <c r="K66" s="78">
        <f>D66-'[4]2. SOFP'!D66</f>
        <v>0</v>
      </c>
      <c r="L66" s="78">
        <f>E66-'[4]2. SOFP'!E66</f>
        <v>0</v>
      </c>
      <c r="M66" s="78">
        <f>F66-'[4]2. SOFP'!F66</f>
        <v>0</v>
      </c>
      <c r="N66" s="78">
        <f>G66-'[4]2. SOFP'!G66</f>
        <v>0</v>
      </c>
      <c r="O66" s="78">
        <f>H66-'[4]2. SOFP'!H66</f>
        <v>0</v>
      </c>
    </row>
    <row r="67" spans="1:15">
      <c r="A67" s="154">
        <v>30</v>
      </c>
      <c r="B67" s="182" t="s">
        <v>601</v>
      </c>
      <c r="C67" s="65">
        <v>5675102506.0309639</v>
      </c>
      <c r="D67" s="65"/>
      <c r="E67" s="172">
        <f t="shared" si="4"/>
        <v>5675102506.0309639</v>
      </c>
      <c r="F67" s="65">
        <v>5013707185.4548435</v>
      </c>
      <c r="G67" s="65"/>
      <c r="H67" s="172">
        <v>5013707185.4548435</v>
      </c>
      <c r="J67" s="78">
        <f>C67-'[4]2. SOFP'!C67</f>
        <v>0</v>
      </c>
      <c r="K67" s="78">
        <f>D67-'[4]2. SOFP'!D67</f>
        <v>0</v>
      </c>
      <c r="L67" s="78">
        <f>E67-'[4]2. SOFP'!E67</f>
        <v>0</v>
      </c>
      <c r="M67" s="78">
        <f>F67-'[4]2. SOFP'!F67</f>
        <v>0</v>
      </c>
      <c r="N67" s="78">
        <f>G67-'[4]2. SOFP'!G67</f>
        <v>0</v>
      </c>
      <c r="O67" s="78">
        <f>H67-'[4]2. SOFP'!H67</f>
        <v>0</v>
      </c>
    </row>
    <row r="68" spans="1:15">
      <c r="A68" s="154">
        <v>31</v>
      </c>
      <c r="B68" s="216" t="s">
        <v>602</v>
      </c>
      <c r="C68" s="65">
        <f>SUM(C55,C56,C57,C58,C59,C62,C63,C67)</f>
        <v>5888770451.3209639</v>
      </c>
      <c r="D68" s="65">
        <f>SUM(D55,D56,D57,D58,D59,D62,D63,D67)</f>
        <v>0</v>
      </c>
      <c r="E68" s="172">
        <f t="shared" si="4"/>
        <v>5888770451.3209639</v>
      </c>
      <c r="F68" s="65">
        <v>5240099285.0248432</v>
      </c>
      <c r="G68" s="65">
        <v>0</v>
      </c>
      <c r="H68" s="172">
        <v>5240099285.0248432</v>
      </c>
      <c r="J68" s="78">
        <f>C68-'[4]2. SOFP'!C68</f>
        <v>0</v>
      </c>
      <c r="K68" s="78">
        <f>D68-'[4]2. SOFP'!D68</f>
        <v>0</v>
      </c>
      <c r="L68" s="78">
        <f>E68-'[4]2. SOFP'!E68</f>
        <v>0</v>
      </c>
      <c r="M68" s="78">
        <f>F68-'[4]2. SOFP'!F68</f>
        <v>0</v>
      </c>
      <c r="N68" s="78">
        <f>G68-'[4]2. SOFP'!G68</f>
        <v>0</v>
      </c>
      <c r="O68" s="78">
        <f>H68-'[4]2. SOFP'!H68</f>
        <v>0</v>
      </c>
    </row>
    <row r="69" spans="1:15">
      <c r="A69" s="154">
        <v>32</v>
      </c>
      <c r="B69" s="217" t="s">
        <v>603</v>
      </c>
      <c r="C69" s="65">
        <f>SUM(C53,C68)</f>
        <v>25299891972.466965</v>
      </c>
      <c r="D69" s="65">
        <f>SUM(D53,D68)</f>
        <v>17174321120.382599</v>
      </c>
      <c r="E69" s="172">
        <f t="shared" si="4"/>
        <v>42474213092.849564</v>
      </c>
      <c r="F69" s="65">
        <v>20749762270.478008</v>
      </c>
      <c r="G69" s="65">
        <v>16855517232.800863</v>
      </c>
      <c r="H69" s="172">
        <v>37605279503.27887</v>
      </c>
      <c r="J69" s="78">
        <f>C69-'[4]2. SOFP'!C69</f>
        <v>0</v>
      </c>
      <c r="K69" s="78">
        <f>D69-'[4]2. SOFP'!D69</f>
        <v>0</v>
      </c>
      <c r="L69" s="78">
        <f>E69-'[4]2. SOFP'!E69</f>
        <v>0</v>
      </c>
      <c r="M69" s="78">
        <f>F69-'[4]2. SOFP'!F69</f>
        <v>0</v>
      </c>
      <c r="N69" s="78">
        <f>G69-'[4]2. SOFP'!G69</f>
        <v>0</v>
      </c>
      <c r="O69" s="78">
        <f>H69-'[4]2. SOFP'!H69</f>
        <v>0</v>
      </c>
    </row>
  </sheetData>
  <mergeCells count="7">
    <mergeCell ref="C54:H54"/>
    <mergeCell ref="A4:A6"/>
    <mergeCell ref="B4:B5"/>
    <mergeCell ref="C4:E4"/>
    <mergeCell ref="F4:H4"/>
    <mergeCell ref="C6:H6"/>
    <mergeCell ref="C37:H37"/>
  </mergeCells>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V20"/>
  <sheetViews>
    <sheetView showGridLines="0" zoomScale="80" zoomScaleNormal="80" workbookViewId="0"/>
  </sheetViews>
  <sheetFormatPr defaultColWidth="8.7109375" defaultRowHeight="15"/>
  <cols>
    <col min="1" max="1" width="10.140625" style="53" bestFit="1" customWidth="1"/>
    <col min="2" max="2" width="87.7109375" style="53" bestFit="1" customWidth="1"/>
    <col min="3" max="3" width="17.7109375" style="143" bestFit="1" customWidth="1"/>
    <col min="4" max="4" width="18.42578125" style="143" bestFit="1" customWidth="1"/>
    <col min="5" max="5" width="15.85546875" style="143" bestFit="1" customWidth="1"/>
    <col min="6" max="6" width="14.42578125" style="143" bestFit="1" customWidth="1"/>
    <col min="7" max="7" width="14.5703125" style="143" bestFit="1" customWidth="1"/>
    <col min="8" max="8" width="18.85546875" style="143" bestFit="1" customWidth="1"/>
    <col min="9" max="9" width="18.42578125" style="143" bestFit="1" customWidth="1"/>
    <col min="10" max="10" width="15.85546875" style="143" bestFit="1" customWidth="1"/>
    <col min="11" max="11" width="15.140625" style="143" bestFit="1" customWidth="1"/>
    <col min="12" max="12" width="14.5703125" style="143" bestFit="1" customWidth="1"/>
    <col min="13" max="13" width="15.5703125" style="143" bestFit="1" customWidth="1"/>
    <col min="14" max="14" width="14.5703125" style="143" bestFit="1" customWidth="1"/>
    <col min="15" max="15" width="13.7109375" style="143" bestFit="1" customWidth="1"/>
    <col min="16" max="16" width="14.5703125" style="143" bestFit="1" customWidth="1"/>
    <col min="17" max="17" width="13.85546875" style="143" bestFit="1" customWidth="1"/>
    <col min="18" max="18" width="12.85546875" style="143" bestFit="1" customWidth="1"/>
    <col min="19" max="19" width="44.5703125" style="143" bestFit="1" customWidth="1"/>
    <col min="20" max="20" width="37.7109375" style="143" bestFit="1" customWidth="1"/>
    <col min="21" max="21" width="45.140625" style="143" bestFit="1" customWidth="1"/>
    <col min="22" max="22" width="46.28515625" style="143" bestFit="1" customWidth="1"/>
    <col min="23" max="16384" width="8.7109375" style="143"/>
  </cols>
  <sheetData>
    <row r="1" spans="1:22">
      <c r="A1" s="1" t="s">
        <v>30</v>
      </c>
      <c r="B1" s="9" t="str">
        <f>'Info '!C2</f>
        <v xml:space="preserve">JSC "Bank of Georgia" </v>
      </c>
    </row>
    <row r="2" spans="1:22">
      <c r="A2" s="2" t="s">
        <v>31</v>
      </c>
      <c r="B2" s="283">
        <f>'1. key ratios '!B2</f>
        <v>46022</v>
      </c>
    </row>
    <row r="3" spans="1:22">
      <c r="A3" s="3" t="s">
        <v>515</v>
      </c>
      <c r="B3" s="19"/>
    </row>
    <row r="4" spans="1:22">
      <c r="A4" s="3"/>
      <c r="B4" s="19"/>
    </row>
    <row r="5" spans="1:22" ht="24" customHeight="1">
      <c r="A5" s="763" t="s">
        <v>516</v>
      </c>
      <c r="B5" s="764"/>
      <c r="C5" s="768" t="s">
        <v>682</v>
      </c>
      <c r="D5" s="768"/>
      <c r="E5" s="768"/>
      <c r="F5" s="768"/>
      <c r="G5" s="768"/>
      <c r="H5" s="768" t="s">
        <v>534</v>
      </c>
      <c r="I5" s="768"/>
      <c r="J5" s="768"/>
      <c r="K5" s="768"/>
      <c r="L5" s="768"/>
      <c r="M5" s="768" t="s">
        <v>646</v>
      </c>
      <c r="N5" s="768"/>
      <c r="O5" s="768"/>
      <c r="P5" s="768"/>
      <c r="Q5" s="768"/>
      <c r="R5" s="767" t="s">
        <v>517</v>
      </c>
      <c r="S5" s="767" t="s">
        <v>531</v>
      </c>
      <c r="T5" s="767" t="s">
        <v>532</v>
      </c>
      <c r="U5" s="767" t="s">
        <v>690</v>
      </c>
      <c r="V5" s="767" t="s">
        <v>691</v>
      </c>
    </row>
    <row r="6" spans="1:22" ht="36" customHeight="1">
      <c r="A6" s="765"/>
      <c r="B6" s="766"/>
      <c r="C6" s="144"/>
      <c r="D6" s="76" t="s">
        <v>667</v>
      </c>
      <c r="E6" s="76" t="s">
        <v>666</v>
      </c>
      <c r="F6" s="76" t="s">
        <v>665</v>
      </c>
      <c r="G6" s="76" t="s">
        <v>664</v>
      </c>
      <c r="H6" s="144"/>
      <c r="I6" s="76" t="s">
        <v>667</v>
      </c>
      <c r="J6" s="76" t="s">
        <v>666</v>
      </c>
      <c r="K6" s="76" t="s">
        <v>665</v>
      </c>
      <c r="L6" s="76" t="s">
        <v>664</v>
      </c>
      <c r="M6" s="144"/>
      <c r="N6" s="76" t="s">
        <v>667</v>
      </c>
      <c r="O6" s="76" t="s">
        <v>666</v>
      </c>
      <c r="P6" s="76" t="s">
        <v>665</v>
      </c>
      <c r="Q6" s="76" t="s">
        <v>664</v>
      </c>
      <c r="R6" s="767"/>
      <c r="S6" s="767"/>
      <c r="T6" s="767"/>
      <c r="U6" s="767"/>
      <c r="V6" s="767"/>
    </row>
    <row r="7" spans="1:22">
      <c r="A7" s="61">
        <v>1</v>
      </c>
      <c r="B7" s="62" t="s">
        <v>525</v>
      </c>
      <c r="C7" s="145">
        <f>SUM(D7:G7)</f>
        <v>100963631.76000001</v>
      </c>
      <c r="D7" s="146">
        <v>96466556.579999998</v>
      </c>
      <c r="E7" s="146">
        <v>3130535.19</v>
      </c>
      <c r="F7" s="146">
        <v>1298713.5900000001</v>
      </c>
      <c r="G7" s="146">
        <v>67826.399999999994</v>
      </c>
      <c r="H7" s="145">
        <f>SUM(I7:L7)</f>
        <v>102052882.7394</v>
      </c>
      <c r="I7" s="146">
        <v>97465651.368799999</v>
      </c>
      <c r="J7" s="146">
        <v>3189656.9929999998</v>
      </c>
      <c r="K7" s="146">
        <v>1370960.0236</v>
      </c>
      <c r="L7" s="146">
        <v>26614.353999999999</v>
      </c>
      <c r="M7" s="145">
        <f>SUM(N7:Q7)</f>
        <v>1794848.9606999999</v>
      </c>
      <c r="N7" s="146">
        <v>553353.06000000006</v>
      </c>
      <c r="O7" s="146">
        <v>428018.86</v>
      </c>
      <c r="P7" s="146">
        <v>805712.42870000005</v>
      </c>
      <c r="Q7" s="146">
        <v>7764.6120000000001</v>
      </c>
      <c r="R7" s="146">
        <v>1236</v>
      </c>
      <c r="S7" s="147">
        <v>0.12367</v>
      </c>
      <c r="T7" s="147">
        <v>0.14546099999999998</v>
      </c>
      <c r="U7" s="148">
        <v>0.12239999999999999</v>
      </c>
      <c r="V7" s="149">
        <v>41.59</v>
      </c>
    </row>
    <row r="8" spans="1:22">
      <c r="A8" s="61">
        <v>2</v>
      </c>
      <c r="B8" s="60" t="s">
        <v>524</v>
      </c>
      <c r="C8" s="145">
        <f t="shared" ref="C8:C18" si="0">SUM(D8:G8)</f>
        <v>6721764096.0100002</v>
      </c>
      <c r="D8" s="146">
        <v>6261634382.4099998</v>
      </c>
      <c r="E8" s="146">
        <v>329036042.55000001</v>
      </c>
      <c r="F8" s="146">
        <v>106056360.43000001</v>
      </c>
      <c r="G8" s="146">
        <v>25037310.620000001</v>
      </c>
      <c r="H8" s="145">
        <f t="shared" ref="H8:H18" si="1">SUM(I8:L8)</f>
        <v>6743030331.6981001</v>
      </c>
      <c r="I8" s="146">
        <v>6278082008.8037004</v>
      </c>
      <c r="J8" s="146">
        <v>333836033.9619</v>
      </c>
      <c r="K8" s="146">
        <v>110640662.7436</v>
      </c>
      <c r="L8" s="146">
        <v>20471626.188900001</v>
      </c>
      <c r="M8" s="145">
        <f t="shared" ref="M8:M18" si="2">SUM(N8:Q8)</f>
        <v>111896183.92400001</v>
      </c>
      <c r="N8" s="146">
        <v>33505280.16</v>
      </c>
      <c r="O8" s="146">
        <v>30342397.289999999</v>
      </c>
      <c r="P8" s="146">
        <v>50079263.670900002</v>
      </c>
      <c r="Q8" s="146">
        <v>-2030757.1969000001</v>
      </c>
      <c r="R8" s="146">
        <v>811502</v>
      </c>
      <c r="S8" s="147">
        <v>0.150698</v>
      </c>
      <c r="T8" s="147">
        <v>0.18985600000000002</v>
      </c>
      <c r="U8" s="148">
        <v>0.14729999999999999</v>
      </c>
      <c r="V8" s="149">
        <v>55.11</v>
      </c>
    </row>
    <row r="9" spans="1:22">
      <c r="A9" s="61">
        <v>3</v>
      </c>
      <c r="B9" s="60" t="s">
        <v>523</v>
      </c>
      <c r="C9" s="145">
        <f t="shared" si="0"/>
        <v>36277.619999999995</v>
      </c>
      <c r="D9" s="146">
        <v>13000.48</v>
      </c>
      <c r="E9" s="146">
        <v>16842.939999999999</v>
      </c>
      <c r="F9" s="146">
        <v>6434.2</v>
      </c>
      <c r="G9" s="146">
        <v>0</v>
      </c>
      <c r="H9" s="145">
        <f t="shared" si="1"/>
        <v>38186.3606</v>
      </c>
      <c r="I9" s="146">
        <v>13863.0692</v>
      </c>
      <c r="J9" s="146">
        <v>17560.3217</v>
      </c>
      <c r="K9" s="146">
        <v>6762.9696999999996</v>
      </c>
      <c r="L9" s="146">
        <v>0</v>
      </c>
      <c r="M9" s="145">
        <f t="shared" si="2"/>
        <v>5837.5599999999995</v>
      </c>
      <c r="N9" s="146">
        <v>250.06</v>
      </c>
      <c r="O9" s="146">
        <v>647.41999999999996</v>
      </c>
      <c r="P9" s="146">
        <v>4940.08</v>
      </c>
      <c r="Q9" s="146">
        <v>0</v>
      </c>
      <c r="R9" s="146">
        <v>51</v>
      </c>
      <c r="S9" s="147">
        <v>0.339061</v>
      </c>
      <c r="T9" s="147">
        <v>0.47454999999999997</v>
      </c>
      <c r="U9" s="148">
        <v>0.30470000000000003</v>
      </c>
      <c r="V9" s="149">
        <v>17.670000000000002</v>
      </c>
    </row>
    <row r="10" spans="1:22">
      <c r="A10" s="61">
        <v>4</v>
      </c>
      <c r="B10" s="60" t="s">
        <v>522</v>
      </c>
      <c r="C10" s="145">
        <f t="shared" si="0"/>
        <v>211656739.94999999</v>
      </c>
      <c r="D10" s="146">
        <v>202802932.94999999</v>
      </c>
      <c r="E10" s="146">
        <v>7810839.2000000002</v>
      </c>
      <c r="F10" s="146">
        <v>1042967.8</v>
      </c>
      <c r="G10" s="146">
        <v>0</v>
      </c>
      <c r="H10" s="145">
        <f t="shared" si="1"/>
        <v>209688144.18439999</v>
      </c>
      <c r="I10" s="146">
        <v>200748890.28909999</v>
      </c>
      <c r="J10" s="146">
        <v>7847888.4862000002</v>
      </c>
      <c r="K10" s="146">
        <v>1091365.4091</v>
      </c>
      <c r="L10" s="146">
        <v>0</v>
      </c>
      <c r="M10" s="145">
        <f t="shared" si="2"/>
        <v>4358650.66</v>
      </c>
      <c r="N10" s="146">
        <v>2033929.6</v>
      </c>
      <c r="O10" s="146">
        <v>1469443.73</v>
      </c>
      <c r="P10" s="146">
        <v>855277.33</v>
      </c>
      <c r="Q10" s="146">
        <v>0</v>
      </c>
      <c r="R10" s="146">
        <v>302726</v>
      </c>
      <c r="S10" s="147">
        <v>0.129084</v>
      </c>
      <c r="T10" s="147">
        <v>0.27863399999999999</v>
      </c>
      <c r="U10" s="148">
        <v>0.18049999999999999</v>
      </c>
      <c r="V10" s="149">
        <v>13.5</v>
      </c>
    </row>
    <row r="11" spans="1:22">
      <c r="A11" s="61">
        <v>5</v>
      </c>
      <c r="B11" s="60" t="s">
        <v>521</v>
      </c>
      <c r="C11" s="145">
        <f t="shared" si="0"/>
        <v>11592908.050000001</v>
      </c>
      <c r="D11" s="146">
        <v>7742205.7599999998</v>
      </c>
      <c r="E11" s="146">
        <v>1403792.8</v>
      </c>
      <c r="F11" s="146">
        <v>2446909.4900000002</v>
      </c>
      <c r="G11" s="146">
        <v>0</v>
      </c>
      <c r="H11" s="145">
        <f t="shared" si="1"/>
        <v>14479351.5361</v>
      </c>
      <c r="I11" s="146">
        <v>8067259.9204000002</v>
      </c>
      <c r="J11" s="146">
        <v>1685245.6200999999</v>
      </c>
      <c r="K11" s="146">
        <v>4726845.9956</v>
      </c>
      <c r="L11" s="146">
        <v>0</v>
      </c>
      <c r="M11" s="145">
        <f t="shared" si="2"/>
        <v>5344604.6529000001</v>
      </c>
      <c r="N11" s="146">
        <v>392810.03</v>
      </c>
      <c r="O11" s="146">
        <v>440421.77</v>
      </c>
      <c r="P11" s="146">
        <v>4511372.8529000003</v>
      </c>
      <c r="Q11" s="146">
        <v>0</v>
      </c>
      <c r="R11" s="146">
        <v>100099</v>
      </c>
      <c r="S11" s="147">
        <v>0.16203700000000001</v>
      </c>
      <c r="T11" s="147">
        <v>0.11318</v>
      </c>
      <c r="U11" s="148">
        <v>0.16880000000000001</v>
      </c>
      <c r="V11" s="149">
        <v>31.95</v>
      </c>
    </row>
    <row r="12" spans="1:22">
      <c r="A12" s="61">
        <v>6</v>
      </c>
      <c r="B12" s="60" t="s">
        <v>520</v>
      </c>
      <c r="C12" s="145">
        <f t="shared" si="0"/>
        <v>266732538.69999999</v>
      </c>
      <c r="D12" s="146">
        <v>247362254.33000001</v>
      </c>
      <c r="E12" s="146">
        <v>14304488.73</v>
      </c>
      <c r="F12" s="146">
        <v>5065795.6399999997</v>
      </c>
      <c r="G12" s="146">
        <v>0</v>
      </c>
      <c r="H12" s="145">
        <f t="shared" si="1"/>
        <v>272976955.30470002</v>
      </c>
      <c r="I12" s="146">
        <v>253067923.1476</v>
      </c>
      <c r="J12" s="146">
        <v>14648239.466800001</v>
      </c>
      <c r="K12" s="146">
        <v>5260792.6902999999</v>
      </c>
      <c r="L12" s="146">
        <v>0</v>
      </c>
      <c r="M12" s="145">
        <f t="shared" si="2"/>
        <v>7535489.0700000003</v>
      </c>
      <c r="N12" s="146">
        <v>1585341.73</v>
      </c>
      <c r="O12" s="146">
        <v>1438436.55</v>
      </c>
      <c r="P12" s="146">
        <v>4511710.79</v>
      </c>
      <c r="Q12" s="146">
        <v>0</v>
      </c>
      <c r="R12" s="146">
        <v>153071</v>
      </c>
      <c r="S12" s="147">
        <v>0.36</v>
      </c>
      <c r="T12" s="147">
        <v>0.17945</v>
      </c>
      <c r="U12" s="148">
        <v>0.35930000000000001</v>
      </c>
      <c r="V12" s="149">
        <v>293.55</v>
      </c>
    </row>
    <row r="13" spans="1:22">
      <c r="A13" s="61">
        <v>7</v>
      </c>
      <c r="B13" s="60" t="s">
        <v>519</v>
      </c>
      <c r="C13" s="145">
        <f t="shared" si="0"/>
        <v>5603051036.9419003</v>
      </c>
      <c r="D13" s="145">
        <f>SUM(D14:D16)</f>
        <v>5388273193.5799999</v>
      </c>
      <c r="E13" s="145">
        <f t="shared" ref="E13:R13" si="3">SUM(E14:E16)</f>
        <v>132008473.25</v>
      </c>
      <c r="F13" s="145">
        <f t="shared" si="3"/>
        <v>38178607.789999999</v>
      </c>
      <c r="G13" s="145">
        <f t="shared" si="3"/>
        <v>44590762.321899995</v>
      </c>
      <c r="H13" s="145">
        <f t="shared" si="3"/>
        <v>5674939957.0028</v>
      </c>
      <c r="I13" s="145">
        <f t="shared" si="3"/>
        <v>5458874030.3908005</v>
      </c>
      <c r="J13" s="145">
        <f t="shared" si="3"/>
        <v>136144534.08839998</v>
      </c>
      <c r="K13" s="145">
        <f t="shared" si="3"/>
        <v>41716413.254000001</v>
      </c>
      <c r="L13" s="145">
        <f t="shared" si="3"/>
        <v>38204979.269599997</v>
      </c>
      <c r="M13" s="145">
        <f t="shared" si="3"/>
        <v>4588628.0646000002</v>
      </c>
      <c r="N13" s="145">
        <f t="shared" si="3"/>
        <v>1644151.79</v>
      </c>
      <c r="O13" s="145">
        <f t="shared" si="3"/>
        <v>1192079.2</v>
      </c>
      <c r="P13" s="145">
        <f t="shared" si="3"/>
        <v>5429283.2165000001</v>
      </c>
      <c r="Q13" s="145">
        <f t="shared" si="3"/>
        <v>-3676886.1419000002</v>
      </c>
      <c r="R13" s="145">
        <f t="shared" si="3"/>
        <v>85064</v>
      </c>
      <c r="S13" s="147">
        <v>0.11270600783272211</v>
      </c>
      <c r="T13" s="147">
        <v>0.13021900302312509</v>
      </c>
      <c r="U13" s="148">
        <v>0.1086</v>
      </c>
      <c r="V13" s="149">
        <v>107.36</v>
      </c>
    </row>
    <row r="14" spans="1:22">
      <c r="A14" s="55">
        <v>7.1</v>
      </c>
      <c r="B14" s="54" t="s">
        <v>528</v>
      </c>
      <c r="C14" s="145">
        <f t="shared" si="0"/>
        <v>4125908408.6619</v>
      </c>
      <c r="D14" s="146">
        <v>3942628271.3600001</v>
      </c>
      <c r="E14" s="146">
        <v>104635151.97</v>
      </c>
      <c r="F14" s="146">
        <v>34412979.859999999</v>
      </c>
      <c r="G14" s="146">
        <v>44232005.471900001</v>
      </c>
      <c r="H14" s="145">
        <f t="shared" si="1"/>
        <v>4182166745.1863003</v>
      </c>
      <c r="I14" s="146">
        <v>3998427515.1251001</v>
      </c>
      <c r="J14" s="146">
        <v>108337852.271</v>
      </c>
      <c r="K14" s="146">
        <v>37706015.3028</v>
      </c>
      <c r="L14" s="146">
        <v>37695362.487400003</v>
      </c>
      <c r="M14" s="145">
        <f t="shared" si="2"/>
        <v>3150236.8832999999</v>
      </c>
      <c r="N14" s="146">
        <v>1033760.01</v>
      </c>
      <c r="O14" s="146">
        <v>934727.94</v>
      </c>
      <c r="P14" s="146">
        <v>4958287.2446999997</v>
      </c>
      <c r="Q14" s="146">
        <v>-3776538.3114</v>
      </c>
      <c r="R14" s="146">
        <v>47581</v>
      </c>
      <c r="S14" s="147">
        <v>0.109738</v>
      </c>
      <c r="T14" s="147">
        <v>0.126139</v>
      </c>
      <c r="U14" s="148">
        <v>0.10580000000000001</v>
      </c>
      <c r="V14" s="149">
        <v>109.67</v>
      </c>
    </row>
    <row r="15" spans="1:22">
      <c r="A15" s="55">
        <v>7.2</v>
      </c>
      <c r="B15" s="54" t="s">
        <v>530</v>
      </c>
      <c r="C15" s="145">
        <f t="shared" si="0"/>
        <v>1079101544.79</v>
      </c>
      <c r="D15" s="146">
        <v>1055814322.13</v>
      </c>
      <c r="E15" s="146">
        <v>20675655.489999998</v>
      </c>
      <c r="F15" s="146">
        <v>2410473.98</v>
      </c>
      <c r="G15" s="146">
        <v>201093.19</v>
      </c>
      <c r="H15" s="145">
        <f t="shared" si="1"/>
        <v>1089987752.0411</v>
      </c>
      <c r="I15" s="146">
        <v>1066090370.9751</v>
      </c>
      <c r="J15" s="146">
        <v>20968906.1413</v>
      </c>
      <c r="K15" s="146">
        <v>2566003.0041</v>
      </c>
      <c r="L15" s="146">
        <v>362471.92060000001</v>
      </c>
      <c r="M15" s="145">
        <f t="shared" si="2"/>
        <v>1073240.3509</v>
      </c>
      <c r="N15" s="146">
        <v>520096.15</v>
      </c>
      <c r="O15" s="146">
        <v>197561.92</v>
      </c>
      <c r="P15" s="146">
        <v>234032.88089999999</v>
      </c>
      <c r="Q15" s="146">
        <v>121549.4</v>
      </c>
      <c r="R15" s="146">
        <v>11200</v>
      </c>
      <c r="S15" s="147">
        <v>0.11247699999999999</v>
      </c>
      <c r="T15" s="147">
        <v>0.13067700000000002</v>
      </c>
      <c r="U15" s="148">
        <v>0.1125</v>
      </c>
      <c r="V15" s="149">
        <v>109.9</v>
      </c>
    </row>
    <row r="16" spans="1:22">
      <c r="A16" s="55">
        <v>7.3</v>
      </c>
      <c r="B16" s="54" t="s">
        <v>527</v>
      </c>
      <c r="C16" s="145">
        <f t="shared" si="0"/>
        <v>398041083.49000001</v>
      </c>
      <c r="D16" s="146">
        <v>389830600.08999997</v>
      </c>
      <c r="E16" s="146">
        <v>6697665.79</v>
      </c>
      <c r="F16" s="146">
        <v>1355153.95</v>
      </c>
      <c r="G16" s="146">
        <v>157663.66</v>
      </c>
      <c r="H16" s="145">
        <f t="shared" si="1"/>
        <v>402785459.77539998</v>
      </c>
      <c r="I16" s="146">
        <v>394356144.2906</v>
      </c>
      <c r="J16" s="146">
        <v>6837775.6760999998</v>
      </c>
      <c r="K16" s="146">
        <v>1444394.9471</v>
      </c>
      <c r="L16" s="146">
        <v>147144.8616</v>
      </c>
      <c r="M16" s="145">
        <f t="shared" si="2"/>
        <v>365150.83040000004</v>
      </c>
      <c r="N16" s="146">
        <v>90295.63</v>
      </c>
      <c r="O16" s="146">
        <v>59789.34</v>
      </c>
      <c r="P16" s="146">
        <v>236963.09090000001</v>
      </c>
      <c r="Q16" s="146">
        <v>-21897.230500000001</v>
      </c>
      <c r="R16" s="146">
        <v>26283</v>
      </c>
      <c r="S16" s="147">
        <v>0.13161400000000001</v>
      </c>
      <c r="T16" s="147">
        <v>0.15431900000000001</v>
      </c>
      <c r="U16" s="148">
        <v>0.12659999999999999</v>
      </c>
      <c r="V16" s="149">
        <v>76.62</v>
      </c>
    </row>
    <row r="17" spans="1:22">
      <c r="A17" s="61">
        <v>8</v>
      </c>
      <c r="B17" s="60" t="s">
        <v>526</v>
      </c>
      <c r="C17" s="145">
        <f t="shared" si="0"/>
        <v>233514722.98999998</v>
      </c>
      <c r="D17" s="146">
        <v>221509783.88999999</v>
      </c>
      <c r="E17" s="146">
        <v>8689571.6500000004</v>
      </c>
      <c r="F17" s="146">
        <v>3315367.45</v>
      </c>
      <c r="G17" s="146">
        <v>0</v>
      </c>
      <c r="H17" s="145">
        <f t="shared" si="1"/>
        <v>237028414.46170002</v>
      </c>
      <c r="I17" s="146">
        <v>223345661.37220001</v>
      </c>
      <c r="J17" s="146">
        <v>8877066.9971999992</v>
      </c>
      <c r="K17" s="146">
        <v>4805686.0922999997</v>
      </c>
      <c r="L17" s="146">
        <v>0</v>
      </c>
      <c r="M17" s="145">
        <f t="shared" si="2"/>
        <v>1196164.71</v>
      </c>
      <c r="N17" s="146">
        <v>11415.21</v>
      </c>
      <c r="O17" s="146">
        <v>4071.32</v>
      </c>
      <c r="P17" s="146">
        <v>1180678.18</v>
      </c>
      <c r="Q17" s="146">
        <v>0</v>
      </c>
      <c r="R17" s="146">
        <v>105314</v>
      </c>
      <c r="S17" s="147">
        <v>0.185444</v>
      </c>
      <c r="T17" s="147">
        <v>0.19632000000000002</v>
      </c>
      <c r="U17" s="148">
        <v>0.18870000000000001</v>
      </c>
      <c r="V17" s="149">
        <v>0.58633560383778505</v>
      </c>
    </row>
    <row r="18" spans="1:22">
      <c r="A18" s="59">
        <v>9</v>
      </c>
      <c r="B18" s="58" t="s">
        <v>518</v>
      </c>
      <c r="C18" s="145">
        <f t="shared" si="0"/>
        <v>0</v>
      </c>
      <c r="D18" s="146">
        <v>0</v>
      </c>
      <c r="E18" s="146">
        <v>0</v>
      </c>
      <c r="F18" s="146">
        <v>0</v>
      </c>
      <c r="G18" s="146">
        <v>0</v>
      </c>
      <c r="H18" s="145">
        <f t="shared" si="1"/>
        <v>48.83</v>
      </c>
      <c r="I18" s="146">
        <v>48.83</v>
      </c>
      <c r="J18" s="146">
        <v>0</v>
      </c>
      <c r="K18" s="146">
        <v>0</v>
      </c>
      <c r="L18" s="146">
        <v>0</v>
      </c>
      <c r="M18" s="145">
        <f t="shared" si="2"/>
        <v>0</v>
      </c>
      <c r="N18" s="146">
        <v>0</v>
      </c>
      <c r="O18" s="146">
        <v>0</v>
      </c>
      <c r="P18" s="146">
        <v>0</v>
      </c>
      <c r="Q18" s="146">
        <v>0</v>
      </c>
      <c r="R18" s="146">
        <v>0</v>
      </c>
      <c r="S18" s="147">
        <v>0</v>
      </c>
      <c r="T18" s="147">
        <v>0</v>
      </c>
      <c r="U18" s="148">
        <v>0</v>
      </c>
      <c r="V18" s="149">
        <v>0</v>
      </c>
    </row>
    <row r="19" spans="1:22">
      <c r="A19" s="57">
        <v>10</v>
      </c>
      <c r="B19" s="56" t="s">
        <v>529</v>
      </c>
      <c r="C19" s="150">
        <f>SUM(C7:C13)+C17+C18</f>
        <v>13149311952.0219</v>
      </c>
      <c r="D19" s="150">
        <f t="shared" ref="D19:G19" si="4">SUM(D7:D13)+D17+D18</f>
        <v>12425804309.98</v>
      </c>
      <c r="E19" s="150">
        <f t="shared" si="4"/>
        <v>496400586.31</v>
      </c>
      <c r="F19" s="150">
        <f t="shared" si="4"/>
        <v>157411156.38999999</v>
      </c>
      <c r="G19" s="150">
        <f t="shared" si="4"/>
        <v>69695899.341899991</v>
      </c>
      <c r="H19" s="150">
        <f>SUM(H7:H13)+H17+H18</f>
        <v>13254234272.1178</v>
      </c>
      <c r="I19" s="150">
        <f t="shared" ref="I19:L19" si="5">SUM(I7:I13)+I17+I18</f>
        <v>12519665337.191801</v>
      </c>
      <c r="J19" s="150">
        <f t="shared" si="5"/>
        <v>506246225.93529987</v>
      </c>
      <c r="K19" s="150">
        <f t="shared" si="5"/>
        <v>169619489.17819998</v>
      </c>
      <c r="L19" s="150">
        <f t="shared" si="5"/>
        <v>58703219.8125</v>
      </c>
      <c r="M19" s="150">
        <f t="shared" ref="M19:Q19" si="6">SUM(M7:M13)+M17+M18</f>
        <v>136720407.6022</v>
      </c>
      <c r="N19" s="150">
        <f t="shared" si="6"/>
        <v>39726531.640000001</v>
      </c>
      <c r="O19" s="150">
        <f t="shared" si="6"/>
        <v>35315516.140000001</v>
      </c>
      <c r="P19" s="150">
        <f t="shared" si="6"/>
        <v>67378238.548999995</v>
      </c>
      <c r="Q19" s="150">
        <f t="shared" si="6"/>
        <v>-5699878.7268000003</v>
      </c>
      <c r="R19" s="150">
        <f>SUM(R7:R13)+R17+R18</f>
        <v>1559063</v>
      </c>
      <c r="S19" s="151">
        <v>0.18073712269766024</v>
      </c>
      <c r="T19" s="151">
        <v>0.16350024827951198</v>
      </c>
      <c r="U19" s="148">
        <v>0.13619999999999999</v>
      </c>
      <c r="V19" s="149">
        <v>80.45</v>
      </c>
    </row>
    <row r="20" spans="1:22">
      <c r="A20" s="55">
        <v>10.1</v>
      </c>
      <c r="B20" s="54" t="s">
        <v>533</v>
      </c>
      <c r="C20" s="50"/>
      <c r="D20" s="50"/>
      <c r="E20" s="50"/>
      <c r="F20" s="50"/>
      <c r="G20" s="50"/>
      <c r="H20" s="50"/>
      <c r="I20" s="50"/>
      <c r="J20" s="50"/>
      <c r="K20" s="50"/>
      <c r="L20" s="50"/>
      <c r="M20" s="50"/>
      <c r="N20" s="50"/>
      <c r="O20" s="50"/>
      <c r="P20" s="50"/>
      <c r="Q20" s="50"/>
      <c r="R20" s="50"/>
      <c r="S20" s="50"/>
      <c r="T20" s="50"/>
      <c r="U20" s="50"/>
      <c r="V20" s="50"/>
    </row>
  </sheetData>
  <mergeCells count="9">
    <mergeCell ref="A5:B6"/>
    <mergeCell ref="V5:V6"/>
    <mergeCell ref="U5:U6"/>
    <mergeCell ref="T5:T6"/>
    <mergeCell ref="S5:S6"/>
    <mergeCell ref="H5:L5"/>
    <mergeCell ref="M5:Q5"/>
    <mergeCell ref="R5:R6"/>
    <mergeCell ref="C5:G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Q45"/>
  <sheetViews>
    <sheetView showGridLines="0" zoomScale="80" zoomScaleNormal="80" workbookViewId="0"/>
  </sheetViews>
  <sheetFormatPr defaultColWidth="8.7109375" defaultRowHeight="12.75"/>
  <cols>
    <col min="1" max="1" width="8.7109375" style="7"/>
    <col min="2" max="2" width="66.5703125" style="7" customWidth="1"/>
    <col min="3" max="3" width="14.42578125" style="78" bestFit="1" customWidth="1"/>
    <col min="4" max="4" width="13.85546875" style="78" bestFit="1" customWidth="1"/>
    <col min="5" max="6" width="14.42578125" style="78" bestFit="1" customWidth="1"/>
    <col min="7" max="7" width="13.85546875" style="78" bestFit="1" customWidth="1"/>
    <col min="8" max="8" width="14.42578125" style="78" bestFit="1" customWidth="1"/>
    <col min="9" max="9" width="8.7109375" style="7"/>
    <col min="10" max="10" width="15" style="72" bestFit="1" customWidth="1"/>
    <col min="11" max="11" width="14" style="72" bestFit="1" customWidth="1"/>
    <col min="12" max="13" width="15" style="72" bestFit="1" customWidth="1"/>
    <col min="14" max="14" width="14" style="72" bestFit="1" customWidth="1"/>
    <col min="15" max="15" width="15" style="72" bestFit="1" customWidth="1"/>
    <col min="16" max="16384" width="8.7109375" style="7"/>
  </cols>
  <sheetData>
    <row r="1" spans="1:17">
      <c r="A1" s="1" t="s">
        <v>30</v>
      </c>
      <c r="B1" s="19" t="str">
        <f>'Info '!C2</f>
        <v xml:space="preserve">JSC "Bank of Georgia" </v>
      </c>
      <c r="C1" s="73"/>
    </row>
    <row r="2" spans="1:17">
      <c r="A2" s="1" t="s">
        <v>31</v>
      </c>
      <c r="B2" s="345">
        <f>'1. key ratios '!B2</f>
        <v>46022</v>
      </c>
      <c r="C2" s="94"/>
      <c r="D2" s="77"/>
      <c r="E2" s="77"/>
      <c r="F2" s="77"/>
      <c r="G2" s="77"/>
      <c r="H2" s="77"/>
    </row>
    <row r="4" spans="1:17">
      <c r="A4" s="660" t="s">
        <v>6</v>
      </c>
      <c r="B4" s="662" t="s">
        <v>604</v>
      </c>
      <c r="C4" s="655" t="s">
        <v>541</v>
      </c>
      <c r="D4" s="655"/>
      <c r="E4" s="655"/>
      <c r="F4" s="655" t="s">
        <v>542</v>
      </c>
      <c r="G4" s="655"/>
      <c r="H4" s="656"/>
    </row>
    <row r="5" spans="1:17" ht="15.6" customHeight="1">
      <c r="A5" s="661"/>
      <c r="B5" s="663"/>
      <c r="C5" s="153" t="s">
        <v>32</v>
      </c>
      <c r="D5" s="153" t="s">
        <v>33</v>
      </c>
      <c r="E5" s="153" t="s">
        <v>34</v>
      </c>
      <c r="F5" s="153" t="s">
        <v>32</v>
      </c>
      <c r="G5" s="153" t="s">
        <v>33</v>
      </c>
      <c r="H5" s="153" t="s">
        <v>34</v>
      </c>
    </row>
    <row r="6" spans="1:17">
      <c r="A6" s="170">
        <v>1</v>
      </c>
      <c r="B6" s="171" t="s">
        <v>605</v>
      </c>
      <c r="C6" s="65">
        <v>2796216355.5509505</v>
      </c>
      <c r="D6" s="65">
        <v>1114437878.3512642</v>
      </c>
      <c r="E6" s="172">
        <f>C6+D6</f>
        <v>3910654233.902215</v>
      </c>
      <c r="F6" s="65">
        <v>2211467732.5141373</v>
      </c>
      <c r="G6" s="65">
        <v>1047147941.5257694</v>
      </c>
      <c r="H6" s="172">
        <v>3258615674.0399065</v>
      </c>
      <c r="P6" s="173"/>
      <c r="Q6" s="173"/>
    </row>
    <row r="7" spans="1:17">
      <c r="A7" s="170">
        <v>1.1000000000000001</v>
      </c>
      <c r="B7" s="174" t="s">
        <v>548</v>
      </c>
      <c r="C7" s="65"/>
      <c r="D7" s="65"/>
      <c r="E7" s="172">
        <f t="shared" ref="E7:E44" si="0">C7+D7</f>
        <v>0</v>
      </c>
      <c r="F7" s="65"/>
      <c r="G7" s="65"/>
      <c r="H7" s="172">
        <v>0</v>
      </c>
    </row>
    <row r="8" spans="1:17">
      <c r="A8" s="170">
        <v>1.2</v>
      </c>
      <c r="B8" s="174" t="s">
        <v>550</v>
      </c>
      <c r="C8" s="65"/>
      <c r="D8" s="65"/>
      <c r="E8" s="172">
        <f t="shared" si="0"/>
        <v>0</v>
      </c>
      <c r="F8" s="65"/>
      <c r="G8" s="65"/>
      <c r="H8" s="172">
        <v>0</v>
      </c>
    </row>
    <row r="9" spans="1:17" ht="21.6" customHeight="1">
      <c r="A9" s="170">
        <v>1.3</v>
      </c>
      <c r="B9" s="174" t="s">
        <v>606</v>
      </c>
      <c r="C9" s="65"/>
      <c r="D9" s="65"/>
      <c r="E9" s="172">
        <f t="shared" si="0"/>
        <v>0</v>
      </c>
      <c r="F9" s="65"/>
      <c r="G9" s="65"/>
      <c r="H9" s="172">
        <v>0</v>
      </c>
    </row>
    <row r="10" spans="1:17">
      <c r="A10" s="170">
        <v>1.4</v>
      </c>
      <c r="B10" s="174" t="s">
        <v>552</v>
      </c>
      <c r="C10" s="65">
        <v>351831365.81709993</v>
      </c>
      <c r="D10" s="65">
        <v>74495240.092900038</v>
      </c>
      <c r="E10" s="172">
        <f t="shared" si="0"/>
        <v>426326605.90999997</v>
      </c>
      <c r="F10" s="65">
        <v>275647442.01409996</v>
      </c>
      <c r="G10" s="65">
        <v>129396755.46590006</v>
      </c>
      <c r="H10" s="172">
        <v>405044197.48000002</v>
      </c>
    </row>
    <row r="11" spans="1:17">
      <c r="A11" s="170">
        <v>1.5</v>
      </c>
      <c r="B11" s="174" t="s">
        <v>556</v>
      </c>
      <c r="C11" s="65">
        <v>2444384989.7338505</v>
      </c>
      <c r="D11" s="65">
        <v>1039942638.2583642</v>
      </c>
      <c r="E11" s="172">
        <f t="shared" si="0"/>
        <v>3484327627.9922147</v>
      </c>
      <c r="F11" s="65">
        <v>1935820290.5000372</v>
      </c>
      <c r="G11" s="65">
        <v>917751186.05986929</v>
      </c>
      <c r="H11" s="172">
        <v>2853571476.5599065</v>
      </c>
    </row>
    <row r="12" spans="1:17">
      <c r="A12" s="170">
        <v>1.6</v>
      </c>
      <c r="B12" s="175" t="s">
        <v>438</v>
      </c>
      <c r="C12" s="65">
        <v>0</v>
      </c>
      <c r="D12" s="65">
        <v>0</v>
      </c>
      <c r="E12" s="172">
        <f t="shared" si="0"/>
        <v>0</v>
      </c>
      <c r="F12" s="65">
        <v>0</v>
      </c>
      <c r="G12" s="65">
        <v>0</v>
      </c>
      <c r="H12" s="172">
        <v>0</v>
      </c>
    </row>
    <row r="13" spans="1:17">
      <c r="A13" s="170">
        <v>2</v>
      </c>
      <c r="B13" s="176" t="s">
        <v>607</v>
      </c>
      <c r="C13" s="65">
        <v>-1380526940.27</v>
      </c>
      <c r="D13" s="65">
        <v>-426596610.34009695</v>
      </c>
      <c r="E13" s="172">
        <f t="shared" si="0"/>
        <v>-1807123550.6100969</v>
      </c>
      <c r="F13" s="65">
        <v>-1107538502.98</v>
      </c>
      <c r="G13" s="65">
        <v>-357994768.49995214</v>
      </c>
      <c r="H13" s="172">
        <v>-1465533271.4799521</v>
      </c>
    </row>
    <row r="14" spans="1:17">
      <c r="A14" s="170">
        <v>2.1</v>
      </c>
      <c r="B14" s="174" t="s">
        <v>608</v>
      </c>
      <c r="C14" s="65"/>
      <c r="D14" s="65"/>
      <c r="E14" s="172">
        <f t="shared" si="0"/>
        <v>0</v>
      </c>
      <c r="F14" s="65"/>
      <c r="G14" s="65"/>
      <c r="H14" s="172">
        <v>0</v>
      </c>
    </row>
    <row r="15" spans="1:17" ht="24.6" customHeight="1">
      <c r="A15" s="170">
        <v>2.2000000000000002</v>
      </c>
      <c r="B15" s="174" t="s">
        <v>609</v>
      </c>
      <c r="C15" s="65"/>
      <c r="D15" s="65"/>
      <c r="E15" s="172">
        <f t="shared" si="0"/>
        <v>0</v>
      </c>
      <c r="F15" s="65"/>
      <c r="G15" s="65"/>
      <c r="H15" s="172">
        <v>0</v>
      </c>
    </row>
    <row r="16" spans="1:17" ht="20.45" customHeight="1">
      <c r="A16" s="170">
        <v>2.2999999999999998</v>
      </c>
      <c r="B16" s="174" t="s">
        <v>610</v>
      </c>
      <c r="C16" s="65">
        <v>-1380526940.27</v>
      </c>
      <c r="D16" s="65">
        <v>-438402716.60009694</v>
      </c>
      <c r="E16" s="172">
        <f t="shared" si="0"/>
        <v>-1818929656.8700969</v>
      </c>
      <c r="F16" s="65">
        <v>-1107150942.52</v>
      </c>
      <c r="G16" s="65">
        <v>-364676826.68995214</v>
      </c>
      <c r="H16" s="172">
        <v>-1471827769.2099521</v>
      </c>
    </row>
    <row r="17" spans="1:8">
      <c r="A17" s="170">
        <v>2.4</v>
      </c>
      <c r="B17" s="174" t="s">
        <v>611</v>
      </c>
      <c r="C17" s="65">
        <v>0</v>
      </c>
      <c r="D17" s="65">
        <v>11806106.26</v>
      </c>
      <c r="E17" s="172">
        <f t="shared" si="0"/>
        <v>11806106.26</v>
      </c>
      <c r="F17" s="65">
        <v>-387560.46</v>
      </c>
      <c r="G17" s="65">
        <v>6682058.1900000004</v>
      </c>
      <c r="H17" s="172">
        <v>6294497.7300000004</v>
      </c>
    </row>
    <row r="18" spans="1:8">
      <c r="A18" s="170">
        <v>3</v>
      </c>
      <c r="B18" s="176" t="s">
        <v>612</v>
      </c>
      <c r="C18" s="65">
        <v>1077694.55</v>
      </c>
      <c r="D18" s="65"/>
      <c r="E18" s="172">
        <f t="shared" si="0"/>
        <v>1077694.55</v>
      </c>
      <c r="F18" s="65">
        <v>802345.66</v>
      </c>
      <c r="G18" s="65"/>
      <c r="H18" s="172">
        <v>802345.66</v>
      </c>
    </row>
    <row r="19" spans="1:8">
      <c r="A19" s="170">
        <v>4</v>
      </c>
      <c r="B19" s="176" t="s">
        <v>613</v>
      </c>
      <c r="C19" s="65">
        <v>603827973.04570007</v>
      </c>
      <c r="D19" s="65">
        <v>215443490.55697298</v>
      </c>
      <c r="E19" s="172">
        <f t="shared" si="0"/>
        <v>819271463.60267305</v>
      </c>
      <c r="F19" s="65">
        <v>539052424.37333333</v>
      </c>
      <c r="G19" s="65">
        <v>197297984.83015347</v>
      </c>
      <c r="H19" s="172">
        <v>736350409.2034868</v>
      </c>
    </row>
    <row r="20" spans="1:8">
      <c r="A20" s="170">
        <v>5</v>
      </c>
      <c r="B20" s="176" t="s">
        <v>614</v>
      </c>
      <c r="C20" s="65">
        <v>-143867782.67421401</v>
      </c>
      <c r="D20" s="65">
        <v>-243447361.60200006</v>
      </c>
      <c r="E20" s="172">
        <f t="shared" si="0"/>
        <v>-387315144.27621406</v>
      </c>
      <c r="F20" s="65">
        <v>-144360063.81999996</v>
      </c>
      <c r="G20" s="65">
        <v>-212755232.22660401</v>
      </c>
      <c r="H20" s="172">
        <v>-357115296.04660398</v>
      </c>
    </row>
    <row r="21" spans="1:8" ht="24" customHeight="1">
      <c r="A21" s="170">
        <v>6</v>
      </c>
      <c r="B21" s="176" t="s">
        <v>615</v>
      </c>
      <c r="C21" s="65">
        <v>1483672.9894999999</v>
      </c>
      <c r="D21" s="65">
        <v>1438593.2605000001</v>
      </c>
      <c r="E21" s="172">
        <f t="shared" si="0"/>
        <v>2922266.25</v>
      </c>
      <c r="F21" s="65">
        <v>0</v>
      </c>
      <c r="G21" s="65">
        <v>0</v>
      </c>
      <c r="H21" s="172">
        <v>0</v>
      </c>
    </row>
    <row r="22" spans="1:8" ht="18.600000000000001" customHeight="1">
      <c r="A22" s="170">
        <v>7</v>
      </c>
      <c r="B22" s="176" t="s">
        <v>616</v>
      </c>
      <c r="C22" s="65"/>
      <c r="D22" s="65"/>
      <c r="E22" s="172">
        <f t="shared" si="0"/>
        <v>0</v>
      </c>
      <c r="F22" s="65">
        <v>223330.63</v>
      </c>
      <c r="G22" s="65">
        <v>0</v>
      </c>
      <c r="H22" s="172">
        <v>223330.63</v>
      </c>
    </row>
    <row r="23" spans="1:8" ht="25.5" customHeight="1">
      <c r="A23" s="170">
        <v>8</v>
      </c>
      <c r="B23" s="177" t="s">
        <v>617</v>
      </c>
      <c r="C23" s="65">
        <v>-901813.01</v>
      </c>
      <c r="D23" s="65">
        <v>0</v>
      </c>
      <c r="E23" s="172">
        <f t="shared" si="0"/>
        <v>-901813.01</v>
      </c>
      <c r="F23" s="65">
        <v>1310049.594</v>
      </c>
      <c r="G23" s="65">
        <v>613629.61599999992</v>
      </c>
      <c r="H23" s="172">
        <v>1923679.21</v>
      </c>
    </row>
    <row r="24" spans="1:8" ht="34.5" customHeight="1">
      <c r="A24" s="170">
        <v>9</v>
      </c>
      <c r="B24" s="177" t="s">
        <v>618</v>
      </c>
      <c r="C24" s="65">
        <v>0</v>
      </c>
      <c r="D24" s="65"/>
      <c r="E24" s="172">
        <f t="shared" si="0"/>
        <v>0</v>
      </c>
      <c r="F24" s="65">
        <v>0</v>
      </c>
      <c r="G24" s="65"/>
      <c r="H24" s="172">
        <v>0</v>
      </c>
    </row>
    <row r="25" spans="1:8">
      <c r="A25" s="170">
        <v>10</v>
      </c>
      <c r="B25" s="176" t="s">
        <v>619</v>
      </c>
      <c r="C25" s="65">
        <v>360321992.17888278</v>
      </c>
      <c r="D25" s="65">
        <v>0</v>
      </c>
      <c r="E25" s="172">
        <f t="shared" si="0"/>
        <v>360321992.17888278</v>
      </c>
      <c r="F25" s="65">
        <v>387059519.38822967</v>
      </c>
      <c r="G25" s="65">
        <v>0</v>
      </c>
      <c r="H25" s="172">
        <v>387059519.38822967</v>
      </c>
    </row>
    <row r="26" spans="1:8">
      <c r="A26" s="170">
        <v>11</v>
      </c>
      <c r="B26" s="178" t="s">
        <v>620</v>
      </c>
      <c r="C26" s="65">
        <v>26649468.640000001</v>
      </c>
      <c r="D26" s="65">
        <v>0</v>
      </c>
      <c r="E26" s="172">
        <f t="shared" si="0"/>
        <v>26649468.640000001</v>
      </c>
      <c r="F26" s="65">
        <v>7338941.4000000004</v>
      </c>
      <c r="G26" s="65">
        <v>0</v>
      </c>
      <c r="H26" s="172">
        <v>7338941.4000000004</v>
      </c>
    </row>
    <row r="27" spans="1:8">
      <c r="A27" s="170">
        <v>12</v>
      </c>
      <c r="B27" s="176" t="s">
        <v>621</v>
      </c>
      <c r="C27" s="65">
        <v>4346497.21</v>
      </c>
      <c r="D27" s="65">
        <v>6922597.7999999998</v>
      </c>
      <c r="E27" s="172">
        <f t="shared" si="0"/>
        <v>11269095.01</v>
      </c>
      <c r="F27" s="65">
        <v>33765424.970000193</v>
      </c>
      <c r="G27" s="65">
        <v>10351586.449999921</v>
      </c>
      <c r="H27" s="172">
        <v>44117011.420000114</v>
      </c>
    </row>
    <row r="28" spans="1:8">
      <c r="A28" s="170">
        <v>13</v>
      </c>
      <c r="B28" s="179" t="s">
        <v>622</v>
      </c>
      <c r="C28" s="65">
        <v>-47592150.560000002</v>
      </c>
      <c r="D28" s="65">
        <v>-1577984.1700000018</v>
      </c>
      <c r="E28" s="172">
        <f t="shared" si="0"/>
        <v>-49170134.730000004</v>
      </c>
      <c r="F28" s="65">
        <v>-39146995.080000006</v>
      </c>
      <c r="G28" s="65">
        <v>-1627402.8699999973</v>
      </c>
      <c r="H28" s="172">
        <v>-40774397.950000003</v>
      </c>
    </row>
    <row r="29" spans="1:8">
      <c r="A29" s="170">
        <v>14</v>
      </c>
      <c r="B29" s="180" t="s">
        <v>623</v>
      </c>
      <c r="C29" s="65">
        <v>-670089844.40999997</v>
      </c>
      <c r="D29" s="65">
        <v>-26623348.379999995</v>
      </c>
      <c r="E29" s="172">
        <f t="shared" si="0"/>
        <v>-696713192.78999996</v>
      </c>
      <c r="F29" s="65">
        <v>-559210290.70000005</v>
      </c>
      <c r="G29" s="65">
        <v>-28892958.180000007</v>
      </c>
      <c r="H29" s="172">
        <v>-588103248.88000011</v>
      </c>
    </row>
    <row r="30" spans="1:8">
      <c r="A30" s="170">
        <v>14.1</v>
      </c>
      <c r="B30" s="181" t="s">
        <v>624</v>
      </c>
      <c r="C30" s="65">
        <v>-524648165.63</v>
      </c>
      <c r="D30" s="65">
        <v>0</v>
      </c>
      <c r="E30" s="172">
        <f t="shared" si="0"/>
        <v>-524648165.63</v>
      </c>
      <c r="F30" s="65">
        <v>-420453586.5</v>
      </c>
      <c r="G30" s="65">
        <v>0</v>
      </c>
      <c r="H30" s="172">
        <v>-420453586.5</v>
      </c>
    </row>
    <row r="31" spans="1:8">
      <c r="A31" s="170">
        <v>14.2</v>
      </c>
      <c r="B31" s="181" t="s">
        <v>625</v>
      </c>
      <c r="C31" s="65">
        <v>-145441678.78</v>
      </c>
      <c r="D31" s="65">
        <v>-26623348.379999995</v>
      </c>
      <c r="E31" s="172">
        <f t="shared" si="0"/>
        <v>-172065027.16</v>
      </c>
      <c r="F31" s="65">
        <v>-138756704.19999999</v>
      </c>
      <c r="G31" s="65">
        <v>-28892958.180000007</v>
      </c>
      <c r="H31" s="172">
        <v>-167649662.38</v>
      </c>
    </row>
    <row r="32" spans="1:8">
      <c r="A32" s="170">
        <v>15</v>
      </c>
      <c r="B32" s="176" t="s">
        <v>626</v>
      </c>
      <c r="C32" s="65">
        <v>-134017475.98999999</v>
      </c>
      <c r="D32" s="65">
        <v>0</v>
      </c>
      <c r="E32" s="172">
        <f t="shared" si="0"/>
        <v>-134017475.98999999</v>
      </c>
      <c r="F32" s="65">
        <v>-109337991.97</v>
      </c>
      <c r="G32" s="65">
        <v>0</v>
      </c>
      <c r="H32" s="172">
        <v>-109337991.97</v>
      </c>
    </row>
    <row r="33" spans="1:8" ht="22.5" customHeight="1">
      <c r="A33" s="170">
        <v>16</v>
      </c>
      <c r="B33" s="182" t="s">
        <v>627</v>
      </c>
      <c r="C33" s="65">
        <v>-4302802.1300000008</v>
      </c>
      <c r="D33" s="65">
        <v>-1553062.4500000002</v>
      </c>
      <c r="E33" s="172">
        <f t="shared" si="0"/>
        <v>-5855864.580000001</v>
      </c>
      <c r="F33" s="65">
        <v>-4591810.3899999997</v>
      </c>
      <c r="G33" s="65">
        <v>-1407201.7299999995</v>
      </c>
      <c r="H33" s="172">
        <v>-5999012.1199999992</v>
      </c>
    </row>
    <row r="34" spans="1:8">
      <c r="A34" s="170">
        <v>17</v>
      </c>
      <c r="B34" s="176" t="s">
        <v>628</v>
      </c>
      <c r="C34" s="65">
        <v>106476.72320000001</v>
      </c>
      <c r="D34" s="65">
        <v>-153068.93962129008</v>
      </c>
      <c r="E34" s="172">
        <f t="shared" si="0"/>
        <v>-46592.216421290068</v>
      </c>
      <c r="F34" s="65">
        <v>-648720.62150000001</v>
      </c>
      <c r="G34" s="65">
        <v>-1025178.120613997</v>
      </c>
      <c r="H34" s="172">
        <v>-1673898.742113997</v>
      </c>
    </row>
    <row r="35" spans="1:8">
      <c r="A35" s="170">
        <v>17.100000000000001</v>
      </c>
      <c r="B35" s="181" t="s">
        <v>629</v>
      </c>
      <c r="C35" s="65">
        <v>490991.86320000002</v>
      </c>
      <c r="D35" s="65">
        <v>119493.51037870995</v>
      </c>
      <c r="E35" s="172">
        <f t="shared" si="0"/>
        <v>610485.37357871002</v>
      </c>
      <c r="F35" s="65">
        <v>-67089.651500000007</v>
      </c>
      <c r="G35" s="65">
        <v>-662173.87061399699</v>
      </c>
      <c r="H35" s="172">
        <v>-729263.52211399702</v>
      </c>
    </row>
    <row r="36" spans="1:8">
      <c r="A36" s="170">
        <v>17.2</v>
      </c>
      <c r="B36" s="181" t="s">
        <v>630</v>
      </c>
      <c r="C36" s="65">
        <v>-384515.14</v>
      </c>
      <c r="D36" s="65">
        <v>-272562.45</v>
      </c>
      <c r="E36" s="172">
        <f t="shared" si="0"/>
        <v>-657077.59000000008</v>
      </c>
      <c r="F36" s="65">
        <v>-581630.97</v>
      </c>
      <c r="G36" s="65">
        <v>-363004.25</v>
      </c>
      <c r="H36" s="172">
        <v>-944635.22</v>
      </c>
    </row>
    <row r="37" spans="1:8" ht="41.45" customHeight="1">
      <c r="A37" s="170">
        <v>18</v>
      </c>
      <c r="B37" s="183" t="s">
        <v>631</v>
      </c>
      <c r="C37" s="65">
        <v>-106242100.38256674</v>
      </c>
      <c r="D37" s="65">
        <v>-25084703.209687963</v>
      </c>
      <c r="E37" s="172">
        <f t="shared" si="0"/>
        <v>-131326803.5922547</v>
      </c>
      <c r="F37" s="65">
        <v>-53930035.54876411</v>
      </c>
      <c r="G37" s="65">
        <v>-28176341.658431448</v>
      </c>
      <c r="H37" s="172">
        <v>-82106377.20719555</v>
      </c>
    </row>
    <row r="38" spans="1:8">
      <c r="A38" s="170">
        <v>18.100000000000001</v>
      </c>
      <c r="B38" s="184" t="s">
        <v>632</v>
      </c>
      <c r="C38" s="65">
        <v>-1864206.7375825802</v>
      </c>
      <c r="D38" s="65">
        <v>-8563.93</v>
      </c>
      <c r="E38" s="172">
        <f t="shared" si="0"/>
        <v>-1872770.6675825801</v>
      </c>
      <c r="F38" s="65">
        <v>-2903056.6092810803</v>
      </c>
      <c r="G38" s="65">
        <v>32329.67</v>
      </c>
      <c r="H38" s="172">
        <v>-2870726.9392810804</v>
      </c>
    </row>
    <row r="39" spans="1:8">
      <c r="A39" s="170">
        <v>18.2</v>
      </c>
      <c r="B39" s="184" t="s">
        <v>633</v>
      </c>
      <c r="C39" s="65">
        <v>-104377893.64498416</v>
      </c>
      <c r="D39" s="65">
        <v>-25076139.279687963</v>
      </c>
      <c r="E39" s="172">
        <f t="shared" si="0"/>
        <v>-129454032.92467213</v>
      </c>
      <c r="F39" s="65">
        <v>-51026978.939483032</v>
      </c>
      <c r="G39" s="65">
        <v>-28208671.32843145</v>
      </c>
      <c r="H39" s="172">
        <v>-79235650.267914474</v>
      </c>
    </row>
    <row r="40" spans="1:8" ht="24.6" customHeight="1">
      <c r="A40" s="170">
        <v>19</v>
      </c>
      <c r="B40" s="183" t="s">
        <v>634</v>
      </c>
      <c r="C40" s="65">
        <v>0</v>
      </c>
      <c r="D40" s="65">
        <v>0</v>
      </c>
      <c r="E40" s="172">
        <f t="shared" si="0"/>
        <v>0</v>
      </c>
      <c r="F40" s="65">
        <v>-548571.98</v>
      </c>
      <c r="G40" s="65">
        <v>0</v>
      </c>
      <c r="H40" s="172">
        <v>-548571.98</v>
      </c>
    </row>
    <row r="41" spans="1:8" ht="17.45" customHeight="1">
      <c r="A41" s="170">
        <v>20</v>
      </c>
      <c r="B41" s="183" t="s">
        <v>635</v>
      </c>
      <c r="C41" s="65">
        <v>-8860166.6009500008</v>
      </c>
      <c r="D41" s="65">
        <v>-1110907.02</v>
      </c>
      <c r="E41" s="172">
        <f t="shared" si="0"/>
        <v>-9971073.6209500004</v>
      </c>
      <c r="F41" s="65">
        <v>-6001537.9735070001</v>
      </c>
      <c r="G41" s="65">
        <v>-388623.18</v>
      </c>
      <c r="H41" s="172">
        <v>-6390161.1535069998</v>
      </c>
    </row>
    <row r="42" spans="1:8" ht="26.45" customHeight="1">
      <c r="A42" s="170">
        <v>21</v>
      </c>
      <c r="B42" s="183" t="s">
        <v>636</v>
      </c>
      <c r="C42" s="65">
        <v>0</v>
      </c>
      <c r="D42" s="65"/>
      <c r="E42" s="172">
        <f t="shared" si="0"/>
        <v>0</v>
      </c>
      <c r="F42" s="65">
        <v>0</v>
      </c>
      <c r="G42" s="65"/>
      <c r="H42" s="172">
        <v>0</v>
      </c>
    </row>
    <row r="43" spans="1:8">
      <c r="A43" s="170">
        <v>22</v>
      </c>
      <c r="B43" s="185" t="s">
        <v>637</v>
      </c>
      <c r="C43" s="65">
        <v>1297629054.8605027</v>
      </c>
      <c r="D43" s="65">
        <v>612095513.85733092</v>
      </c>
      <c r="E43" s="172">
        <f t="shared" si="0"/>
        <v>1909724568.7178335</v>
      </c>
      <c r="F43" s="65">
        <v>1155705247.4659295</v>
      </c>
      <c r="G43" s="65">
        <v>623143435.95632124</v>
      </c>
      <c r="H43" s="172">
        <v>1778848683.4222507</v>
      </c>
    </row>
    <row r="44" spans="1:8">
      <c r="A44" s="170">
        <v>23</v>
      </c>
      <c r="B44" s="185" t="s">
        <v>638</v>
      </c>
      <c r="C44" s="65">
        <v>-279194992.96000004</v>
      </c>
      <c r="D44" s="65"/>
      <c r="E44" s="65">
        <f t="shared" si="0"/>
        <v>-279194992.96000004</v>
      </c>
      <c r="F44" s="65">
        <v>-275551858.25</v>
      </c>
      <c r="G44" s="65"/>
      <c r="H44" s="65">
        <v>-275551858.25</v>
      </c>
    </row>
    <row r="45" spans="1:8">
      <c r="A45" s="170">
        <v>24</v>
      </c>
      <c r="B45" s="186" t="s">
        <v>639</v>
      </c>
      <c r="C45" s="65">
        <v>1018434061.9005027</v>
      </c>
      <c r="D45" s="65">
        <v>612095513.85733092</v>
      </c>
      <c r="E45" s="65">
        <f>C45+D45</f>
        <v>1630529575.7578335</v>
      </c>
      <c r="F45" s="65">
        <f>F43+F44</f>
        <v>880153389.21592951</v>
      </c>
      <c r="G45" s="65">
        <f>G43+G44</f>
        <v>623143435.95632124</v>
      </c>
      <c r="H45" s="65">
        <f>H43+H44</f>
        <v>1503296825.1722507</v>
      </c>
    </row>
  </sheetData>
  <mergeCells count="4">
    <mergeCell ref="A4:A5"/>
    <mergeCell ref="B4:B5"/>
    <mergeCell ref="C4:E4"/>
    <mergeCell ref="F4:H4"/>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O47"/>
  <sheetViews>
    <sheetView showGridLines="0" zoomScale="70" zoomScaleNormal="70" workbookViewId="0"/>
  </sheetViews>
  <sheetFormatPr defaultColWidth="8.7109375" defaultRowHeight="12.75"/>
  <cols>
    <col min="1" max="1" width="8.7109375" style="168"/>
    <col min="2" max="2" width="87.5703125" style="7" bestFit="1" customWidth="1"/>
    <col min="3" max="8" width="15.42578125" style="78" customWidth="1"/>
    <col min="9" max="9" width="8.7109375" style="7"/>
    <col min="10" max="10" width="8.85546875" style="7" bestFit="1" customWidth="1"/>
    <col min="11" max="12" width="15.28515625" style="7" bestFit="1" customWidth="1"/>
    <col min="13" max="13" width="8.85546875" style="7" bestFit="1" customWidth="1"/>
    <col min="14" max="15" width="14.28515625" style="7" bestFit="1" customWidth="1"/>
    <col min="16" max="16384" width="8.7109375" style="7"/>
  </cols>
  <sheetData>
    <row r="1" spans="1:15">
      <c r="A1" s="1" t="s">
        <v>30</v>
      </c>
      <c r="B1" s="19" t="str">
        <f>'Info '!C2</f>
        <v xml:space="preserve">JSC "Bank of Georgia" </v>
      </c>
      <c r="C1" s="73"/>
    </row>
    <row r="2" spans="1:15">
      <c r="A2" s="1" t="s">
        <v>31</v>
      </c>
      <c r="B2" s="345">
        <f>'1. key ratios '!B2</f>
        <v>46022</v>
      </c>
      <c r="C2" s="94"/>
      <c r="D2" s="77"/>
      <c r="E2" s="77"/>
      <c r="F2" s="77"/>
      <c r="G2" s="77"/>
      <c r="H2" s="77"/>
    </row>
    <row r="3" spans="1:15" ht="13.5" thickBot="1">
      <c r="A3" s="7"/>
    </row>
    <row r="4" spans="1:15">
      <c r="A4" s="664" t="s">
        <v>6</v>
      </c>
      <c r="B4" s="665" t="s">
        <v>94</v>
      </c>
      <c r="C4" s="655" t="s">
        <v>541</v>
      </c>
      <c r="D4" s="655"/>
      <c r="E4" s="655"/>
      <c r="F4" s="655" t="s">
        <v>542</v>
      </c>
      <c r="G4" s="655"/>
      <c r="H4" s="656"/>
    </row>
    <row r="5" spans="1:15">
      <c r="A5" s="664"/>
      <c r="B5" s="665"/>
      <c r="C5" s="153" t="s">
        <v>32</v>
      </c>
      <c r="D5" s="153" t="s">
        <v>33</v>
      </c>
      <c r="E5" s="153" t="s">
        <v>34</v>
      </c>
      <c r="F5" s="153" t="s">
        <v>32</v>
      </c>
      <c r="G5" s="153" t="s">
        <v>33</v>
      </c>
      <c r="H5" s="153" t="s">
        <v>34</v>
      </c>
    </row>
    <row r="6" spans="1:15">
      <c r="A6" s="154">
        <v>1</v>
      </c>
      <c r="B6" s="152" t="s">
        <v>640</v>
      </c>
      <c r="C6" s="155"/>
      <c r="D6" s="155">
        <v>134882250</v>
      </c>
      <c r="E6" s="156">
        <f t="shared" ref="E6:E42" si="0">C6+D6</f>
        <v>134882250</v>
      </c>
      <c r="F6" s="155">
        <v>0</v>
      </c>
      <c r="G6" s="155">
        <v>73265000</v>
      </c>
      <c r="H6" s="157">
        <v>73265000</v>
      </c>
      <c r="J6" s="78"/>
      <c r="K6" s="78"/>
      <c r="L6" s="78"/>
      <c r="M6" s="78"/>
      <c r="N6" s="78"/>
      <c r="O6" s="78"/>
    </row>
    <row r="7" spans="1:15">
      <c r="A7" s="154">
        <v>2</v>
      </c>
      <c r="B7" s="152" t="s">
        <v>183</v>
      </c>
      <c r="C7" s="155"/>
      <c r="D7" s="155"/>
      <c r="E7" s="156">
        <f t="shared" si="0"/>
        <v>0</v>
      </c>
      <c r="F7" s="155"/>
      <c r="G7" s="155"/>
      <c r="H7" s="157">
        <v>0</v>
      </c>
      <c r="J7" s="78"/>
      <c r="K7" s="78"/>
      <c r="L7" s="78"/>
      <c r="M7" s="78"/>
      <c r="N7" s="78"/>
      <c r="O7" s="78"/>
    </row>
    <row r="8" spans="1:15">
      <c r="A8" s="154">
        <v>3</v>
      </c>
      <c r="B8" s="152" t="s">
        <v>193</v>
      </c>
      <c r="C8" s="155">
        <f>C9+C10</f>
        <v>863202861.95000005</v>
      </c>
      <c r="D8" s="155">
        <f>D9+D10</f>
        <v>820252301.88940001</v>
      </c>
      <c r="E8" s="156">
        <f t="shared" si="0"/>
        <v>1683455163.8394001</v>
      </c>
      <c r="F8" s="155">
        <v>732504761.63999999</v>
      </c>
      <c r="G8" s="155">
        <v>792789478.72000003</v>
      </c>
      <c r="H8" s="157">
        <v>1525294240.3600001</v>
      </c>
      <c r="J8" s="78"/>
      <c r="K8" s="78"/>
      <c r="L8" s="78"/>
      <c r="M8" s="78"/>
      <c r="N8" s="78"/>
      <c r="O8" s="78"/>
    </row>
    <row r="9" spans="1:15">
      <c r="A9" s="154">
        <v>3.1</v>
      </c>
      <c r="B9" s="158" t="s">
        <v>184</v>
      </c>
      <c r="C9" s="155">
        <v>579013363.61000001</v>
      </c>
      <c r="D9" s="155">
        <v>417649158.35000002</v>
      </c>
      <c r="E9" s="156">
        <f t="shared" si="0"/>
        <v>996662521.96000004</v>
      </c>
      <c r="F9" s="155">
        <v>418350661.63999999</v>
      </c>
      <c r="G9" s="155">
        <v>414173574.72000003</v>
      </c>
      <c r="H9" s="157">
        <v>832524236.36000001</v>
      </c>
      <c r="J9" s="78"/>
      <c r="K9" s="78"/>
      <c r="L9" s="78"/>
      <c r="M9" s="78"/>
      <c r="N9" s="78"/>
      <c r="O9" s="78"/>
    </row>
    <row r="10" spans="1:15">
      <c r="A10" s="154">
        <v>3.2</v>
      </c>
      <c r="B10" s="158" t="s">
        <v>180</v>
      </c>
      <c r="C10" s="155">
        <v>284189498.33999997</v>
      </c>
      <c r="D10" s="155">
        <v>402603143.53939998</v>
      </c>
      <c r="E10" s="156">
        <f t="shared" si="0"/>
        <v>686792641.87940001</v>
      </c>
      <c r="F10" s="155">
        <v>314154100</v>
      </c>
      <c r="G10" s="155">
        <v>378615904</v>
      </c>
      <c r="H10" s="157">
        <v>692770004</v>
      </c>
      <c r="J10" s="78"/>
      <c r="K10" s="78"/>
      <c r="L10" s="78"/>
      <c r="M10" s="78"/>
      <c r="N10" s="78"/>
      <c r="O10" s="78"/>
    </row>
    <row r="11" spans="1:15">
      <c r="A11" s="154">
        <v>4</v>
      </c>
      <c r="B11" s="152" t="s">
        <v>182</v>
      </c>
      <c r="C11" s="155">
        <f>C12+C13</f>
        <v>3337326000</v>
      </c>
      <c r="D11" s="155">
        <f>D12+D13</f>
        <v>0</v>
      </c>
      <c r="E11" s="156">
        <f t="shared" si="0"/>
        <v>3337326000</v>
      </c>
      <c r="F11" s="155">
        <v>3666685000</v>
      </c>
      <c r="G11" s="155">
        <v>0</v>
      </c>
      <c r="H11" s="157">
        <v>3666685000</v>
      </c>
      <c r="J11" s="78"/>
      <c r="K11" s="78"/>
      <c r="L11" s="78"/>
      <c r="M11" s="78"/>
      <c r="N11" s="78"/>
      <c r="O11" s="78"/>
    </row>
    <row r="12" spans="1:15">
      <c r="A12" s="154">
        <v>4.0999999999999996</v>
      </c>
      <c r="B12" s="158" t="s">
        <v>166</v>
      </c>
      <c r="C12" s="155">
        <v>3337326000</v>
      </c>
      <c r="D12" s="155"/>
      <c r="E12" s="156">
        <f t="shared" si="0"/>
        <v>3337326000</v>
      </c>
      <c r="F12" s="155">
        <v>3666685000</v>
      </c>
      <c r="G12" s="155"/>
      <c r="H12" s="157">
        <v>3666685000</v>
      </c>
      <c r="J12" s="78"/>
      <c r="K12" s="78"/>
      <c r="L12" s="78"/>
      <c r="M12" s="78"/>
      <c r="N12" s="78"/>
      <c r="O12" s="78"/>
    </row>
    <row r="13" spans="1:15">
      <c r="A13" s="154">
        <v>4.2</v>
      </c>
      <c r="B13" s="158" t="s">
        <v>167</v>
      </c>
      <c r="C13" s="155"/>
      <c r="D13" s="155"/>
      <c r="E13" s="156">
        <f t="shared" si="0"/>
        <v>0</v>
      </c>
      <c r="F13" s="155"/>
      <c r="G13" s="155"/>
      <c r="H13" s="157">
        <v>0</v>
      </c>
      <c r="J13" s="78"/>
      <c r="K13" s="78"/>
      <c r="L13" s="78"/>
      <c r="M13" s="78"/>
      <c r="N13" s="78"/>
      <c r="O13" s="78"/>
    </row>
    <row r="14" spans="1:15">
      <c r="A14" s="154">
        <v>5</v>
      </c>
      <c r="B14" s="152" t="s">
        <v>192</v>
      </c>
      <c r="C14" s="155">
        <f>C15+C16+C17+C23+C24+C25+C26</f>
        <v>30122728941.669998</v>
      </c>
      <c r="D14" s="155">
        <f>D15+D16+D17+D23+D24+D25+D26</f>
        <v>33918783802.77</v>
      </c>
      <c r="E14" s="156">
        <f t="shared" si="0"/>
        <v>64041512744.440002</v>
      </c>
      <c r="F14" s="155">
        <v>27183781192.27</v>
      </c>
      <c r="G14" s="155">
        <v>29739722854.309998</v>
      </c>
      <c r="H14" s="157">
        <v>56923504046.580002</v>
      </c>
      <c r="J14" s="78"/>
      <c r="K14" s="78"/>
      <c r="L14" s="78"/>
      <c r="M14" s="78"/>
      <c r="N14" s="78"/>
      <c r="O14" s="78"/>
    </row>
    <row r="15" spans="1:15">
      <c r="A15" s="154">
        <v>5.0999999999999996</v>
      </c>
      <c r="B15" s="159" t="s">
        <v>170</v>
      </c>
      <c r="C15" s="155">
        <v>473095823.81999999</v>
      </c>
      <c r="D15" s="155">
        <v>236910308.34999999</v>
      </c>
      <c r="E15" s="156">
        <f t="shared" si="0"/>
        <v>710006132.16999996</v>
      </c>
      <c r="F15" s="155">
        <v>537605707.85000002</v>
      </c>
      <c r="G15" s="155">
        <v>376244035.69999999</v>
      </c>
      <c r="H15" s="157">
        <v>913849743.54999995</v>
      </c>
      <c r="J15" s="78"/>
      <c r="K15" s="78"/>
      <c r="L15" s="78"/>
      <c r="M15" s="78"/>
      <c r="N15" s="78"/>
      <c r="O15" s="78"/>
    </row>
    <row r="16" spans="1:15">
      <c r="A16" s="154">
        <v>5.2</v>
      </c>
      <c r="B16" s="159" t="s">
        <v>169</v>
      </c>
      <c r="C16" s="155">
        <v>258442650.46000001</v>
      </c>
      <c r="D16" s="155">
        <v>48561.52</v>
      </c>
      <c r="E16" s="156">
        <f t="shared" si="0"/>
        <v>258491211.98000002</v>
      </c>
      <c r="F16" s="155">
        <v>168396513.78</v>
      </c>
      <c r="G16" s="155">
        <v>107421.81</v>
      </c>
      <c r="H16" s="157">
        <v>168503935.59</v>
      </c>
      <c r="J16" s="78"/>
      <c r="K16" s="78"/>
      <c r="L16" s="78"/>
      <c r="M16" s="78"/>
      <c r="N16" s="78"/>
      <c r="O16" s="78"/>
    </row>
    <row r="17" spans="1:15">
      <c r="A17" s="154">
        <v>5.3</v>
      </c>
      <c r="B17" s="159" t="s">
        <v>168</v>
      </c>
      <c r="C17" s="155">
        <f>C18+C19+C20+C21+C22</f>
        <v>24861634231.459999</v>
      </c>
      <c r="D17" s="155">
        <f>D18+D19+D20+D21+D22</f>
        <v>22642659884.110001</v>
      </c>
      <c r="E17" s="156">
        <f t="shared" si="0"/>
        <v>47504294115.57</v>
      </c>
      <c r="F17" s="155">
        <v>22062772264.439999</v>
      </c>
      <c r="G17" s="155">
        <v>19882446299.380001</v>
      </c>
      <c r="H17" s="157">
        <v>41945218563.82</v>
      </c>
      <c r="J17" s="78"/>
      <c r="K17" s="78"/>
      <c r="L17" s="78"/>
      <c r="M17" s="78"/>
      <c r="N17" s="78"/>
      <c r="O17" s="78"/>
    </row>
    <row r="18" spans="1:15">
      <c r="A18" s="154" t="s">
        <v>15</v>
      </c>
      <c r="B18" s="160" t="s">
        <v>36</v>
      </c>
      <c r="C18" s="155">
        <v>17898600910.169998</v>
      </c>
      <c r="D18" s="155">
        <v>7811369177.8500004</v>
      </c>
      <c r="E18" s="156">
        <f t="shared" si="0"/>
        <v>25709970088.019997</v>
      </c>
      <c r="F18" s="155">
        <v>15493884380.559999</v>
      </c>
      <c r="G18" s="155">
        <v>6762260974.8400002</v>
      </c>
      <c r="H18" s="157">
        <v>22256145355.400002</v>
      </c>
      <c r="J18" s="78"/>
      <c r="K18" s="78"/>
      <c r="L18" s="78"/>
      <c r="M18" s="78"/>
      <c r="N18" s="78"/>
      <c r="O18" s="78"/>
    </row>
    <row r="19" spans="1:15">
      <c r="A19" s="154" t="s">
        <v>16</v>
      </c>
      <c r="B19" s="160" t="s">
        <v>37</v>
      </c>
      <c r="C19" s="155">
        <v>4622275416.4399996</v>
      </c>
      <c r="D19" s="155">
        <v>11910232717.370001</v>
      </c>
      <c r="E19" s="156">
        <f t="shared" si="0"/>
        <v>16532508133.810001</v>
      </c>
      <c r="F19" s="155">
        <v>4782663858.8500004</v>
      </c>
      <c r="G19" s="155">
        <v>10646333875</v>
      </c>
      <c r="H19" s="157">
        <v>15428997733.85</v>
      </c>
      <c r="J19" s="78"/>
      <c r="K19" s="78"/>
      <c r="L19" s="78"/>
      <c r="M19" s="78"/>
      <c r="N19" s="78"/>
      <c r="O19" s="78"/>
    </row>
    <row r="20" spans="1:15">
      <c r="A20" s="154" t="s">
        <v>17</v>
      </c>
      <c r="B20" s="160" t="s">
        <v>38</v>
      </c>
      <c r="C20" s="155">
        <v>0</v>
      </c>
      <c r="D20" s="155">
        <v>0</v>
      </c>
      <c r="E20" s="156">
        <f t="shared" si="0"/>
        <v>0</v>
      </c>
      <c r="F20" s="155">
        <v>0</v>
      </c>
      <c r="G20" s="155">
        <v>0</v>
      </c>
      <c r="H20" s="157">
        <v>0</v>
      </c>
      <c r="J20" s="78"/>
      <c r="K20" s="78"/>
      <c r="L20" s="78"/>
      <c r="M20" s="78"/>
      <c r="N20" s="78"/>
      <c r="O20" s="78"/>
    </row>
    <row r="21" spans="1:15">
      <c r="A21" s="154" t="s">
        <v>18</v>
      </c>
      <c r="B21" s="160" t="s">
        <v>39</v>
      </c>
      <c r="C21" s="155">
        <v>1950646165.9000001</v>
      </c>
      <c r="D21" s="155">
        <v>2915643532.9899998</v>
      </c>
      <c r="E21" s="156">
        <f t="shared" si="0"/>
        <v>4866289698.8899994</v>
      </c>
      <c r="F21" s="155">
        <v>1786224025.03</v>
      </c>
      <c r="G21" s="155">
        <v>2473851449.54</v>
      </c>
      <c r="H21" s="157">
        <v>4260075474.5699997</v>
      </c>
      <c r="J21" s="78"/>
      <c r="K21" s="78"/>
      <c r="L21" s="78"/>
      <c r="M21" s="78"/>
      <c r="N21" s="78"/>
      <c r="O21" s="78"/>
    </row>
    <row r="22" spans="1:15">
      <c r="A22" s="154" t="s">
        <v>19</v>
      </c>
      <c r="B22" s="160" t="s">
        <v>40</v>
      </c>
      <c r="C22" s="155">
        <v>390111738.94999999</v>
      </c>
      <c r="D22" s="155">
        <v>5414455.9000000004</v>
      </c>
      <c r="E22" s="156">
        <f t="shared" si="0"/>
        <v>395526194.84999996</v>
      </c>
      <c r="F22" s="155">
        <v>0</v>
      </c>
      <c r="G22" s="155">
        <v>0</v>
      </c>
      <c r="H22" s="157">
        <v>0</v>
      </c>
      <c r="J22" s="78"/>
      <c r="K22" s="78"/>
      <c r="L22" s="78"/>
      <c r="M22" s="78"/>
      <c r="N22" s="78"/>
      <c r="O22" s="78"/>
    </row>
    <row r="23" spans="1:15">
      <c r="A23" s="154">
        <v>5.4</v>
      </c>
      <c r="B23" s="159" t="s">
        <v>171</v>
      </c>
      <c r="C23" s="155">
        <v>706137534.82000005</v>
      </c>
      <c r="D23" s="155">
        <v>679297795.05999994</v>
      </c>
      <c r="E23" s="156">
        <f t="shared" si="0"/>
        <v>1385435329.8800001</v>
      </c>
      <c r="F23" s="155">
        <v>606727076.38</v>
      </c>
      <c r="G23" s="155">
        <v>736806184.07000005</v>
      </c>
      <c r="H23" s="157">
        <v>1343533260.45</v>
      </c>
      <c r="J23" s="78"/>
      <c r="K23" s="78"/>
      <c r="L23" s="78"/>
      <c r="M23" s="78"/>
      <c r="N23" s="78"/>
      <c r="O23" s="78"/>
    </row>
    <row r="24" spans="1:15">
      <c r="A24" s="154">
        <v>5.5</v>
      </c>
      <c r="B24" s="159" t="s">
        <v>172</v>
      </c>
      <c r="C24" s="155">
        <v>0</v>
      </c>
      <c r="D24" s="155">
        <v>0</v>
      </c>
      <c r="E24" s="156">
        <f t="shared" si="0"/>
        <v>0</v>
      </c>
      <c r="F24" s="155">
        <v>0</v>
      </c>
      <c r="G24" s="155">
        <v>0</v>
      </c>
      <c r="H24" s="157">
        <v>0</v>
      </c>
      <c r="J24" s="78"/>
      <c r="K24" s="78"/>
      <c r="L24" s="78"/>
      <c r="M24" s="78"/>
      <c r="N24" s="78"/>
      <c r="O24" s="78"/>
    </row>
    <row r="25" spans="1:15">
      <c r="A25" s="154">
        <v>5.6</v>
      </c>
      <c r="B25" s="159" t="s">
        <v>173</v>
      </c>
      <c r="C25" s="155">
        <v>763797425.52999997</v>
      </c>
      <c r="D25" s="155">
        <v>4330986117.6999998</v>
      </c>
      <c r="E25" s="156">
        <f t="shared" si="0"/>
        <v>5094783543.2299995</v>
      </c>
      <c r="F25" s="155">
        <v>899100076.69000006</v>
      </c>
      <c r="G25" s="155">
        <v>3643917751.9499998</v>
      </c>
      <c r="H25" s="157">
        <v>4543017828.6399994</v>
      </c>
      <c r="J25" s="78"/>
      <c r="K25" s="78"/>
      <c r="L25" s="78"/>
      <c r="M25" s="78"/>
      <c r="N25" s="78"/>
      <c r="O25" s="78"/>
    </row>
    <row r="26" spans="1:15">
      <c r="A26" s="154">
        <v>5.7</v>
      </c>
      <c r="B26" s="159" t="s">
        <v>40</v>
      </c>
      <c r="C26" s="155">
        <v>3059621275.5799999</v>
      </c>
      <c r="D26" s="155">
        <v>6028881136.0299997</v>
      </c>
      <c r="E26" s="156">
        <f t="shared" si="0"/>
        <v>9088502411.6100006</v>
      </c>
      <c r="F26" s="155">
        <v>2909179553.1300001</v>
      </c>
      <c r="G26" s="155">
        <v>5100201161.3999996</v>
      </c>
      <c r="H26" s="157">
        <v>8009380714.5299997</v>
      </c>
      <c r="J26" s="78"/>
      <c r="K26" s="78"/>
      <c r="L26" s="78"/>
      <c r="M26" s="78"/>
      <c r="N26" s="78"/>
      <c r="O26" s="78"/>
    </row>
    <row r="27" spans="1:15">
      <c r="A27" s="154">
        <v>6</v>
      </c>
      <c r="B27" s="161" t="s">
        <v>641</v>
      </c>
      <c r="C27" s="155">
        <v>564069369.43000007</v>
      </c>
      <c r="D27" s="155">
        <v>544197785.04372096</v>
      </c>
      <c r="E27" s="156">
        <f t="shared" si="0"/>
        <v>1108267154.473721</v>
      </c>
      <c r="F27" s="155">
        <v>539108348.75999999</v>
      </c>
      <c r="G27" s="155">
        <v>414598540.72675794</v>
      </c>
      <c r="H27" s="157">
        <v>953706889.48675799</v>
      </c>
      <c r="J27" s="78"/>
      <c r="K27" s="78"/>
      <c r="L27" s="78"/>
      <c r="M27" s="78"/>
      <c r="N27" s="78"/>
      <c r="O27" s="78"/>
    </row>
    <row r="28" spans="1:15">
      <c r="A28" s="154">
        <v>7</v>
      </c>
      <c r="B28" s="161" t="s">
        <v>642</v>
      </c>
      <c r="C28" s="155">
        <v>1031321793.25</v>
      </c>
      <c r="D28" s="155">
        <v>958102777.35450006</v>
      </c>
      <c r="E28" s="156">
        <f t="shared" si="0"/>
        <v>1989424570.6045001</v>
      </c>
      <c r="F28" s="155">
        <v>1137326739.1700001</v>
      </c>
      <c r="G28" s="155">
        <v>782547626.79630005</v>
      </c>
      <c r="H28" s="157">
        <v>1919874365.9663</v>
      </c>
      <c r="J28" s="78"/>
      <c r="K28" s="78"/>
      <c r="L28" s="78"/>
      <c r="M28" s="78"/>
      <c r="N28" s="78"/>
      <c r="O28" s="78"/>
    </row>
    <row r="29" spans="1:15">
      <c r="A29" s="154">
        <v>8</v>
      </c>
      <c r="B29" s="161" t="s">
        <v>181</v>
      </c>
      <c r="C29" s="155">
        <v>50000</v>
      </c>
      <c r="D29" s="155">
        <v>60497498.653778993</v>
      </c>
      <c r="E29" s="156">
        <f t="shared" si="0"/>
        <v>60547498.653778993</v>
      </c>
      <c r="F29" s="155">
        <v>0</v>
      </c>
      <c r="G29" s="155">
        <v>82400218.418842003</v>
      </c>
      <c r="H29" s="157">
        <v>82400218.418842003</v>
      </c>
      <c r="J29" s="78"/>
      <c r="K29" s="78"/>
      <c r="L29" s="78"/>
      <c r="M29" s="78"/>
      <c r="N29" s="78"/>
      <c r="O29" s="78"/>
    </row>
    <row r="30" spans="1:15">
      <c r="A30" s="154">
        <v>9</v>
      </c>
      <c r="B30" s="162" t="s">
        <v>198</v>
      </c>
      <c r="C30" s="155">
        <f>C31+C32+C33+C34+C35+C36+C37</f>
        <v>878121649.55005896</v>
      </c>
      <c r="D30" s="155">
        <f>D31+D32+D33+D34+D35+D36+D37</f>
        <v>3079838113.2382088</v>
      </c>
      <c r="E30" s="156">
        <f>C30+D30</f>
        <v>3957959762.7882676</v>
      </c>
      <c r="F30" s="155">
        <v>1138605657.2</v>
      </c>
      <c r="G30" s="155">
        <v>3631980992.4256539</v>
      </c>
      <c r="H30" s="157">
        <v>4770586649.6256542</v>
      </c>
      <c r="J30" s="78"/>
      <c r="K30" s="78"/>
      <c r="L30" s="78"/>
      <c r="M30" s="78"/>
      <c r="N30" s="78"/>
      <c r="O30" s="78"/>
    </row>
    <row r="31" spans="1:15">
      <c r="A31" s="154">
        <v>9.1</v>
      </c>
      <c r="B31" s="163" t="s">
        <v>188</v>
      </c>
      <c r="C31" s="155">
        <v>559714298.04999995</v>
      </c>
      <c r="D31" s="155">
        <v>1245382119.7631311</v>
      </c>
      <c r="E31" s="156">
        <f t="shared" si="0"/>
        <v>1805096417.8131311</v>
      </c>
      <c r="F31" s="155">
        <v>374657882.59999996</v>
      </c>
      <c r="G31" s="155">
        <v>2008126069.5972166</v>
      </c>
      <c r="H31" s="157">
        <v>2382783952.1972165</v>
      </c>
      <c r="J31" s="78"/>
      <c r="K31" s="78"/>
      <c r="L31" s="78"/>
      <c r="M31" s="78"/>
      <c r="N31" s="78"/>
      <c r="O31" s="78"/>
    </row>
    <row r="32" spans="1:15">
      <c r="A32" s="154">
        <v>9.1999999999999993</v>
      </c>
      <c r="B32" s="163" t="s">
        <v>189</v>
      </c>
      <c r="C32" s="155">
        <v>136291586.5</v>
      </c>
      <c r="D32" s="155">
        <v>1664955993.4750779</v>
      </c>
      <c r="E32" s="156">
        <f t="shared" si="0"/>
        <v>1801247579.9750779</v>
      </c>
      <c r="F32" s="155">
        <v>750447774.60000002</v>
      </c>
      <c r="G32" s="155">
        <v>1623854922.8284373</v>
      </c>
      <c r="H32" s="157">
        <v>2374302697.4284372</v>
      </c>
      <c r="J32" s="78"/>
      <c r="K32" s="78"/>
      <c r="L32" s="78"/>
      <c r="M32" s="78"/>
      <c r="N32" s="78"/>
      <c r="O32" s="78"/>
    </row>
    <row r="33" spans="1:15">
      <c r="A33" s="154">
        <v>9.3000000000000007</v>
      </c>
      <c r="B33" s="163" t="s">
        <v>185</v>
      </c>
      <c r="C33" s="155">
        <v>13500000</v>
      </c>
      <c r="D33" s="155"/>
      <c r="E33" s="156">
        <f t="shared" si="0"/>
        <v>13500000</v>
      </c>
      <c r="F33" s="155">
        <v>13500000</v>
      </c>
      <c r="G33" s="155"/>
      <c r="H33" s="157">
        <v>13500000</v>
      </c>
      <c r="J33" s="78"/>
      <c r="K33" s="78"/>
      <c r="L33" s="78"/>
      <c r="M33" s="78"/>
      <c r="N33" s="78"/>
      <c r="O33" s="78"/>
    </row>
    <row r="34" spans="1:15">
      <c r="A34" s="154">
        <v>9.4</v>
      </c>
      <c r="B34" s="163" t="s">
        <v>186</v>
      </c>
      <c r="C34" s="155"/>
      <c r="D34" s="155"/>
      <c r="E34" s="156">
        <f t="shared" si="0"/>
        <v>0</v>
      </c>
      <c r="F34" s="155"/>
      <c r="G34" s="155"/>
      <c r="H34" s="157">
        <v>0</v>
      </c>
      <c r="J34" s="78"/>
      <c r="K34" s="78"/>
      <c r="L34" s="78"/>
      <c r="M34" s="78"/>
      <c r="N34" s="78"/>
      <c r="O34" s="78"/>
    </row>
    <row r="35" spans="1:15">
      <c r="A35" s="154">
        <v>9.5</v>
      </c>
      <c r="B35" s="163" t="s">
        <v>187</v>
      </c>
      <c r="C35" s="155"/>
      <c r="D35" s="155"/>
      <c r="E35" s="156">
        <f t="shared" si="0"/>
        <v>0</v>
      </c>
      <c r="F35" s="155"/>
      <c r="G35" s="155"/>
      <c r="H35" s="157">
        <v>0</v>
      </c>
      <c r="J35" s="78"/>
      <c r="K35" s="78"/>
      <c r="L35" s="78"/>
      <c r="M35" s="78"/>
      <c r="N35" s="78"/>
      <c r="O35" s="78"/>
    </row>
    <row r="36" spans="1:15">
      <c r="A36" s="154">
        <v>9.6</v>
      </c>
      <c r="B36" s="163" t="s">
        <v>190</v>
      </c>
      <c r="C36" s="155">
        <v>168615765.00005901</v>
      </c>
      <c r="D36" s="155">
        <v>0</v>
      </c>
      <c r="E36" s="156">
        <f t="shared" si="0"/>
        <v>168615765.00005901</v>
      </c>
      <c r="F36" s="155"/>
      <c r="G36" s="155"/>
      <c r="H36" s="157">
        <v>0</v>
      </c>
      <c r="J36" s="78"/>
      <c r="K36" s="78"/>
      <c r="L36" s="78"/>
      <c r="M36" s="78"/>
      <c r="N36" s="78"/>
      <c r="O36" s="78"/>
    </row>
    <row r="37" spans="1:15">
      <c r="A37" s="154">
        <v>9.6999999999999993</v>
      </c>
      <c r="B37" s="163" t="s">
        <v>191</v>
      </c>
      <c r="C37" s="155">
        <v>0</v>
      </c>
      <c r="D37" s="155">
        <v>169500000</v>
      </c>
      <c r="E37" s="156">
        <f t="shared" si="0"/>
        <v>169500000</v>
      </c>
      <c r="F37" s="155"/>
      <c r="G37" s="155"/>
      <c r="H37" s="157">
        <v>0</v>
      </c>
      <c r="J37" s="78"/>
      <c r="K37" s="78"/>
      <c r="L37" s="78"/>
      <c r="M37" s="78"/>
      <c r="N37" s="78"/>
      <c r="O37" s="78"/>
    </row>
    <row r="38" spans="1:15">
      <c r="A38" s="154">
        <v>10</v>
      </c>
      <c r="B38" s="152" t="s">
        <v>194</v>
      </c>
      <c r="C38" s="155">
        <f>C41+C42</f>
        <v>262752104.94999999</v>
      </c>
      <c r="D38" s="155">
        <f>D41+D42</f>
        <v>79892379.6664</v>
      </c>
      <c r="E38" s="156">
        <f>C38+D38</f>
        <v>342644484.6164</v>
      </c>
      <c r="F38" s="155">
        <v>245803425.33000001</v>
      </c>
      <c r="G38" s="155">
        <v>82581708.138779998</v>
      </c>
      <c r="H38" s="157">
        <v>328385133.46878004</v>
      </c>
      <c r="J38" s="78"/>
      <c r="K38" s="78"/>
      <c r="L38" s="78"/>
      <c r="M38" s="78"/>
      <c r="N38" s="78"/>
      <c r="O38" s="78"/>
    </row>
    <row r="39" spans="1:15">
      <c r="A39" s="154">
        <v>10.1</v>
      </c>
      <c r="B39" s="163" t="s">
        <v>195</v>
      </c>
      <c r="C39" s="155">
        <v>31480532.359999999</v>
      </c>
      <c r="D39" s="155">
        <v>3173545.55</v>
      </c>
      <c r="E39" s="156">
        <f t="shared" si="0"/>
        <v>34654077.909999996</v>
      </c>
      <c r="F39" s="155">
        <v>21695250.420000002</v>
      </c>
      <c r="G39" s="155">
        <v>1296442.69</v>
      </c>
      <c r="H39" s="157">
        <v>22991693.110000003</v>
      </c>
      <c r="J39" s="78"/>
      <c r="K39" s="78"/>
      <c r="L39" s="78"/>
      <c r="M39" s="78"/>
      <c r="N39" s="78"/>
      <c r="O39" s="78"/>
    </row>
    <row r="40" spans="1:15">
      <c r="A40" s="154">
        <v>10.199999999999999</v>
      </c>
      <c r="B40" s="163" t="s">
        <v>196</v>
      </c>
      <c r="C40" s="155">
        <v>5033107.0599999996</v>
      </c>
      <c r="D40" s="155">
        <v>2137206.068</v>
      </c>
      <c r="E40" s="156">
        <f t="shared" si="0"/>
        <v>7170313.1279999996</v>
      </c>
      <c r="F40" s="155">
        <v>5767645.3200000003</v>
      </c>
      <c r="G40" s="155">
        <v>462052.01013100002</v>
      </c>
      <c r="H40" s="157">
        <v>6229697.3301309999</v>
      </c>
      <c r="J40" s="78"/>
      <c r="K40" s="78"/>
      <c r="L40" s="78"/>
      <c r="M40" s="78"/>
      <c r="N40" s="78"/>
      <c r="O40" s="78"/>
    </row>
    <row r="41" spans="1:15">
      <c r="A41" s="154">
        <v>10.3</v>
      </c>
      <c r="B41" s="163" t="s">
        <v>199</v>
      </c>
      <c r="C41" s="155">
        <v>184447944.91</v>
      </c>
      <c r="D41" s="155">
        <v>54486381.810000002</v>
      </c>
      <c r="E41" s="156">
        <f t="shared" si="0"/>
        <v>238934326.72</v>
      </c>
      <c r="F41" s="155">
        <v>179720132.17000002</v>
      </c>
      <c r="G41" s="155">
        <v>60464958.280000001</v>
      </c>
      <c r="H41" s="157">
        <v>240185090.45000002</v>
      </c>
      <c r="J41" s="78"/>
      <c r="K41" s="78"/>
      <c r="L41" s="78"/>
      <c r="M41" s="78"/>
      <c r="N41" s="78"/>
      <c r="O41" s="78"/>
    </row>
    <row r="42" spans="1:15" ht="25.5">
      <c r="A42" s="154">
        <v>10.4</v>
      </c>
      <c r="B42" s="163" t="s">
        <v>200</v>
      </c>
      <c r="C42" s="155">
        <v>78304160.040000007</v>
      </c>
      <c r="D42" s="155">
        <v>25405997.856400002</v>
      </c>
      <c r="E42" s="156">
        <f t="shared" si="0"/>
        <v>103710157.8964</v>
      </c>
      <c r="F42" s="155">
        <v>66083293.160000004</v>
      </c>
      <c r="G42" s="155">
        <v>22116749.858779997</v>
      </c>
      <c r="H42" s="157">
        <v>88200043.018779993</v>
      </c>
      <c r="J42" s="78"/>
      <c r="K42" s="78"/>
      <c r="L42" s="78"/>
      <c r="M42" s="78"/>
      <c r="N42" s="78"/>
      <c r="O42" s="78"/>
    </row>
    <row r="43" spans="1:15" ht="13.5" thickBot="1">
      <c r="A43" s="154">
        <v>11</v>
      </c>
      <c r="B43" s="164" t="s">
        <v>197</v>
      </c>
      <c r="C43" s="165"/>
      <c r="D43" s="165"/>
      <c r="E43" s="166">
        <f t="shared" ref="E43" si="1">C43+D43</f>
        <v>0</v>
      </c>
      <c r="F43" s="165"/>
      <c r="G43" s="165"/>
      <c r="H43" s="167">
        <f t="shared" ref="H43" si="2">F43+G43</f>
        <v>0</v>
      </c>
      <c r="J43" s="78"/>
      <c r="K43" s="78"/>
      <c r="L43" s="78"/>
      <c r="M43" s="78"/>
      <c r="N43" s="78"/>
      <c r="O43" s="78"/>
    </row>
    <row r="44" spans="1:15">
      <c r="C44" s="169"/>
      <c r="D44" s="169"/>
      <c r="E44" s="169"/>
      <c r="F44" s="169"/>
      <c r="G44" s="169"/>
      <c r="H44" s="169"/>
    </row>
    <row r="45" spans="1:15">
      <c r="C45" s="169"/>
      <c r="D45" s="169"/>
      <c r="E45" s="169"/>
      <c r="F45" s="169"/>
      <c r="G45" s="169"/>
      <c r="H45" s="169"/>
    </row>
    <row r="46" spans="1:15">
      <c r="C46" s="169"/>
      <c r="D46" s="169"/>
      <c r="E46" s="169"/>
      <c r="F46" s="169"/>
      <c r="G46" s="169"/>
      <c r="H46" s="169"/>
    </row>
    <row r="47" spans="1:15">
      <c r="C47" s="169"/>
      <c r="D47" s="169"/>
      <c r="E47" s="169"/>
      <c r="F47" s="169"/>
      <c r="G47" s="169"/>
      <c r="H47" s="169"/>
    </row>
  </sheetData>
  <mergeCells count="4">
    <mergeCell ref="A4:A5"/>
    <mergeCell ref="B4:B5"/>
    <mergeCell ref="C4:E4"/>
    <mergeCell ref="F4:H4"/>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16"/>
  <sheetViews>
    <sheetView showGridLines="0" zoomScale="80" zoomScaleNormal="80" workbookViewId="0">
      <pane xSplit="1" ySplit="4" topLeftCell="B5" activePane="bottomRight" state="frozen"/>
      <selection activeCell="B9" sqref="B9"/>
      <selection pane="topRight" activeCell="B9" sqref="B9"/>
      <selection pane="bottomLeft" activeCell="B9" sqref="B9"/>
      <selection pane="bottomRight" activeCell="B5" sqref="B5"/>
    </sheetView>
  </sheetViews>
  <sheetFormatPr defaultColWidth="9.140625" defaultRowHeight="12.75"/>
  <cols>
    <col min="1" max="1" width="7.28515625" style="7" bestFit="1" customWidth="1"/>
    <col min="2" max="2" width="101" style="7" bestFit="1" customWidth="1"/>
    <col min="3" max="3" width="15.5703125" style="78" bestFit="1" customWidth="1"/>
    <col min="4" max="4" width="15.140625" style="78" bestFit="1" customWidth="1"/>
    <col min="5" max="5" width="15.5703125" style="78" bestFit="1" customWidth="1"/>
    <col min="6" max="6" width="15.140625" style="78" bestFit="1" customWidth="1"/>
    <col min="7" max="7" width="15.5703125" style="78" bestFit="1" customWidth="1"/>
    <col min="8" max="11" width="9.7109375" style="7" customWidth="1"/>
    <col min="12" max="16384" width="9.140625" style="7"/>
  </cols>
  <sheetData>
    <row r="1" spans="1:8">
      <c r="A1" s="1" t="s">
        <v>30</v>
      </c>
      <c r="B1" s="19" t="str">
        <f>'Info '!C2</f>
        <v xml:space="preserve">JSC "Bank of Georgia" </v>
      </c>
      <c r="C1" s="73"/>
    </row>
    <row r="2" spans="1:8">
      <c r="A2" s="1" t="s">
        <v>31</v>
      </c>
      <c r="B2" s="345">
        <f>'1. key ratios '!B2</f>
        <v>46022</v>
      </c>
      <c r="C2" s="94"/>
      <c r="D2" s="77"/>
      <c r="E2" s="77"/>
      <c r="F2" s="77"/>
      <c r="G2" s="77"/>
      <c r="H2" s="22"/>
    </row>
    <row r="3" spans="1:8">
      <c r="A3" s="1"/>
      <c r="B3" s="19"/>
      <c r="C3" s="94"/>
      <c r="D3" s="77"/>
      <c r="E3" s="77"/>
      <c r="F3" s="77"/>
      <c r="G3" s="77"/>
      <c r="H3" s="22"/>
    </row>
    <row r="4" spans="1:8" ht="15" customHeight="1" thickBot="1">
      <c r="A4" s="22" t="s">
        <v>96</v>
      </c>
      <c r="B4" s="347" t="s">
        <v>174</v>
      </c>
      <c r="C4" s="348" t="s">
        <v>35</v>
      </c>
    </row>
    <row r="5" spans="1:8" ht="15" customHeight="1">
      <c r="A5" s="264" t="s">
        <v>6</v>
      </c>
      <c r="B5" s="349"/>
      <c r="C5" s="350" t="s">
        <v>693</v>
      </c>
      <c r="D5" s="350" t="s">
        <v>694</v>
      </c>
      <c r="E5" s="350" t="s">
        <v>695</v>
      </c>
      <c r="F5" s="350" t="s">
        <v>696</v>
      </c>
      <c r="G5" s="351" t="s">
        <v>697</v>
      </c>
    </row>
    <row r="6" spans="1:8" ht="15" customHeight="1">
      <c r="A6" s="352">
        <v>1</v>
      </c>
      <c r="B6" s="353" t="s">
        <v>178</v>
      </c>
      <c r="C6" s="354">
        <f>C7+C9+C10</f>
        <v>27270703702.590405</v>
      </c>
      <c r="D6" s="355">
        <f>D7+D9+D10</f>
        <v>26603393221.196579</v>
      </c>
      <c r="E6" s="356">
        <f t="shared" ref="E6:G6" si="0">E7+E9+E10</f>
        <v>26278330637</v>
      </c>
      <c r="F6" s="356">
        <f t="shared" si="0"/>
        <v>25631988636</v>
      </c>
      <c r="G6" s="357">
        <f t="shared" si="0"/>
        <v>24814185797</v>
      </c>
    </row>
    <row r="7" spans="1:8" ht="15" customHeight="1">
      <c r="A7" s="352">
        <v>1.1000000000000001</v>
      </c>
      <c r="B7" s="353" t="s">
        <v>340</v>
      </c>
      <c r="C7" s="358">
        <v>26169018315.098763</v>
      </c>
      <c r="D7" s="359">
        <v>25470071826.715134</v>
      </c>
      <c r="E7" s="358">
        <v>25170756734</v>
      </c>
      <c r="F7" s="358">
        <v>24535434461</v>
      </c>
      <c r="G7" s="360">
        <v>23785148605</v>
      </c>
    </row>
    <row r="8" spans="1:8">
      <c r="A8" s="352" t="s">
        <v>14</v>
      </c>
      <c r="B8" s="353" t="s">
        <v>95</v>
      </c>
      <c r="C8" s="358">
        <v>383389416.01060003</v>
      </c>
      <c r="D8" s="359">
        <v>383389504.16070002</v>
      </c>
      <c r="E8" s="358">
        <v>383395807</v>
      </c>
      <c r="F8" s="358">
        <v>383304836</v>
      </c>
      <c r="G8" s="360">
        <v>383282270</v>
      </c>
    </row>
    <row r="9" spans="1:8" ht="15" customHeight="1">
      <c r="A9" s="352">
        <v>1.2</v>
      </c>
      <c r="B9" s="361" t="s">
        <v>94</v>
      </c>
      <c r="C9" s="358">
        <v>1077335275.1788499</v>
      </c>
      <c r="D9" s="359">
        <v>1108549273.1756251</v>
      </c>
      <c r="E9" s="358">
        <v>1089585819</v>
      </c>
      <c r="F9" s="358">
        <v>1078027488</v>
      </c>
      <c r="G9" s="360">
        <v>1018937967</v>
      </c>
    </row>
    <row r="10" spans="1:8" ht="15" customHeight="1">
      <c r="A10" s="352">
        <v>1.3</v>
      </c>
      <c r="B10" s="353" t="s">
        <v>28</v>
      </c>
      <c r="C10" s="362">
        <v>24350112.312792432</v>
      </c>
      <c r="D10" s="359">
        <v>24772121.305818975</v>
      </c>
      <c r="E10" s="362">
        <v>17988084</v>
      </c>
      <c r="F10" s="358">
        <v>18526687</v>
      </c>
      <c r="G10" s="363">
        <v>10099225</v>
      </c>
    </row>
    <row r="11" spans="1:8" ht="15" customHeight="1">
      <c r="A11" s="352">
        <v>2</v>
      </c>
      <c r="B11" s="353" t="s">
        <v>175</v>
      </c>
      <c r="C11" s="358">
        <v>17869636.30253027</v>
      </c>
      <c r="D11" s="359">
        <v>36732833.607871495</v>
      </c>
      <c r="E11" s="358">
        <v>145702375</v>
      </c>
      <c r="F11" s="358">
        <v>40563300</v>
      </c>
      <c r="G11" s="360">
        <v>71174383</v>
      </c>
    </row>
    <row r="12" spans="1:8" ht="15" customHeight="1">
      <c r="A12" s="352">
        <v>3</v>
      </c>
      <c r="B12" s="353" t="s">
        <v>176</v>
      </c>
      <c r="C12" s="362">
        <v>4898784375</v>
      </c>
      <c r="D12" s="359">
        <v>4195233124.999999</v>
      </c>
      <c r="E12" s="362">
        <v>4195233125</v>
      </c>
      <c r="F12" s="358">
        <v>4195233125</v>
      </c>
      <c r="G12" s="363">
        <v>4195233125</v>
      </c>
    </row>
    <row r="13" spans="1:8" ht="15" customHeight="1" thickBot="1">
      <c r="A13" s="364">
        <v>4</v>
      </c>
      <c r="B13" s="365" t="s">
        <v>177</v>
      </c>
      <c r="C13" s="366">
        <f>C6+C11+C12</f>
        <v>32187357713.892933</v>
      </c>
      <c r="D13" s="367">
        <f>D6+D11+D12</f>
        <v>30835359179.804451</v>
      </c>
      <c r="E13" s="368">
        <f t="shared" ref="E13:G13" si="1">E6+E11+E12</f>
        <v>30619266137</v>
      </c>
      <c r="F13" s="366">
        <f t="shared" si="1"/>
        <v>29867785061</v>
      </c>
      <c r="G13" s="369">
        <f t="shared" si="1"/>
        <v>29080593305</v>
      </c>
    </row>
    <row r="14" spans="1:8">
      <c r="B14" s="10"/>
    </row>
    <row r="15" spans="1:8">
      <c r="B15" s="370" t="s">
        <v>341</v>
      </c>
    </row>
    <row r="16" spans="1:8">
      <c r="B16" s="370"/>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34"/>
  <sheetViews>
    <sheetView showGridLines="0" zoomScale="70" zoomScaleNormal="70" workbookViewId="0">
      <pane xSplit="1" ySplit="4" topLeftCell="B5" activePane="bottomRight" state="frozen"/>
      <selection activeCell="B9" sqref="B9"/>
      <selection pane="topRight" activeCell="B9" sqref="B9"/>
      <selection pane="bottomLeft" activeCell="B9" sqref="B9"/>
      <selection pane="bottomRight" activeCell="B5" sqref="B5"/>
    </sheetView>
  </sheetViews>
  <sheetFormatPr defaultColWidth="9.140625" defaultRowHeight="12.75"/>
  <cols>
    <col min="1" max="1" width="9.5703125" style="7" bestFit="1" customWidth="1"/>
    <col min="2" max="2" width="65.5703125" style="7" customWidth="1"/>
    <col min="3" max="3" width="55.85546875" style="7" bestFit="1" customWidth="1"/>
    <col min="4" max="16384" width="9.140625" style="7"/>
  </cols>
  <sheetData>
    <row r="1" spans="1:8">
      <c r="A1" s="1" t="s">
        <v>30</v>
      </c>
      <c r="B1" s="19" t="str">
        <f>'Info '!C2</f>
        <v xml:space="preserve">JSC "Bank of Georgia" </v>
      </c>
    </row>
    <row r="2" spans="1:8">
      <c r="A2" s="1" t="s">
        <v>31</v>
      </c>
      <c r="B2" s="345">
        <f>'1. key ratios '!B2</f>
        <v>46022</v>
      </c>
    </row>
    <row r="4" spans="1:8" ht="27.95" customHeight="1" thickBot="1">
      <c r="A4" s="371" t="s">
        <v>41</v>
      </c>
      <c r="B4" s="372" t="s">
        <v>151</v>
      </c>
      <c r="C4" s="373"/>
    </row>
    <row r="5" spans="1:8">
      <c r="A5" s="374"/>
      <c r="B5" s="375" t="s">
        <v>42</v>
      </c>
      <c r="C5" s="376" t="s">
        <v>354</v>
      </c>
    </row>
    <row r="6" spans="1:8">
      <c r="A6" s="377">
        <v>1</v>
      </c>
      <c r="B6" s="389" t="s">
        <v>744</v>
      </c>
      <c r="C6" s="390" t="s">
        <v>751</v>
      </c>
    </row>
    <row r="7" spans="1:8">
      <c r="A7" s="377">
        <v>2</v>
      </c>
      <c r="B7" s="389" t="s">
        <v>752</v>
      </c>
      <c r="C7" s="390" t="s">
        <v>753</v>
      </c>
    </row>
    <row r="8" spans="1:8">
      <c r="A8" s="377">
        <v>3</v>
      </c>
      <c r="B8" s="391" t="s">
        <v>754</v>
      </c>
      <c r="C8" s="392" t="s">
        <v>755</v>
      </c>
    </row>
    <row r="9" spans="1:8">
      <c r="A9" s="377">
        <v>4</v>
      </c>
      <c r="B9" s="391" t="s">
        <v>756</v>
      </c>
      <c r="C9" s="392" t="s">
        <v>755</v>
      </c>
    </row>
    <row r="10" spans="1:8">
      <c r="A10" s="377">
        <v>5</v>
      </c>
      <c r="B10" s="391" t="s">
        <v>757</v>
      </c>
      <c r="C10" s="392" t="s">
        <v>755</v>
      </c>
    </row>
    <row r="11" spans="1:8">
      <c r="A11" s="377">
        <v>6</v>
      </c>
      <c r="B11" s="391" t="s">
        <v>758</v>
      </c>
      <c r="C11" s="392" t="s">
        <v>755</v>
      </c>
    </row>
    <row r="12" spans="1:8">
      <c r="A12" s="377">
        <v>7</v>
      </c>
      <c r="B12" s="391" t="s">
        <v>759</v>
      </c>
      <c r="C12" s="392" t="s">
        <v>755</v>
      </c>
      <c r="H12" s="10"/>
    </row>
    <row r="13" spans="1:8">
      <c r="A13" s="377">
        <v>8</v>
      </c>
      <c r="B13" s="378"/>
      <c r="C13" s="379"/>
    </row>
    <row r="14" spans="1:8">
      <c r="A14" s="377">
        <v>9</v>
      </c>
      <c r="B14" s="378"/>
      <c r="C14" s="379"/>
    </row>
    <row r="15" spans="1:8">
      <c r="A15" s="377">
        <v>10</v>
      </c>
      <c r="B15" s="378"/>
      <c r="C15" s="379"/>
    </row>
    <row r="16" spans="1:8">
      <c r="A16" s="377"/>
      <c r="B16" s="380"/>
      <c r="C16" s="381"/>
    </row>
    <row r="17" spans="1:3">
      <c r="A17" s="377"/>
      <c r="B17" s="382" t="s">
        <v>43</v>
      </c>
      <c r="C17" s="383" t="s">
        <v>355</v>
      </c>
    </row>
    <row r="18" spans="1:3">
      <c r="A18" s="377">
        <v>1</v>
      </c>
      <c r="B18" s="389" t="s">
        <v>745</v>
      </c>
      <c r="C18" s="390" t="s">
        <v>760</v>
      </c>
    </row>
    <row r="19" spans="1:3">
      <c r="A19" s="377">
        <v>2</v>
      </c>
      <c r="B19" s="391" t="s">
        <v>761</v>
      </c>
      <c r="C19" s="392" t="s">
        <v>762</v>
      </c>
    </row>
    <row r="20" spans="1:3">
      <c r="A20" s="377">
        <v>3</v>
      </c>
      <c r="B20" s="391" t="s">
        <v>763</v>
      </c>
      <c r="C20" s="392" t="s">
        <v>764</v>
      </c>
    </row>
    <row r="21" spans="1:3">
      <c r="A21" s="377">
        <v>4</v>
      </c>
      <c r="B21" s="391" t="s">
        <v>765</v>
      </c>
      <c r="C21" s="392" t="s">
        <v>766</v>
      </c>
    </row>
    <row r="22" spans="1:3">
      <c r="A22" s="377">
        <v>5</v>
      </c>
      <c r="B22" s="391" t="s">
        <v>767</v>
      </c>
      <c r="C22" s="392" t="s">
        <v>768</v>
      </c>
    </row>
    <row r="23" spans="1:3">
      <c r="A23" s="377">
        <v>6</v>
      </c>
      <c r="B23" s="391" t="s">
        <v>769</v>
      </c>
      <c r="C23" s="392" t="s">
        <v>770</v>
      </c>
    </row>
    <row r="24" spans="1:3">
      <c r="A24" s="377">
        <v>7</v>
      </c>
      <c r="B24" s="391" t="s">
        <v>771</v>
      </c>
      <c r="C24" s="392" t="s">
        <v>772</v>
      </c>
    </row>
    <row r="25" spans="1:3">
      <c r="A25" s="377">
        <v>8</v>
      </c>
      <c r="B25" s="391" t="s">
        <v>773</v>
      </c>
      <c r="C25" s="392" t="s">
        <v>774</v>
      </c>
    </row>
    <row r="26" spans="1:3">
      <c r="A26" s="377">
        <v>9</v>
      </c>
      <c r="B26" s="378"/>
      <c r="C26" s="384"/>
    </row>
    <row r="27" spans="1:3" ht="15.75" customHeight="1">
      <c r="A27" s="377">
        <v>10</v>
      </c>
      <c r="B27" s="378"/>
      <c r="C27" s="385"/>
    </row>
    <row r="28" spans="1:3" ht="15.75" customHeight="1">
      <c r="A28" s="377"/>
      <c r="B28" s="378"/>
      <c r="C28" s="385"/>
    </row>
    <row r="29" spans="1:3" ht="30" customHeight="1">
      <c r="A29" s="377"/>
      <c r="B29" s="666" t="s">
        <v>44</v>
      </c>
      <c r="C29" s="667"/>
    </row>
    <row r="30" spans="1:3">
      <c r="A30" s="377">
        <v>1</v>
      </c>
      <c r="B30" s="393" t="s">
        <v>775</v>
      </c>
      <c r="C30" s="394">
        <v>0.99959397949392825</v>
      </c>
    </row>
    <row r="31" spans="1:3" ht="15.75" customHeight="1">
      <c r="A31" s="377"/>
      <c r="B31" s="378"/>
      <c r="C31" s="379"/>
    </row>
    <row r="32" spans="1:3" ht="29.25" customHeight="1">
      <c r="A32" s="377"/>
      <c r="B32" s="666" t="s">
        <v>45</v>
      </c>
      <c r="C32" s="667"/>
    </row>
    <row r="33" spans="1:3">
      <c r="A33" s="377">
        <v>1</v>
      </c>
      <c r="B33" s="395" t="s">
        <v>776</v>
      </c>
      <c r="C33" s="394">
        <v>0.16880894145338127</v>
      </c>
    </row>
    <row r="34" spans="1:3" ht="13.5" thickBot="1">
      <c r="A34" s="386"/>
      <c r="B34" s="387"/>
      <c r="C34" s="388"/>
    </row>
  </sheetData>
  <mergeCells count="2">
    <mergeCell ref="B32:C32"/>
    <mergeCell ref="B29:C29"/>
  </mergeCells>
  <dataValidations count="1">
    <dataValidation type="list" allowBlank="1" showInputMessage="1" showErrorMessage="1" sqref="C6:C15" xr:uid="{00000000-0002-0000-0600-000000000000}">
      <formula1>"Independent chair, Non-independent chair, Independent member, Non-independent member"</formula1>
    </dataValidation>
  </dataValidation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53"/>
  <sheetViews>
    <sheetView showGridLines="0" zoomScale="60" zoomScaleNormal="60" workbookViewId="0">
      <pane xSplit="1" ySplit="5" topLeftCell="B6" activePane="bottomRight" state="frozen"/>
      <selection activeCell="B61" sqref="B61"/>
      <selection pane="topRight" activeCell="B61" sqref="B61"/>
      <selection pane="bottomLeft" activeCell="B61" sqref="B61"/>
      <selection pane="bottomRight" activeCell="B6" sqref="B6:B7"/>
    </sheetView>
  </sheetViews>
  <sheetFormatPr defaultColWidth="9.140625" defaultRowHeight="12.75"/>
  <cols>
    <col min="1" max="1" width="9.5703125" style="7" bestFit="1" customWidth="1"/>
    <col min="2" max="2" width="54.28515625" style="7" customWidth="1"/>
    <col min="3" max="3" width="28" style="78" customWidth="1"/>
    <col min="4" max="4" width="22.42578125" style="78" customWidth="1"/>
    <col min="5" max="5" width="22.28515625" style="78" customWidth="1"/>
    <col min="6" max="6" width="12" style="7" bestFit="1" customWidth="1"/>
    <col min="7" max="7" width="19.28515625" style="7" bestFit="1" customWidth="1"/>
    <col min="8" max="8" width="16.42578125" style="7" bestFit="1" customWidth="1"/>
    <col min="9" max="9" width="19.28515625" style="7" bestFit="1" customWidth="1"/>
    <col min="10" max="16384" width="9.140625" style="7"/>
  </cols>
  <sheetData>
    <row r="1" spans="1:9">
      <c r="A1" s="396" t="s">
        <v>30</v>
      </c>
      <c r="B1" s="19" t="str">
        <f>'Info '!C2</f>
        <v xml:space="preserve">JSC "Bank of Georgia" </v>
      </c>
      <c r="C1" s="81"/>
      <c r="D1" s="81"/>
      <c r="E1" s="81"/>
      <c r="F1" s="4"/>
    </row>
    <row r="2" spans="1:9" s="2" customFormat="1" ht="15.75" customHeight="1">
      <c r="A2" s="396" t="s">
        <v>31</v>
      </c>
      <c r="B2" s="345">
        <f>'1. key ratios '!B2</f>
        <v>46022</v>
      </c>
      <c r="C2" s="397"/>
      <c r="D2" s="397"/>
      <c r="E2" s="397"/>
    </row>
    <row r="3" spans="1:9" s="2" customFormat="1" ht="15.75" customHeight="1">
      <c r="A3" s="396"/>
      <c r="C3" s="397"/>
      <c r="D3" s="397"/>
      <c r="E3" s="397"/>
    </row>
    <row r="4" spans="1:9" s="2" customFormat="1" ht="15.75" customHeight="1" thickBot="1">
      <c r="A4" s="398" t="s">
        <v>99</v>
      </c>
      <c r="B4" s="673" t="s">
        <v>212</v>
      </c>
      <c r="C4" s="674"/>
      <c r="D4" s="674"/>
      <c r="E4" s="674"/>
    </row>
    <row r="5" spans="1:9" s="403" customFormat="1" ht="17.45" customHeight="1">
      <c r="A5" s="399"/>
      <c r="B5" s="400"/>
      <c r="C5" s="401" t="s">
        <v>0</v>
      </c>
      <c r="D5" s="401" t="s">
        <v>1</v>
      </c>
      <c r="E5" s="402" t="s">
        <v>2</v>
      </c>
    </row>
    <row r="6" spans="1:9" s="4" customFormat="1" ht="14.45" customHeight="1">
      <c r="A6" s="404"/>
      <c r="B6" s="668" t="s">
        <v>219</v>
      </c>
      <c r="C6" s="670" t="s">
        <v>643</v>
      </c>
      <c r="D6" s="671" t="s">
        <v>98</v>
      </c>
      <c r="E6" s="672"/>
      <c r="G6" s="7"/>
    </row>
    <row r="7" spans="1:9" s="4" customFormat="1" ht="99.6" customHeight="1">
      <c r="A7" s="404"/>
      <c r="B7" s="669"/>
      <c r="C7" s="670"/>
      <c r="D7" s="405" t="s">
        <v>97</v>
      </c>
      <c r="E7" s="406" t="s">
        <v>220</v>
      </c>
      <c r="G7" s="7"/>
    </row>
    <row r="8" spans="1:9" ht="25.5">
      <c r="A8" s="189">
        <v>1</v>
      </c>
      <c r="B8" s="190" t="s">
        <v>544</v>
      </c>
      <c r="C8" s="407">
        <f>SUM(C9:C11)</f>
        <v>4787229637.972147</v>
      </c>
      <c r="D8" s="407">
        <f t="shared" ref="D8:E8" si="0">SUM(D9:D11)</f>
        <v>0</v>
      </c>
      <c r="E8" s="408">
        <f t="shared" si="0"/>
        <v>4787229637.972147</v>
      </c>
      <c r="F8" s="4"/>
      <c r="G8" s="78"/>
      <c r="H8" s="78"/>
      <c r="I8" s="78"/>
    </row>
    <row r="9" spans="1:9">
      <c r="A9" s="189">
        <v>1.1000000000000001</v>
      </c>
      <c r="B9" s="193" t="s">
        <v>545</v>
      </c>
      <c r="C9" s="407">
        <f>'[4]2. SOFP'!E8</f>
        <v>965037200.93000007</v>
      </c>
      <c r="D9" s="407"/>
      <c r="E9" s="409">
        <f>C9-D9</f>
        <v>965037200.93000007</v>
      </c>
      <c r="F9" s="4"/>
      <c r="G9" s="78"/>
      <c r="H9" s="78"/>
      <c r="I9" s="78"/>
    </row>
    <row r="10" spans="1:9">
      <c r="A10" s="189">
        <v>1.2</v>
      </c>
      <c r="B10" s="193" t="s">
        <v>546</v>
      </c>
      <c r="C10" s="407">
        <f>'[4]2. SOFP'!E9</f>
        <v>2930998051.0299997</v>
      </c>
      <c r="D10" s="407"/>
      <c r="E10" s="409">
        <f t="shared" ref="E10:E36" si="1">C10-D10</f>
        <v>2930998051.0299997</v>
      </c>
      <c r="F10" s="4"/>
      <c r="G10" s="78"/>
      <c r="H10" s="78"/>
      <c r="I10" s="78"/>
    </row>
    <row r="11" spans="1:9">
      <c r="A11" s="189">
        <v>1.3</v>
      </c>
      <c r="B11" s="193" t="s">
        <v>547</v>
      </c>
      <c r="C11" s="407">
        <f>'[4]2. SOFP'!E10</f>
        <v>891194386.01214719</v>
      </c>
      <c r="D11" s="407"/>
      <c r="E11" s="409">
        <f t="shared" si="1"/>
        <v>891194386.01214719</v>
      </c>
      <c r="F11" s="4"/>
      <c r="G11" s="78"/>
      <c r="H11" s="78"/>
      <c r="I11" s="78"/>
    </row>
    <row r="12" spans="1:9">
      <c r="A12" s="189">
        <v>2</v>
      </c>
      <c r="B12" s="194" t="s">
        <v>548</v>
      </c>
      <c r="C12" s="407">
        <f>'[4]2. SOFP'!E11</f>
        <v>5724966.6899999995</v>
      </c>
      <c r="D12" s="407"/>
      <c r="E12" s="409">
        <f t="shared" si="1"/>
        <v>5724966.6899999995</v>
      </c>
      <c r="F12" s="4"/>
      <c r="G12" s="78"/>
      <c r="H12" s="78"/>
      <c r="I12" s="78"/>
    </row>
    <row r="13" spans="1:9">
      <c r="A13" s="189">
        <v>2.1</v>
      </c>
      <c r="B13" s="195" t="s">
        <v>549</v>
      </c>
      <c r="C13" s="407">
        <f>'[4]2. SOFP'!E12</f>
        <v>5724966.6899999995</v>
      </c>
      <c r="D13" s="407"/>
      <c r="E13" s="409">
        <f t="shared" si="1"/>
        <v>5724966.6899999995</v>
      </c>
      <c r="F13" s="4"/>
      <c r="G13" s="78"/>
      <c r="H13" s="78"/>
      <c r="I13" s="78"/>
    </row>
    <row r="14" spans="1:9" ht="25.5">
      <c r="A14" s="189">
        <v>3</v>
      </c>
      <c r="B14" s="196" t="s">
        <v>550</v>
      </c>
      <c r="C14" s="407">
        <f>'[4]2. SOFP'!E13</f>
        <v>0</v>
      </c>
      <c r="D14" s="407"/>
      <c r="E14" s="409">
        <f t="shared" si="1"/>
        <v>0</v>
      </c>
      <c r="F14" s="4"/>
      <c r="G14" s="78"/>
      <c r="H14" s="78"/>
      <c r="I14" s="78"/>
    </row>
    <row r="15" spans="1:9" ht="25.5">
      <c r="A15" s="189">
        <v>4</v>
      </c>
      <c r="B15" s="182" t="s">
        <v>551</v>
      </c>
      <c r="C15" s="407">
        <f>'[4]2. SOFP'!E14</f>
        <v>0</v>
      </c>
      <c r="D15" s="407"/>
      <c r="E15" s="409">
        <f t="shared" si="1"/>
        <v>0</v>
      </c>
      <c r="F15" s="4"/>
      <c r="G15" s="78"/>
      <c r="H15" s="78"/>
      <c r="I15" s="78"/>
    </row>
    <row r="16" spans="1:9" ht="25.5">
      <c r="A16" s="189">
        <v>5</v>
      </c>
      <c r="B16" s="197" t="s">
        <v>552</v>
      </c>
      <c r="C16" s="407">
        <f>SUM(C17:C19)</f>
        <v>6291102809.5119009</v>
      </c>
      <c r="D16" s="407">
        <f t="shared" ref="D16:E16" si="2">SUM(D17:D19)</f>
        <v>0</v>
      </c>
      <c r="E16" s="408">
        <f t="shared" si="2"/>
        <v>6291102809.5119009</v>
      </c>
      <c r="F16" s="4"/>
      <c r="G16" s="78"/>
      <c r="H16" s="78"/>
      <c r="I16" s="78"/>
    </row>
    <row r="17" spans="1:9">
      <c r="A17" s="189">
        <v>5.0999999999999996</v>
      </c>
      <c r="B17" s="181" t="s">
        <v>553</v>
      </c>
      <c r="C17" s="407">
        <f>'[4]2. SOFP'!E16</f>
        <v>1507111.8</v>
      </c>
      <c r="D17" s="407">
        <f>'[4]9. Capital'!C18</f>
        <v>0</v>
      </c>
      <c r="E17" s="409">
        <f t="shared" si="1"/>
        <v>1507111.8</v>
      </c>
      <c r="F17" s="4"/>
      <c r="G17" s="78"/>
      <c r="H17" s="78"/>
      <c r="I17" s="78"/>
    </row>
    <row r="18" spans="1:9">
      <c r="A18" s="189">
        <v>5.2</v>
      </c>
      <c r="B18" s="181" t="s">
        <v>554</v>
      </c>
      <c r="C18" s="407">
        <f>'[4]2. SOFP'!E17</f>
        <v>6289595697.7119007</v>
      </c>
      <c r="D18" s="407"/>
      <c r="E18" s="409">
        <f t="shared" si="1"/>
        <v>6289595697.7119007</v>
      </c>
      <c r="F18" s="4"/>
      <c r="G18" s="78"/>
      <c r="H18" s="78"/>
      <c r="I18" s="78"/>
    </row>
    <row r="19" spans="1:9">
      <c r="A19" s="189">
        <v>5.3</v>
      </c>
      <c r="B19" s="200" t="s">
        <v>555</v>
      </c>
      <c r="C19" s="407">
        <f>'[4]2. SOFP'!E18</f>
        <v>0</v>
      </c>
      <c r="D19" s="407"/>
      <c r="E19" s="409">
        <f t="shared" si="1"/>
        <v>0</v>
      </c>
      <c r="F19" s="4"/>
      <c r="G19" s="78"/>
      <c r="H19" s="78"/>
      <c r="I19" s="78"/>
    </row>
    <row r="20" spans="1:9">
      <c r="A20" s="189">
        <v>6</v>
      </c>
      <c r="B20" s="196" t="s">
        <v>556</v>
      </c>
      <c r="C20" s="407">
        <f>SUM(C21:C22)</f>
        <v>29228870851.539307</v>
      </c>
      <c r="D20" s="407">
        <f t="shared" ref="D20:E20" si="3">SUM(D21:D22)</f>
        <v>0</v>
      </c>
      <c r="E20" s="408">
        <f t="shared" si="3"/>
        <v>29228870851.539307</v>
      </c>
      <c r="F20" s="4"/>
      <c r="G20" s="78"/>
      <c r="H20" s="78"/>
      <c r="I20" s="78"/>
    </row>
    <row r="21" spans="1:9">
      <c r="A21" s="189">
        <v>6.1</v>
      </c>
      <c r="B21" s="181" t="s">
        <v>554</v>
      </c>
      <c r="C21" s="407">
        <f>'[4]2. SOFP'!E20</f>
        <v>1940264306.7381001</v>
      </c>
      <c r="D21" s="410"/>
      <c r="E21" s="409">
        <f t="shared" si="1"/>
        <v>1940264306.7381001</v>
      </c>
      <c r="F21" s="4"/>
      <c r="G21" s="78"/>
      <c r="H21" s="78"/>
      <c r="I21" s="78"/>
    </row>
    <row r="22" spans="1:9">
      <c r="A22" s="189">
        <v>6.2</v>
      </c>
      <c r="B22" s="200" t="s">
        <v>555</v>
      </c>
      <c r="C22" s="407">
        <f>'[4]2. SOFP'!E21</f>
        <v>27288606544.801205</v>
      </c>
      <c r="D22" s="410"/>
      <c r="E22" s="409">
        <f t="shared" si="1"/>
        <v>27288606544.801205</v>
      </c>
      <c r="F22" s="4"/>
      <c r="G22" s="78"/>
      <c r="H22" s="78"/>
      <c r="I22" s="78"/>
    </row>
    <row r="23" spans="1:9">
      <c r="A23" s="189">
        <v>7</v>
      </c>
      <c r="B23" s="194" t="s">
        <v>557</v>
      </c>
      <c r="C23" s="407">
        <f>'[4]2. SOFP'!E22</f>
        <v>391420284.33000004</v>
      </c>
      <c r="D23" s="410">
        <v>9537977</v>
      </c>
      <c r="E23" s="409">
        <f t="shared" si="1"/>
        <v>381882307.33000004</v>
      </c>
      <c r="F23" s="4"/>
      <c r="G23" s="78"/>
      <c r="H23" s="78"/>
      <c r="I23" s="78"/>
    </row>
    <row r="24" spans="1:9" ht="25.5">
      <c r="A24" s="189">
        <v>8</v>
      </c>
      <c r="B24" s="201" t="s">
        <v>558</v>
      </c>
      <c r="C24" s="407">
        <f>'[4]2. SOFP'!E23</f>
        <v>10482885.16</v>
      </c>
      <c r="D24" s="410">
        <v>0</v>
      </c>
      <c r="E24" s="409">
        <f t="shared" si="1"/>
        <v>10482885.16</v>
      </c>
      <c r="F24" s="4"/>
      <c r="G24" s="78"/>
      <c r="H24" s="78"/>
      <c r="I24" s="78"/>
    </row>
    <row r="25" spans="1:9">
      <c r="A25" s="189">
        <v>9</v>
      </c>
      <c r="B25" s="182" t="s">
        <v>559</v>
      </c>
      <c r="C25" s="410">
        <f>SUM(C26:C27)</f>
        <v>799373086.9000001</v>
      </c>
      <c r="D25" s="410">
        <f t="shared" ref="D25:E25" si="4">SUM(D26:D27)</f>
        <v>3503375.9</v>
      </c>
      <c r="E25" s="409">
        <f t="shared" si="4"/>
        <v>795869711</v>
      </c>
      <c r="F25" s="4"/>
      <c r="G25" s="78"/>
      <c r="H25" s="78"/>
      <c r="I25" s="78"/>
    </row>
    <row r="26" spans="1:9">
      <c r="A26" s="189">
        <v>9.1</v>
      </c>
      <c r="B26" s="181" t="s">
        <v>560</v>
      </c>
      <c r="C26" s="407">
        <f>'[4]2. SOFP'!E25</f>
        <v>691117790.09000003</v>
      </c>
      <c r="D26" s="410">
        <f>'[4]2. SOFP'!E64</f>
        <v>3503375.9</v>
      </c>
      <c r="E26" s="409">
        <f t="shared" si="1"/>
        <v>687614414.19000006</v>
      </c>
      <c r="F26" s="4"/>
      <c r="G26" s="78"/>
      <c r="H26" s="78"/>
      <c r="I26" s="78"/>
    </row>
    <row r="27" spans="1:9">
      <c r="A27" s="189">
        <v>9.1999999999999993</v>
      </c>
      <c r="B27" s="181" t="s">
        <v>561</v>
      </c>
      <c r="C27" s="407">
        <f>'[4]2. SOFP'!E26</f>
        <v>108255296.81</v>
      </c>
      <c r="D27" s="410"/>
      <c r="E27" s="409">
        <f t="shared" si="1"/>
        <v>108255296.81</v>
      </c>
      <c r="F27" s="4"/>
      <c r="G27" s="78"/>
      <c r="H27" s="78"/>
      <c r="I27" s="78"/>
    </row>
    <row r="28" spans="1:9">
      <c r="A28" s="189">
        <v>10</v>
      </c>
      <c r="B28" s="182" t="s">
        <v>562</v>
      </c>
      <c r="C28" s="410">
        <f>SUM(C29:C30)</f>
        <v>195189323.09999999</v>
      </c>
      <c r="D28" s="410">
        <f t="shared" ref="D28:E28" si="5">SUM(D29:D30)</f>
        <v>195189323.09999999</v>
      </c>
      <c r="E28" s="409">
        <f t="shared" si="5"/>
        <v>0</v>
      </c>
      <c r="F28" s="4"/>
      <c r="G28" s="78"/>
      <c r="H28" s="78"/>
      <c r="I28" s="78"/>
    </row>
    <row r="29" spans="1:9">
      <c r="A29" s="189">
        <v>10.1</v>
      </c>
      <c r="B29" s="181" t="s">
        <v>563</v>
      </c>
      <c r="C29" s="407">
        <f>'[4]2. SOFP'!E28</f>
        <v>33453342.84</v>
      </c>
      <c r="D29" s="410">
        <f>C29</f>
        <v>33453342.84</v>
      </c>
      <c r="E29" s="409">
        <f t="shared" si="1"/>
        <v>0</v>
      </c>
      <c r="F29" s="4"/>
      <c r="G29" s="78"/>
      <c r="H29" s="78"/>
      <c r="I29" s="78"/>
    </row>
    <row r="30" spans="1:9">
      <c r="A30" s="189">
        <v>10.199999999999999</v>
      </c>
      <c r="B30" s="181" t="s">
        <v>564</v>
      </c>
      <c r="C30" s="407">
        <f>'[4]2. SOFP'!E29</f>
        <v>161735980.25999999</v>
      </c>
      <c r="D30" s="410">
        <f>C30</f>
        <v>161735980.25999999</v>
      </c>
      <c r="E30" s="409">
        <f t="shared" si="1"/>
        <v>0</v>
      </c>
      <c r="F30" s="4"/>
      <c r="G30" s="78"/>
      <c r="H30" s="78"/>
      <c r="I30" s="78"/>
    </row>
    <row r="31" spans="1:9">
      <c r="A31" s="189">
        <v>11</v>
      </c>
      <c r="B31" s="182" t="s">
        <v>565</v>
      </c>
      <c r="C31" s="410">
        <f>SUM(C32:C33)</f>
        <v>0</v>
      </c>
      <c r="D31" s="410">
        <f t="shared" ref="D31:E31" si="6">SUM(D32:D33)</f>
        <v>0</v>
      </c>
      <c r="E31" s="409">
        <f t="shared" si="6"/>
        <v>0</v>
      </c>
      <c r="F31" s="4"/>
      <c r="G31" s="78"/>
      <c r="H31" s="78"/>
      <c r="I31" s="78"/>
    </row>
    <row r="32" spans="1:9">
      <c r="A32" s="189">
        <v>11.1</v>
      </c>
      <c r="B32" s="181" t="s">
        <v>566</v>
      </c>
      <c r="C32" s="407">
        <f>'[4]2. SOFP'!E31</f>
        <v>0</v>
      </c>
      <c r="D32" s="410"/>
      <c r="E32" s="409">
        <f t="shared" si="1"/>
        <v>0</v>
      </c>
      <c r="F32" s="4"/>
      <c r="G32" s="78"/>
      <c r="H32" s="78"/>
      <c r="I32" s="78"/>
    </row>
    <row r="33" spans="1:9">
      <c r="A33" s="189">
        <v>11.2</v>
      </c>
      <c r="B33" s="181" t="s">
        <v>567</v>
      </c>
      <c r="C33" s="407">
        <f>'[4]2. SOFP'!E32</f>
        <v>0</v>
      </c>
      <c r="D33" s="410"/>
      <c r="E33" s="409">
        <f t="shared" si="1"/>
        <v>0</v>
      </c>
      <c r="F33" s="4"/>
      <c r="G33" s="78"/>
      <c r="H33" s="78"/>
      <c r="I33" s="78"/>
    </row>
    <row r="34" spans="1:9">
      <c r="A34" s="189">
        <v>13</v>
      </c>
      <c r="B34" s="182" t="s">
        <v>568</v>
      </c>
      <c r="C34" s="407">
        <f>'[4]2. SOFP'!E33</f>
        <v>764819248.11210001</v>
      </c>
      <c r="D34" s="410"/>
      <c r="E34" s="409">
        <f t="shared" si="1"/>
        <v>764819248.11210001</v>
      </c>
      <c r="F34" s="4"/>
      <c r="G34" s="78"/>
      <c r="H34" s="78"/>
      <c r="I34" s="78"/>
    </row>
    <row r="35" spans="1:9">
      <c r="A35" s="189">
        <v>13.1</v>
      </c>
      <c r="B35" s="202" t="s">
        <v>569</v>
      </c>
      <c r="C35" s="407">
        <f>'[4]2. SOFP'!E34</f>
        <v>365734805.37</v>
      </c>
      <c r="D35" s="410"/>
      <c r="E35" s="409">
        <f t="shared" si="1"/>
        <v>365734805.37</v>
      </c>
      <c r="F35" s="4"/>
      <c r="G35" s="78"/>
      <c r="H35" s="78"/>
      <c r="I35" s="78"/>
    </row>
    <row r="36" spans="1:9">
      <c r="A36" s="189">
        <v>13.2</v>
      </c>
      <c r="B36" s="202" t="s">
        <v>570</v>
      </c>
      <c r="C36" s="407">
        <f>'[4]2. SOFP'!E35</f>
        <v>0</v>
      </c>
      <c r="D36" s="410"/>
      <c r="E36" s="409">
        <f t="shared" si="1"/>
        <v>0</v>
      </c>
      <c r="F36" s="4"/>
      <c r="G36" s="78"/>
      <c r="H36" s="78"/>
      <c r="I36" s="78"/>
    </row>
    <row r="37" spans="1:9" ht="26.25" thickBot="1">
      <c r="A37" s="411"/>
      <c r="B37" s="412" t="s">
        <v>221</v>
      </c>
      <c r="C37" s="413">
        <f>SUM(C8,C12,C14,C15,C16,C20,C23,C24,C25,C28,C31,C34)</f>
        <v>42474213093.31546</v>
      </c>
      <c r="D37" s="413">
        <f t="shared" ref="D37:E37" si="7">SUM(D8,D12,D14,D15,D16,D20,D23,D24,D25,D28,D31,D34)</f>
        <v>208230676</v>
      </c>
      <c r="E37" s="413">
        <f t="shared" si="7"/>
        <v>42265982417.31546</v>
      </c>
      <c r="G37" s="78"/>
      <c r="H37" s="78"/>
      <c r="I37" s="78"/>
    </row>
    <row r="41" spans="1:9">
      <c r="B41" s="414"/>
    </row>
    <row r="42" spans="1:9">
      <c r="B42" s="414"/>
    </row>
    <row r="43" spans="1:9">
      <c r="B43" s="414"/>
    </row>
    <row r="44" spans="1:9">
      <c r="B44" s="414"/>
    </row>
    <row r="45" spans="1:9">
      <c r="B45" s="414"/>
    </row>
    <row r="46" spans="1:9">
      <c r="B46" s="414"/>
    </row>
    <row r="47" spans="1:9">
      <c r="B47" s="414"/>
    </row>
    <row r="48" spans="1:9">
      <c r="B48" s="414"/>
    </row>
    <row r="49" spans="2:2">
      <c r="B49" s="414"/>
    </row>
    <row r="50" spans="2:2">
      <c r="B50" s="414"/>
    </row>
    <row r="51" spans="2:2">
      <c r="B51" s="414"/>
    </row>
    <row r="52" spans="2:2">
      <c r="B52" s="414"/>
    </row>
    <row r="53" spans="2:2">
      <c r="B53" s="414"/>
    </row>
  </sheetData>
  <mergeCells count="4">
    <mergeCell ref="B6:B7"/>
    <mergeCell ref="C6:C7"/>
    <mergeCell ref="D6:E6"/>
    <mergeCell ref="B4:E4"/>
  </mergeCells>
  <pageMargins left="0.7" right="0.7" top="0.75" bottom="0.75" header="0.3" footer="0.3"/>
  <pageSetup paperSize="9" orientation="portrait" horizontalDpi="4294967295" verticalDpi="4294967295"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33"/>
  <sheetViews>
    <sheetView showGridLines="0" zoomScale="70" zoomScaleNormal="70" workbookViewId="0">
      <pane xSplit="1" ySplit="4" topLeftCell="B5" activePane="bottomRight" state="frozen"/>
      <selection activeCell="B15" sqref="B15"/>
      <selection pane="topRight" activeCell="B15" sqref="B15"/>
      <selection pane="bottomLeft" activeCell="B15" sqref="B15"/>
      <selection pane="bottomRight" activeCell="B5" sqref="B5"/>
    </sheetView>
  </sheetViews>
  <sheetFormatPr defaultColWidth="9.140625" defaultRowHeight="12.75" outlineLevelRow="1"/>
  <cols>
    <col min="1" max="1" width="9.5703125" style="7" bestFit="1" customWidth="1"/>
    <col min="2" max="2" width="114.28515625" style="7" customWidth="1"/>
    <col min="3" max="3" width="18.85546875" style="7" customWidth="1"/>
    <col min="4" max="4" width="25.42578125" style="7" customWidth="1"/>
    <col min="5" max="5" width="24.28515625" style="7" customWidth="1"/>
    <col min="6" max="6" width="24" style="7" customWidth="1"/>
    <col min="7" max="7" width="10" style="7" bestFit="1" customWidth="1"/>
    <col min="8" max="8" width="12" style="7" bestFit="1" customWidth="1"/>
    <col min="9" max="9" width="12.5703125" style="7" bestFit="1" customWidth="1"/>
    <col min="10" max="16384" width="9.140625" style="7"/>
  </cols>
  <sheetData>
    <row r="1" spans="1:6">
      <c r="A1" s="1" t="s">
        <v>30</v>
      </c>
      <c r="B1" s="19" t="str">
        <f>'Info '!C2</f>
        <v xml:space="preserve">JSC "Bank of Georgia" </v>
      </c>
    </row>
    <row r="2" spans="1:6" s="2" customFormat="1" ht="15.75" customHeight="1">
      <c r="A2" s="1" t="s">
        <v>31</v>
      </c>
      <c r="B2" s="345">
        <f>'1. key ratios '!B2</f>
        <v>46022</v>
      </c>
      <c r="C2" s="7"/>
      <c r="D2" s="7"/>
      <c r="E2" s="7"/>
      <c r="F2" s="7"/>
    </row>
    <row r="3" spans="1:6" s="2" customFormat="1" ht="15.75" customHeight="1">
      <c r="C3" s="7"/>
      <c r="D3" s="7"/>
      <c r="E3" s="7"/>
      <c r="F3" s="7"/>
    </row>
    <row r="4" spans="1:6" s="2" customFormat="1" ht="13.5" thickBot="1">
      <c r="A4" s="2" t="s">
        <v>46</v>
      </c>
      <c r="B4" s="415" t="s">
        <v>537</v>
      </c>
      <c r="C4" s="416" t="s">
        <v>35</v>
      </c>
      <c r="D4" s="7"/>
      <c r="E4" s="7"/>
      <c r="F4" s="7"/>
    </row>
    <row r="5" spans="1:6">
      <c r="A5" s="417">
        <v>1</v>
      </c>
      <c r="B5" s="418" t="s">
        <v>539</v>
      </c>
      <c r="C5" s="419">
        <v>42265982417.31546</v>
      </c>
      <c r="E5" s="66"/>
    </row>
    <row r="6" spans="1:6" s="337" customFormat="1">
      <c r="A6" s="420">
        <v>2.1</v>
      </c>
      <c r="B6" s="421" t="s">
        <v>201</v>
      </c>
      <c r="C6" s="422">
        <v>3156999004.2397003</v>
      </c>
      <c r="E6" s="66"/>
    </row>
    <row r="7" spans="1:6" s="10" customFormat="1" outlineLevel="1">
      <c r="A7" s="352">
        <v>2.2000000000000002</v>
      </c>
      <c r="B7" s="423" t="s">
        <v>202</v>
      </c>
      <c r="C7" s="424">
        <v>1741703334.2372632</v>
      </c>
      <c r="E7" s="66"/>
    </row>
    <row r="8" spans="1:6" s="10" customFormat="1">
      <c r="A8" s="352">
        <v>3</v>
      </c>
      <c r="B8" s="425" t="s">
        <v>538</v>
      </c>
      <c r="C8" s="426">
        <f>SUM(C5:C7)</f>
        <v>47164684755.792427</v>
      </c>
      <c r="E8" s="66"/>
    </row>
    <row r="9" spans="1:6" s="337" customFormat="1">
      <c r="A9" s="420">
        <v>4</v>
      </c>
      <c r="B9" s="427" t="s">
        <v>48</v>
      </c>
      <c r="C9" s="422"/>
      <c r="E9" s="66"/>
    </row>
    <row r="10" spans="1:6" s="10" customFormat="1" outlineLevel="1">
      <c r="A10" s="352">
        <v>5.0999999999999996</v>
      </c>
      <c r="B10" s="423" t="s">
        <v>203</v>
      </c>
      <c r="C10" s="424">
        <v>-1899528866.6231003</v>
      </c>
      <c r="E10" s="66"/>
    </row>
    <row r="11" spans="1:6" s="10" customFormat="1" outlineLevel="1">
      <c r="A11" s="352">
        <v>5.2</v>
      </c>
      <c r="B11" s="423" t="s">
        <v>204</v>
      </c>
      <c r="C11" s="424">
        <v>-1685213039.6354508</v>
      </c>
      <c r="E11" s="66"/>
    </row>
    <row r="12" spans="1:6" s="10" customFormat="1">
      <c r="A12" s="352">
        <v>6</v>
      </c>
      <c r="B12" s="428" t="s">
        <v>342</v>
      </c>
      <c r="C12" s="424"/>
      <c r="E12" s="66"/>
    </row>
    <row r="13" spans="1:6" s="10" customFormat="1" ht="13.5" thickBot="1">
      <c r="A13" s="364">
        <v>7</v>
      </c>
      <c r="B13" s="429" t="s">
        <v>164</v>
      </c>
      <c r="C13" s="430">
        <f>SUM(C8:C12)</f>
        <v>43579942849.533875</v>
      </c>
      <c r="E13" s="66"/>
    </row>
    <row r="15" spans="1:6">
      <c r="A15" s="431"/>
      <c r="B15" s="370" t="s">
        <v>343</v>
      </c>
    </row>
    <row r="16" spans="1:6">
      <c r="A16" s="431"/>
      <c r="B16" s="431"/>
    </row>
    <row r="17" spans="1:5">
      <c r="A17" s="2"/>
      <c r="B17" s="432"/>
      <c r="C17" s="431"/>
      <c r="D17" s="431"/>
      <c r="E17" s="431"/>
    </row>
    <row r="18" spans="1:5">
      <c r="A18" s="433"/>
      <c r="B18" s="434"/>
      <c r="C18" s="431"/>
      <c r="D18" s="431"/>
      <c r="E18" s="431"/>
    </row>
    <row r="19" spans="1:5">
      <c r="A19" s="433"/>
      <c r="B19" s="435"/>
      <c r="C19" s="431"/>
      <c r="D19" s="431"/>
      <c r="E19" s="431"/>
    </row>
    <row r="20" spans="1:5">
      <c r="A20" s="436"/>
      <c r="B20" s="396"/>
      <c r="C20" s="431"/>
      <c r="D20" s="431"/>
      <c r="E20" s="431"/>
    </row>
    <row r="21" spans="1:5">
      <c r="A21" s="436"/>
      <c r="B21" s="434"/>
      <c r="C21" s="431"/>
      <c r="D21" s="431"/>
      <c r="E21" s="431"/>
    </row>
    <row r="22" spans="1:5">
      <c r="A22" s="433"/>
      <c r="B22" s="437"/>
      <c r="C22" s="431"/>
      <c r="D22" s="431"/>
      <c r="E22" s="431"/>
    </row>
    <row r="23" spans="1:5">
      <c r="A23" s="436"/>
      <c r="B23" s="396"/>
      <c r="C23" s="431"/>
      <c r="D23" s="431"/>
      <c r="E23" s="431"/>
    </row>
    <row r="24" spans="1:5">
      <c r="A24" s="436"/>
      <c r="B24" s="396"/>
      <c r="C24" s="431"/>
      <c r="D24" s="431"/>
      <c r="E24" s="431"/>
    </row>
    <row r="25" spans="1:5">
      <c r="A25" s="436"/>
      <c r="B25" s="370"/>
      <c r="C25" s="431"/>
      <c r="D25" s="431"/>
      <c r="E25" s="431"/>
    </row>
    <row r="26" spans="1:5">
      <c r="A26" s="436"/>
      <c r="B26" s="434"/>
      <c r="C26" s="431"/>
      <c r="D26" s="431"/>
      <c r="E26" s="431"/>
    </row>
    <row r="27" spans="1:5">
      <c r="A27" s="431"/>
      <c r="B27" s="437"/>
      <c r="C27" s="431"/>
      <c r="D27" s="431"/>
      <c r="E27" s="431"/>
    </row>
    <row r="28" spans="1:5">
      <c r="A28" s="431"/>
      <c r="B28" s="437"/>
      <c r="C28" s="431"/>
      <c r="D28" s="431"/>
      <c r="E28" s="431"/>
    </row>
    <row r="29" spans="1:5">
      <c r="A29" s="431"/>
      <c r="B29" s="437"/>
      <c r="C29" s="431"/>
      <c r="D29" s="431"/>
      <c r="E29" s="431"/>
    </row>
    <row r="30" spans="1:5">
      <c r="A30" s="431"/>
      <c r="B30" s="437"/>
      <c r="C30" s="431"/>
      <c r="D30" s="431"/>
      <c r="E30" s="431"/>
    </row>
    <row r="31" spans="1:5">
      <c r="A31" s="431"/>
      <c r="B31" s="437"/>
      <c r="C31" s="431"/>
      <c r="D31" s="431"/>
      <c r="E31" s="431"/>
    </row>
    <row r="32" spans="1:5">
      <c r="A32" s="431"/>
      <c r="B32" s="437"/>
      <c r="C32" s="431"/>
      <c r="D32" s="431"/>
      <c r="E32" s="431"/>
    </row>
    <row r="33" spans="1:5">
      <c r="A33" s="431"/>
      <c r="B33" s="437"/>
      <c r="C33" s="431"/>
      <c r="D33" s="431"/>
      <c r="E33" s="431"/>
    </row>
  </sheetData>
  <pageMargins left="0.7" right="0.7" top="0.75" bottom="0.75" header="0.3" footer="0.3"/>
  <pageSetup paperSize="9" orientation="portrait" horizontalDpi="4294967295" verticalDpi="4294967295" r:id="rId1"/>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T/YpJ1orSR3XixTp2ZyEelpvWRlm3Dj8saS3JPKRSBI=</DigestValue>
    </Reference>
    <Reference Type="http://www.w3.org/2000/09/xmldsig#Object" URI="#idOfficeObject">
      <DigestMethod Algorithm="http://www.w3.org/2001/04/xmlenc#sha256"/>
      <DigestValue>4WDJgfVQUDA/ZrKFspQwHYTZ2RS+A19jgL47M+Iy3dY=</DigestValue>
    </Reference>
    <Reference Type="http://uri.etsi.org/01903#SignedProperties" URI="#idSignedProperties">
      <Transforms>
        <Transform Algorithm="http://www.w3.org/TR/2001/REC-xml-c14n-20010315"/>
      </Transforms>
      <DigestMethod Algorithm="http://www.w3.org/2001/04/xmlenc#sha256"/>
      <DigestValue>fzhz3KBiM/5JoG+xwDJd2V16LHUMQYYs/Khx4Xcd/e4=</DigestValue>
    </Reference>
  </SignedInfo>
  <SignatureValue>KKryr4AFwV4zNLHY+eaIa2Zi7E8XTSmlO7ct8N5lwfsCpQyBth3SosLwGnE/ld+Wfecks4S3HHKN
UFtwGXCA9h/zxOk6M72uEqC7B4BAD3AF4QxyxahlAQRNVy8EugJpeEYHuhjfTDFHrArErBgLI1dG
w3gmupn2u/5rYs2wDs/7PyYQsCIPPavJhIXcW0gQIwvonynkdG9EgR0NuvUoNbokrPyVb0UhCC1x
tHD67s8NW4h8Pc9qpy5TOuOZ0C0YjSTNxYzODiNBcdLj03ZkjHcbPZqeJY536UkFNtpzX9IRXxzx
uDPsohLhkNfmgntB5WcqnvFPqBYtq4vSWCMHkQ==</SignatureValue>
  <KeyInfo>
    <X509Data>
      <X509Certificate>MIIGQDCCBSigAwIBAgIKRUhTYQAEAAKAeTANBgkqhkiG9w0BAQsFADBKMRIwEAYKCZImiZPyLGQBGRYCZ2UxEzARBgoJkiaJk/IsZAEZFgNuYmcxHzAdBgNVBAMTFk5CRyBDbGFzcyAyIElOVCBTdWIgQ0EwHhcNMjUwNDIyMTIyOTE0WhcNMjcwNDIyMTIyOTE0WjA+MRwwGgYDVQQKExNKU0MgQmFuayBPZiBHZW9yZ2lhMR4wHAYDVQQDExVCQkcgLSBUYXRvIFRvbWFzaHZpbGkwggEiMA0GCSqGSIb3DQEBAQUAA4IBDwAwggEKAoIBAQDXuHzklvekAJhve3HFJAsQITciO6OWhmNmd5clbhpF1dcXF/1hex1OqOqrMVhj7cj2zodRDpB0l+jXs+Yok2ClNllWBBXF1xYmWAaHSSmYYT02cEKagTLZFcLLQNPKmeWHwkkDuIAE06g/CuLhsTw6U/w336s31kA5ylW5LJy2qt8oa71Cn/3eiiymPUQcq39cjT8W0XX+/bRibRK6x78MUaM9q+s2Hg6DN8SOo+yZkyDgmNWIbLJVP586biZYKgnkoo0EHyMRcOiAEbeV8S641zo1nSQN3ADgq1gNNNYlWmJp8uhJLtHBM5cnFvlOksYVQcgvkeV3VaqtfH1efLuzAgMBAAGjggMyMIIDLjA8BgkrBgEEAYI3FQcELzAtBiUrBgEEAYI3FQjmsmCDjfVEhoGZCYO4oUqDvoRxBIPEkTOEg4hdAgFkAgEjMB0GA1UdJQQWMBQGCCsGAQUFBwMCBggrBgEFBQcDBDALBgNVHQ8EBAMCB4AwJwYJKwYBBAGCNxUKBBowGDAKBggrBgEFBQcDAjAKBggrBgEFBQcDBDAdBgNVHQ4EFgQU6E8w6K2E9RoGxLNWd9fh4oy7X34wHwYDVR0jBBgwFoAUwy7SL/BMLxnCJ4L89i6sarBJz8EwggElBgNVHR8EggEcMIIBGDCCARSgggEQoIIBDIaBx2xkYXA6Ly8vQ049TkJHJTIwQ2xhc3MlMjAyJTIwSU5UJTIwU3ViJTIwQ0EoMSksQ049bmJnLXN1YkNBLENOPUNEUCxDTj1QdWJsaWMlMjBLZXklMjBTZXJ2aWNlcyxDTj1TZXJ2aWNlcyxDTj1Db25maWd1cmF0aW9uLERDPW5iZyxEQz1nZT9jZXJ0aWZpY2F0ZVJldm9jYXRpb25MaXN0P2Jhc2U/b2JqZWN0Q2xhc3M9Y1JMRGlzdHJpYnV0aW9uUG9pbnSGQGh0dHA6Ly9jcmwubmJnLmdvdi5nZS9jYS9OQkclMjBDbGFzcyUyMDIlMjBJTlQlMjBTdWIlMjBDQSgxKS5jcmwwggEuBggrBgEFBQcBAQSCASAwggEcMIG6BggrBgEFBQcwAoaBrWxkYXA6Ly8vQ049TkJHJTIwQ2xhc3MlMjAyJTIwSU5UJTIwU3ViJTIwQ0EsQ049QUlBLENOPVB1YmxpYyUyMEtleSUyMFNlcnZpY2VzLENOPVNlcnZpY2VzLENOPUNvbmZpZ3VyYXRpb24sREM9bmJnLERDPWdlP2NBQ2VydGlmaWNhdGU/YmFzZT9vYmplY3RDbGFzcz1jZXJ0aWZpY2F0aW9uQXV0aG9yaXR5MF0GCCsGAQUFBzAChlFodHRwOi8vY3JsLm5iZy5nb3YuZ2UvY2EvbmJnLXN1YkNBLm5iZy5nZV9OQkclMjBDbGFzcyUyMDIlMjBJTlQlMjBTdWIlMjBDQSg0KS5jcnQwDQYJKoZIhvcNAQELBQADggEBAApdoLNYlSqmMwVnyvy5KRXZ0XEst0eTFkDoZ99lQN+yiszKl+r0CjRWbKFi4imfEz7VU00z/cJIGfUR+yi90IvmQoP1oNkno2def4ZyYZZu1YZUNJ2q96v63cdhLJ1vME7p1/2nx9JaK4OxG3IWwUs5yrXGkS3blWbX6vZ6XE6kU+lC5o7tC3RipqhdYF4JUgAccRfXLFElqMRQu0sVSec9uxZ12NkFHnihJoIsNGWEm/e48OHGtLT0+FHmHY+O8KAcvN4HioxVQP7+bkxAlrcCtCENi1WVMRcmvfJMacUew0LxjIbqiM8tz77qBfEWn/117oIL4z4Au9Q7fBU9Bw4=</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21"/>
            <mdssi:RelationshipReference xmlns:mdssi="http://schemas.openxmlformats.org/package/2006/digital-signature" SourceId="rId34"/>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33"/>
            <mdssi:RelationshipReference xmlns:mdssi="http://schemas.openxmlformats.org/package/2006/digital-signature" SourceId="rId38"/>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29"/>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32"/>
            <mdssi:RelationshipReference xmlns:mdssi="http://schemas.openxmlformats.org/package/2006/digital-signature" SourceId="rId37"/>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36"/>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31"/>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30"/>
            <mdssi:RelationshipReference xmlns:mdssi="http://schemas.openxmlformats.org/package/2006/digital-signature" SourceId="rId35"/>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Transform>
          <Transform Algorithm="http://www.w3.org/TR/2001/REC-xml-c14n-20010315"/>
        </Transforms>
        <DigestMethod Algorithm="http://www.w3.org/2001/04/xmlenc#sha256"/>
        <DigestValue>FC/+jP10CUoLMWWFlsBuQRY/TDZ3KedlElRzE/n1GYA=</DigestValue>
      </Reference>
      <Reference URI="/xl/calcChain.xml?ContentType=application/vnd.openxmlformats-officedocument.spreadsheetml.calcChain+xml">
        <DigestMethod Algorithm="http://www.w3.org/2001/04/xmlenc#sha256"/>
        <DigestValue>uI1uQKYAXfYe/AogCEEZ7pwwLzmlmBNha5yNMNgK0X0=</DigestValue>
      </Reference>
      <Reference URI="/xl/comments1.xml?ContentType=application/vnd.openxmlformats-officedocument.spreadsheetml.comments+xml">
        <DigestMethod Algorithm="http://www.w3.org/2001/04/xmlenc#sha256"/>
        <DigestValue>ePnexyQ7gG45OaROByIIZ0ywB4OLHCMe71/OTO20d3c=</DigestValue>
      </Reference>
      <Reference URI="/xl/drawings/drawing1.xml?ContentType=application/vnd.openxmlformats-officedocument.drawing+xml">
        <DigestMethod Algorithm="http://www.w3.org/2001/04/xmlenc#sha256"/>
        <DigestValue>8UznAeC8oa4Ew3iX/QTjCcvew3MR81lMbkd21hZdj6Y=</DigestValue>
      </Reference>
      <Reference URI="/xl/drawings/vmlDrawing1.vml?ContentType=application/vnd.openxmlformats-officedocument.vmlDrawing">
        <DigestMethod Algorithm="http://www.w3.org/2001/04/xmlenc#sha256"/>
        <DigestValue>Xi98loRmBUh761wOsHLcnnZFkalhLTDABnMxCVXV1L0=</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yojLcXPL4SikwWYRWMHJ4GIyvAOKeWt5829V9D7CMOs=</DigestValue>
      </Reference>
      <Reference URI="/xl/externalLinks/_rels/externalLink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8h2R+DqXjUsH05eBB2ZeN4BsgA63w+UXgeDFU6K+Ww8=</DigestValue>
      </Reference>
      <Reference URI="/xl/externalLinks/_rels/externalLink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72fUG5/UN+bgABv1oLXOrWb5+OEeML8pbP7/zTqLSdQ=</DigestValue>
      </Reference>
      <Reference URI="/xl/externalLinks/_rels/externalLink4.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pDVO8qOF1yafM2283lymISzxIcY0vqbkBfCPobd+W+o=</DigestValue>
      </Reference>
      <Reference URI="/xl/externalLinks/externalLink1.xml?ContentType=application/vnd.openxmlformats-officedocument.spreadsheetml.externalLink+xml">
        <DigestMethod Algorithm="http://www.w3.org/2001/04/xmlenc#sha256"/>
        <DigestValue>r5VMIs6AO4HL4uOLt5pJnqhP0sO7uDpzidH6gzgejBs=</DigestValue>
      </Reference>
      <Reference URI="/xl/externalLinks/externalLink2.xml?ContentType=application/vnd.openxmlformats-officedocument.spreadsheetml.externalLink+xml">
        <DigestMethod Algorithm="http://www.w3.org/2001/04/xmlenc#sha256"/>
        <DigestValue>MJIRMH6v0QbwIZ2crvLbVFsWHVPKbvRmYE6dtOyV+00=</DigestValue>
      </Reference>
      <Reference URI="/xl/externalLinks/externalLink3.xml?ContentType=application/vnd.openxmlformats-officedocument.spreadsheetml.externalLink+xml">
        <DigestMethod Algorithm="http://www.w3.org/2001/04/xmlenc#sha256"/>
        <DigestValue>Pm9glGcq5uLC+iQO5PWPO1RxTb84Y5fwanBcRLRtMC4=</DigestValue>
      </Reference>
      <Reference URI="/xl/externalLinks/externalLink4.xml?ContentType=application/vnd.openxmlformats-officedocument.spreadsheetml.externalLink+xml">
        <DigestMethod Algorithm="http://www.w3.org/2001/04/xmlenc#sha256"/>
        <DigestValue>SjJAS5liDTXEuOZjCiEmNo4CXi9fS5pj1KrScszdJxE=</DigestValue>
      </Reference>
      <Reference URI="/xl/printerSettings/printerSettings1.bin?ContentType=application/vnd.openxmlformats-officedocument.spreadsheetml.printerSettings">
        <DigestMethod Algorithm="http://www.w3.org/2001/04/xmlenc#sha256"/>
        <DigestValue>16nRtTkTNfAdSTF0Lg1CT4t8t5VLf2B9wJs/PWFk54A=</DigestValue>
      </Reference>
      <Reference URI="/xl/printerSettings/printerSettings10.bin?ContentType=application/vnd.openxmlformats-officedocument.spreadsheetml.printerSettings">
        <DigestMethod Algorithm="http://www.w3.org/2001/04/xmlenc#sha256"/>
        <DigestValue>86+sc8Rko5cNZ5BGa++/4xNznWSElckK3iS1B5pTwDQ=</DigestValue>
      </Reference>
      <Reference URI="/xl/printerSettings/printerSettings11.bin?ContentType=application/vnd.openxmlformats-officedocument.spreadsheetml.printerSettings">
        <DigestMethod Algorithm="http://www.w3.org/2001/04/xmlenc#sha256"/>
        <DigestValue>16nRtTkTNfAdSTF0Lg1CT4t8t5VLf2B9wJs/PWFk54A=</DigestValue>
      </Reference>
      <Reference URI="/xl/printerSettings/printerSettings12.bin?ContentType=application/vnd.openxmlformats-officedocument.spreadsheetml.printerSettings">
        <DigestMethod Algorithm="http://www.w3.org/2001/04/xmlenc#sha256"/>
        <DigestValue>16nRtTkTNfAdSTF0Lg1CT4t8t5VLf2B9wJs/PWFk54A=</DigestValue>
      </Reference>
      <Reference URI="/xl/printerSettings/printerSettings13.bin?ContentType=application/vnd.openxmlformats-officedocument.spreadsheetml.printerSettings">
        <DigestMethod Algorithm="http://www.w3.org/2001/04/xmlenc#sha256"/>
        <DigestValue>16nRtTkTNfAdSTF0Lg1CT4t8t5VLf2B9wJs/PWFk54A=</DigestValue>
      </Reference>
      <Reference URI="/xl/printerSettings/printerSettings14.bin?ContentType=application/vnd.openxmlformats-officedocument.spreadsheetml.printerSettings">
        <DigestMethod Algorithm="http://www.w3.org/2001/04/xmlenc#sha256"/>
        <DigestValue>JXWIrlKFv8dBdHgbBsxByPOLyWdHbFirDhO9WCuSqUU=</DigestValue>
      </Reference>
      <Reference URI="/xl/printerSettings/printerSettings15.bin?ContentType=application/vnd.openxmlformats-officedocument.spreadsheetml.printerSettings">
        <DigestMethod Algorithm="http://www.w3.org/2001/04/xmlenc#sha256"/>
        <DigestValue>i1H/KDFjJcYFnRoG/vQAPO15syS6bTWL9W8sSlcyte0=</DigestValue>
      </Reference>
      <Reference URI="/xl/printerSettings/printerSettings16.bin?ContentType=application/vnd.openxmlformats-officedocument.spreadsheetml.printerSettings">
        <DigestMethod Algorithm="http://www.w3.org/2001/04/xmlenc#sha256"/>
        <DigestValue>zxLIGjiJ19gUsPtQr72salfkFKrVFBCr1X8320JEcsQ=</DigestValue>
      </Reference>
      <Reference URI="/xl/printerSettings/printerSettings17.bin?ContentType=application/vnd.openxmlformats-officedocument.spreadsheetml.printerSettings">
        <DigestMethod Algorithm="http://www.w3.org/2001/04/xmlenc#sha256"/>
        <DigestValue>iE26OokMEnQMYiWgMfFhVXzSbn0Dmk333xx6Y+G1iUw=</DigestValue>
      </Reference>
      <Reference URI="/xl/printerSettings/printerSettings18.bin?ContentType=application/vnd.openxmlformats-officedocument.spreadsheetml.printerSettings">
        <DigestMethod Algorithm="http://www.w3.org/2001/04/xmlenc#sha256"/>
        <DigestValue>nkR1lu9OLM1UMxWiPa7wm3YcnQOlFOICy95qYiodDz0=</DigestValue>
      </Reference>
      <Reference URI="/xl/printerSettings/printerSettings19.bin?ContentType=application/vnd.openxmlformats-officedocument.spreadsheetml.printerSettings">
        <DigestMethod Algorithm="http://www.w3.org/2001/04/xmlenc#sha256"/>
        <DigestValue>2bvX94YA3UVSaKlpfCjo157kRTaGD9ZFW7t96/Nk1uk=</DigestValue>
      </Reference>
      <Reference URI="/xl/printerSettings/printerSettings2.bin?ContentType=application/vnd.openxmlformats-officedocument.spreadsheetml.printerSettings">
        <DigestMethod Algorithm="http://www.w3.org/2001/04/xmlenc#sha256"/>
        <DigestValue>yMi8stU5bqFShuh1MUNAff1/atoh6+i0/ROVy9FQsKk=</DigestValue>
      </Reference>
      <Reference URI="/xl/printerSettings/printerSettings20.bin?ContentType=application/vnd.openxmlformats-officedocument.spreadsheetml.printerSettings">
        <DigestMethod Algorithm="http://www.w3.org/2001/04/xmlenc#sha256"/>
        <DigestValue>SWiohiWSuPjjcblZxueyphOzVidWJvXmdfCiNQW6SiY=</DigestValue>
      </Reference>
      <Reference URI="/xl/printerSettings/printerSettings21.bin?ContentType=application/vnd.openxmlformats-officedocument.spreadsheetml.printerSettings">
        <DigestMethod Algorithm="http://www.w3.org/2001/04/xmlenc#sha256"/>
        <DigestValue>iE26OokMEnQMYiWgMfFhVXzSbn0Dmk333xx6Y+G1iUw=</DigestValue>
      </Reference>
      <Reference URI="/xl/printerSettings/printerSettings22.bin?ContentType=application/vnd.openxmlformats-officedocument.spreadsheetml.printerSettings">
        <DigestMethod Algorithm="http://www.w3.org/2001/04/xmlenc#sha256"/>
        <DigestValue>qqKz7UtelGHdfiWdqNc1EvL8LqlQ7O4MTpeoyQcgyv0=</DigestValue>
      </Reference>
      <Reference URI="/xl/printerSettings/printerSettings23.bin?ContentType=application/vnd.openxmlformats-officedocument.spreadsheetml.printerSettings">
        <DigestMethod Algorithm="http://www.w3.org/2001/04/xmlenc#sha256"/>
        <DigestValue>qqKz7UtelGHdfiWdqNc1EvL8LqlQ7O4MTpeoyQcgyv0=</DigestValue>
      </Reference>
      <Reference URI="/xl/printerSettings/printerSettings24.bin?ContentType=application/vnd.openxmlformats-officedocument.spreadsheetml.printerSettings">
        <DigestMethod Algorithm="http://www.w3.org/2001/04/xmlenc#sha256"/>
        <DigestValue>ze+MZOtihPj9dKeV/Dz5QESpeY6Fdwmnkxhrh69STxA=</DigestValue>
      </Reference>
      <Reference URI="/xl/printerSettings/printerSettings3.bin?ContentType=application/vnd.openxmlformats-officedocument.spreadsheetml.printerSettings">
        <DigestMethod Algorithm="http://www.w3.org/2001/04/xmlenc#sha256"/>
        <DigestValue>86+sc8Rko5cNZ5BGa++/4xNznWSElckK3iS1B5pTwDQ=</DigestValue>
      </Reference>
      <Reference URI="/xl/printerSettings/printerSettings4.bin?ContentType=application/vnd.openxmlformats-officedocument.spreadsheetml.printerSettings">
        <DigestMethod Algorithm="http://www.w3.org/2001/04/xmlenc#sha256"/>
        <DigestValue>86+sc8Rko5cNZ5BGa++/4xNznWSElckK3iS1B5pTwDQ=</DigestValue>
      </Reference>
      <Reference URI="/xl/printerSettings/printerSettings5.bin?ContentType=application/vnd.openxmlformats-officedocument.spreadsheetml.printerSettings">
        <DigestMethod Algorithm="http://www.w3.org/2001/04/xmlenc#sha256"/>
        <DigestValue>16nRtTkTNfAdSTF0Lg1CT4t8t5VLf2B9wJs/PWFk54A=</DigestValue>
      </Reference>
      <Reference URI="/xl/printerSettings/printerSettings6.bin?ContentType=application/vnd.openxmlformats-officedocument.spreadsheetml.printerSettings">
        <DigestMethod Algorithm="http://www.w3.org/2001/04/xmlenc#sha256"/>
        <DigestValue>JXWIrlKFv8dBdHgbBsxByPOLyWdHbFirDhO9WCuSqUU=</DigestValue>
      </Reference>
      <Reference URI="/xl/printerSettings/printerSettings7.bin?ContentType=application/vnd.openxmlformats-officedocument.spreadsheetml.printerSettings">
        <DigestMethod Algorithm="http://www.w3.org/2001/04/xmlenc#sha256"/>
        <DigestValue>p15fOjzmBTLGI8Klf+TI4woTVTHX8Q0l14vNf+jwiuE=</DigestValue>
      </Reference>
      <Reference URI="/xl/printerSettings/printerSettings8.bin?ContentType=application/vnd.openxmlformats-officedocument.spreadsheetml.printerSettings">
        <DigestMethod Algorithm="http://www.w3.org/2001/04/xmlenc#sha256"/>
        <DigestValue>p15fOjzmBTLGI8Klf+TI4woTVTHX8Q0l14vNf+jwiuE=</DigestValue>
      </Reference>
      <Reference URI="/xl/printerSettings/printerSettings9.bin?ContentType=application/vnd.openxmlformats-officedocument.spreadsheetml.printerSettings">
        <DigestMethod Algorithm="http://www.w3.org/2001/04/xmlenc#sha256"/>
        <DigestValue>2m6CW85rBYKpJKifjkFVt0n58BwBksWMXfva2VqaA+I=</DigestValue>
      </Reference>
      <Reference URI="/xl/sharedStrings.xml?ContentType=application/vnd.openxmlformats-officedocument.spreadsheetml.sharedStrings+xml">
        <DigestMethod Algorithm="http://www.w3.org/2001/04/xmlenc#sha256"/>
        <DigestValue>cVYpOqH0ql3ZG5JmD4TO9aBMKIoN/QrkYLb1WTNui/g=</DigestValue>
      </Reference>
      <Reference URI="/xl/styles.xml?ContentType=application/vnd.openxmlformats-officedocument.spreadsheetml.styles+xml">
        <DigestMethod Algorithm="http://www.w3.org/2001/04/xmlenc#sha256"/>
        <DigestValue>t6/mPHAPv258nqSCZPPA2VQSGG/28RT2m3ggJbGrwXg=</DigestValue>
      </Reference>
      <Reference URI="/xl/theme/theme1.xml?ContentType=application/vnd.openxmlformats-officedocument.theme+xml">
        <DigestMethod Algorithm="http://www.w3.org/2001/04/xmlenc#sha256"/>
        <DigestValue>YNeH5J+J9RxutazRnaWBrYU5Xm5oQzBJ7Lrr3bNNcJw=</DigestValue>
      </Reference>
      <Reference URI="/xl/workbook.xml?ContentType=application/vnd.openxmlformats-officedocument.spreadsheetml.sheet.main+xml">
        <DigestMethod Algorithm="http://www.w3.org/2001/04/xmlenc#sha256"/>
        <DigestValue>SONeiO8XNJtCP8WuiHFAfQq6BiRWe64ZKsFCrxB81Ho=</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1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VBtVSFlIxzcUXhEx+UnzQXmVxs4DIyAhk4b2Ww66f00=</DigestValue>
      </Reference>
      <Reference URI="/xl/worksheets/_rels/sheet1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jKXVFx1HGVIO24c9gNTdtZXWAhN/RaoLgU3SJbP+8Bw=</DigestValue>
      </Reference>
      <Reference URI="/xl/worksheets/_rels/sheet13.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ooZtpEuYduQwM88C3OEoMu7yV+i6l1ITgdU2GqmcHyc=</DigestValue>
      </Reference>
      <Reference URI="/xl/worksheets/_rels/sheet1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TWJiJsJGh0BdAm0oPe27QOTNDIPyDccHYmu7Z1P+efA=</DigestValue>
      </Reference>
      <Reference URI="/xl/worksheets/_rels/sheet1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dL6Q//yFk62Fh3vd4k4WGOCmk1cvMT///Q001YoLoFQ=</DigestValue>
      </Reference>
      <Reference URI="/xl/worksheets/_rels/sheet17.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m0xyplzOq5fvCU0cBy+FaJP3J0UP3gWytwnvUgvOJAE=</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2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Bmt1cHOQ7BGUQw4kVSHfuPeV+RDKlR9ppoKRcS8sORs=</DigestValue>
      </Reference>
      <Reference URI="/xl/worksheets/_rels/sheet2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a44YNjtiym0S9exNLLrYg/u0IjW9EHsUCQlLPMlbO/o=</DigestValue>
      </Reference>
      <Reference URI="/xl/worksheets/_rels/sheet2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BW13LjEKaEXRjIa2jXYQllSRmBFgqp8rbML9TX2/npU=</DigestValue>
      </Reference>
      <Reference URI="/xl/worksheets/_rels/sheet2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7KnOMn7UlXli3Jy1eYmN5veK0HI9TOlohTDdyttJaLI=</DigestValue>
      </Reference>
      <Reference URI="/xl/worksheets/_rels/sheet2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oCA/gRRRvc+jJc1iCaZLWrOziIRnDRXjxvYvv33q2GU=</DigestValue>
      </Reference>
      <Reference URI="/xl/worksheets/_rels/sheet2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xv7bbWJl9/Jwc8tff6wURLx6BpwqUhB7D4UUjtatX1Y=</DigestValue>
      </Reference>
      <Reference URI="/xl/worksheets/_rels/sheet2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aUH3EIC3LJ1WlPFqNXrO/jOyW/nktb+VO6C48U39/oI=</DigestValue>
      </Reference>
      <Reference URI="/xl/worksheets/_rels/sheet2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k432tqojAmZglSJMpQHY06sOwkUHw93eXxXEqXwyorw=</DigestValue>
      </Reference>
      <Reference URI="/xl/worksheets/_rels/sheet2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xwsv2H/gebHOpn0u17DPxoNhPhoF79jqTl8wgDpXcoc=</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3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tDoQKO/BkLp4kR3UztCc7PA22VmRNizbvJ+5Z2HWEFU=</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KT/CqvyuV6uSjWC5ynXnrxXR9G3iaDSosVAugHGTKbE=</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cHSaoSNm5nCotqUe+dTLnc1pBKvYzluxU+g0Bl3uMr8=</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yc48oc/QmVpCKOyTQC/b+mtn1WuyjRR/gC7AuLuMWdI=</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FDvnHPD6/CGwKxcEIE18HsOXjfGgVY46IoBPe6h8Lj0=</DigestValue>
      </Reference>
      <Reference URI="/xl/worksheets/sheet1.xml?ContentType=application/vnd.openxmlformats-officedocument.spreadsheetml.worksheet+xml">
        <DigestMethod Algorithm="http://www.w3.org/2001/04/xmlenc#sha256"/>
        <DigestValue>dYT+J22PX+UPPGhR4mXS4h2gGbtr3ResJTLwMdgWAPE=</DigestValue>
      </Reference>
      <Reference URI="/xl/worksheets/sheet10.xml?ContentType=application/vnd.openxmlformats-officedocument.spreadsheetml.worksheet+xml">
        <DigestMethod Algorithm="http://www.w3.org/2001/04/xmlenc#sha256"/>
        <DigestValue>EKXW6aR1GYOS+62wzrDuotrSr+3YeBDVfGOZFKRdajs=</DigestValue>
      </Reference>
      <Reference URI="/xl/worksheets/sheet11.xml?ContentType=application/vnd.openxmlformats-officedocument.spreadsheetml.worksheet+xml">
        <DigestMethod Algorithm="http://www.w3.org/2001/04/xmlenc#sha256"/>
        <DigestValue>nB5Ailr0IBW9MKtDODELKRM/BFvX04BoQtFk+d55L5U=</DigestValue>
      </Reference>
      <Reference URI="/xl/worksheets/sheet12.xml?ContentType=application/vnd.openxmlformats-officedocument.spreadsheetml.worksheet+xml">
        <DigestMethod Algorithm="http://www.w3.org/2001/04/xmlenc#sha256"/>
        <DigestValue>70qYzClXUyyu0NsPAJgPg9vs2k+o+Zw2i9fw1/zjphw=</DigestValue>
      </Reference>
      <Reference URI="/xl/worksheets/sheet13.xml?ContentType=application/vnd.openxmlformats-officedocument.spreadsheetml.worksheet+xml">
        <DigestMethod Algorithm="http://www.w3.org/2001/04/xmlenc#sha256"/>
        <DigestValue>jQ2apwRtvmB38JzPgbVpYQdaIzqKNjoHFSLWpDEeHS4=</DigestValue>
      </Reference>
      <Reference URI="/xl/worksheets/sheet14.xml?ContentType=application/vnd.openxmlformats-officedocument.spreadsheetml.worksheet+xml">
        <DigestMethod Algorithm="http://www.w3.org/2001/04/xmlenc#sha256"/>
        <DigestValue>e1yIH9wSvaz8wV60uUs7CjKrB5ag/QXKf5HB+HOB5PY=</DigestValue>
      </Reference>
      <Reference URI="/xl/worksheets/sheet15.xml?ContentType=application/vnd.openxmlformats-officedocument.spreadsheetml.worksheet+xml">
        <DigestMethod Algorithm="http://www.w3.org/2001/04/xmlenc#sha256"/>
        <DigestValue>zB1mM5umS79bdWgNX1xqeZlLHxBiHFmBBgomWVqHY48=</DigestValue>
      </Reference>
      <Reference URI="/xl/worksheets/sheet16.xml?ContentType=application/vnd.openxmlformats-officedocument.spreadsheetml.worksheet+xml">
        <DigestMethod Algorithm="http://www.w3.org/2001/04/xmlenc#sha256"/>
        <DigestValue>2pRvRcixOU3LuHuhaowkk2ErQKZ9H1fBwsTBYgEelW4=</DigestValue>
      </Reference>
      <Reference URI="/xl/worksheets/sheet17.xml?ContentType=application/vnd.openxmlformats-officedocument.spreadsheetml.worksheet+xml">
        <DigestMethod Algorithm="http://www.w3.org/2001/04/xmlenc#sha256"/>
        <DigestValue>ezKVVD98qqH3XlQYMpvWoNyzVBi+RBKqW74jrZia/NM=</DigestValue>
      </Reference>
      <Reference URI="/xl/worksheets/sheet18.xml?ContentType=application/vnd.openxmlformats-officedocument.spreadsheetml.worksheet+xml">
        <DigestMethod Algorithm="http://www.w3.org/2001/04/xmlenc#sha256"/>
        <DigestValue>JwKldHHbD1yDVJZ5UqOXoSzFpb+aTj2PvW4f96ynh7U=</DigestValue>
      </Reference>
      <Reference URI="/xl/worksheets/sheet19.xml?ContentType=application/vnd.openxmlformats-officedocument.spreadsheetml.worksheet+xml">
        <DigestMethod Algorithm="http://www.w3.org/2001/04/xmlenc#sha256"/>
        <DigestValue>q+mBZ6RUz1PBHWVDYV1HtGVqth4F0lMkxZwNGLsQ+fc=</DigestValue>
      </Reference>
      <Reference URI="/xl/worksheets/sheet2.xml?ContentType=application/vnd.openxmlformats-officedocument.spreadsheetml.worksheet+xml">
        <DigestMethod Algorithm="http://www.w3.org/2001/04/xmlenc#sha256"/>
        <DigestValue>BVRujCAocH1+Kz3Zny1ys3auHfZQtoeeJ8865hDTkTA=</DigestValue>
      </Reference>
      <Reference URI="/xl/worksheets/sheet20.xml?ContentType=application/vnd.openxmlformats-officedocument.spreadsheetml.worksheet+xml">
        <DigestMethod Algorithm="http://www.w3.org/2001/04/xmlenc#sha256"/>
        <DigestValue>dB54ckTgSKHIUwe49e+IJcrZtws5KLlT1MLC0HyqTq8=</DigestValue>
      </Reference>
      <Reference URI="/xl/worksheets/sheet21.xml?ContentType=application/vnd.openxmlformats-officedocument.spreadsheetml.worksheet+xml">
        <DigestMethod Algorithm="http://www.w3.org/2001/04/xmlenc#sha256"/>
        <DigestValue>VbaTnQdS9H7l/2Ehf2INkFmEiIs1sAm1E9us2/9+1wc=</DigestValue>
      </Reference>
      <Reference URI="/xl/worksheets/sheet22.xml?ContentType=application/vnd.openxmlformats-officedocument.spreadsheetml.worksheet+xml">
        <DigestMethod Algorithm="http://www.w3.org/2001/04/xmlenc#sha256"/>
        <DigestValue>tzMvove4/5QrHvkXRp9rIe7Dkk8zz4btcLOljnph1oo=</DigestValue>
      </Reference>
      <Reference URI="/xl/worksheets/sheet23.xml?ContentType=application/vnd.openxmlformats-officedocument.spreadsheetml.worksheet+xml">
        <DigestMethod Algorithm="http://www.w3.org/2001/04/xmlenc#sha256"/>
        <DigestValue>oaSHRMsebV2v/3Fleowq1XafqI5P/0BQdzSU9XSauzI=</DigestValue>
      </Reference>
      <Reference URI="/xl/worksheets/sheet24.xml?ContentType=application/vnd.openxmlformats-officedocument.spreadsheetml.worksheet+xml">
        <DigestMethod Algorithm="http://www.w3.org/2001/04/xmlenc#sha256"/>
        <DigestValue>Rr60rEUrbs6HtXtJvIFjgFkWtpY/XsH+ewVGQ6+EFtQ=</DigestValue>
      </Reference>
      <Reference URI="/xl/worksheets/sheet25.xml?ContentType=application/vnd.openxmlformats-officedocument.spreadsheetml.worksheet+xml">
        <DigestMethod Algorithm="http://www.w3.org/2001/04/xmlenc#sha256"/>
        <DigestValue>vZcQyJKGfRSycAmjkVWQBHayCOfTxvpnxgXbTcaO2m8=</DigestValue>
      </Reference>
      <Reference URI="/xl/worksheets/sheet26.xml?ContentType=application/vnd.openxmlformats-officedocument.spreadsheetml.worksheet+xml">
        <DigestMethod Algorithm="http://www.w3.org/2001/04/xmlenc#sha256"/>
        <DigestValue>mZeo9gRkVn2aRYZpuyqXp/jZcM1HudVQeYGJEzTIo24=</DigestValue>
      </Reference>
      <Reference URI="/xl/worksheets/sheet27.xml?ContentType=application/vnd.openxmlformats-officedocument.spreadsheetml.worksheet+xml">
        <DigestMethod Algorithm="http://www.w3.org/2001/04/xmlenc#sha256"/>
        <DigestValue>jO6KwqItjz0RzZcd6ukivEZ5NFD1SlsNuj2zDpZr+R8=</DigestValue>
      </Reference>
      <Reference URI="/xl/worksheets/sheet28.xml?ContentType=application/vnd.openxmlformats-officedocument.spreadsheetml.worksheet+xml">
        <DigestMethod Algorithm="http://www.w3.org/2001/04/xmlenc#sha256"/>
        <DigestValue>CGcmNoJRZDPBhqFkdfes7bbpR0x9qHpDhVb/B7KISyg=</DigestValue>
      </Reference>
      <Reference URI="/xl/worksheets/sheet29.xml?ContentType=application/vnd.openxmlformats-officedocument.spreadsheetml.worksheet+xml">
        <DigestMethod Algorithm="http://www.w3.org/2001/04/xmlenc#sha256"/>
        <DigestValue>rO/OePk+/+bJP3Ysr9IcA3NF2MEIqQCVTDLIEPB2c9o=</DigestValue>
      </Reference>
      <Reference URI="/xl/worksheets/sheet3.xml?ContentType=application/vnd.openxmlformats-officedocument.spreadsheetml.worksheet+xml">
        <DigestMethod Algorithm="http://www.w3.org/2001/04/xmlenc#sha256"/>
        <DigestValue>zZoQxD07D2P2eHNGvsRYOlSWhtArPKXO66jvs0alMU4=</DigestValue>
      </Reference>
      <Reference URI="/xl/worksheets/sheet30.xml?ContentType=application/vnd.openxmlformats-officedocument.spreadsheetml.worksheet+xml">
        <DigestMethod Algorithm="http://www.w3.org/2001/04/xmlenc#sha256"/>
        <DigestValue>6Hn6siPWhEIe657/7TCD23vEUhhwKoPEcYJjOeCbHt8=</DigestValue>
      </Reference>
      <Reference URI="/xl/worksheets/sheet4.xml?ContentType=application/vnd.openxmlformats-officedocument.spreadsheetml.worksheet+xml">
        <DigestMethod Algorithm="http://www.w3.org/2001/04/xmlenc#sha256"/>
        <DigestValue>rHTGimGPAn9Kf8VGTwyXNSxHbE2YCOBcIRwWsifJmEY=</DigestValue>
      </Reference>
      <Reference URI="/xl/worksheets/sheet5.xml?ContentType=application/vnd.openxmlformats-officedocument.spreadsheetml.worksheet+xml">
        <DigestMethod Algorithm="http://www.w3.org/2001/04/xmlenc#sha256"/>
        <DigestValue>gj2+JmokYyKv7ZUc/e21ev8k/jvUt02OHuoVNL8XRNM=</DigestValue>
      </Reference>
      <Reference URI="/xl/worksheets/sheet6.xml?ContentType=application/vnd.openxmlformats-officedocument.spreadsheetml.worksheet+xml">
        <DigestMethod Algorithm="http://www.w3.org/2001/04/xmlenc#sha256"/>
        <DigestValue>GKnsydyDN2Ir2BszeImtpDP5bMQAPL/clfG3PL4P4N4=</DigestValue>
      </Reference>
      <Reference URI="/xl/worksheets/sheet7.xml?ContentType=application/vnd.openxmlformats-officedocument.spreadsheetml.worksheet+xml">
        <DigestMethod Algorithm="http://www.w3.org/2001/04/xmlenc#sha256"/>
        <DigestValue>sVmAAmMJahANSsa58uYqdjXS1B7MkPOLHZ7MGUJFhLY=</DigestValue>
      </Reference>
      <Reference URI="/xl/worksheets/sheet8.xml?ContentType=application/vnd.openxmlformats-officedocument.spreadsheetml.worksheet+xml">
        <DigestMethod Algorithm="http://www.w3.org/2001/04/xmlenc#sha256"/>
        <DigestValue>hkxUkWFnGiLPTGRInOg3+gMW1RPKJlJFWdCEWRZ6jSE=</DigestValue>
      </Reference>
      <Reference URI="/xl/worksheets/sheet9.xml?ContentType=application/vnd.openxmlformats-officedocument.spreadsheetml.worksheet+xml">
        <DigestMethod Algorithm="http://www.w3.org/2001/04/xmlenc#sha256"/>
        <DigestValue>7JJ8XiQ3y27LuCTygm96LIXJOY8L5DnJ0y02LT6MkME=</DigestValue>
      </Reference>
    </Manifest>
    <SignatureProperties>
      <SignatureProperty Id="idSignatureTime" Target="#idPackageSignature">
        <mdssi:SignatureTime xmlns:mdssi="http://schemas.openxmlformats.org/package/2006/digital-signature">
          <mdssi:Format>YYYY-MM-DDThh:mm:ssTZD</mdssi:Format>
          <mdssi:Value>2026-01-30T07:55:49Z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PG1</SignatureComments>
          <WindowsVersion>10.0</WindowsVersion>
          <OfficeVersion>16.0.17932/26</OfficeVersion>
          <ApplicationVersion>16.0.17932</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2026-01-30T07:55:49Z</xd:SigningTime>
          <xd:SigningCertificate>
            <xd:Cert>
              <xd:CertDigest>
                <DigestMethod Algorithm="http://www.w3.org/2001/04/xmlenc#sha256"/>
                <DigestValue>AEmTisBD9YXVAgfSjRSAl9c80rMxssVo/n5TRIbd4Og=</DigestValue>
              </xd:CertDigest>
              <xd:IssuerSerial>
                <X509IssuerName>CN=NBG Class 2 INT Sub CA, DC=nbg, DC=ge</X509IssuerName>
                <X509SerialNumber>327177460974707676446841</X509SerialNumber>
              </xd:IssuerSerial>
            </xd:Cert>
          </xd:SigningCertificate>
          <xd:SignaturePolicyIdentifier>
            <xd:SignaturePolicyImplied/>
          </xd:SignaturePolicyIdentifier>
        </xd:SignedSignatureProperties>
        <xd:SignedDataObjectProperties>
          <xd:CommitmentTypeIndication>
            <xd:CommitmentTypeId>
              <xd:Identifier>http://uri.etsi.org/01903/v1.2.2#ProofOfApproval</xd:Identifier>
              <xd:Description>Approved this document</xd:Description>
            </xd:CommitmentTypeId>
            <xd:AllSignedDataObjects/>
            <xd:CommitmentTypeQualifiers>
              <xd:CommitmentTypeQualifier>PG1</xd:CommitmentTypeQualifier>
            </xd:CommitmentTypeQualifiers>
          </xd:CommitmentTypeIndication>
        </xd:SignedDataObjectProperties>
      </xd: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4LBJ+ofq0euhIBCQZVxFHdMTXuixTAVTU7vx/TQaOKA=</DigestValue>
    </Reference>
    <Reference Type="http://www.w3.org/2000/09/xmldsig#Object" URI="#idOfficeObject">
      <DigestMethod Algorithm="http://www.w3.org/2001/04/xmlenc#sha256"/>
      <DigestValue>4WDJgfVQUDA/ZrKFspQwHYTZ2RS+A19jgL47M+Iy3dY=</DigestValue>
    </Reference>
    <Reference Type="http://uri.etsi.org/01903#SignedProperties" URI="#idSignedProperties">
      <Transforms>
        <Transform Algorithm="http://www.w3.org/TR/2001/REC-xml-c14n-20010315"/>
      </Transforms>
      <DigestMethod Algorithm="http://www.w3.org/2001/04/xmlenc#sha256"/>
      <DigestValue>4parhdmTjT54dcODTcDJjNtdWF5MnXrl1m31zt9hCjU=</DigestValue>
    </Reference>
  </SignedInfo>
  <SignatureValue>C2pn52kx10qdlhjpV5YDn4w9jNDhz8cjNfwYW42vISmNZBckffbARXPddQtt0CXysWKYYyTC0gp5
BXyStrYdZzqaNSFsQdNsgM2FeeLCAxE/TSKIbFIl2In8wiEvwSoffxrs/WKn4kHI12JXBmoKgX1Q
Sa2KmalDA4gAm4jHqm0LHncAc4n3L1ofPQdlRD6wfcWmd7oNlDsA7rcwQrc7TWM3ARiw+KuaHAsR
0R6gqPxbaxScJXyQgeMmcyxb2XATqrGepn+TS6FjPXp8qg3QVCg1YDLNLSI+NwZDgnExEXQfZqxx
Wmnl3DdWrqwmmFdRcLvfQ2Xe86sWwnwpYj121A==</SignatureValue>
  <KeyInfo>
    <X509Data>
      <X509Certificate>MIIGPzCCBSegAwIBAgIKGqN17gAEAAKOSDANBgkqhkiG9w0BAQsFADBKMRIwEAYKCZImiZPyLGQBGRYCZ2UxEzARBgoJkiaJk/IsZAEZFgNuYmcxHzAdBgNVBAMTFk5CRyBDbGFzcyAyIElOVCBTdWIgQ0EwHhcNMjUwODEzMDk1NjAzWhcNMjcwODEzMDk1NjAzWjA9MRwwGgYDVQQKExNKU0MgQmFuayBPZiBHZW9yZ2lhMR0wGwYDVQQDExRCQkcgLSBTdWxraGFuIEd2YWxpYTCCASIwDQYJKoZIhvcNAQEBBQADggEPADCCAQoCggEBAO3wNRFo5h9af1FKSJ19ZnK10zWPQJQYfYa6w1jYntjIdPruH0Er3pL3yjG8TbmLt7it/C5ZwIn6Jrk0XbbPGOLWq+PAWAbPDjUyEkCgS+NIAdenyw+2Bh3To6IBLtc+JKWHfe83EYMB9UeeFLedVzRyXOUkrkjot69jb+B87pFJEzIE2tn7ndA7LICtvHkvigerp/IC34FA/NtZATDhbCpsjDPTO2MBTS6ZBBhb0SPISYClSNJMvhcl1aHsRRhvJtECPhaALZ7qHIafbzpQ6vgVXUhawHh0mPLbMinyAI+zaJducHcuQVgbW4ggA/Fh9ZERSp37A95WntGn+a1voLECAwEAAaOCAzIwggMuMDwGCSsGAQQBgjcVBwQvMC0GJSsGAQQBgjcVCOayYION9USGgZkJg7ihSoO+hHEEg8SRM4SDiF0CAWQCASMwHQYDVR0lBBYwFAYIKwYBBQUHAwIGCCsGAQUFBwMEMAsGA1UdDwQEAwIHgDAnBgkrBgEEAYI3FQoEGjAYMAoGCCsGAQUFBwMCMAoGCCsGAQUFBwMEMB0GA1UdDgQWBBRmL4weV9Y3uTOlMnqDyS0D9gqYaTAfBgNVHSMEGDAWgBTDLtIv8EwvGcIngvz2LqxqsEnPwTCCASUGA1UdHwSCARwwggEYMIIBFKCCARCgggEMhoHHbGRhcDovLy9DTj1OQkclMjBDbGFzcyUyMDIlMjBJTlQlMjBTdWIlMjBDQSgxKSxDTj1uYmctc3ViQ0EsQ049Q0RQLENOPVB1YmxpYyUyMEtleSUyMFNlcnZpY2VzLENOPVNlcnZpY2VzLENOPUNvbmZpZ3VyYXRpb24sREM9bmJnLERDPWdlP2NlcnRpZmljYXRlUmV2b2NhdGlvbkxpc3Q/YmFzZT9vYmplY3RDbGFzcz1jUkxEaXN0cmlidXRpb25Qb2ludIZAaHR0cDovL2NybC5uYmcuZ292LmdlL2NhL05CRyUyMENsYXNzJTIwMiUyMElOVCUyMFN1YiUyMENBKDEpLmNybDCCAS4GCCsGAQUFBwEBBIIBIDCCARwwgboGCCsGAQUFBzAChoGtbGRhcDovLy9DTj1OQkclMjBDbGFzcyUyMDIlMjBJTlQlMjBTdWIlMjBDQSxDTj1BSUEsQ049UHVibGljJTIwS2V5JTIwU2VydmljZXMsQ049U2VydmljZXMsQ049Q29uZmlndXJhdGlvbixEQz1uYmcsREM9Z2U/Y0FDZXJ0aWZpY2F0ZT9iYXNlP29iamVjdENsYXNzPWNlcnRpZmljYXRpb25BdXRob3JpdHkwXQYIKwYBBQUHMAKGUWh0dHA6Ly9jcmwubmJnLmdvdi5nZS9jYS9uYmctc3ViQ0EubmJnLmdlX05CRyUyMENsYXNzJTIwMiUyMElOVCUyMFN1YiUyMENBKDQpLmNydDANBgkqhkiG9w0BAQsFAAOCAQEAcGA+Ty6EV4T+Z3OggIvur9W0Fjij9XOU9sx4AdCfV1rH4O173sUSb0M+Iw995aQUpLBBYlWv3xVaVn9t26atbbwk+aHeaf/wo9/m49bxMCIOlHattq+6OPqX7IIOlFgvZxUcIvmf6nKUxPZKOTlLLaeX+wEXV6XEuRu10Gj0KIQNHYb+SapAnC0Wqobr3sYYOOu16VSFOcrVa/eW2ZXwkLQo9ZdbKlcm8JSBnigtKjSEuxVZqPMSbsELB8p7xuVSzonhL9ZWGtG1RUjlmnNgA6cJoG96KxR3GraMRHbia/zsdQpWX8F4uvihx9SHExNSgKOQRoeJK/s49QnXU8Nkug==</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26"/>
            <mdssi:RelationshipReference xmlns:mdssi="http://schemas.openxmlformats.org/package/2006/digital-signature" SourceId="rId21"/>
            <mdssi:RelationshipReference xmlns:mdssi="http://schemas.openxmlformats.org/package/2006/digital-signature" SourceId="rId34"/>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33"/>
            <mdssi:RelationshipReference xmlns:mdssi="http://schemas.openxmlformats.org/package/2006/digital-signature" SourceId="rId38"/>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29"/>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32"/>
            <mdssi:RelationshipReference xmlns:mdssi="http://schemas.openxmlformats.org/package/2006/digital-signature" SourceId="rId37"/>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36"/>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31"/>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30"/>
            <mdssi:RelationshipReference xmlns:mdssi="http://schemas.openxmlformats.org/package/2006/digital-signature" SourceId="rId35"/>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13"/>
            <mdssi:RelationshipReference xmlns:mdssi="http://schemas.openxmlformats.org/package/2006/digital-signature" SourceId="rId18"/>
          </Transform>
          <Transform Algorithm="http://www.w3.org/TR/2001/REC-xml-c14n-20010315"/>
        </Transforms>
        <DigestMethod Algorithm="http://www.w3.org/2001/04/xmlenc#sha256"/>
        <DigestValue>FC/+jP10CUoLMWWFlsBuQRY/TDZ3KedlElRzE/n1GYA=</DigestValue>
      </Reference>
      <Reference URI="/xl/calcChain.xml?ContentType=application/vnd.openxmlformats-officedocument.spreadsheetml.calcChain+xml">
        <DigestMethod Algorithm="http://www.w3.org/2001/04/xmlenc#sha256"/>
        <DigestValue>uI1uQKYAXfYe/AogCEEZ7pwwLzmlmBNha5yNMNgK0X0=</DigestValue>
      </Reference>
      <Reference URI="/xl/comments1.xml?ContentType=application/vnd.openxmlformats-officedocument.spreadsheetml.comments+xml">
        <DigestMethod Algorithm="http://www.w3.org/2001/04/xmlenc#sha256"/>
        <DigestValue>ePnexyQ7gG45OaROByIIZ0ywB4OLHCMe71/OTO20d3c=</DigestValue>
      </Reference>
      <Reference URI="/xl/drawings/drawing1.xml?ContentType=application/vnd.openxmlformats-officedocument.drawing+xml">
        <DigestMethod Algorithm="http://www.w3.org/2001/04/xmlenc#sha256"/>
        <DigestValue>8UznAeC8oa4Ew3iX/QTjCcvew3MR81lMbkd21hZdj6Y=</DigestValue>
      </Reference>
      <Reference URI="/xl/drawings/vmlDrawing1.vml?ContentType=application/vnd.openxmlformats-officedocument.vmlDrawing">
        <DigestMethod Algorithm="http://www.w3.org/2001/04/xmlenc#sha256"/>
        <DigestValue>Xi98loRmBUh761wOsHLcnnZFkalhLTDABnMxCVXV1L0=</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yojLcXPL4SikwWYRWMHJ4GIyvAOKeWt5829V9D7CMOs=</DigestValue>
      </Reference>
      <Reference URI="/xl/externalLinks/_rels/externalLink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8h2R+DqXjUsH05eBB2ZeN4BsgA63w+UXgeDFU6K+Ww8=</DigestValue>
      </Reference>
      <Reference URI="/xl/externalLinks/_rels/externalLink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72fUG5/UN+bgABv1oLXOrWb5+OEeML8pbP7/zTqLSdQ=</DigestValue>
      </Reference>
      <Reference URI="/xl/externalLinks/_rels/externalLink4.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pDVO8qOF1yafM2283lymISzxIcY0vqbkBfCPobd+W+o=</DigestValue>
      </Reference>
      <Reference URI="/xl/externalLinks/externalLink1.xml?ContentType=application/vnd.openxmlformats-officedocument.spreadsheetml.externalLink+xml">
        <DigestMethod Algorithm="http://www.w3.org/2001/04/xmlenc#sha256"/>
        <DigestValue>r5VMIs6AO4HL4uOLt5pJnqhP0sO7uDpzidH6gzgejBs=</DigestValue>
      </Reference>
      <Reference URI="/xl/externalLinks/externalLink2.xml?ContentType=application/vnd.openxmlformats-officedocument.spreadsheetml.externalLink+xml">
        <DigestMethod Algorithm="http://www.w3.org/2001/04/xmlenc#sha256"/>
        <DigestValue>MJIRMH6v0QbwIZ2crvLbVFsWHVPKbvRmYE6dtOyV+00=</DigestValue>
      </Reference>
      <Reference URI="/xl/externalLinks/externalLink3.xml?ContentType=application/vnd.openxmlformats-officedocument.spreadsheetml.externalLink+xml">
        <DigestMethod Algorithm="http://www.w3.org/2001/04/xmlenc#sha256"/>
        <DigestValue>Pm9glGcq5uLC+iQO5PWPO1RxTb84Y5fwanBcRLRtMC4=</DigestValue>
      </Reference>
      <Reference URI="/xl/externalLinks/externalLink4.xml?ContentType=application/vnd.openxmlformats-officedocument.spreadsheetml.externalLink+xml">
        <DigestMethod Algorithm="http://www.w3.org/2001/04/xmlenc#sha256"/>
        <DigestValue>SjJAS5liDTXEuOZjCiEmNo4CXi9fS5pj1KrScszdJxE=</DigestValue>
      </Reference>
      <Reference URI="/xl/printerSettings/printerSettings1.bin?ContentType=application/vnd.openxmlformats-officedocument.spreadsheetml.printerSettings">
        <DigestMethod Algorithm="http://www.w3.org/2001/04/xmlenc#sha256"/>
        <DigestValue>16nRtTkTNfAdSTF0Lg1CT4t8t5VLf2B9wJs/PWFk54A=</DigestValue>
      </Reference>
      <Reference URI="/xl/printerSettings/printerSettings10.bin?ContentType=application/vnd.openxmlformats-officedocument.spreadsheetml.printerSettings">
        <DigestMethod Algorithm="http://www.w3.org/2001/04/xmlenc#sha256"/>
        <DigestValue>86+sc8Rko5cNZ5BGa++/4xNznWSElckK3iS1B5pTwDQ=</DigestValue>
      </Reference>
      <Reference URI="/xl/printerSettings/printerSettings11.bin?ContentType=application/vnd.openxmlformats-officedocument.spreadsheetml.printerSettings">
        <DigestMethod Algorithm="http://www.w3.org/2001/04/xmlenc#sha256"/>
        <DigestValue>16nRtTkTNfAdSTF0Lg1CT4t8t5VLf2B9wJs/PWFk54A=</DigestValue>
      </Reference>
      <Reference URI="/xl/printerSettings/printerSettings12.bin?ContentType=application/vnd.openxmlformats-officedocument.spreadsheetml.printerSettings">
        <DigestMethod Algorithm="http://www.w3.org/2001/04/xmlenc#sha256"/>
        <DigestValue>16nRtTkTNfAdSTF0Lg1CT4t8t5VLf2B9wJs/PWFk54A=</DigestValue>
      </Reference>
      <Reference URI="/xl/printerSettings/printerSettings13.bin?ContentType=application/vnd.openxmlformats-officedocument.spreadsheetml.printerSettings">
        <DigestMethod Algorithm="http://www.w3.org/2001/04/xmlenc#sha256"/>
        <DigestValue>16nRtTkTNfAdSTF0Lg1CT4t8t5VLf2B9wJs/PWFk54A=</DigestValue>
      </Reference>
      <Reference URI="/xl/printerSettings/printerSettings14.bin?ContentType=application/vnd.openxmlformats-officedocument.spreadsheetml.printerSettings">
        <DigestMethod Algorithm="http://www.w3.org/2001/04/xmlenc#sha256"/>
        <DigestValue>JXWIrlKFv8dBdHgbBsxByPOLyWdHbFirDhO9WCuSqUU=</DigestValue>
      </Reference>
      <Reference URI="/xl/printerSettings/printerSettings15.bin?ContentType=application/vnd.openxmlformats-officedocument.spreadsheetml.printerSettings">
        <DigestMethod Algorithm="http://www.w3.org/2001/04/xmlenc#sha256"/>
        <DigestValue>i1H/KDFjJcYFnRoG/vQAPO15syS6bTWL9W8sSlcyte0=</DigestValue>
      </Reference>
      <Reference URI="/xl/printerSettings/printerSettings16.bin?ContentType=application/vnd.openxmlformats-officedocument.spreadsheetml.printerSettings">
        <DigestMethod Algorithm="http://www.w3.org/2001/04/xmlenc#sha256"/>
        <DigestValue>zxLIGjiJ19gUsPtQr72salfkFKrVFBCr1X8320JEcsQ=</DigestValue>
      </Reference>
      <Reference URI="/xl/printerSettings/printerSettings17.bin?ContentType=application/vnd.openxmlformats-officedocument.spreadsheetml.printerSettings">
        <DigestMethod Algorithm="http://www.w3.org/2001/04/xmlenc#sha256"/>
        <DigestValue>iE26OokMEnQMYiWgMfFhVXzSbn0Dmk333xx6Y+G1iUw=</DigestValue>
      </Reference>
      <Reference URI="/xl/printerSettings/printerSettings18.bin?ContentType=application/vnd.openxmlformats-officedocument.spreadsheetml.printerSettings">
        <DigestMethod Algorithm="http://www.w3.org/2001/04/xmlenc#sha256"/>
        <DigestValue>nkR1lu9OLM1UMxWiPa7wm3YcnQOlFOICy95qYiodDz0=</DigestValue>
      </Reference>
      <Reference URI="/xl/printerSettings/printerSettings19.bin?ContentType=application/vnd.openxmlformats-officedocument.spreadsheetml.printerSettings">
        <DigestMethod Algorithm="http://www.w3.org/2001/04/xmlenc#sha256"/>
        <DigestValue>2bvX94YA3UVSaKlpfCjo157kRTaGD9ZFW7t96/Nk1uk=</DigestValue>
      </Reference>
      <Reference URI="/xl/printerSettings/printerSettings2.bin?ContentType=application/vnd.openxmlformats-officedocument.spreadsheetml.printerSettings">
        <DigestMethod Algorithm="http://www.w3.org/2001/04/xmlenc#sha256"/>
        <DigestValue>yMi8stU5bqFShuh1MUNAff1/atoh6+i0/ROVy9FQsKk=</DigestValue>
      </Reference>
      <Reference URI="/xl/printerSettings/printerSettings20.bin?ContentType=application/vnd.openxmlformats-officedocument.spreadsheetml.printerSettings">
        <DigestMethod Algorithm="http://www.w3.org/2001/04/xmlenc#sha256"/>
        <DigestValue>SWiohiWSuPjjcblZxueyphOzVidWJvXmdfCiNQW6SiY=</DigestValue>
      </Reference>
      <Reference URI="/xl/printerSettings/printerSettings21.bin?ContentType=application/vnd.openxmlformats-officedocument.spreadsheetml.printerSettings">
        <DigestMethod Algorithm="http://www.w3.org/2001/04/xmlenc#sha256"/>
        <DigestValue>iE26OokMEnQMYiWgMfFhVXzSbn0Dmk333xx6Y+G1iUw=</DigestValue>
      </Reference>
      <Reference URI="/xl/printerSettings/printerSettings22.bin?ContentType=application/vnd.openxmlformats-officedocument.spreadsheetml.printerSettings">
        <DigestMethod Algorithm="http://www.w3.org/2001/04/xmlenc#sha256"/>
        <DigestValue>qqKz7UtelGHdfiWdqNc1EvL8LqlQ7O4MTpeoyQcgyv0=</DigestValue>
      </Reference>
      <Reference URI="/xl/printerSettings/printerSettings23.bin?ContentType=application/vnd.openxmlformats-officedocument.spreadsheetml.printerSettings">
        <DigestMethod Algorithm="http://www.w3.org/2001/04/xmlenc#sha256"/>
        <DigestValue>qqKz7UtelGHdfiWdqNc1EvL8LqlQ7O4MTpeoyQcgyv0=</DigestValue>
      </Reference>
      <Reference URI="/xl/printerSettings/printerSettings24.bin?ContentType=application/vnd.openxmlformats-officedocument.spreadsheetml.printerSettings">
        <DigestMethod Algorithm="http://www.w3.org/2001/04/xmlenc#sha256"/>
        <DigestValue>ze+MZOtihPj9dKeV/Dz5QESpeY6Fdwmnkxhrh69STxA=</DigestValue>
      </Reference>
      <Reference URI="/xl/printerSettings/printerSettings3.bin?ContentType=application/vnd.openxmlformats-officedocument.spreadsheetml.printerSettings">
        <DigestMethod Algorithm="http://www.w3.org/2001/04/xmlenc#sha256"/>
        <DigestValue>86+sc8Rko5cNZ5BGa++/4xNznWSElckK3iS1B5pTwDQ=</DigestValue>
      </Reference>
      <Reference URI="/xl/printerSettings/printerSettings4.bin?ContentType=application/vnd.openxmlformats-officedocument.spreadsheetml.printerSettings">
        <DigestMethod Algorithm="http://www.w3.org/2001/04/xmlenc#sha256"/>
        <DigestValue>86+sc8Rko5cNZ5BGa++/4xNznWSElckK3iS1B5pTwDQ=</DigestValue>
      </Reference>
      <Reference URI="/xl/printerSettings/printerSettings5.bin?ContentType=application/vnd.openxmlformats-officedocument.spreadsheetml.printerSettings">
        <DigestMethod Algorithm="http://www.w3.org/2001/04/xmlenc#sha256"/>
        <DigestValue>16nRtTkTNfAdSTF0Lg1CT4t8t5VLf2B9wJs/PWFk54A=</DigestValue>
      </Reference>
      <Reference URI="/xl/printerSettings/printerSettings6.bin?ContentType=application/vnd.openxmlformats-officedocument.spreadsheetml.printerSettings">
        <DigestMethod Algorithm="http://www.w3.org/2001/04/xmlenc#sha256"/>
        <DigestValue>JXWIrlKFv8dBdHgbBsxByPOLyWdHbFirDhO9WCuSqUU=</DigestValue>
      </Reference>
      <Reference URI="/xl/printerSettings/printerSettings7.bin?ContentType=application/vnd.openxmlformats-officedocument.spreadsheetml.printerSettings">
        <DigestMethod Algorithm="http://www.w3.org/2001/04/xmlenc#sha256"/>
        <DigestValue>p15fOjzmBTLGI8Klf+TI4woTVTHX8Q0l14vNf+jwiuE=</DigestValue>
      </Reference>
      <Reference URI="/xl/printerSettings/printerSettings8.bin?ContentType=application/vnd.openxmlformats-officedocument.spreadsheetml.printerSettings">
        <DigestMethod Algorithm="http://www.w3.org/2001/04/xmlenc#sha256"/>
        <DigestValue>p15fOjzmBTLGI8Klf+TI4woTVTHX8Q0l14vNf+jwiuE=</DigestValue>
      </Reference>
      <Reference URI="/xl/printerSettings/printerSettings9.bin?ContentType=application/vnd.openxmlformats-officedocument.spreadsheetml.printerSettings">
        <DigestMethod Algorithm="http://www.w3.org/2001/04/xmlenc#sha256"/>
        <DigestValue>2m6CW85rBYKpJKifjkFVt0n58BwBksWMXfva2VqaA+I=</DigestValue>
      </Reference>
      <Reference URI="/xl/sharedStrings.xml?ContentType=application/vnd.openxmlformats-officedocument.spreadsheetml.sharedStrings+xml">
        <DigestMethod Algorithm="http://www.w3.org/2001/04/xmlenc#sha256"/>
        <DigestValue>cVYpOqH0ql3ZG5JmD4TO9aBMKIoN/QrkYLb1WTNui/g=</DigestValue>
      </Reference>
      <Reference URI="/xl/styles.xml?ContentType=application/vnd.openxmlformats-officedocument.spreadsheetml.styles+xml">
        <DigestMethod Algorithm="http://www.w3.org/2001/04/xmlenc#sha256"/>
        <DigestValue>t6/mPHAPv258nqSCZPPA2VQSGG/28RT2m3ggJbGrwXg=</DigestValue>
      </Reference>
      <Reference URI="/xl/theme/theme1.xml?ContentType=application/vnd.openxmlformats-officedocument.theme+xml">
        <DigestMethod Algorithm="http://www.w3.org/2001/04/xmlenc#sha256"/>
        <DigestValue>YNeH5J+J9RxutazRnaWBrYU5Xm5oQzBJ7Lrr3bNNcJw=</DigestValue>
      </Reference>
      <Reference URI="/xl/workbook.xml?ContentType=application/vnd.openxmlformats-officedocument.spreadsheetml.sheet.main+xml">
        <DigestMethod Algorithm="http://www.w3.org/2001/04/xmlenc#sha256"/>
        <DigestValue>SONeiO8XNJtCP8WuiHFAfQq6BiRWe64ZKsFCrxB81Ho=</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1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VBtVSFlIxzcUXhEx+UnzQXmVxs4DIyAhk4b2Ww66f00=</DigestValue>
      </Reference>
      <Reference URI="/xl/worksheets/_rels/sheet1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jKXVFx1HGVIO24c9gNTdtZXWAhN/RaoLgU3SJbP+8Bw=</DigestValue>
      </Reference>
      <Reference URI="/xl/worksheets/_rels/sheet13.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ooZtpEuYduQwM88C3OEoMu7yV+i6l1ITgdU2GqmcHyc=</DigestValue>
      </Reference>
      <Reference URI="/xl/worksheets/_rels/sheet1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TWJiJsJGh0BdAm0oPe27QOTNDIPyDccHYmu7Z1P+efA=</DigestValue>
      </Reference>
      <Reference URI="/xl/worksheets/_rels/sheet1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dL6Q//yFk62Fh3vd4k4WGOCmk1cvMT///Q001YoLoFQ=</DigestValue>
      </Reference>
      <Reference URI="/xl/worksheets/_rels/sheet17.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m0xyplzOq5fvCU0cBy+FaJP3J0UP3gWytwnvUgvOJAE=</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2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Bmt1cHOQ7BGUQw4kVSHfuPeV+RDKlR9ppoKRcS8sORs=</DigestValue>
      </Reference>
      <Reference URI="/xl/worksheets/_rels/sheet2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a44YNjtiym0S9exNLLrYg/u0IjW9EHsUCQlLPMlbO/o=</DigestValue>
      </Reference>
      <Reference URI="/xl/worksheets/_rels/sheet2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BW13LjEKaEXRjIa2jXYQllSRmBFgqp8rbML9TX2/npU=</DigestValue>
      </Reference>
      <Reference URI="/xl/worksheets/_rels/sheet2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7KnOMn7UlXli3Jy1eYmN5veK0HI9TOlohTDdyttJaLI=</DigestValue>
      </Reference>
      <Reference URI="/xl/worksheets/_rels/sheet2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oCA/gRRRvc+jJc1iCaZLWrOziIRnDRXjxvYvv33q2GU=</DigestValue>
      </Reference>
      <Reference URI="/xl/worksheets/_rels/sheet2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xv7bbWJl9/Jwc8tff6wURLx6BpwqUhB7D4UUjtatX1Y=</DigestValue>
      </Reference>
      <Reference URI="/xl/worksheets/_rels/sheet2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aUH3EIC3LJ1WlPFqNXrO/jOyW/nktb+VO6C48U39/oI=</DigestValue>
      </Reference>
      <Reference URI="/xl/worksheets/_rels/sheet2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k432tqojAmZglSJMpQHY06sOwkUHw93eXxXEqXwyorw=</DigestValue>
      </Reference>
      <Reference URI="/xl/worksheets/_rels/sheet2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xwsv2H/gebHOpn0u17DPxoNhPhoF79jqTl8wgDpXcoc=</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3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tDoQKO/BkLp4kR3UztCc7PA22VmRNizbvJ+5Z2HWEFU=</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KT/CqvyuV6uSjWC5ynXnrxXR9G3iaDSosVAugHGTKbE=</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cHSaoSNm5nCotqUe+dTLnc1pBKvYzluxU+g0Bl3uMr8=</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yc48oc/QmVpCKOyTQC/b+mtn1WuyjRR/gC7AuLuMWdI=</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FDvnHPD6/CGwKxcEIE18HsOXjfGgVY46IoBPe6h8Lj0=</DigestValue>
      </Reference>
      <Reference URI="/xl/worksheets/sheet1.xml?ContentType=application/vnd.openxmlformats-officedocument.spreadsheetml.worksheet+xml">
        <DigestMethod Algorithm="http://www.w3.org/2001/04/xmlenc#sha256"/>
        <DigestValue>dYT+J22PX+UPPGhR4mXS4h2gGbtr3ResJTLwMdgWAPE=</DigestValue>
      </Reference>
      <Reference URI="/xl/worksheets/sheet10.xml?ContentType=application/vnd.openxmlformats-officedocument.spreadsheetml.worksheet+xml">
        <DigestMethod Algorithm="http://www.w3.org/2001/04/xmlenc#sha256"/>
        <DigestValue>EKXW6aR1GYOS+62wzrDuotrSr+3YeBDVfGOZFKRdajs=</DigestValue>
      </Reference>
      <Reference URI="/xl/worksheets/sheet11.xml?ContentType=application/vnd.openxmlformats-officedocument.spreadsheetml.worksheet+xml">
        <DigestMethod Algorithm="http://www.w3.org/2001/04/xmlenc#sha256"/>
        <DigestValue>nB5Ailr0IBW9MKtDODELKRM/BFvX04BoQtFk+d55L5U=</DigestValue>
      </Reference>
      <Reference URI="/xl/worksheets/sheet12.xml?ContentType=application/vnd.openxmlformats-officedocument.spreadsheetml.worksheet+xml">
        <DigestMethod Algorithm="http://www.w3.org/2001/04/xmlenc#sha256"/>
        <DigestValue>70qYzClXUyyu0NsPAJgPg9vs2k+o+Zw2i9fw1/zjphw=</DigestValue>
      </Reference>
      <Reference URI="/xl/worksheets/sheet13.xml?ContentType=application/vnd.openxmlformats-officedocument.spreadsheetml.worksheet+xml">
        <DigestMethod Algorithm="http://www.w3.org/2001/04/xmlenc#sha256"/>
        <DigestValue>jQ2apwRtvmB38JzPgbVpYQdaIzqKNjoHFSLWpDEeHS4=</DigestValue>
      </Reference>
      <Reference URI="/xl/worksheets/sheet14.xml?ContentType=application/vnd.openxmlformats-officedocument.spreadsheetml.worksheet+xml">
        <DigestMethod Algorithm="http://www.w3.org/2001/04/xmlenc#sha256"/>
        <DigestValue>e1yIH9wSvaz8wV60uUs7CjKrB5ag/QXKf5HB+HOB5PY=</DigestValue>
      </Reference>
      <Reference URI="/xl/worksheets/sheet15.xml?ContentType=application/vnd.openxmlformats-officedocument.spreadsheetml.worksheet+xml">
        <DigestMethod Algorithm="http://www.w3.org/2001/04/xmlenc#sha256"/>
        <DigestValue>zB1mM5umS79bdWgNX1xqeZlLHxBiHFmBBgomWVqHY48=</DigestValue>
      </Reference>
      <Reference URI="/xl/worksheets/sheet16.xml?ContentType=application/vnd.openxmlformats-officedocument.spreadsheetml.worksheet+xml">
        <DigestMethod Algorithm="http://www.w3.org/2001/04/xmlenc#sha256"/>
        <DigestValue>2pRvRcixOU3LuHuhaowkk2ErQKZ9H1fBwsTBYgEelW4=</DigestValue>
      </Reference>
      <Reference URI="/xl/worksheets/sheet17.xml?ContentType=application/vnd.openxmlformats-officedocument.spreadsheetml.worksheet+xml">
        <DigestMethod Algorithm="http://www.w3.org/2001/04/xmlenc#sha256"/>
        <DigestValue>ezKVVD98qqH3XlQYMpvWoNyzVBi+RBKqW74jrZia/NM=</DigestValue>
      </Reference>
      <Reference URI="/xl/worksheets/sheet18.xml?ContentType=application/vnd.openxmlformats-officedocument.spreadsheetml.worksheet+xml">
        <DigestMethod Algorithm="http://www.w3.org/2001/04/xmlenc#sha256"/>
        <DigestValue>JwKldHHbD1yDVJZ5UqOXoSzFpb+aTj2PvW4f96ynh7U=</DigestValue>
      </Reference>
      <Reference URI="/xl/worksheets/sheet19.xml?ContentType=application/vnd.openxmlformats-officedocument.spreadsheetml.worksheet+xml">
        <DigestMethod Algorithm="http://www.w3.org/2001/04/xmlenc#sha256"/>
        <DigestValue>q+mBZ6RUz1PBHWVDYV1HtGVqth4F0lMkxZwNGLsQ+fc=</DigestValue>
      </Reference>
      <Reference URI="/xl/worksheets/sheet2.xml?ContentType=application/vnd.openxmlformats-officedocument.spreadsheetml.worksheet+xml">
        <DigestMethod Algorithm="http://www.w3.org/2001/04/xmlenc#sha256"/>
        <DigestValue>BVRujCAocH1+Kz3Zny1ys3auHfZQtoeeJ8865hDTkTA=</DigestValue>
      </Reference>
      <Reference URI="/xl/worksheets/sheet20.xml?ContentType=application/vnd.openxmlformats-officedocument.spreadsheetml.worksheet+xml">
        <DigestMethod Algorithm="http://www.w3.org/2001/04/xmlenc#sha256"/>
        <DigestValue>dB54ckTgSKHIUwe49e+IJcrZtws5KLlT1MLC0HyqTq8=</DigestValue>
      </Reference>
      <Reference URI="/xl/worksheets/sheet21.xml?ContentType=application/vnd.openxmlformats-officedocument.spreadsheetml.worksheet+xml">
        <DigestMethod Algorithm="http://www.w3.org/2001/04/xmlenc#sha256"/>
        <DigestValue>VbaTnQdS9H7l/2Ehf2INkFmEiIs1sAm1E9us2/9+1wc=</DigestValue>
      </Reference>
      <Reference URI="/xl/worksheets/sheet22.xml?ContentType=application/vnd.openxmlformats-officedocument.spreadsheetml.worksheet+xml">
        <DigestMethod Algorithm="http://www.w3.org/2001/04/xmlenc#sha256"/>
        <DigestValue>tzMvove4/5QrHvkXRp9rIe7Dkk8zz4btcLOljnph1oo=</DigestValue>
      </Reference>
      <Reference URI="/xl/worksheets/sheet23.xml?ContentType=application/vnd.openxmlformats-officedocument.spreadsheetml.worksheet+xml">
        <DigestMethod Algorithm="http://www.w3.org/2001/04/xmlenc#sha256"/>
        <DigestValue>oaSHRMsebV2v/3Fleowq1XafqI5P/0BQdzSU9XSauzI=</DigestValue>
      </Reference>
      <Reference URI="/xl/worksheets/sheet24.xml?ContentType=application/vnd.openxmlformats-officedocument.spreadsheetml.worksheet+xml">
        <DigestMethod Algorithm="http://www.w3.org/2001/04/xmlenc#sha256"/>
        <DigestValue>Rr60rEUrbs6HtXtJvIFjgFkWtpY/XsH+ewVGQ6+EFtQ=</DigestValue>
      </Reference>
      <Reference URI="/xl/worksheets/sheet25.xml?ContentType=application/vnd.openxmlformats-officedocument.spreadsheetml.worksheet+xml">
        <DigestMethod Algorithm="http://www.w3.org/2001/04/xmlenc#sha256"/>
        <DigestValue>vZcQyJKGfRSycAmjkVWQBHayCOfTxvpnxgXbTcaO2m8=</DigestValue>
      </Reference>
      <Reference URI="/xl/worksheets/sheet26.xml?ContentType=application/vnd.openxmlformats-officedocument.spreadsheetml.worksheet+xml">
        <DigestMethod Algorithm="http://www.w3.org/2001/04/xmlenc#sha256"/>
        <DigestValue>mZeo9gRkVn2aRYZpuyqXp/jZcM1HudVQeYGJEzTIo24=</DigestValue>
      </Reference>
      <Reference URI="/xl/worksheets/sheet27.xml?ContentType=application/vnd.openxmlformats-officedocument.spreadsheetml.worksheet+xml">
        <DigestMethod Algorithm="http://www.w3.org/2001/04/xmlenc#sha256"/>
        <DigestValue>jO6KwqItjz0RzZcd6ukivEZ5NFD1SlsNuj2zDpZr+R8=</DigestValue>
      </Reference>
      <Reference URI="/xl/worksheets/sheet28.xml?ContentType=application/vnd.openxmlformats-officedocument.spreadsheetml.worksheet+xml">
        <DigestMethod Algorithm="http://www.w3.org/2001/04/xmlenc#sha256"/>
        <DigestValue>CGcmNoJRZDPBhqFkdfes7bbpR0x9qHpDhVb/B7KISyg=</DigestValue>
      </Reference>
      <Reference URI="/xl/worksheets/sheet29.xml?ContentType=application/vnd.openxmlformats-officedocument.spreadsheetml.worksheet+xml">
        <DigestMethod Algorithm="http://www.w3.org/2001/04/xmlenc#sha256"/>
        <DigestValue>rO/OePk+/+bJP3Ysr9IcA3NF2MEIqQCVTDLIEPB2c9o=</DigestValue>
      </Reference>
      <Reference URI="/xl/worksheets/sheet3.xml?ContentType=application/vnd.openxmlformats-officedocument.spreadsheetml.worksheet+xml">
        <DigestMethod Algorithm="http://www.w3.org/2001/04/xmlenc#sha256"/>
        <DigestValue>zZoQxD07D2P2eHNGvsRYOlSWhtArPKXO66jvs0alMU4=</DigestValue>
      </Reference>
      <Reference URI="/xl/worksheets/sheet30.xml?ContentType=application/vnd.openxmlformats-officedocument.spreadsheetml.worksheet+xml">
        <DigestMethod Algorithm="http://www.w3.org/2001/04/xmlenc#sha256"/>
        <DigestValue>6Hn6siPWhEIe657/7TCD23vEUhhwKoPEcYJjOeCbHt8=</DigestValue>
      </Reference>
      <Reference URI="/xl/worksheets/sheet4.xml?ContentType=application/vnd.openxmlformats-officedocument.spreadsheetml.worksheet+xml">
        <DigestMethod Algorithm="http://www.w3.org/2001/04/xmlenc#sha256"/>
        <DigestValue>rHTGimGPAn9Kf8VGTwyXNSxHbE2YCOBcIRwWsifJmEY=</DigestValue>
      </Reference>
      <Reference URI="/xl/worksheets/sheet5.xml?ContentType=application/vnd.openxmlformats-officedocument.spreadsheetml.worksheet+xml">
        <DigestMethod Algorithm="http://www.w3.org/2001/04/xmlenc#sha256"/>
        <DigestValue>gj2+JmokYyKv7ZUc/e21ev8k/jvUt02OHuoVNL8XRNM=</DigestValue>
      </Reference>
      <Reference URI="/xl/worksheets/sheet6.xml?ContentType=application/vnd.openxmlformats-officedocument.spreadsheetml.worksheet+xml">
        <DigestMethod Algorithm="http://www.w3.org/2001/04/xmlenc#sha256"/>
        <DigestValue>GKnsydyDN2Ir2BszeImtpDP5bMQAPL/clfG3PL4P4N4=</DigestValue>
      </Reference>
      <Reference URI="/xl/worksheets/sheet7.xml?ContentType=application/vnd.openxmlformats-officedocument.spreadsheetml.worksheet+xml">
        <DigestMethod Algorithm="http://www.w3.org/2001/04/xmlenc#sha256"/>
        <DigestValue>sVmAAmMJahANSsa58uYqdjXS1B7MkPOLHZ7MGUJFhLY=</DigestValue>
      </Reference>
      <Reference URI="/xl/worksheets/sheet8.xml?ContentType=application/vnd.openxmlformats-officedocument.spreadsheetml.worksheet+xml">
        <DigestMethod Algorithm="http://www.w3.org/2001/04/xmlenc#sha256"/>
        <DigestValue>hkxUkWFnGiLPTGRInOg3+gMW1RPKJlJFWdCEWRZ6jSE=</DigestValue>
      </Reference>
      <Reference URI="/xl/worksheets/sheet9.xml?ContentType=application/vnd.openxmlformats-officedocument.spreadsheetml.worksheet+xml">
        <DigestMethod Algorithm="http://www.w3.org/2001/04/xmlenc#sha256"/>
        <DigestValue>7JJ8XiQ3y27LuCTygm96LIXJOY8L5DnJ0y02LT6MkME=</DigestValue>
      </Reference>
    </Manifest>
    <SignatureProperties>
      <SignatureProperty Id="idSignatureTime" Target="#idPackageSignature">
        <mdssi:SignatureTime xmlns:mdssi="http://schemas.openxmlformats.org/package/2006/digital-signature">
          <mdssi:Format>YYYY-MM-DDThh:mm:ssTZD</mdssi:Format>
          <mdssi:Value>2026-01-30T07:56:56Z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PG1</SignatureComments>
          <WindowsVersion>10.0</WindowsVersion>
          <OfficeVersion>16.0.17932/26</OfficeVersion>
          <ApplicationVersion>16.0.17932</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2026-01-30T07:56:56Z</xd:SigningTime>
          <xd:SigningCertificate>
            <xd:Cert>
              <xd:CertDigest>
                <DigestMethod Algorithm="http://www.w3.org/2001/04/xmlenc#sha256"/>
                <DigestValue>Bnxv2QnyVJGTq9tfEMnlJmExqg+paKxwhxS2cdeq17g=</DigestValue>
              </xd:CertDigest>
              <xd:IssuerSerial>
                <X509IssuerName>CN=NBG Class 2 INT Sub CA, DC=nbg, DC=ge</X509IssuerName>
                <X509SerialNumber>125796845568189507210824</X509SerialNumber>
              </xd:IssuerSerial>
            </xd:Cert>
          </xd:SigningCertificate>
          <xd:SignaturePolicyIdentifier>
            <xd:SignaturePolicyImplied/>
          </xd:SignaturePolicyIdentifier>
        </xd:SignedSignatureProperties>
        <xd:SignedDataObjectProperties>
          <xd:CommitmentTypeIndication>
            <xd:CommitmentTypeId>
              <xd:Identifier>http://uri.etsi.org/01903/v1.2.2#ProofOfApproval</xd:Identifier>
              <xd:Description>Approved this document</xd:Description>
            </xd:CommitmentTypeId>
            <xd:AllSignedDataObjects/>
            <xd:CommitmentTypeQualifiers>
              <xd:CommitmentTypeQualifier>PG1</xd:CommitmentTypeQualifier>
            </xd:CommitmentTypeQualifiers>
          </xd:CommitmentTypeIndication>
        </xd:SignedDataObjectProperties>
      </xd:SignedProperties>
    </xd:QualifyingProperties>
  </Object>
</Signature>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sisl xmlns:xsd="http://www.w3.org/2001/XMLSchema" xmlns:xsi="http://www.w3.org/2001/XMLSchema-instance" xmlns="http://www.boldonjames.com/2008/01/sie/internal/label" sislVersion="0" policy="5ab027e3-97f5-4f2b-b242-189f84f1bffe" origin="userSelected"/>
</file>

<file path=customXml/item2.xml><?xml version="1.0" encoding="utf-8"?>
<WrappedLabelHistory xmlns:xsd="http://www.w3.org/2001/XMLSchema" xmlns:xsi="http://www.w3.org/2001/XMLSchema-instance" xmlns="http://www.boldonjames.com/2016/02/Classifier/internal/wrappedLabelHistory">
  <Value>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I1YWIwMjdlMy05N2Y1LTRmMmItYjI0Mi0xODlmODRmMWJmZmUiIG9yaWdpbj0idXNlclNlbGVjdGVkIiAvPjxVc2VyTmFtZT5TRUJcaW5pbmlkemU8L1VzZXJOYW1lPjxEYXRlVGltZT45LzIzLzIwMjEgODowOTo0NCBBTTwvRGF0ZVRpbWU+PExhYmVsU3RyaW5nPlRoaXMgaXRlbSBoYXMgbm8gY2xhc3NpZmljYXRpb248L0xhYmVsU3RyaW5nPjwvaXRlbT48L2xhYmVsSGlzdG9yeT4=</Value>
</WrappedLabelHistory>
</file>

<file path=customXml/itemProps1.xml><?xml version="1.0" encoding="utf-8"?>
<ds:datastoreItem xmlns:ds="http://schemas.openxmlformats.org/officeDocument/2006/customXml" ds:itemID="{5E1C8CAF-9701-4452-819E-0C12CFF204F8}">
  <ds:schemaRefs>
    <ds:schemaRef ds:uri="http://www.w3.org/2001/XMLSchema"/>
    <ds:schemaRef ds:uri="http://www.boldonjames.com/2008/01/sie/internal/label"/>
  </ds:schemaRefs>
</ds:datastoreItem>
</file>

<file path=customXml/itemProps2.xml><?xml version="1.0" encoding="utf-8"?>
<ds:datastoreItem xmlns:ds="http://schemas.openxmlformats.org/officeDocument/2006/customXml" ds:itemID="{49437214-8189-4A9B-A254-B806C4FB6C08}">
  <ds:schemaRefs>
    <ds:schemaRef ds:uri="http://www.w3.org/2001/XMLSchema"/>
    <ds:schemaRef ds:uri="http://www.boldonjames.com/2016/02/Classifier/internal/wrappedLabelHistory"/>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30</vt:i4>
      </vt:variant>
    </vt:vector>
  </HeadingPairs>
  <TitlesOfParts>
    <vt:vector size="30" baseType="lpstr">
      <vt:lpstr>Info </vt:lpstr>
      <vt:lpstr>1. key ratios </vt:lpstr>
      <vt:lpstr>2. SOFP</vt:lpstr>
      <vt:lpstr>3. SOPL</vt:lpstr>
      <vt:lpstr>4. Off-balance</vt:lpstr>
      <vt:lpstr>5. RWA </vt:lpstr>
      <vt:lpstr>6. Administrators-shareholders</vt:lpstr>
      <vt:lpstr>7. LI1 </vt:lpstr>
      <vt:lpstr>8. LI2</vt:lpstr>
      <vt:lpstr>9.Capital</vt:lpstr>
      <vt:lpstr>9.1. Capital Requirements</vt:lpstr>
      <vt:lpstr>10. CC2</vt:lpstr>
      <vt:lpstr>11. CRWA </vt:lpstr>
      <vt:lpstr>12. CRM</vt:lpstr>
      <vt:lpstr>13. CRME </vt:lpstr>
      <vt:lpstr>14. LCR</vt:lpstr>
      <vt:lpstr>15. CCR </vt:lpstr>
      <vt:lpstr>15.1 LR</vt:lpstr>
      <vt:lpstr>15.2. CVA</vt:lpstr>
      <vt:lpstr>16. NSFR</vt:lpstr>
      <vt:lpstr> 17. Residual Maturity</vt:lpstr>
      <vt:lpstr>18. Assets by Exposure classes</vt:lpstr>
      <vt:lpstr>19. Assets by Risk Sectors</vt:lpstr>
      <vt:lpstr>20. Reserves</vt:lpstr>
      <vt:lpstr>21. NPL</vt:lpstr>
      <vt:lpstr>22. Quality</vt:lpstr>
      <vt:lpstr>23. LTV</vt:lpstr>
      <vt:lpstr>24. Risk Sector</vt:lpstr>
      <vt:lpstr>25. Collateral</vt:lpstr>
      <vt:lpstr>26. Retail Products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2026-01-30T07:55:25Z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63f0db0d-f459-4727-99f0-b1bf654d03fe</vt:lpwstr>
  </property>
  <property fmtid="{D5CDD505-2E9C-101B-9397-08002B2CF9AE}" pid="3" name="bjDocumentSecurityLabel">
    <vt:lpwstr>This item has no classification</vt:lpwstr>
  </property>
  <property fmtid="{D5CDD505-2E9C-101B-9397-08002B2CF9AE}" pid="4" name="bjSaver">
    <vt:lpwstr>5+0wtLC/6WbZ2az4THcad04x9F2FCs2I</vt:lpwstr>
  </property>
  <property fmtid="{D5CDD505-2E9C-101B-9397-08002B2CF9AE}" pid="5" name="bjClsUserRVM">
    <vt:lpwstr>[]</vt:lpwstr>
  </property>
  <property fmtid="{D5CDD505-2E9C-101B-9397-08002B2CF9AE}" pid="6" name="bjLabelHistoryID">
    <vt:lpwstr>{49437214-8189-4A9B-A254-B806C4FB6C08}</vt:lpwstr>
  </property>
  <property fmtid="{D5CDD505-2E9C-101B-9397-08002B2CF9AE}" pid="7" name="DLPManualFileClassification">
    <vt:lpwstr>{BD15A7F3-68A3-44DA-88DE-84F8F8C88452}</vt:lpwstr>
  </property>
  <property fmtid="{D5CDD505-2E9C-101B-9397-08002B2CF9AE}" pid="8" name="DLPManualFileClassificationLastModifiedBy">
    <vt:lpwstr>BOG0\salkapanadze</vt:lpwstr>
  </property>
  <property fmtid="{D5CDD505-2E9C-101B-9397-08002B2CF9AE}" pid="9" name="DLPManualFileClassificationLastModificationDate">
    <vt:lpwstr>1753790632</vt:lpwstr>
  </property>
  <property fmtid="{D5CDD505-2E9C-101B-9397-08002B2CF9AE}" pid="10" name="DLPManualFileClassificationVersion">
    <vt:lpwstr>11.11.2.117</vt:lpwstr>
  </property>
</Properties>
</file>