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60" windowWidth="19200" windowHeight="6705" tabRatio="919" firstSheet="20" activeTab="24"/>
  </bookViews>
  <sheets>
    <sheet name="Info " sheetId="82" r:id="rId1"/>
    <sheet name="1. key ratios " sheetId="84" r:id="rId2"/>
    <sheet name="2.RC" sheetId="108" r:id="rId3"/>
    <sheet name="3.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G22" i="112" l="1"/>
  <c r="E36" i="88" l="1"/>
  <c r="E35" i="88"/>
  <c r="E34" i="88"/>
  <c r="E33" i="88"/>
  <c r="E32" i="88"/>
  <c r="E31" i="88" s="1"/>
  <c r="D31" i="88"/>
  <c r="C31" i="88"/>
  <c r="E27" i="88"/>
  <c r="E25" i="88" s="1"/>
  <c r="E26" i="88"/>
  <c r="D25" i="88"/>
  <c r="C25" i="88"/>
  <c r="E24" i="88"/>
  <c r="E23" i="88"/>
  <c r="E22" i="88"/>
  <c r="E21" i="88"/>
  <c r="C20" i="88"/>
  <c r="D20" i="88"/>
  <c r="E19" i="88"/>
  <c r="E18" i="88"/>
  <c r="D16" i="88"/>
  <c r="C16" i="88"/>
  <c r="E15" i="88"/>
  <c r="E14" i="88"/>
  <c r="E13" i="88"/>
  <c r="E12" i="88"/>
  <c r="E11" i="88"/>
  <c r="E10" i="88"/>
  <c r="E9" i="88"/>
  <c r="D8" i="88"/>
  <c r="H44" i="109"/>
  <c r="E44" i="109"/>
  <c r="H45" i="109"/>
  <c r="H42" i="109"/>
  <c r="E42" i="109"/>
  <c r="H41" i="109"/>
  <c r="E41" i="109"/>
  <c r="H40" i="109"/>
  <c r="E40" i="109"/>
  <c r="H39" i="109"/>
  <c r="E39" i="109"/>
  <c r="H38" i="109"/>
  <c r="E38" i="109"/>
  <c r="H37" i="109"/>
  <c r="D37" i="109"/>
  <c r="E37" i="109" s="1"/>
  <c r="C37" i="109"/>
  <c r="H36" i="109"/>
  <c r="E36" i="109"/>
  <c r="H35" i="109"/>
  <c r="E35" i="109"/>
  <c r="H34" i="109"/>
  <c r="D34" i="109"/>
  <c r="C34" i="109"/>
  <c r="E34" i="109" s="1"/>
  <c r="H33" i="109"/>
  <c r="E33" i="109"/>
  <c r="H32" i="109"/>
  <c r="E32" i="109"/>
  <c r="H31" i="109"/>
  <c r="E31" i="109"/>
  <c r="H30" i="109"/>
  <c r="E30" i="109"/>
  <c r="H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D13" i="109"/>
  <c r="C13" i="109"/>
  <c r="H12" i="109"/>
  <c r="E12" i="109"/>
  <c r="H11" i="109"/>
  <c r="E11" i="109"/>
  <c r="H10" i="109"/>
  <c r="E10" i="109"/>
  <c r="H9" i="109"/>
  <c r="E9" i="109"/>
  <c r="H8" i="109"/>
  <c r="E8" i="109"/>
  <c r="H7" i="109"/>
  <c r="E7" i="109"/>
  <c r="H6" i="109"/>
  <c r="D6" i="109"/>
  <c r="D43" i="109" s="1"/>
  <c r="D45" i="109" s="1"/>
  <c r="C6" i="109"/>
  <c r="E69" i="108"/>
  <c r="F68" i="108"/>
  <c r="E68" i="108"/>
  <c r="H67" i="108"/>
  <c r="E67" i="108"/>
  <c r="H66" i="108"/>
  <c r="E66" i="108"/>
  <c r="H65" i="108"/>
  <c r="E65" i="108"/>
  <c r="H64" i="108"/>
  <c r="E64" i="108"/>
  <c r="G63" i="108"/>
  <c r="H63" i="108" s="1"/>
  <c r="E63" i="108"/>
  <c r="H62" i="108"/>
  <c r="E62" i="108"/>
  <c r="H61" i="108"/>
  <c r="E61" i="108"/>
  <c r="H60" i="108"/>
  <c r="E60" i="108"/>
  <c r="G59" i="108"/>
  <c r="G68" i="108" s="1"/>
  <c r="E59" i="108"/>
  <c r="H58" i="108"/>
  <c r="E58" i="108"/>
  <c r="H57" i="108"/>
  <c r="E57" i="108"/>
  <c r="H56" i="108"/>
  <c r="E56" i="108"/>
  <c r="H55" i="108"/>
  <c r="E55" i="108"/>
  <c r="E53" i="108"/>
  <c r="H52" i="108"/>
  <c r="E52" i="108"/>
  <c r="H51" i="108"/>
  <c r="E51" i="108"/>
  <c r="H50" i="108"/>
  <c r="E50" i="108"/>
  <c r="H49" i="108"/>
  <c r="E49" i="108"/>
  <c r="H48" i="108"/>
  <c r="E48" i="108"/>
  <c r="H47" i="108"/>
  <c r="G47" i="108"/>
  <c r="F47" i="108"/>
  <c r="E47" i="108"/>
  <c r="H46" i="108"/>
  <c r="E46" i="108"/>
  <c r="H45" i="108"/>
  <c r="E45" i="108"/>
  <c r="H44" i="108"/>
  <c r="E44" i="108"/>
  <c r="H43" i="108"/>
  <c r="E43" i="108"/>
  <c r="H42" i="108"/>
  <c r="E42" i="108"/>
  <c r="G41" i="108"/>
  <c r="F41" i="108"/>
  <c r="H41" i="108" s="1"/>
  <c r="E41" i="108"/>
  <c r="H40" i="108"/>
  <c r="E40" i="108"/>
  <c r="H39" i="108"/>
  <c r="E39" i="108"/>
  <c r="G38" i="108"/>
  <c r="G53" i="108" s="1"/>
  <c r="F38" i="108"/>
  <c r="E38" i="108"/>
  <c r="E36" i="108"/>
  <c r="H35" i="108"/>
  <c r="E35" i="108"/>
  <c r="H34" i="108"/>
  <c r="E34" i="108"/>
  <c r="H33" i="108"/>
  <c r="E33" i="108"/>
  <c r="H32" i="108"/>
  <c r="E32" i="108"/>
  <c r="H31" i="108"/>
  <c r="E31" i="108"/>
  <c r="G30" i="108"/>
  <c r="F30" i="108"/>
  <c r="H30" i="108" s="1"/>
  <c r="E30" i="108"/>
  <c r="H29" i="108"/>
  <c r="E29" i="108"/>
  <c r="H28" i="108"/>
  <c r="E28" i="108"/>
  <c r="H27" i="108"/>
  <c r="G27" i="108"/>
  <c r="F27" i="108"/>
  <c r="E27" i="108"/>
  <c r="H26" i="108"/>
  <c r="E26" i="108"/>
  <c r="H25" i="108"/>
  <c r="E25" i="108"/>
  <c r="G24" i="108"/>
  <c r="F24" i="108"/>
  <c r="H24" i="108" s="1"/>
  <c r="E24" i="108"/>
  <c r="H23" i="108"/>
  <c r="E23" i="108"/>
  <c r="H22" i="108"/>
  <c r="E22" i="108"/>
  <c r="H21" i="108"/>
  <c r="E21" i="108"/>
  <c r="H20" i="108"/>
  <c r="E20" i="108"/>
  <c r="G19" i="108"/>
  <c r="F19" i="108"/>
  <c r="H19" i="108" s="1"/>
  <c r="E19" i="108"/>
  <c r="H18" i="108"/>
  <c r="E18" i="108"/>
  <c r="H17" i="108"/>
  <c r="E17" i="108"/>
  <c r="H16" i="108"/>
  <c r="E16" i="108"/>
  <c r="G15" i="108"/>
  <c r="F15" i="108"/>
  <c r="H15" i="108" s="1"/>
  <c r="E15" i="108"/>
  <c r="H14" i="108"/>
  <c r="E14" i="108"/>
  <c r="H13" i="108"/>
  <c r="E13" i="108"/>
  <c r="H12" i="108"/>
  <c r="E12" i="108"/>
  <c r="F11" i="108"/>
  <c r="E11" i="108"/>
  <c r="H10" i="108"/>
  <c r="E10" i="108"/>
  <c r="H9" i="108"/>
  <c r="E9" i="108"/>
  <c r="H8" i="108"/>
  <c r="E8" i="108"/>
  <c r="G7" i="108"/>
  <c r="F7" i="108"/>
  <c r="E7" i="108"/>
  <c r="H7" i="108" l="1"/>
  <c r="G36" i="108"/>
  <c r="H38" i="108"/>
  <c r="F36" i="108"/>
  <c r="H36" i="108" s="1"/>
  <c r="C43" i="109"/>
  <c r="E43" i="109" s="1"/>
  <c r="E20" i="88"/>
  <c r="E29" i="109"/>
  <c r="E13" i="109"/>
  <c r="E8" i="88"/>
  <c r="E29" i="88"/>
  <c r="E30" i="88"/>
  <c r="E17" i="88"/>
  <c r="E16" i="88" s="1"/>
  <c r="C28" i="88"/>
  <c r="C8" i="88"/>
  <c r="C37" i="88" s="1"/>
  <c r="D29" i="88"/>
  <c r="D30" i="88"/>
  <c r="E6" i="109"/>
  <c r="H43" i="109"/>
  <c r="G69" i="108"/>
  <c r="H68" i="108"/>
  <c r="F53" i="108"/>
  <c r="H59" i="108"/>
  <c r="H11" i="108"/>
  <c r="C45" i="109" l="1"/>
  <c r="E45" i="109" s="1"/>
  <c r="E37" i="88"/>
  <c r="E28" i="88"/>
  <c r="D28" i="88"/>
  <c r="D37" i="88" s="1"/>
  <c r="F69" i="108"/>
  <c r="H69" i="108" s="1"/>
  <c r="H53" i="108"/>
  <c r="C22" i="111" l="1"/>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34" i="113" l="1"/>
  <c r="D34" i="113"/>
  <c r="E34" i="113"/>
  <c r="F34" i="113"/>
  <c r="G34" i="113"/>
  <c r="H8" i="111"/>
  <c r="H9" i="111"/>
  <c r="H10" i="111"/>
  <c r="H11" i="111"/>
  <c r="H12" i="111"/>
  <c r="H13" i="111"/>
  <c r="H14" i="111"/>
  <c r="H15" i="111"/>
  <c r="H16" i="111"/>
  <c r="H17" i="111"/>
  <c r="H18" i="111"/>
  <c r="H19" i="111"/>
  <c r="H20" i="111"/>
  <c r="H21" i="111"/>
  <c r="D22" i="111"/>
  <c r="E22" i="111"/>
  <c r="F22" i="111"/>
  <c r="G22" i="111"/>
  <c r="H22" i="111" l="1"/>
  <c r="H34" i="113"/>
  <c r="H43" i="110" l="1"/>
  <c r="E43" i="110"/>
  <c r="H42" i="110"/>
  <c r="E42" i="110"/>
  <c r="H41" i="110"/>
  <c r="E41" i="110"/>
  <c r="H40" i="110"/>
  <c r="E40" i="110"/>
  <c r="H39" i="110"/>
  <c r="E39" i="110"/>
  <c r="H38" i="110"/>
  <c r="E38" i="110"/>
  <c r="H37" i="110"/>
  <c r="E37" i="110"/>
  <c r="H36" i="110"/>
  <c r="E36" i="110"/>
  <c r="H35" i="110"/>
  <c r="E35" i="110"/>
  <c r="H34" i="110"/>
  <c r="E34" i="110"/>
  <c r="H33" i="110"/>
  <c r="E33" i="110"/>
  <c r="H32" i="110"/>
  <c r="E32" i="110"/>
  <c r="H31" i="110"/>
  <c r="E31" i="110"/>
  <c r="H30"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4" i="110"/>
  <c r="H16" i="110"/>
  <c r="E16" i="110"/>
  <c r="H15" i="110"/>
  <c r="E15" i="110"/>
  <c r="H14" i="110"/>
  <c r="H13" i="110"/>
  <c r="E13" i="110"/>
  <c r="H12" i="110"/>
  <c r="E12" i="110"/>
  <c r="H11" i="110"/>
  <c r="E11" i="110"/>
  <c r="H10" i="110"/>
  <c r="E10" i="110"/>
  <c r="H9" i="110"/>
  <c r="E9" i="110"/>
  <c r="H8" i="110"/>
  <c r="E8" i="110"/>
  <c r="H7" i="110"/>
  <c r="E7" i="110"/>
  <c r="H6" i="110"/>
  <c r="E6" i="110"/>
  <c r="E17" i="110" l="1"/>
  <c r="B1" i="97" l="1"/>
  <c r="G39" i="97" l="1"/>
  <c r="B1" i="95"/>
  <c r="B1" i="92"/>
  <c r="B1" i="93"/>
  <c r="B1" i="64"/>
  <c r="B1" i="90"/>
  <c r="B1" i="69"/>
  <c r="B1" i="94"/>
  <c r="B1" i="89"/>
  <c r="B1" i="73"/>
  <c r="B1" i="88"/>
  <c r="B1" i="52"/>
  <c r="B1" i="86"/>
  <c r="L5" i="84"/>
  <c r="K5" i="84"/>
  <c r="J5" i="84"/>
  <c r="I5" i="84"/>
  <c r="E6" i="86" l="1"/>
  <c r="E13" i="86" s="1"/>
  <c r="F6" i="86"/>
  <c r="F13" i="86" s="1"/>
  <c r="G6" i="86"/>
  <c r="G13" i="86" s="1"/>
  <c r="B1" i="91" l="1"/>
  <c r="B1" i="84"/>
  <c r="D6" i="86" l="1"/>
  <c r="D13" i="86"/>
  <c r="C6" i="86" l="1"/>
  <c r="C13" i="86" s="1"/>
  <c r="E19" i="92" l="1"/>
  <c r="E18" i="92"/>
  <c r="E17" i="92"/>
  <c r="E16" i="92"/>
  <c r="E15" i="92"/>
  <c r="C14" i="92"/>
  <c r="E12" i="92"/>
  <c r="E11" i="92"/>
  <c r="E10" i="92"/>
  <c r="E9" i="92"/>
  <c r="E8" i="92"/>
  <c r="C7" i="92"/>
  <c r="E7" i="92" l="1"/>
  <c r="E14" i="92"/>
  <c r="C21" i="92"/>
  <c r="T21" i="64"/>
  <c r="U21" i="64"/>
  <c r="S21" i="64"/>
  <c r="C21" i="64"/>
  <c r="G22" i="91"/>
  <c r="F22" i="91"/>
  <c r="E22" i="91"/>
  <c r="D22" i="91"/>
  <c r="C22" i="91"/>
  <c r="H21" i="91"/>
  <c r="H20" i="91"/>
  <c r="H19" i="91"/>
  <c r="H18" i="91"/>
  <c r="H17" i="91"/>
  <c r="H16" i="91"/>
  <c r="H15" i="91"/>
  <c r="H14" i="91"/>
  <c r="H13" i="91"/>
  <c r="H12" i="91"/>
  <c r="H11" i="91"/>
  <c r="H10" i="91"/>
  <c r="H9" i="91"/>
  <c r="H8" i="91"/>
  <c r="E21" i="92" l="1"/>
  <c r="H22" i="91"/>
  <c r="K22" i="90"/>
  <c r="L22" i="90"/>
  <c r="M22" i="90"/>
  <c r="N22" i="90"/>
  <c r="O22" i="90"/>
  <c r="P22" i="90"/>
  <c r="Q22" i="90"/>
  <c r="R22" i="90"/>
  <c r="S22" i="90"/>
  <c r="C22" i="90" l="1"/>
  <c r="C12" i="89"/>
  <c r="C6" i="89"/>
  <c r="D22" i="90" l="1"/>
  <c r="E22" i="90"/>
  <c r="F22" i="90"/>
  <c r="G22" i="90"/>
  <c r="H22" i="90"/>
  <c r="I22" i="90"/>
  <c r="J22" i="90"/>
  <c r="C29" i="89"/>
  <c r="C31"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<sst xmlns="http://schemas.openxmlformats.org/spreadsheetml/2006/main" count="1230" uniqueCount="763">
  <si>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</si>
  <si>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</si>
  <si>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</si>
  <si>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</si>
  <si>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</si>
  <si>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</si>
  <si>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</si>
  <si>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</si>
  <si>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</si>
  <si>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</si>
  <si>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</si>
  <si>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</si>
  <si>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</si>
  <si>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</si>
  <si>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</si>
  <si>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</si>
  <si>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</si>
  <si>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</si>
  <si>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</si>
  <si>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</si>
  <si>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</si>
  <si>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</si>
  <si>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</si>
  <si>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</si>
  <si>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</si>
  <si>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</si>
  <si>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</si>
  <si>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</si>
  <si>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</si>
  <si>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</si>
  <si>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</si>
  <si>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</si>
  <si>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</si>
  <si>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</si>
  <si>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</si>
  <si>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</si>
  <si>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</si>
  <si>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</si>
  <si>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</si>
  <si>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</si>
  <si>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</si>
  <si>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</si>
  <si>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</si>
  <si>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</si>
  <si>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</si>
  <si>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</si>
  <si>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</si>
  <si>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</si>
  <si>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</si>
  <si>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</si>
  <si>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</si>
  <si>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</si>
  <si>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</si>
  <si>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</si>
  <si>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</si>
  <si>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</si>
  <si>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</si>
  <si>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</si>
  <si>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</si>
  <si>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</si>
  <si>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</si>
  <si>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</si>
  <si>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</si>
  <si>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</si>
  <si>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</si>
  <si>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</si>
  <si>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</si>
  <si>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</si>
  <si>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</si>
  <si>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</si>
  <si>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</si>
  <si>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</si>
  <si>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</si>
  <si>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</si>
  <si>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</si>
  <si>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</si>
  <si>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</si>
  <si>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</si>
  <si>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</si>
  <si>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</si>
  <si>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</si>
  <si>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</si>
  <si>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</si>
  <si>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</si>
  <si>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</si>
  <si>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</si>
  <si>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</si>
  <si>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</si>
  <si>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</si>
  <si>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</si>
  <si>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</si>
  <si>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</si>
  <si>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</si>
  <si>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</si>
  <si>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</si>
  <si>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</si>
  <si>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</si>
  <si>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</si>
  <si>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</si>
  <si>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</si>
  <si>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</si>
  <si>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</si>
  <si>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</si>
  <si>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</si>
  <si>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</si>
  <si>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</si>
  <si>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</si>
  <si>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</si>
  <si>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</si>
  <si>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</si>
  <si>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</si>
  <si>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</si>
  <si>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</si>
  <si>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</si>
  <si>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</si>
  <si>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</si>
  <si>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</si>
  <si>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</si>
  <si>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</si>
  <si>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</si>
  <si>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</si>
  <si>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</si>
  <si>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</si>
  <si>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</si>
  <si>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</si>
  <si>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</si>
  <si>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</si>
  <si>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</si>
  <si>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</si>
  <si>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</si>
  <si>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</si>
  <si>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</si>
  <si>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</si>
  <si>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</si>
  <si>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</si>
  <si>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</si>
  <si>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</si>
  <si>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</si>
  <si>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</si>
  <si>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</si>
  <si>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</si>
  <si>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</si>
  <si>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</si>
  <si>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</si>
  <si>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</si>
  <si>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</si>
  <si>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</si>
  <si>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</si>
  <si>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</si>
  <si>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</si>
  <si>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</si>
  <si>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</si>
  <si>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</si>
  <si>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</si>
  <si>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</si>
  <si>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</si>
  <si>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</si>
  <si>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</si>
  <si>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</si>
  <si>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</si>
  <si>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</si>
  <si>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</si>
  <si>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</si>
  <si>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</si>
  <si>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</si>
  <si>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</si>
  <si>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</si>
  <si>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</si>
  <si>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</si>
  <si>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</si>
  <si>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</si>
  <si>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</si>
  <si>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</si>
  <si>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</si>
  <si>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</si>
  <si>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</si>
  <si>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</si>
  <si>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</si>
  <si>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</si>
  <si>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</si>
  <si>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</si>
  <si>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</si>
  <si>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</si>
  <si>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</si>
  <si>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</si>
  <si>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</si>
  <si>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</si>
  <si>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</si>
  <si>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</si>
  <si>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</si>
  <si>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</si>
  <si>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</si>
  <si>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</si>
  <si>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</si>
  <si>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</si>
  <si>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</si>
  <si>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</si>
  <si>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</si>
  <si>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</si>
  <si>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</si>
  <si>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</si>
  <si>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</si>
  <si>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</si>
  <si>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</si>
  <si>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</si>
  <si>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</si>
  <si>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</si>
  <si>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</si>
  <si>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</si>
  <si>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</si>
  <si>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</si>
  <si>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</si>
  <si>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</si>
  <si>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</si>
  <si>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</si>
  <si>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</si>
  <si>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</si>
  <si>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</si>
  <si>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</si>
  <si>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</si>
  <si>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</si>
  <si>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</si>
  <si>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</si>
  <si>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</si>
  <si>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</si>
  <si>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</si>
  <si>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</si>
  <si>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</si>
  <si>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</si>
  <si>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</si>
  <si>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</si>
  <si>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</si>
  <si>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</si>
  <si>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</si>
  <si>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</si>
  <si>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</si>
  <si>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</si>
  <si>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</si>
  <si>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</si>
  <si>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</si>
  <si>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</si>
  <si>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</si>
  <si>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</si>
  <si>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</si>
  <si>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</si>
  <si>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</si>
  <si>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</si>
  <si>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</si>
  <si>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</si>
  <si>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</si>
  <si>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</si>
  <si>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</si>
  <si>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</si>
  <si>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</si>
  <si>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</si>
  <si>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</si>
  <si>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</si>
  <si>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</si>
  <si>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</si>
  <si>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</si>
  <si>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</si>
  <si>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</si>
  <si>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</si>
  <si>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</si>
  <si>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</si>
  <si>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</si>
  <si>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</si>
  <si>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</si>
  <si>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</si>
  <si>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</si>
  <si>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</si>
  <si>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</si>
  <si>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</si>
  <si>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</si>
  <si>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</si>
  <si>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</si>
  <si>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</si>
  <si>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</si>
  <si>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</si>
  <si>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</si>
  <si>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</si>
  <si>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</si>
  <si>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</si>
  <si>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</si>
  <si>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</si>
  <si>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</si>
  <si>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</si>
  <si>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</si>
  <si>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</si>
  <si>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</si>
  <si>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</si>
  <si>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</si>
  <si>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</si>
  <si>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</si>
  <si>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</si>
  <si>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</si>
  <si>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</si>
  <si>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</si>
  <si>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</si>
  <si>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</si>
  <si>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</si>
  <si>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</si>
  <si>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</si>
  <si>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</si>
  <si>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</si>
  <si>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</si>
  <si>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</si>
  <si>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</si>
  <si>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</si>
  <si>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</si>
  <si>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</si>
  <si>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</si>
  <si>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</si>
  <si>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</si>
  <si>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</si>
  <si>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</si>
  <si>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</si>
  <si>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</si>
  <si>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</si>
  <si>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</si>
  <si>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</si>
  <si>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</si>
  <si>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</si>
  <si>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</si>
  <si>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</si>
  <si>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</si>
  <si>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</si>
  <si>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</si>
  <si>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</si>
  <si>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</si>
  <si>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</si>
  <si>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</si>
  <si>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</si>
  <si>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</si>
  <si>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</si>
  <si>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</si>
  <si>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</si>
  <si>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</si>
  <si>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</si>
  <si>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</si>
  <si>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</si>
  <si>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</si>
  <si>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</si>
  <si>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</si>
  <si>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</si>
  <si>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</si>
  <si>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</si>
  <si>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</si>
  <si>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</si>
  <si>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</si>
  <si>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</si>
  <si>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</si>
  <si>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</si>
  <si>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</si>
  <si>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</si>
  <si>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</si>
  <si>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</si>
  <si>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</si>
  <si>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</si>
  <si>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</si>
  <si>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</si>
  <si>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</si>
  <si>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</si>
  <si>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</si>
  <si>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</si>
  <si>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</si>
  <si>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</si>
  <si>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</si>
  <si>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</si>
  <si>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</si>
  <si>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</si>
  <si>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</si>
  <si>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</si>
  <si>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</si>
  <si>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</si>
  <si>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</si>
  <si>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</si>
  <si>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</si>
  <si>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</si>
  <si>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</si>
  <si>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</si>
  <si>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</si>
  <si>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</si>
  <si>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</si>
  <si>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</si>
  <si>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</si>
  <si>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</si>
  <si>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</si>
  <si>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</si>
  <si>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</si>
  <si>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</si>
  <si>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</si>
  <si>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</si>
  <si>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</si>
  <si>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</si>
  <si>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</si>
  <si>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</si>
  <si>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</si>
  <si>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</si>
  <si>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</si>
  <si>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</si>
  <si>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</si>
  <si>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</si>
  <si>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</si>
  <si>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</si>
  <si>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</si>
  <si>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</si>
  <si>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</si>
  <si>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</si>
  <si>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</si>
  <si>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</si>
  <si>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</si>
  <si>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</si>
  <si>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</si>
  <si>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</si>
  <si>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</si>
  <si>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</si>
  <si>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</si>
  <si>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</si>
  <si>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</si>
  <si>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</si>
  <si>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</si>
  <si>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</si>
  <si>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</si>
  <si>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</si>
  <si>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</si>
  <si>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</si>
  <si>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</si>
  <si>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</si>
  <si>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</si>
  <si>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</si>
  <si>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</si>
  <si>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</si>
  <si>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</si>
  <si>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</si>
  <si>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</si>
  <si>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</si>
  <si>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</si>
  <si>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</si>
  <si>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</si>
  <si>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</si>
  <si>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</si>
  <si>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</si>
  <si>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</si>
  <si>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</si>
  <si>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</si>
  <si>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</si>
  <si>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</si>
  <si>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</si>
  <si>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</si>
  <si>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</si>
  <si>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</si>
  <si>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</si>
  <si>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</si>
  <si>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</si>
  <si>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</si>
  <si>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</si>
  <si>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</si>
  <si>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</si>
  <si>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</si>
  <si>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</si>
  <si>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</si>
  <si>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</si>
  <si>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</si>
  <si>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</si>
  <si>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</si>
  <si>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</si>
  <si>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</si>
  <si>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</si>
  <si>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</si>
  <si>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</si>
  <si>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</si>
  <si>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</si>
  <si>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</si>
  <si>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</si>
  <si>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</si>
  <si>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</si>
  <si>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</si>
  <si>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</si>
  <si>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</si>
  <si>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</si>
  <si>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</si>
  <si>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</si>
  <si>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</si>
  <si>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</si>
  <si>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</si>
  <si>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</si>
  <si>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</si>
  <si>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</si>
  <si>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</si>
  <si>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</si>
  <si>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</si>
  <si>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</si>
  <si>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</si>
  <si>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</si>
  <si>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</si>
  <si>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</si>
  <si>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</si>
  <si>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</si>
  <si>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</si>
  <si>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</si>
  <si>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</si>
  <si>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</si>
  <si>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</si>
  <si>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</si>
  <si>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</si>
  <si>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</si>
  <si>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</si>
  <si>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</si>
  <si>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</si>
  <si>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</si>
  <si>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</si>
  <si>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</si>
  <si>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</si>
  <si>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</si>
  <si>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</si>
  <si>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</si>
  <si>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</si>
  <si>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</si>
  <si>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</si>
  <si>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</si>
  <si>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</si>
  <si>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</si>
  <si>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</si>
  <si>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</si>
  <si>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</si>
  <si>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</si>
  <si>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</si>
  <si>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</si>
  <si>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</si>
  <si>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</si>
  <si>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</si>
  <si>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</si>
  <si>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</si>
  <si>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</si>
  <si>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</si>
  <si>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</si>
  <si>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</si>
  <si>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</si>
  <si>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</si>
  <si>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</si>
  <si>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</si>
  <si>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</si>
  <si>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</si>
  <si>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</si>
  <si>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</si>
  <si>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</si>
  <si>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</si>
  <si>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</si>
  <si>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</si>
  <si>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</si>
  <si>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</si>
  <si>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</si>
  <si>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</si>
  <si>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</si>
  <si>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</si>
  <si>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</si>
  <si>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</si>
  <si>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</si>
  <si>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</si>
  <si>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</si>
  <si>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</si>
  <si>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</si>
  <si>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</si>
  <si>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</si>
  <si>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</si>
  <si>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</si>
  <si>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</si>
  <si>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</si>
  <si>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</si>
  <si>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</si>
  <si>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</si>
  <si>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</si>
  <si>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</si>
  <si>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</si>
  <si>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</si>
  <si>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</si>
  <si>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</si>
  <si>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</si>
  <si>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</si>
  <si>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</si>
  <si>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</si>
  <si>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</si>
  <si>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</si>
  <si>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</si>
  <si>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</si>
  <si>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</si>
  <si>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</si>
  <si>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</si>
  <si>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</si>
  <si>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</si>
  <si>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</si>
  <si>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</si>
  <si>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</si>
  <si>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</si>
  <si>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</si>
  <si>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</si>
  <si>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</si>
  <si>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</si>
  <si>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</si>
  <si>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</si>
  <si>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</si>
  <si>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</si>
  <si>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</si>
  <si>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</si>
  <si>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</si>
  <si>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</si>
  <si>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</si>
  <si>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</si>
  <si>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</si>
  <si>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</si>
  <si>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</si>
  <si>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</si>
  <si>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</si>
  <si>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</si>
  <si>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</si>
  <si>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</si>
  <si>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</si>
  <si>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</si>
  <si>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</si>
  <si>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</si>
  <si>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</si>
  <si>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</si>
  <si>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</si>
  <si>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</si>
  <si>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</si>
  <si>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</si>
  <si>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</si>
  <si>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</si>
  <si>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</si>
  <si>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</si>
  <si>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</si>
  <si>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</si>
  <si>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</si>
  <si>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</si>
  <si>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</si>
  <si>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</si>
  <si>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</si>
  <si>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</si>
  <si>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</si>
  <si>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</si>
  <si>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</si>
  <si>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</si>
  <si>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</si>
  <si>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</si>
  <si>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</si>
  <si>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</si>
  <si>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</si>
  <si>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</si>
  <si>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</si>
  <si>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</si>
  <si>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</si>
  <si>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</si>
  <si>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</si>
  <si>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</si>
  <si>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</si>
  <si>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</si>
  <si>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</si>
  <si>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</si>
  <si>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</si>
  <si>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</si>
  <si>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</si>
  <si>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</si>
  <si>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</si>
  <si>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</si>
  <si>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</si>
  <si>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</si>
  <si>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</si>
  <si>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</si>
  <si>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</si>
  <si>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</si>
  <si>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</si>
  <si>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</si>
  <si>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</si>
  <si>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</si>
  <si>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</si>
  <si>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</si>
  <si>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</si>
  <si>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</si>
  <si>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</si>
  <si>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</si>
  <si>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</si>
  <si>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</si>
  <si>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</si>
  <si>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</si>
  <si>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</si>
  <si>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</si>
  <si>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</si>
  <si>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</si>
  <si>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</si>
  <si>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</si>
  <si>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</si>
  <si>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</si>
  <si>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</si>
  <si>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</si>
  <si>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</si>
  <si>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</si>
  <si>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</si>
  <si>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</si>
  <si>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</si>
  <si>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</si>
  <si>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</si>
  <si>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</si>
  <si>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</si>
  <si>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</si>
  <si>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</si>
  <si>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</si>
  <si>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</si>
  <si>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</si>
  <si>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</si>
  <si>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</si>
  <si>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</si>
  <si>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1Q-2023</t>
  </si>
  <si>
    <t>4Q-2022</t>
  </si>
  <si>
    <t>3Q-2022</t>
  </si>
  <si>
    <t>2Q-2022</t>
  </si>
  <si>
    <t>1Q-2022</t>
  </si>
  <si>
    <t>კოეფიციენტი</t>
  </si>
  <si>
    <t>თანხა (ლარი)</t>
  </si>
  <si>
    <t xml:space="preserve">JSC "Bank of Georgia" </t>
  </si>
  <si>
    <t xml:space="preserve">of which:  Mutual ownership in capital of Commercial Banks, insurance companies and other  financial institutions
 </t>
  </si>
  <si>
    <t>Table 9 (Capital), N17</t>
  </si>
  <si>
    <t>Table 9 (Capital),10</t>
  </si>
  <si>
    <t>Mel Gerard Carvill</t>
  </si>
  <si>
    <t>Archil Gachechiladze</t>
  </si>
  <si>
    <t>www.bog.ge</t>
  </si>
  <si>
    <t>Independent chair</t>
  </si>
  <si>
    <t>Tamaz Georgadze</t>
  </si>
  <si>
    <t>Non-independent member</t>
  </si>
  <si>
    <t>Alasdair Breach</t>
  </si>
  <si>
    <t>Hanna Loikkanen</t>
  </si>
  <si>
    <t>Cecil Quillen</t>
  </si>
  <si>
    <t>Independent member</t>
  </si>
  <si>
    <t>Véronique McCarroll</t>
  </si>
  <si>
    <t>Jonathan Muir</t>
  </si>
  <si>
    <t>Mariam Meghvinetukhutsesi</t>
  </si>
  <si>
    <t>General Director</t>
  </si>
  <si>
    <t>Michael Gomarteli</t>
  </si>
  <si>
    <t>Deputy General Director</t>
  </si>
  <si>
    <t>Levan Kulijanishvili</t>
  </si>
  <si>
    <t xml:space="preserve"> Sulkhan Gvalia</t>
  </si>
  <si>
    <t>Eter Iremadze</t>
  </si>
  <si>
    <t>Deputy General Director/ SOLO- Premium retail banking, asset management</t>
  </si>
  <si>
    <t>Zurab kokosadze</t>
  </si>
  <si>
    <t>Deputy General Director/ Corporation Banking  services</t>
  </si>
  <si>
    <t>David Davitashvili</t>
  </si>
  <si>
    <t xml:space="preserve">Deputy General Director/ IT Data analysis </t>
  </si>
  <si>
    <t>David Chkonia</t>
  </si>
  <si>
    <t> 79.75%</t>
  </si>
  <si>
    <t>Bank of Georgia Group Plc</t>
  </si>
  <si>
    <t>JSC BGEO Group</t>
  </si>
  <si>
    <t>Georgia Capital JSC</t>
  </si>
  <si>
    <t>Additional funds on instruments that meet additional Tier 1 capital criteria</t>
  </si>
  <si>
    <t>Instruments that meet the criteria for secondary capital</t>
  </si>
  <si>
    <t>including holding shares and otherwise holding more than 10% of the share capital of commercial institutions</t>
  </si>
  <si>
    <t>Table 9 (Capital), 4,8</t>
  </si>
  <si>
    <t>Table 9 (Capital), 6</t>
  </si>
  <si>
    <t>Table 9 (Capital), 2</t>
  </si>
  <si>
    <t>Table 9 (Capital), 3</t>
  </si>
  <si>
    <t>Table 9 (Capital), 12</t>
  </si>
  <si>
    <t>Table 9 (Capital),29</t>
  </si>
  <si>
    <t>Table 9 (Capital),38</t>
  </si>
  <si>
    <t>Table 9 (Capital),13</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</si>
</sst>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
    <numFmt numFmtId="196" formatCode="#,##0.0000"/>
  </numFmts>
  <fonts count="14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name val="Times New Roman"/>
      <family val="1"/>
    </font>
    <font>
      <b/>
      <sz val="10"/>
      <color theme="1"/>
      <name val="Times New Roman"/>
      <family val="1"/>
    </font>
    <font>
      <sz val="9"/>
      <color theme="1"/>
      <name val="Calibri"/>
      <family val="1"/>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4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9"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8"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2" fillId="0" borderId="0" xfId="0" applyNumberFormat="1" applyFont="1" applyBorder="1" applyAlignment="1">
      <alignment horizontal="center"/>
    </xf>
    <xf numFmtId="167" fontId="84" fillId="0" borderId="61" xfId="0" applyNumberFormat="1" applyFont="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193" fontId="84" fillId="36" borderId="52" xfId="0" applyNumberFormat="1" applyFont="1" applyFill="1" applyBorder="1" applyAlignment="1"/>
    <xf numFmtId="0" fontId="45" fillId="3" borderId="23" xfId="16" applyFont="1" applyFill="1" applyBorder="1" applyAlignment="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26" xfId="0" applyFont="1" applyFill="1" applyBorder="1" applyAlignment="1">
      <alignment vertical="center"/>
    </xf>
    <xf numFmtId="0" fontId="3" fillId="0" borderId="17" xfId="0" applyFont="1" applyFill="1" applyBorder="1" applyAlignment="1">
      <alignment vertical="center"/>
    </xf>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0" xfId="0" applyFont="1" applyFill="1" applyBorder="1" applyAlignment="1">
      <alignment vertical="center"/>
    </xf>
    <xf numFmtId="0" fontId="3" fillId="0" borderId="91" xfId="0" applyFont="1" applyFill="1" applyBorder="1" applyAlignment="1">
      <alignment vertical="center"/>
    </xf>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3" fontId="104" fillId="36" borderId="99" xfId="0" applyNumberFormat="1" applyFont="1" applyFill="1" applyBorder="1" applyAlignment="1">
      <alignment vertical="center" wrapText="1"/>
    </xf>
    <xf numFmtId="3" fontId="104" fillId="0" borderId="99" xfId="0" applyNumberFormat="1" applyFont="1" applyBorder="1" applyAlignment="1">
      <alignment vertical="center" wrapText="1"/>
    </xf>
    <xf numFmtId="3" fontId="104" fillId="0" borderId="99" xfId="0" applyNumberFormat="1" applyFont="1" applyFill="1" applyBorder="1" applyAlignment="1">
      <alignment vertical="center" wrapText="1"/>
    </xf>
    <xf numFmtId="3" fontId="104" fillId="36" borderId="100" xfId="0" applyNumberFormat="1" applyFont="1" applyFill="1" applyBorder="1" applyAlignment="1">
      <alignment vertical="center" wrapText="1"/>
    </xf>
    <xf numFmtId="3" fontId="104" fillId="0" borderId="100"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0" borderId="84" xfId="0" applyNumberFormat="1" applyFont="1" applyFill="1" applyBorder="1" applyAlignment="1">
      <alignment vertical="center" wrapText="1"/>
    </xf>
    <xf numFmtId="3" fontId="104" fillId="36" borderId="38" xfId="0" applyNumberFormat="1" applyFont="1" applyFill="1" applyBorder="1" applyAlignment="1">
      <alignment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0" fontId="100" fillId="0" borderId="99" xfId="0" applyFont="1" applyBorder="1" applyAlignment="1">
      <alignment horizontal="left" wrapText="1" indent="2"/>
    </xf>
    <xf numFmtId="0" fontId="4" fillId="0" borderId="18" xfId="0" applyFont="1" applyBorder="1"/>
    <xf numFmtId="0" fontId="4" fillId="0" borderId="99" xfId="0" applyFont="1" applyBorder="1" applyAlignment="1">
      <alignment wrapText="1"/>
    </xf>
    <xf numFmtId="0" fontId="112" fillId="3" borderId="63" xfId="0" applyFont="1" applyFill="1" applyBorder="1" applyAlignment="1">
      <alignment horizontal="left"/>
    </xf>
    <xf numFmtId="0" fontId="112" fillId="3" borderId="0" xfId="0" applyFont="1" applyFill="1" applyBorder="1" applyAlignment="1">
      <alignment horizont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6" fillId="0" borderId="124" xfId="0" applyFont="1" applyFill="1" applyBorder="1" applyAlignment="1">
      <alignment horizontal="left" vertical="center" wrapText="1" indent="1"/>
    </xf>
    <xf numFmtId="0" fontId="105" fillId="0" borderId="130" xfId="0" applyNumberFormat="1" applyFont="1" applyFill="1" applyBorder="1" applyAlignment="1">
      <alignment vertical="center" wrapText="1"/>
    </xf>
    <xf numFmtId="193" fontId="95" fillId="0" borderId="127" xfId="0" applyNumberFormat="1" applyFont="1" applyFill="1" applyBorder="1" applyAlignment="1" applyProtection="1">
      <alignment horizontal="right"/>
    </xf>
    <xf numFmtId="193" fontId="95" fillId="36" borderId="127" xfId="0" applyNumberFormat="1" applyFont="1" applyFill="1" applyBorder="1" applyAlignment="1" applyProtection="1">
      <alignment horizontal="right"/>
    </xf>
    <xf numFmtId="193" fontId="95" fillId="36" borderId="81" xfId="0" applyNumberFormat="1" applyFont="1" applyFill="1" applyBorder="1" applyAlignment="1" applyProtection="1">
      <alignment horizontal="right"/>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167" fontId="84" fillId="0" borderId="127" xfId="0" applyNumberFormat="1" applyFont="1" applyBorder="1" applyAlignment="1">
      <alignment horizontal="center"/>
    </xf>
    <xf numFmtId="0" fontId="127" fillId="0" borderId="127" xfId="0" applyFont="1" applyBorder="1" applyAlignment="1">
      <alignment horizontal="left" vertical="center" wrapText="1"/>
    </xf>
    <xf numFmtId="0" fontId="84" fillId="0" borderId="127" xfId="0" applyFont="1" applyBorder="1"/>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127" xfId="0" applyNumberFormat="1" applyFont="1" applyFill="1" applyBorder="1" applyAlignment="1">
      <alignment horizontal="center"/>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8"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4" fillId="78" borderId="127" xfId="0" applyFont="1" applyFill="1" applyBorder="1"/>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8" fillId="0" borderId="127" xfId="0" applyFont="1" applyBorder="1"/>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67" fontId="136" fillId="80" borderId="57" xfId="0" applyNumberFormat="1" applyFont="1" applyFill="1" applyBorder="1" applyAlignment="1">
      <alignment horizontal="center"/>
    </xf>
    <xf numFmtId="0" fontId="2" fillId="81" borderId="0" xfId="13" applyFont="1" applyFill="1" applyBorder="1" applyAlignment="1" applyProtection="1">
      <alignment wrapText="1"/>
      <protection locked="0"/>
    </xf>
    <xf numFmtId="194" fontId="45" fillId="0" borderId="3" xfId="20962" applyNumberFormat="1" applyFont="1" applyFill="1" applyBorder="1" applyAlignment="1" applyProtection="1">
      <alignment horizontal="right" vertical="center" wrapText="1"/>
      <protection locked="0"/>
    </xf>
    <xf numFmtId="194" fontId="84" fillId="0" borderId="3" xfId="20962" applyNumberFormat="1" applyFont="1" applyFill="1" applyBorder="1" applyAlignment="1" applyProtection="1">
      <alignment vertical="center" wrapText="1"/>
      <protection locked="0"/>
    </xf>
    <xf numFmtId="194" fontId="84" fillId="0" borderId="19" xfId="20962" applyNumberFormat="1" applyFont="1" applyFill="1" applyBorder="1" applyAlignment="1" applyProtection="1">
      <alignment vertical="center" wrapText="1"/>
      <protection locked="0"/>
    </xf>
    <xf numFmtId="194" fontId="2" fillId="0" borderId="3" xfId="20962" applyNumberFormat="1" applyFont="1" applyBorder="1" applyAlignment="1" applyProtection="1">
      <alignment horizontal="right" vertical="center" wrapText="1"/>
      <protection locked="0"/>
    </xf>
    <xf numFmtId="194" fontId="84" fillId="0" borderId="3" xfId="20962" applyNumberFormat="1" applyFont="1" applyBorder="1" applyAlignment="1" applyProtection="1">
      <alignment vertical="center" wrapText="1"/>
      <protection locked="0"/>
    </xf>
    <xf numFmtId="194" fontId="84" fillId="0" borderId="19" xfId="20962" applyNumberFormat="1" applyFont="1" applyBorder="1" applyAlignment="1" applyProtection="1">
      <alignment vertical="center" wrapText="1"/>
      <protection locked="0"/>
    </xf>
    <xf numFmtId="194" fontId="2" fillId="37" borderId="0" xfId="20962" applyNumberFormat="1" applyFont="1" applyFill="1" applyBorder="1"/>
    <xf numFmtId="194" fontId="2" fillId="37" borderId="96" xfId="20962" applyNumberFormat="1" applyFont="1" applyFill="1" applyBorder="1"/>
    <xf numFmtId="194" fontId="2" fillId="2" borderId="3" xfId="20962" applyNumberFormat="1" applyFont="1" applyFill="1" applyBorder="1" applyAlignment="1" applyProtection="1">
      <alignment vertical="center"/>
      <protection locked="0"/>
    </xf>
    <xf numFmtId="194" fontId="87" fillId="2" borderId="3" xfId="20962" applyNumberFormat="1" applyFont="1" applyFill="1" applyBorder="1" applyAlignment="1" applyProtection="1">
      <alignment vertical="center"/>
      <protection locked="0"/>
    </xf>
    <xf numFmtId="194" fontId="87" fillId="2" borderId="19" xfId="20962" applyNumberFormat="1" applyFont="1" applyFill="1" applyBorder="1" applyAlignment="1" applyProtection="1">
      <alignment vertical="center"/>
      <protection locked="0"/>
    </xf>
    <xf numFmtId="194" fontId="84" fillId="0" borderId="3" xfId="20962" applyNumberFormat="1" applyFont="1" applyFill="1" applyBorder="1" applyAlignment="1" applyProtection="1">
      <alignment horizontal="center" vertical="center" wrapText="1"/>
      <protection locked="0"/>
    </xf>
    <xf numFmtId="194" fontId="84" fillId="0" borderId="19" xfId="20962" applyNumberFormat="1" applyFont="1" applyFill="1" applyBorder="1" applyAlignment="1" applyProtection="1">
      <alignment horizontal="center" vertical="center" wrapText="1"/>
      <protection locked="0"/>
    </xf>
    <xf numFmtId="164" fontId="84" fillId="0" borderId="0" xfId="7" applyNumberFormat="1" applyFont="1"/>
    <xf numFmtId="164" fontId="84" fillId="0" borderId="0" xfId="7" applyNumberFormat="1" applyFont="1" applyBorder="1"/>
    <xf numFmtId="164" fontId="2" fillId="0" borderId="114" xfId="7" applyNumberFormat="1" applyFont="1" applyFill="1" applyBorder="1" applyAlignment="1" applyProtection="1">
      <alignment horizontal="center" vertical="center" wrapText="1"/>
    </xf>
    <xf numFmtId="164" fontId="0" fillId="36" borderId="127" xfId="7" applyNumberFormat="1" applyFont="1" applyFill="1" applyBorder="1"/>
    <xf numFmtId="164" fontId="0" fillId="0" borderId="0" xfId="7" applyNumberFormat="1" applyFont="1"/>
    <xf numFmtId="3" fontId="0" fillId="36" borderId="22" xfId="0" applyNumberFormat="1" applyFill="1" applyBorder="1"/>
    <xf numFmtId="4" fontId="0" fillId="0" borderId="127" xfId="0" applyNumberFormat="1" applyBorder="1"/>
    <xf numFmtId="3" fontId="0" fillId="36" borderId="127" xfId="0" applyNumberFormat="1" applyFill="1" applyBorder="1"/>
    <xf numFmtId="4" fontId="0" fillId="36" borderId="81" xfId="0" applyNumberFormat="1" applyFill="1" applyBorder="1"/>
    <xf numFmtId="195" fontId="0" fillId="0" borderId="127" xfId="0" applyNumberFormat="1" applyBorder="1"/>
    <xf numFmtId="196" fontId="0" fillId="0" borderId="127" xfId="0" applyNumberFormat="1" applyBorder="1"/>
    <xf numFmtId="4" fontId="0" fillId="0" borderId="127" xfId="0" applyNumberFormat="1" applyBorder="1" applyAlignment="1">
      <alignment vertical="center"/>
    </xf>
    <xf numFmtId="3" fontId="0" fillId="36" borderId="127" xfId="0" applyNumberFormat="1" applyFill="1" applyBorder="1" applyAlignment="1">
      <alignment vertical="center"/>
    </xf>
    <xf numFmtId="4" fontId="0" fillId="36" borderId="81" xfId="0" applyNumberFormat="1" applyFill="1" applyBorder="1" applyAlignment="1">
      <alignment vertical="center"/>
    </xf>
    <xf numFmtId="4" fontId="112" fillId="0" borderId="127" xfId="0" applyNumberFormat="1" applyFont="1" applyBorder="1"/>
    <xf numFmtId="4" fontId="0" fillId="0" borderId="22" xfId="0" applyNumberFormat="1" applyBorder="1"/>
    <xf numFmtId="164" fontId="0" fillId="0" borderId="127" xfId="7" applyNumberFormat="1" applyFont="1" applyBorder="1"/>
    <xf numFmtId="0" fontId="127" fillId="0" borderId="127" xfId="0" applyFont="1" applyFill="1" applyBorder="1" applyAlignment="1">
      <alignment horizontal="justify" vertical="center" wrapText="1"/>
    </xf>
    <xf numFmtId="0" fontId="125" fillId="0" borderId="127" xfId="0" applyFont="1" applyFill="1" applyBorder="1" applyAlignment="1">
      <alignment horizontal="justify" vertical="center" wrapText="1"/>
    </xf>
    <xf numFmtId="0" fontId="127" fillId="3" borderId="127" xfId="0" applyFont="1" applyFill="1" applyBorder="1" applyAlignment="1">
      <alignment horizontal="justify" vertical="center" wrapText="1"/>
    </xf>
    <xf numFmtId="0" fontId="128" fillId="0" borderId="127" xfId="0" applyFont="1" applyFill="1" applyBorder="1" applyAlignment="1">
      <alignment horizontal="left" vertical="center" wrapText="1" indent="1"/>
    </xf>
    <xf numFmtId="0" fontId="125" fillId="0" borderId="127" xfId="0" applyFont="1" applyFill="1" applyBorder="1" applyAlignment="1">
      <alignment vertical="center" wrapText="1"/>
    </xf>
    <xf numFmtId="0" fontId="126" fillId="0" borderId="127" xfId="0" applyFont="1" applyFill="1" applyBorder="1" applyAlignment="1">
      <alignment horizontal="left" vertical="center" wrapText="1"/>
    </xf>
    <xf numFmtId="0" fontId="127" fillId="3" borderId="127" xfId="0" applyFont="1" applyFill="1" applyBorder="1" applyAlignment="1">
      <alignment vertical="center" wrapText="1"/>
    </xf>
    <xf numFmtId="3" fontId="104" fillId="0" borderId="127" xfId="7" applyNumberFormat="1" applyFont="1" applyFill="1" applyBorder="1" applyAlignment="1">
      <alignment horizontal="left" vertical="center" wrapText="1"/>
    </xf>
    <xf numFmtId="3" fontId="104" fillId="0" borderId="81" xfId="7" applyNumberFormat="1" applyFont="1" applyFill="1" applyBorder="1" applyAlignment="1">
      <alignment horizontal="left" vertical="center" wrapText="1"/>
    </xf>
    <xf numFmtId="3" fontId="104" fillId="0" borderId="81" xfId="0" applyNumberFormat="1" applyFont="1" applyBorder="1" applyAlignment="1">
      <alignment horizontal="left" vertical="center"/>
    </xf>
    <xf numFmtId="3" fontId="104" fillId="0" borderId="127" xfId="7" applyNumberFormat="1" applyFont="1" applyBorder="1" applyAlignment="1">
      <alignment horizontal="left" vertical="center"/>
    </xf>
    <xf numFmtId="3" fontId="104" fillId="0" borderId="127" xfId="0" applyNumberFormat="1" applyFont="1" applyBorder="1" applyAlignment="1">
      <alignment horizontal="left" vertical="center"/>
    </xf>
    <xf numFmtId="3" fontId="104" fillId="0" borderId="81" xfId="7" applyNumberFormat="1" applyFont="1" applyBorder="1" applyAlignment="1">
      <alignment horizontal="left" vertical="center"/>
    </xf>
    <xf numFmtId="3" fontId="138" fillId="36" borderId="22" xfId="0" applyNumberFormat="1" applyFont="1" applyFill="1" applyBorder="1" applyAlignment="1">
      <alignment horizontal="left" vertical="center"/>
    </xf>
    <xf numFmtId="3" fontId="138" fillId="36" borderId="23" xfId="0" applyNumberFormat="1" applyFont="1" applyFill="1" applyBorder="1" applyAlignment="1">
      <alignment horizontal="left" vertical="center"/>
    </xf>
    <xf numFmtId="43" fontId="3" fillId="0" borderId="81" xfId="7" applyNumberFormat="1" applyFont="1" applyFill="1" applyBorder="1" applyAlignment="1">
      <alignment horizontal="right" vertical="center" wrapText="1"/>
    </xf>
    <xf numFmtId="43" fontId="4" fillId="36" borderId="81" xfId="7" applyNumberFormat="1" applyFont="1" applyFill="1" applyBorder="1" applyAlignment="1">
      <alignment horizontal="left" vertical="center" wrapText="1"/>
    </xf>
    <xf numFmtId="43" fontId="4" fillId="36" borderId="81" xfId="7" applyNumberFormat="1" applyFont="1" applyFill="1" applyBorder="1" applyAlignment="1">
      <alignment horizontal="center" vertical="center" wrapText="1"/>
    </xf>
    <xf numFmtId="43" fontId="3" fillId="0" borderId="23" xfId="7" applyNumberFormat="1" applyFont="1" applyFill="1" applyBorder="1" applyAlignment="1">
      <alignment horizontal="right" vertical="center" wrapText="1"/>
    </xf>
    <xf numFmtId="43" fontId="84" fillId="0" borderId="31" xfId="7" applyNumberFormat="1" applyFont="1" applyBorder="1" applyAlignment="1">
      <alignment horizontal="center" vertical="center"/>
    </xf>
    <xf numFmtId="43" fontId="84" fillId="0" borderId="11" xfId="7" applyNumberFormat="1" applyFont="1" applyBorder="1" applyAlignment="1">
      <alignment horizontal="center" vertical="center"/>
    </xf>
    <xf numFmtId="43" fontId="84" fillId="0" borderId="11" xfId="7" applyNumberFormat="1" applyFont="1" applyFill="1" applyBorder="1" applyAlignment="1">
      <alignment horizontal="center" vertical="center"/>
    </xf>
    <xf numFmtId="43" fontId="88" fillId="0" borderId="11" xfId="7" applyNumberFormat="1" applyFont="1" applyFill="1" applyBorder="1" applyAlignment="1">
      <alignment horizontal="center" vertical="center"/>
    </xf>
    <xf numFmtId="43" fontId="84" fillId="0" borderId="12" xfId="7" applyNumberFormat="1" applyFont="1" applyFill="1" applyBorder="1" applyAlignment="1">
      <alignment horizontal="center" vertical="center"/>
    </xf>
    <xf numFmtId="43" fontId="86" fillId="0" borderId="13" xfId="7" applyNumberFormat="1" applyFont="1" applyFill="1" applyBorder="1" applyAlignment="1">
      <alignment horizontal="center" vertical="center"/>
    </xf>
    <xf numFmtId="43" fontId="84" fillId="0" borderId="14" xfId="7" applyNumberFormat="1" applyFont="1" applyBorder="1" applyAlignment="1">
      <alignment horizontal="center" vertical="center"/>
    </xf>
    <xf numFmtId="43" fontId="84" fillId="0" borderId="12" xfId="7" applyNumberFormat="1" applyFont="1" applyBorder="1" applyAlignment="1">
      <alignment horizontal="center" vertical="center"/>
    </xf>
    <xf numFmtId="43" fontId="88" fillId="0" borderId="12" xfId="7" applyNumberFormat="1" applyFont="1" applyBorder="1" applyAlignment="1">
      <alignment vertical="center"/>
    </xf>
    <xf numFmtId="43" fontId="84" fillId="0" borderId="127" xfId="7" applyNumberFormat="1" applyFont="1" applyBorder="1" applyAlignment="1">
      <alignment horizontal="center" vertical="center"/>
    </xf>
    <xf numFmtId="43" fontId="86" fillId="0" borderId="127" xfId="7" applyNumberFormat="1" applyFont="1" applyFill="1" applyBorder="1" applyAlignment="1">
      <alignment horizontal="center" vertical="center"/>
    </xf>
    <xf numFmtId="43" fontId="84" fillId="0" borderId="127" xfId="7" applyNumberFormat="1" applyFont="1" applyBorder="1" applyAlignment="1">
      <alignment horizontal="center"/>
    </xf>
    <xf numFmtId="43" fontId="84" fillId="0" borderId="127" xfId="7" applyNumberFormat="1" applyFont="1" applyBorder="1"/>
    <xf numFmtId="164" fontId="9" fillId="37" borderId="0" xfId="7" applyNumberFormat="1" applyFont="1" applyFill="1" applyBorder="1"/>
    <xf numFmtId="164" fontId="3" fillId="0" borderId="85" xfId="7" applyNumberFormat="1" applyFont="1" applyFill="1" applyBorder="1" applyAlignment="1">
      <alignment vertical="center"/>
    </xf>
    <xf numFmtId="164" fontId="3" fillId="0" borderId="64" xfId="7" applyNumberFormat="1" applyFont="1" applyFill="1" applyBorder="1" applyAlignment="1">
      <alignment vertical="center"/>
    </xf>
    <xf numFmtId="164" fontId="3" fillId="3" borderId="83"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1"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3"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43" fontId="9" fillId="37" borderId="99" xfId="7" applyFont="1" applyFill="1" applyBorder="1"/>
    <xf numFmtId="43" fontId="3" fillId="0" borderId="99" xfId="7" applyFont="1" applyBorder="1"/>
    <xf numFmtId="43" fontId="3" fillId="0" borderId="81" xfId="7" applyFont="1" applyBorder="1"/>
    <xf numFmtId="43" fontId="3" fillId="0" borderId="99" xfId="7" applyFont="1" applyBorder="1" applyAlignment="1">
      <alignment vertical="center"/>
    </xf>
    <xf numFmtId="43" fontId="4" fillId="0" borderId="81" xfId="7" applyFont="1" applyBorder="1"/>
    <xf numFmtId="43" fontId="3" fillId="3" borderId="0" xfId="7" applyFont="1" applyFill="1" applyBorder="1"/>
    <xf numFmtId="43" fontId="3" fillId="3" borderId="0" xfId="7" applyFont="1" applyFill="1" applyBorder="1" applyAlignment="1">
      <alignment vertical="center"/>
    </xf>
    <xf numFmtId="43" fontId="3" fillId="3" borderId="96" xfId="7" applyFont="1" applyFill="1" applyBorder="1"/>
    <xf numFmtId="43" fontId="3" fillId="0" borderId="99" xfId="7" applyFont="1" applyFill="1" applyBorder="1"/>
    <xf numFmtId="43" fontId="3" fillId="0" borderId="99" xfId="7" applyFont="1" applyFill="1" applyBorder="1" applyAlignment="1">
      <alignment vertical="center"/>
    </xf>
    <xf numFmtId="43" fontId="117" fillId="0" borderId="127" xfId="7" applyFont="1" applyBorder="1"/>
    <xf numFmtId="164" fontId="113" fillId="0" borderId="127" xfId="7" applyNumberFormat="1" applyFont="1" applyBorder="1"/>
    <xf numFmtId="164" fontId="113" fillId="0" borderId="127" xfId="7" applyNumberFormat="1" applyFont="1" applyFill="1" applyBorder="1"/>
    <xf numFmtId="164" fontId="113" fillId="36" borderId="127" xfId="7" applyNumberFormat="1" applyFont="1" applyFill="1" applyBorder="1"/>
    <xf numFmtId="164" fontId="116" fillId="0" borderId="127" xfId="7" applyNumberFormat="1" applyFont="1" applyBorder="1"/>
    <xf numFmtId="43" fontId="113" fillId="0" borderId="127" xfId="7" applyNumberFormat="1" applyFont="1" applyBorder="1"/>
    <xf numFmtId="43" fontId="113" fillId="36" borderId="127" xfId="7" applyNumberFormat="1" applyFont="1" applyFill="1" applyBorder="1"/>
    <xf numFmtId="43" fontId="116" fillId="0" borderId="127" xfId="7" applyNumberFormat="1" applyFont="1" applyBorder="1"/>
    <xf numFmtId="164" fontId="114" fillId="0" borderId="127" xfId="7" applyNumberFormat="1" applyFont="1" applyBorder="1"/>
    <xf numFmtId="164" fontId="117" fillId="0" borderId="127" xfId="7" applyNumberFormat="1" applyFont="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30"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13" fillId="0" borderId="18" xfId="7" applyNumberFormat="1" applyFont="1" applyFill="1" applyBorder="1" applyAlignment="1">
      <alignment horizontal="left" wrapText="1" indent="1"/>
    </xf>
    <xf numFmtId="164" fontId="113" fillId="0" borderId="21" xfId="7" applyNumberFormat="1" applyFont="1" applyFill="1" applyBorder="1" applyAlignment="1">
      <alignment horizontal="left" wrapText="1" indent="1"/>
    </xf>
    <xf numFmtId="164" fontId="113" fillId="0" borderId="22" xfId="7" applyNumberFormat="1" applyFont="1" applyFill="1" applyBorder="1"/>
    <xf numFmtId="164" fontId="113" fillId="0" borderId="23" xfId="7" applyNumberFormat="1" applyFont="1" applyFill="1" applyBorder="1"/>
    <xf numFmtId="164" fontId="113" fillId="0" borderId="25" xfId="7" applyNumberFormat="1" applyFont="1" applyFill="1" applyBorder="1"/>
    <xf numFmtId="164" fontId="113" fillId="0" borderId="127" xfId="7" applyNumberFormat="1" applyFont="1" applyFill="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Fill="1" applyBorder="1" applyAlignment="1">
      <alignment horizontal="left" vertical="center" wrapText="1"/>
    </xf>
    <xf numFmtId="164" fontId="118" fillId="0" borderId="127" xfId="7" applyNumberFormat="1" applyFont="1" applyBorder="1"/>
    <xf numFmtId="0" fontId="0" fillId="0" borderId="131" xfId="0" applyBorder="1" applyAlignment="1">
      <alignment horizontal="center"/>
    </xf>
    <xf numFmtId="0" fontId="127" fillId="0" borderId="125" xfId="0" applyFont="1" applyFill="1" applyBorder="1" applyAlignment="1">
      <alignment vertical="center" wrapText="1"/>
    </xf>
    <xf numFmtId="0" fontId="0" fillId="0" borderId="7" xfId="0" applyBorder="1" applyAlignment="1">
      <alignment horizontal="center"/>
    </xf>
    <xf numFmtId="0" fontId="128" fillId="0" borderId="126" xfId="0" applyFont="1" applyFill="1" applyBorder="1" applyAlignment="1">
      <alignment horizontal="left" vertical="center" wrapText="1" indent="1"/>
    </xf>
    <xf numFmtId="0" fontId="128" fillId="0" borderId="127" xfId="0" applyFont="1" applyFill="1" applyBorder="1" applyAlignment="1">
      <alignment vertical="center" wrapText="1"/>
    </xf>
    <xf numFmtId="0" fontId="127" fillId="3" borderId="76" xfId="0" applyFont="1" applyFill="1" applyBorder="1" applyAlignment="1">
      <alignment horizontal="left" vertical="center" wrapText="1"/>
    </xf>
    <xf numFmtId="10" fontId="84" fillId="0" borderId="20" xfId="20962" applyNumberFormat="1" applyFont="1" applyBorder="1" applyAlignment="1"/>
    <xf numFmtId="10" fontId="137" fillId="0" borderId="81" xfId="0" applyNumberFormat="1" applyFont="1" applyBorder="1" applyAlignment="1">
      <alignment horizontal="right" vertical="center"/>
    </xf>
    <xf numFmtId="0" fontId="128" fillId="0" borderId="127" xfId="20966" applyFont="1" applyFill="1" applyBorder="1" applyAlignment="1">
      <alignment horizontal="left" vertical="center" wrapText="1"/>
    </xf>
    <xf numFmtId="0" fontId="128" fillId="3" borderId="127" xfId="0" applyFont="1" applyFill="1" applyBorder="1" applyAlignment="1">
      <alignment horizontal="left" vertical="center" wrapText="1"/>
    </xf>
    <xf numFmtId="167" fontId="136" fillId="0" borderId="57" xfId="0" applyNumberFormat="1" applyFont="1" applyFill="1" applyBorder="1" applyAlignment="1">
      <alignment horizontal="center"/>
    </xf>
    <xf numFmtId="164" fontId="114" fillId="0" borderId="0" xfId="0" applyNumberFormat="1" applyFont="1"/>
    <xf numFmtId="194" fontId="2" fillId="0" borderId="3" xfId="20962" applyNumberFormat="1" applyFont="1" applyFill="1" applyBorder="1" applyAlignment="1" applyProtection="1">
      <alignment horizontal="center" vertical="center" wrapText="1"/>
      <protection locked="0"/>
    </xf>
    <xf numFmtId="164" fontId="118" fillId="0" borderId="127" xfId="0" applyNumberFormat="1" applyFont="1" applyBorder="1"/>
    <xf numFmtId="164" fontId="139" fillId="0" borderId="127" xfId="7" applyNumberFormat="1" applyFont="1" applyBorder="1"/>
    <xf numFmtId="10" fontId="139" fillId="0" borderId="127" xfId="20962" applyNumberFormat="1" applyFont="1" applyBorder="1"/>
    <xf numFmtId="43" fontId="139" fillId="0" borderId="127" xfId="7" applyFont="1" applyBorder="1"/>
    <xf numFmtId="10" fontId="139" fillId="0" borderId="127" xfId="20962" applyNumberFormat="1" applyFont="1" applyFill="1" applyBorder="1"/>
    <xf numFmtId="164" fontId="140" fillId="0" borderId="127" xfId="7" applyNumberFormat="1" applyFont="1" applyBorder="1"/>
    <xf numFmtId="3" fontId="113" fillId="0" borderId="127" xfId="0"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3" xfId="0" applyFont="1" applyBorder="1" applyAlignment="1">
      <alignment horizontal="center" vertical="center"/>
    </xf>
    <xf numFmtId="0" fontId="94" fillId="0" borderId="30" xfId="0" applyFont="1" applyBorder="1" applyAlignment="1">
      <alignment horizontal="center" vertical="center"/>
    </xf>
    <xf numFmtId="0" fontId="94" fillId="0" borderId="134" xfId="0" applyFont="1" applyBorder="1" applyAlignment="1">
      <alignment horizontal="center" vertical="center"/>
    </xf>
    <xf numFmtId="0" fontId="135" fillId="0" borderId="133" xfId="0" applyFont="1" applyBorder="1" applyAlignment="1">
      <alignment horizontal="center"/>
    </xf>
    <xf numFmtId="0" fontId="135" fillId="0" borderId="30" xfId="0" applyFont="1" applyBorder="1" applyAlignment="1">
      <alignment horizontal="center"/>
    </xf>
    <xf numFmtId="0" fontId="135" fillId="0" borderId="134" xfId="0" applyFont="1" applyBorder="1" applyAlignment="1">
      <alignment horizontal="center"/>
    </xf>
    <xf numFmtId="0" fontId="0" fillId="0" borderId="127" xfId="0" applyBorder="1" applyAlignment="1">
      <alignment horizontal="center"/>
    </xf>
    <xf numFmtId="0" fontId="0" fillId="0" borderId="81" xfId="0"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2"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23"/>
      <c r="B1" s="159" t="s">
        <v>222</v>
      </c>
      <c r="C1" s="123"/>
    </row>
    <row r="2" spans="1:3">
      <c r="A2" s="160">
        <v>1</v>
      </c>
      <c r="B2" s="288" t="s">
        <v>223</v>
      </c>
      <c r="C2" s="54" t="s">
        <v>719</v>
      </c>
    </row>
    <row r="3" spans="1:3">
      <c r="A3" s="160">
        <v>2</v>
      </c>
      <c r="B3" s="289" t="s">
        <v>219</v>
      </c>
      <c r="C3" s="54" t="s">
        <v>723</v>
      </c>
    </row>
    <row r="4" spans="1:3">
      <c r="A4" s="160">
        <v>3</v>
      </c>
      <c r="B4" s="290" t="s">
        <v>224</v>
      </c>
      <c r="C4" s="54" t="s">
        <v>724</v>
      </c>
    </row>
    <row r="5" spans="1:3">
      <c r="A5" s="161">
        <v>4</v>
      </c>
      <c r="B5" s="291" t="s">
        <v>220</v>
      </c>
      <c r="C5" s="54" t="s">
        <v>725</v>
      </c>
    </row>
    <row r="6" spans="1:3" s="162" customFormat="1" ht="45.75" customHeight="1">
      <c r="A6" s="720" t="s">
        <v>296</v>
      </c>
      <c r="B6" s="721"/>
      <c r="C6" s="721"/>
    </row>
    <row r="7" spans="1:3" ht="15">
      <c r="A7" s="163" t="s">
        <v>29</v>
      </c>
      <c r="B7" s="159" t="s">
        <v>221</v>
      </c>
    </row>
    <row r="8" spans="1:3">
      <c r="A8" s="123">
        <v>1</v>
      </c>
      <c r="B8" s="197" t="s">
        <v>20</v>
      </c>
    </row>
    <row r="9" spans="1:3">
      <c r="A9" s="123">
        <v>2</v>
      </c>
      <c r="B9" s="198" t="s">
        <v>21</v>
      </c>
    </row>
    <row r="10" spans="1:3">
      <c r="A10" s="123">
        <v>3</v>
      </c>
      <c r="B10" s="198" t="s">
        <v>22</v>
      </c>
    </row>
    <row r="11" spans="1:3">
      <c r="A11" s="123">
        <v>4</v>
      </c>
      <c r="B11" s="198" t="s">
        <v>23</v>
      </c>
      <c r="C11" s="57"/>
    </row>
    <row r="12" spans="1:3">
      <c r="A12" s="123">
        <v>5</v>
      </c>
      <c r="B12" s="198" t="s">
        <v>24</v>
      </c>
    </row>
    <row r="13" spans="1:3">
      <c r="A13" s="123">
        <v>6</v>
      </c>
      <c r="B13" s="199" t="s">
        <v>231</v>
      </c>
    </row>
    <row r="14" spans="1:3">
      <c r="A14" s="123">
        <v>7</v>
      </c>
      <c r="B14" s="198" t="s">
        <v>225</v>
      </c>
    </row>
    <row r="15" spans="1:3">
      <c r="A15" s="123">
        <v>8</v>
      </c>
      <c r="B15" s="198" t="s">
        <v>226</v>
      </c>
    </row>
    <row r="16" spans="1:3">
      <c r="A16" s="123">
        <v>9</v>
      </c>
      <c r="B16" s="198" t="s">
        <v>25</v>
      </c>
    </row>
    <row r="17" spans="1:2">
      <c r="A17" s="287" t="s">
        <v>295</v>
      </c>
      <c r="B17" s="286" t="s">
        <v>282</v>
      </c>
    </row>
    <row r="18" spans="1:2">
      <c r="A18" s="123">
        <v>10</v>
      </c>
      <c r="B18" s="198" t="s">
        <v>26</v>
      </c>
    </row>
    <row r="19" spans="1:2">
      <c r="A19" s="123">
        <v>11</v>
      </c>
      <c r="B19" s="199" t="s">
        <v>227</v>
      </c>
    </row>
    <row r="20" spans="1:2">
      <c r="A20" s="123">
        <v>12</v>
      </c>
      <c r="B20" s="199" t="s">
        <v>27</v>
      </c>
    </row>
    <row r="21" spans="1:2">
      <c r="A21" s="338">
        <v>13</v>
      </c>
      <c r="B21" s="339" t="s">
        <v>228</v>
      </c>
    </row>
    <row r="22" spans="1:2">
      <c r="A22" s="338">
        <v>14</v>
      </c>
      <c r="B22" s="340" t="s">
        <v>253</v>
      </c>
    </row>
    <row r="23" spans="1:2">
      <c r="A23" s="341">
        <v>15</v>
      </c>
      <c r="B23" s="342" t="s">
        <v>28</v>
      </c>
    </row>
    <row r="24" spans="1:2">
      <c r="A24" s="341">
        <v>15.1</v>
      </c>
      <c r="B24" s="343" t="s">
        <v>309</v>
      </c>
    </row>
    <row r="25" spans="1:2">
      <c r="A25" s="341">
        <v>16</v>
      </c>
      <c r="B25" s="343" t="s">
        <v>373</v>
      </c>
    </row>
    <row r="26" spans="1:2">
      <c r="A26" s="341">
        <v>17</v>
      </c>
      <c r="B26" s="343" t="s">
        <v>414</v>
      </c>
    </row>
    <row r="27" spans="1:2">
      <c r="A27" s="341">
        <v>18</v>
      </c>
      <c r="B27" s="343" t="s">
        <v>702</v>
      </c>
    </row>
    <row r="28" spans="1:2">
      <c r="A28" s="341">
        <v>19</v>
      </c>
      <c r="B28" s="343" t="s">
        <v>703</v>
      </c>
    </row>
    <row r="29" spans="1:2">
      <c r="A29" s="341">
        <v>20</v>
      </c>
      <c r="B29" s="405" t="s">
        <v>704</v>
      </c>
    </row>
    <row r="30" spans="1:2">
      <c r="A30" s="341">
        <v>21</v>
      </c>
      <c r="B30" s="343" t="s">
        <v>530</v>
      </c>
    </row>
    <row r="31" spans="1:2">
      <c r="A31" s="341">
        <v>22</v>
      </c>
      <c r="B31" s="343" t="s">
        <v>705</v>
      </c>
    </row>
    <row r="32" spans="1:2">
      <c r="A32" s="341">
        <v>23</v>
      </c>
      <c r="B32" s="343" t="s">
        <v>706</v>
      </c>
    </row>
    <row r="33" spans="1:2">
      <c r="A33" s="341">
        <v>24</v>
      </c>
      <c r="B33" s="343" t="s">
        <v>707</v>
      </c>
    </row>
    <row r="34" spans="1:2">
      <c r="A34" s="341">
        <v>25</v>
      </c>
      <c r="B34" s="343" t="s">
        <v>415</v>
      </c>
    </row>
    <row r="35" spans="1:2">
      <c r="A35" s="341">
        <v>26</v>
      </c>
      <c r="B35" s="343"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zoomScale="90" zoomScaleNormal="90" workbookViewId="0">
      <pane xSplit="1" ySplit="5" topLeftCell="B9" activePane="bottomRight" state="frozen"/>
      <selection activeCell="B62" sqref="B62:D62"/>
      <selection pane="topRight" activeCell="B62" sqref="B62:D62"/>
      <selection pane="bottomLeft" activeCell="B62" sqref="B62:D62"/>
      <selection pane="bottomRight" activeCell="C53" sqref="C7:C53"/>
    </sheetView>
  </sheetViews>
  <sheetFormatPr defaultColWidth="9.140625" defaultRowHeight="12.75"/>
  <cols>
    <col min="1" max="1" width="9.5703125" style="60" bestFit="1" customWidth="1"/>
    <col min="2" max="2" width="132.42578125" style="4" customWidth="1"/>
    <col min="3" max="3" width="18.42578125" style="4" customWidth="1"/>
    <col min="4" max="16384" width="9.140625" style="4"/>
  </cols>
  <sheetData>
    <row r="1" spans="1:3">
      <c r="A1" s="2" t="s">
        <v>30</v>
      </c>
      <c r="B1" s="3" t="str">
        <f>'Info '!C2</f>
        <v xml:space="preserve">JSC "Bank of Georgia" </v>
      </c>
    </row>
    <row r="2" spans="1:3" s="49" customFormat="1" ht="15.75" customHeight="1">
      <c r="A2" s="49" t="s">
        <v>31</v>
      </c>
      <c r="B2" s="362">
        <f>'1. key ratios '!B2</f>
        <v>45016</v>
      </c>
    </row>
    <row r="3" spans="1:3" s="49" customFormat="1" ht="15.75" customHeight="1"/>
    <row r="4" spans="1:3" ht="13.5" thickBot="1">
      <c r="A4" s="60" t="s">
        <v>143</v>
      </c>
      <c r="B4" s="104" t="s">
        <v>142</v>
      </c>
    </row>
    <row r="5" spans="1:3">
      <c r="A5" s="61" t="s">
        <v>6</v>
      </c>
      <c r="B5" s="62"/>
      <c r="C5" s="63" t="s">
        <v>35</v>
      </c>
    </row>
    <row r="6" spans="1:3">
      <c r="A6" s="64">
        <v>1</v>
      </c>
      <c r="B6" s="65" t="s">
        <v>141</v>
      </c>
      <c r="C6" s="66">
        <f>SUM(C7:C11)</f>
        <v>4032302869.0087628</v>
      </c>
    </row>
    <row r="7" spans="1:3">
      <c r="A7" s="64">
        <v>2</v>
      </c>
      <c r="B7" s="67" t="s">
        <v>140</v>
      </c>
      <c r="C7" s="68">
        <v>27993660.18</v>
      </c>
    </row>
    <row r="8" spans="1:3">
      <c r="A8" s="64">
        <v>3</v>
      </c>
      <c r="B8" s="69" t="s">
        <v>139</v>
      </c>
      <c r="C8" s="68">
        <v>182642927.07627702</v>
      </c>
    </row>
    <row r="9" spans="1:3">
      <c r="A9" s="64">
        <v>4</v>
      </c>
      <c r="B9" s="69" t="s">
        <v>138</v>
      </c>
      <c r="C9" s="68">
        <v>31265641.626700006</v>
      </c>
    </row>
    <row r="10" spans="1:3">
      <c r="A10" s="64">
        <v>5</v>
      </c>
      <c r="B10" s="69" t="s">
        <v>137</v>
      </c>
      <c r="C10" s="68">
        <v>0</v>
      </c>
    </row>
    <row r="11" spans="1:3">
      <c r="A11" s="64">
        <v>6</v>
      </c>
      <c r="B11" s="70" t="s">
        <v>136</v>
      </c>
      <c r="C11" s="68">
        <v>3790400640.1257858</v>
      </c>
    </row>
    <row r="12" spans="1:3" s="34" customFormat="1">
      <c r="A12" s="64">
        <v>7</v>
      </c>
      <c r="B12" s="65" t="s">
        <v>135</v>
      </c>
      <c r="C12" s="71">
        <f>SUM(C13:C28)</f>
        <v>212625227.77300003</v>
      </c>
    </row>
    <row r="13" spans="1:3" s="34" customFormat="1">
      <c r="A13" s="64">
        <v>8</v>
      </c>
      <c r="B13" s="72" t="s">
        <v>134</v>
      </c>
      <c r="C13" s="73">
        <v>31265641.626700006</v>
      </c>
    </row>
    <row r="14" spans="1:3" s="34" customFormat="1" ht="25.5">
      <c r="A14" s="64">
        <v>9</v>
      </c>
      <c r="B14" s="74" t="s">
        <v>133</v>
      </c>
      <c r="C14" s="73">
        <v>0</v>
      </c>
    </row>
    <row r="15" spans="1:3" s="34" customFormat="1">
      <c r="A15" s="64">
        <v>10</v>
      </c>
      <c r="B15" s="75" t="s">
        <v>132</v>
      </c>
      <c r="C15" s="73">
        <v>159471238.15000001</v>
      </c>
    </row>
    <row r="16" spans="1:3" s="34" customFormat="1">
      <c r="A16" s="64">
        <v>11</v>
      </c>
      <c r="B16" s="76" t="s">
        <v>131</v>
      </c>
      <c r="C16" s="73">
        <v>0</v>
      </c>
    </row>
    <row r="17" spans="1:3" s="34" customFormat="1">
      <c r="A17" s="64">
        <v>12</v>
      </c>
      <c r="B17" s="75" t="s">
        <v>130</v>
      </c>
      <c r="C17" s="73">
        <v>10173</v>
      </c>
    </row>
    <row r="18" spans="1:3" s="34" customFormat="1">
      <c r="A18" s="64">
        <v>13</v>
      </c>
      <c r="B18" s="75" t="s">
        <v>129</v>
      </c>
      <c r="C18" s="73">
        <v>4435622.9763000002</v>
      </c>
    </row>
    <row r="19" spans="1:3" s="34" customFormat="1">
      <c r="A19" s="64">
        <v>14</v>
      </c>
      <c r="B19" s="75" t="s">
        <v>128</v>
      </c>
      <c r="C19" s="73">
        <v>0</v>
      </c>
    </row>
    <row r="20" spans="1:3" s="34" customFormat="1">
      <c r="A20" s="64">
        <v>15</v>
      </c>
      <c r="B20" s="75" t="s">
        <v>127</v>
      </c>
      <c r="C20" s="73">
        <v>0</v>
      </c>
    </row>
    <row r="21" spans="1:3" s="34" customFormat="1" ht="25.5">
      <c r="A21" s="64">
        <v>16</v>
      </c>
      <c r="B21" s="74" t="s">
        <v>126</v>
      </c>
      <c r="C21" s="73">
        <v>0</v>
      </c>
    </row>
    <row r="22" spans="1:3" s="34" customFormat="1">
      <c r="A22" s="64">
        <v>17</v>
      </c>
      <c r="B22" s="77" t="s">
        <v>125</v>
      </c>
      <c r="C22" s="73">
        <v>9467557.6500000004</v>
      </c>
    </row>
    <row r="23" spans="1:3" s="34" customFormat="1">
      <c r="A23" s="64">
        <v>18</v>
      </c>
      <c r="B23" s="576" t="s">
        <v>553</v>
      </c>
      <c r="C23" s="407">
        <v>7974994.370000001</v>
      </c>
    </row>
    <row r="24" spans="1:3" s="34" customFormat="1">
      <c r="A24" s="64">
        <v>19</v>
      </c>
      <c r="B24" s="74" t="s">
        <v>124</v>
      </c>
      <c r="C24" s="73">
        <v>0</v>
      </c>
    </row>
    <row r="25" spans="1:3" s="34" customFormat="1" ht="25.5">
      <c r="A25" s="64">
        <v>20</v>
      </c>
      <c r="B25" s="74" t="s">
        <v>101</v>
      </c>
      <c r="C25" s="73">
        <v>0</v>
      </c>
    </row>
    <row r="26" spans="1:3" s="34" customFormat="1">
      <c r="A26" s="64">
        <v>21</v>
      </c>
      <c r="B26" s="78" t="s">
        <v>123</v>
      </c>
      <c r="C26" s="73">
        <v>0</v>
      </c>
    </row>
    <row r="27" spans="1:3" s="34" customFormat="1">
      <c r="A27" s="64">
        <v>22</v>
      </c>
      <c r="B27" s="78" t="s">
        <v>122</v>
      </c>
      <c r="C27" s="73">
        <v>0</v>
      </c>
    </row>
    <row r="28" spans="1:3" s="34" customFormat="1">
      <c r="A28" s="64">
        <v>23</v>
      </c>
      <c r="B28" s="78" t="s">
        <v>121</v>
      </c>
      <c r="C28" s="73"/>
    </row>
    <row r="29" spans="1:3" s="34" customFormat="1">
      <c r="A29" s="64">
        <v>24</v>
      </c>
      <c r="B29" s="79" t="s">
        <v>120</v>
      </c>
      <c r="C29" s="71">
        <f>C6-C12</f>
        <v>3819677641.2357626</v>
      </c>
    </row>
    <row r="30" spans="1:3" s="34" customFormat="1">
      <c r="A30" s="80"/>
      <c r="B30" s="81"/>
      <c r="C30" s="73"/>
    </row>
    <row r="31" spans="1:3" s="34" customFormat="1">
      <c r="A31" s="80">
        <v>25</v>
      </c>
      <c r="B31" s="79" t="s">
        <v>119</v>
      </c>
      <c r="C31" s="71">
        <f>C32+C35</f>
        <v>384060000</v>
      </c>
    </row>
    <row r="32" spans="1:3" s="34" customFormat="1">
      <c r="A32" s="80">
        <v>26</v>
      </c>
      <c r="B32" s="69" t="s">
        <v>118</v>
      </c>
      <c r="C32" s="82">
        <v>0</v>
      </c>
    </row>
    <row r="33" spans="1:3" s="34" customFormat="1">
      <c r="A33" s="80">
        <v>27</v>
      </c>
      <c r="B33" s="83" t="s">
        <v>192</v>
      </c>
      <c r="C33" s="73"/>
    </row>
    <row r="34" spans="1:3" s="34" customFormat="1">
      <c r="A34" s="80">
        <v>28</v>
      </c>
      <c r="B34" s="83" t="s">
        <v>117</v>
      </c>
      <c r="C34" s="73"/>
    </row>
    <row r="35" spans="1:3" s="34" customFormat="1">
      <c r="A35" s="80">
        <v>29</v>
      </c>
      <c r="B35" s="69" t="s">
        <v>116</v>
      </c>
      <c r="C35" s="73">
        <v>384060000</v>
      </c>
    </row>
    <row r="36" spans="1:3" s="34" customFormat="1">
      <c r="A36" s="80">
        <v>30</v>
      </c>
      <c r="B36" s="79" t="s">
        <v>115</v>
      </c>
      <c r="C36" s="71">
        <v>0</v>
      </c>
    </row>
    <row r="37" spans="1:3" s="34" customFormat="1">
      <c r="A37" s="80">
        <v>31</v>
      </c>
      <c r="B37" s="74" t="s">
        <v>114</v>
      </c>
      <c r="C37" s="73">
        <v>0</v>
      </c>
    </row>
    <row r="38" spans="1:3" s="34" customFormat="1">
      <c r="A38" s="80">
        <v>32</v>
      </c>
      <c r="B38" s="75" t="s">
        <v>113</v>
      </c>
      <c r="C38" s="73">
        <v>0</v>
      </c>
    </row>
    <row r="39" spans="1:3" s="34" customFormat="1" ht="25.5">
      <c r="A39" s="80">
        <v>33</v>
      </c>
      <c r="B39" s="74" t="s">
        <v>112</v>
      </c>
      <c r="C39" s="73">
        <v>0</v>
      </c>
    </row>
    <row r="40" spans="1:3" s="34" customFormat="1" ht="25.5">
      <c r="A40" s="80">
        <v>34</v>
      </c>
      <c r="B40" s="74" t="s">
        <v>101</v>
      </c>
      <c r="C40" s="73"/>
    </row>
    <row r="41" spans="1:3" s="34" customFormat="1">
      <c r="A41" s="80">
        <v>35</v>
      </c>
      <c r="B41" s="78" t="s">
        <v>111</v>
      </c>
      <c r="C41" s="73"/>
    </row>
    <row r="42" spans="1:3" s="34" customFormat="1">
      <c r="A42" s="80">
        <v>36</v>
      </c>
      <c r="B42" s="79" t="s">
        <v>110</v>
      </c>
      <c r="C42" s="71">
        <f>C31-C36</f>
        <v>384060000</v>
      </c>
    </row>
    <row r="43" spans="1:3" s="34" customFormat="1">
      <c r="A43" s="80"/>
      <c r="B43" s="81"/>
      <c r="C43" s="73"/>
    </row>
    <row r="44" spans="1:3" s="34" customFormat="1">
      <c r="A44" s="80">
        <v>37</v>
      </c>
      <c r="B44" s="84" t="s">
        <v>109</v>
      </c>
      <c r="C44" s="71">
        <v>376378800</v>
      </c>
    </row>
    <row r="45" spans="1:3" s="34" customFormat="1">
      <c r="A45" s="80">
        <v>38</v>
      </c>
      <c r="B45" s="69" t="s">
        <v>108</v>
      </c>
      <c r="C45" s="73">
        <v>376378800</v>
      </c>
    </row>
    <row r="46" spans="1:3" s="34" customFormat="1">
      <c r="A46" s="80">
        <v>39</v>
      </c>
      <c r="B46" s="69" t="s">
        <v>107</v>
      </c>
      <c r="C46" s="73"/>
    </row>
    <row r="47" spans="1:3" s="34" customFormat="1">
      <c r="A47" s="80">
        <v>40</v>
      </c>
      <c r="B47" s="69" t="s">
        <v>106</v>
      </c>
      <c r="C47" s="73"/>
    </row>
    <row r="48" spans="1:3" s="34" customFormat="1">
      <c r="A48" s="80">
        <v>41</v>
      </c>
      <c r="B48" s="84" t="s">
        <v>105</v>
      </c>
      <c r="C48" s="71">
        <v>0</v>
      </c>
    </row>
    <row r="49" spans="1:3" s="34" customFormat="1">
      <c r="A49" s="80">
        <v>42</v>
      </c>
      <c r="B49" s="74" t="s">
        <v>104</v>
      </c>
      <c r="C49" s="73"/>
    </row>
    <row r="50" spans="1:3" s="34" customFormat="1">
      <c r="A50" s="80">
        <v>43</v>
      </c>
      <c r="B50" s="75" t="s">
        <v>103</v>
      </c>
      <c r="C50" s="73">
        <v>0</v>
      </c>
    </row>
    <row r="51" spans="1:3" s="34" customFormat="1">
      <c r="A51" s="80">
        <v>44</v>
      </c>
      <c r="B51" s="74" t="s">
        <v>102</v>
      </c>
      <c r="C51" s="73">
        <v>0</v>
      </c>
    </row>
    <row r="52" spans="1:3" s="34" customFormat="1" ht="25.5">
      <c r="A52" s="80">
        <v>45</v>
      </c>
      <c r="B52" s="74" t="s">
        <v>101</v>
      </c>
      <c r="C52" s="73"/>
    </row>
    <row r="53" spans="1:3" s="34" customFormat="1" ht="13.5" thickBot="1">
      <c r="A53" s="80">
        <v>46</v>
      </c>
      <c r="B53" s="85" t="s">
        <v>100</v>
      </c>
      <c r="C53" s="86">
        <f>C44-C48</f>
        <v>376378800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F34" sqref="F34"/>
    </sheetView>
  </sheetViews>
  <sheetFormatPr defaultColWidth="9.140625" defaultRowHeight="12.75"/>
  <cols>
    <col min="1" max="1" width="9.42578125" style="211" bestFit="1" customWidth="1"/>
    <col min="2" max="2" width="59" style="211" customWidth="1"/>
    <col min="3" max="3" width="16.7109375" style="211" bestFit="1" customWidth="1"/>
    <col min="4" max="4" width="15.7109375" style="211" bestFit="1" customWidth="1"/>
    <col min="5" max="16384" width="9.140625" style="211"/>
  </cols>
  <sheetData>
    <row r="1" spans="1:4" ht="15">
      <c r="A1" s="267" t="s">
        <v>30</v>
      </c>
      <c r="B1" s="3" t="str">
        <f>'Info '!C2</f>
        <v xml:space="preserve">JSC "Bank of Georgia" </v>
      </c>
    </row>
    <row r="2" spans="1:4" s="185" customFormat="1" ht="15.75" customHeight="1">
      <c r="A2" s="185" t="s">
        <v>31</v>
      </c>
      <c r="B2" s="362">
        <f>'1. key ratios '!B2</f>
        <v>45016</v>
      </c>
    </row>
    <row r="3" spans="1:4" s="185" customFormat="1" ht="15.75" customHeight="1"/>
    <row r="4" spans="1:4" ht="13.5" thickBot="1">
      <c r="A4" s="234" t="s">
        <v>281</v>
      </c>
      <c r="B4" s="275" t="s">
        <v>282</v>
      </c>
    </row>
    <row r="5" spans="1:4" s="276" customFormat="1" ht="12.75" customHeight="1">
      <c r="A5" s="336"/>
      <c r="B5" s="337" t="s">
        <v>285</v>
      </c>
      <c r="C5" s="268" t="s">
        <v>283</v>
      </c>
      <c r="D5" s="269" t="s">
        <v>284</v>
      </c>
    </row>
    <row r="6" spans="1:4" s="277" customFormat="1">
      <c r="A6" s="270">
        <v>1</v>
      </c>
      <c r="B6" s="332" t="s">
        <v>286</v>
      </c>
      <c r="C6" s="332"/>
      <c r="D6" s="271"/>
    </row>
    <row r="7" spans="1:4" s="277" customFormat="1">
      <c r="A7" s="272" t="s">
        <v>272</v>
      </c>
      <c r="B7" s="333" t="s">
        <v>287</v>
      </c>
      <c r="C7" s="325">
        <v>4.4999999999999998E-2</v>
      </c>
      <c r="D7" s="622">
        <v>883325615.55238545</v>
      </c>
    </row>
    <row r="8" spans="1:4" s="277" customFormat="1">
      <c r="A8" s="272" t="s">
        <v>273</v>
      </c>
      <c r="B8" s="333" t="s">
        <v>288</v>
      </c>
      <c r="C8" s="326">
        <v>0.06</v>
      </c>
      <c r="D8" s="622">
        <v>1177767487.4031806</v>
      </c>
    </row>
    <row r="9" spans="1:4" s="277" customFormat="1">
      <c r="A9" s="272" t="s">
        <v>274</v>
      </c>
      <c r="B9" s="333" t="s">
        <v>289</v>
      </c>
      <c r="C9" s="326">
        <v>0.08</v>
      </c>
      <c r="D9" s="622">
        <v>1570356649.8709075</v>
      </c>
    </row>
    <row r="10" spans="1:4" s="277" customFormat="1">
      <c r="A10" s="270" t="s">
        <v>275</v>
      </c>
      <c r="B10" s="332" t="s">
        <v>290</v>
      </c>
      <c r="C10" s="327"/>
      <c r="D10" s="623"/>
    </row>
    <row r="11" spans="1:4" s="278" customFormat="1">
      <c r="A11" s="273" t="s">
        <v>276</v>
      </c>
      <c r="B11" s="324" t="s">
        <v>356</v>
      </c>
      <c r="C11" s="328">
        <v>2.5000000000000001E-2</v>
      </c>
      <c r="D11" s="622">
        <v>490736453.08465862</v>
      </c>
    </row>
    <row r="12" spans="1:4" s="278" customFormat="1">
      <c r="A12" s="273" t="s">
        <v>277</v>
      </c>
      <c r="B12" s="324" t="s">
        <v>291</v>
      </c>
      <c r="C12" s="328">
        <v>0</v>
      </c>
      <c r="D12" s="622">
        <v>0</v>
      </c>
    </row>
    <row r="13" spans="1:4" s="278" customFormat="1">
      <c r="A13" s="273" t="s">
        <v>278</v>
      </c>
      <c r="B13" s="324" t="s">
        <v>292</v>
      </c>
      <c r="C13" s="328">
        <v>2.5000000000000001E-2</v>
      </c>
      <c r="D13" s="622">
        <v>490736453.08465862</v>
      </c>
    </row>
    <row r="14" spans="1:4" s="278" customFormat="1">
      <c r="A14" s="270" t="s">
        <v>279</v>
      </c>
      <c r="B14" s="332" t="s">
        <v>353</v>
      </c>
      <c r="C14" s="329"/>
      <c r="D14" s="623"/>
    </row>
    <row r="15" spans="1:4" s="278" customFormat="1">
      <c r="A15" s="273">
        <v>3.1</v>
      </c>
      <c r="B15" s="324" t="s">
        <v>297</v>
      </c>
      <c r="C15" s="328">
        <v>5.0451527076105576E-2</v>
      </c>
      <c r="D15" s="622">
        <v>990336138.00130677</v>
      </c>
    </row>
    <row r="16" spans="1:4" s="278" customFormat="1">
      <c r="A16" s="273">
        <v>3.2</v>
      </c>
      <c r="B16" s="324" t="s">
        <v>298</v>
      </c>
      <c r="C16" s="328">
        <v>5.7618985778533777E-2</v>
      </c>
      <c r="D16" s="622">
        <v>1131029468.4517221</v>
      </c>
    </row>
    <row r="17" spans="1:6" s="277" customFormat="1">
      <c r="A17" s="273">
        <v>3.3</v>
      </c>
      <c r="B17" s="324" t="s">
        <v>299</v>
      </c>
      <c r="C17" s="328">
        <v>6.7049852492255091E-2</v>
      </c>
      <c r="D17" s="622">
        <v>1316152271.6759529</v>
      </c>
    </row>
    <row r="18" spans="1:6" s="276" customFormat="1" ht="12.75" customHeight="1">
      <c r="A18" s="334"/>
      <c r="B18" s="335" t="s">
        <v>352</v>
      </c>
      <c r="C18" s="330" t="s">
        <v>717</v>
      </c>
      <c r="D18" s="624" t="s">
        <v>718</v>
      </c>
    </row>
    <row r="19" spans="1:6" s="277" customFormat="1">
      <c r="A19" s="274">
        <v>4</v>
      </c>
      <c r="B19" s="324" t="s">
        <v>293</v>
      </c>
      <c r="C19" s="328">
        <v>0.14545152707610559</v>
      </c>
      <c r="D19" s="622">
        <v>2855134659.7230096</v>
      </c>
    </row>
    <row r="20" spans="1:6" s="277" customFormat="1">
      <c r="A20" s="274">
        <v>5</v>
      </c>
      <c r="B20" s="324" t="s">
        <v>90</v>
      </c>
      <c r="C20" s="328">
        <v>0.16761898577853376</v>
      </c>
      <c r="D20" s="622">
        <v>3290269862.02422</v>
      </c>
    </row>
    <row r="21" spans="1:6" s="277" customFormat="1" ht="13.5" thickBot="1">
      <c r="A21" s="279" t="s">
        <v>280</v>
      </c>
      <c r="B21" s="280" t="s">
        <v>294</v>
      </c>
      <c r="C21" s="331">
        <v>0.1970498524922551</v>
      </c>
      <c r="D21" s="625">
        <v>3867981827.7161779</v>
      </c>
    </row>
    <row r="22" spans="1:6">
      <c r="F22" s="234"/>
    </row>
    <row r="23" spans="1:6" ht="51">
      <c r="B23" s="23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3"/>
  <sheetViews>
    <sheetView zoomScaleNormal="100" workbookViewId="0">
      <pane xSplit="1" ySplit="5" topLeftCell="B6" activePane="bottomRight" state="frozen"/>
      <selection activeCell="B62" sqref="B62:D62"/>
      <selection pane="topRight" activeCell="B62" sqref="B62:D62"/>
      <selection pane="bottomLeft" activeCell="B62" sqref="B62:D62"/>
      <selection pane="bottomRight" activeCell="G9" sqref="G9"/>
    </sheetView>
  </sheetViews>
  <sheetFormatPr defaultColWidth="9.140625" defaultRowHeight="15"/>
  <cols>
    <col min="1" max="1" width="10.7109375" style="4" customWidth="1"/>
    <col min="2" max="2" width="91.85546875" style="4" customWidth="1"/>
    <col min="3" max="3" width="53.140625" style="4" customWidth="1"/>
    <col min="4" max="4" width="32.28515625" style="4" customWidth="1"/>
    <col min="5" max="5" width="9.42578125" style="5" customWidth="1"/>
    <col min="10" max="16384" width="9.140625" style="5"/>
  </cols>
  <sheetData>
    <row r="1" spans="1:9">
      <c r="A1" s="2" t="s">
        <v>30</v>
      </c>
      <c r="B1" s="3" t="str">
        <f>'Info '!C2</f>
        <v xml:space="preserve">JSC "Bank of Georgia" </v>
      </c>
      <c r="E1" s="4"/>
    </row>
    <row r="2" spans="1:9" s="49" customFormat="1" ht="15.75" customHeight="1">
      <c r="A2" s="2" t="s">
        <v>31</v>
      </c>
      <c r="B2" s="362">
        <f>'1. key ratios '!B2</f>
        <v>45016</v>
      </c>
      <c r="F2"/>
      <c r="G2"/>
      <c r="H2"/>
      <c r="I2"/>
    </row>
    <row r="3" spans="1:9" s="49" customFormat="1" ht="15.75" customHeight="1">
      <c r="A3" s="87"/>
      <c r="F3"/>
      <c r="G3"/>
      <c r="H3"/>
      <c r="I3"/>
    </row>
    <row r="4" spans="1:9" s="49" customFormat="1" ht="15.75" customHeight="1" thickBot="1">
      <c r="A4" s="49" t="s">
        <v>47</v>
      </c>
      <c r="B4" s="179" t="s">
        <v>178</v>
      </c>
      <c r="D4" s="24" t="s">
        <v>35</v>
      </c>
      <c r="F4"/>
      <c r="G4"/>
      <c r="H4"/>
      <c r="I4"/>
    </row>
    <row r="5" spans="1:9" ht="25.5">
      <c r="A5" s="88" t="s">
        <v>6</v>
      </c>
      <c r="B5" s="201" t="s">
        <v>218</v>
      </c>
      <c r="C5" s="89" t="s">
        <v>660</v>
      </c>
      <c r="D5" s="90" t="s">
        <v>49</v>
      </c>
    </row>
    <row r="6" spans="1:9">
      <c r="A6" s="410">
        <v>1</v>
      </c>
      <c r="B6" s="411" t="s">
        <v>561</v>
      </c>
      <c r="C6" s="626">
        <v>4174042999.7279997</v>
      </c>
      <c r="D6" s="91"/>
      <c r="E6" s="92"/>
    </row>
    <row r="7" spans="1:9">
      <c r="A7" s="410">
        <v>1.1000000000000001</v>
      </c>
      <c r="B7" s="412" t="s">
        <v>562</v>
      </c>
      <c r="C7" s="627">
        <v>740907086.68799996</v>
      </c>
      <c r="D7" s="93"/>
      <c r="E7" s="92"/>
    </row>
    <row r="8" spans="1:9">
      <c r="A8" s="410">
        <v>1.2</v>
      </c>
      <c r="B8" s="412" t="s">
        <v>563</v>
      </c>
      <c r="C8" s="627">
        <v>2442890078.1999998</v>
      </c>
      <c r="D8" s="93"/>
      <c r="E8" s="92"/>
    </row>
    <row r="9" spans="1:9">
      <c r="A9" s="410">
        <v>1.3</v>
      </c>
      <c r="B9" s="412" t="s">
        <v>564</v>
      </c>
      <c r="C9" s="628">
        <v>990245834.84000015</v>
      </c>
      <c r="D9" s="467"/>
      <c r="E9" s="92"/>
    </row>
    <row r="10" spans="1:9">
      <c r="A10" s="410">
        <v>2</v>
      </c>
      <c r="B10" s="413" t="s">
        <v>565</v>
      </c>
      <c r="C10" s="628">
        <v>19264077.770000003</v>
      </c>
      <c r="D10" s="467"/>
      <c r="E10" s="92"/>
    </row>
    <row r="11" spans="1:9">
      <c r="A11" s="410">
        <v>2.1</v>
      </c>
      <c r="B11" s="414" t="s">
        <v>566</v>
      </c>
      <c r="C11" s="629">
        <v>19264077.770000003</v>
      </c>
      <c r="D11" s="468"/>
      <c r="E11" s="94"/>
    </row>
    <row r="12" spans="1:9">
      <c r="A12" s="410">
        <v>3</v>
      </c>
      <c r="B12" s="415" t="s">
        <v>567</v>
      </c>
      <c r="C12" s="629"/>
      <c r="D12" s="468"/>
      <c r="E12" s="94"/>
    </row>
    <row r="13" spans="1:9">
      <c r="A13" s="410">
        <v>4</v>
      </c>
      <c r="B13" s="416" t="s">
        <v>568</v>
      </c>
      <c r="C13" s="629"/>
      <c r="D13" s="468"/>
      <c r="E13" s="94"/>
    </row>
    <row r="14" spans="1:9">
      <c r="A14" s="700">
        <v>5</v>
      </c>
      <c r="B14" s="701" t="s">
        <v>569</v>
      </c>
      <c r="C14" s="629">
        <v>3855842339.2587996</v>
      </c>
      <c r="D14" s="468"/>
      <c r="E14" s="94"/>
    </row>
    <row r="15" spans="1:9">
      <c r="A15" s="425">
        <v>5.0999999999999996</v>
      </c>
      <c r="B15" s="610" t="s">
        <v>570</v>
      </c>
      <c r="C15" s="629">
        <v>5020756.2563000005</v>
      </c>
      <c r="D15" s="468"/>
      <c r="E15" s="94"/>
    </row>
    <row r="16" spans="1:9" ht="31.5">
      <c r="A16" s="460"/>
      <c r="B16" s="704" t="s">
        <v>720</v>
      </c>
      <c r="C16" s="628">
        <v>4435622.9763000002</v>
      </c>
      <c r="D16" s="575" t="s">
        <v>762</v>
      </c>
      <c r="E16" s="92"/>
    </row>
    <row r="17" spans="1:5">
      <c r="A17" s="702">
        <v>5.2</v>
      </c>
      <c r="B17" s="703" t="s">
        <v>571</v>
      </c>
      <c r="C17" s="628">
        <v>3850821583.0024996</v>
      </c>
      <c r="D17" s="467"/>
      <c r="E17" s="92"/>
    </row>
    <row r="18" spans="1:5">
      <c r="A18" s="410">
        <v>5.3</v>
      </c>
      <c r="B18" s="419" t="s">
        <v>572</v>
      </c>
      <c r="C18" s="628">
        <v>0</v>
      </c>
      <c r="D18" s="467"/>
      <c r="E18" s="92"/>
    </row>
    <row r="19" spans="1:5">
      <c r="A19" s="410">
        <v>6</v>
      </c>
      <c r="B19" s="415" t="s">
        <v>573</v>
      </c>
      <c r="C19" s="628">
        <v>16831819288.718208</v>
      </c>
      <c r="D19" s="467"/>
      <c r="E19" s="92"/>
    </row>
    <row r="20" spans="1:5">
      <c r="A20" s="410">
        <v>6.1</v>
      </c>
      <c r="B20" s="418" t="s">
        <v>571</v>
      </c>
      <c r="C20" s="629">
        <v>423897169.8707</v>
      </c>
      <c r="D20" s="467"/>
      <c r="E20" s="92"/>
    </row>
    <row r="21" spans="1:5">
      <c r="A21" s="410">
        <v>6.2</v>
      </c>
      <c r="B21" s="419" t="s">
        <v>572</v>
      </c>
      <c r="C21" s="629">
        <v>16407922118.847507</v>
      </c>
      <c r="D21" s="467"/>
      <c r="E21" s="92"/>
    </row>
    <row r="22" spans="1:5">
      <c r="A22" s="700">
        <v>7</v>
      </c>
      <c r="B22" s="420" t="s">
        <v>574</v>
      </c>
      <c r="C22" s="629">
        <v>157546642.32999998</v>
      </c>
      <c r="D22" s="467"/>
      <c r="E22" s="92"/>
    </row>
    <row r="23" spans="1:5" ht="21">
      <c r="A23" s="425"/>
      <c r="B23" s="709" t="s">
        <v>754</v>
      </c>
      <c r="C23" s="629">
        <v>9467557.6500000004</v>
      </c>
      <c r="D23" s="575" t="s">
        <v>721</v>
      </c>
      <c r="E23" s="92"/>
    </row>
    <row r="24" spans="1:5">
      <c r="A24" s="425"/>
      <c r="B24" s="462"/>
      <c r="C24" s="629"/>
      <c r="D24" s="467"/>
      <c r="E24" s="92"/>
    </row>
    <row r="25" spans="1:5">
      <c r="A25" s="702">
        <v>8</v>
      </c>
      <c r="B25" s="705" t="s">
        <v>575</v>
      </c>
      <c r="C25" s="628">
        <v>30451310.469999995</v>
      </c>
      <c r="D25" s="467"/>
      <c r="E25" s="92"/>
    </row>
    <row r="26" spans="1:5">
      <c r="A26" s="410">
        <v>9</v>
      </c>
      <c r="B26" s="416" t="s">
        <v>576</v>
      </c>
      <c r="C26" s="628">
        <v>604632715.68999994</v>
      </c>
      <c r="D26" s="469"/>
      <c r="E26" s="92"/>
    </row>
    <row r="27" spans="1:5">
      <c r="A27" s="410">
        <v>9.1</v>
      </c>
      <c r="B27" s="418" t="s">
        <v>577</v>
      </c>
      <c r="C27" s="630">
        <v>452259138.08999997</v>
      </c>
      <c r="D27" s="470"/>
      <c r="E27" s="92"/>
    </row>
    <row r="28" spans="1:5">
      <c r="A28" s="410">
        <v>9.1999999999999993</v>
      </c>
      <c r="B28" s="418" t="s">
        <v>578</v>
      </c>
      <c r="C28" s="631">
        <v>152373577.59999999</v>
      </c>
      <c r="D28" s="466"/>
      <c r="E28" s="96"/>
    </row>
    <row r="29" spans="1:5" ht="15.75">
      <c r="A29" s="410">
        <v>10</v>
      </c>
      <c r="B29" s="416" t="s">
        <v>579</v>
      </c>
      <c r="C29" s="632">
        <v>159471238.15000001</v>
      </c>
      <c r="D29" s="710"/>
      <c r="E29" s="92"/>
    </row>
    <row r="30" spans="1:5" ht="15.75">
      <c r="A30" s="410">
        <v>10.1</v>
      </c>
      <c r="B30" s="418" t="s">
        <v>580</v>
      </c>
      <c r="C30" s="627">
        <v>33331342.84</v>
      </c>
      <c r="D30" s="575" t="s">
        <v>722</v>
      </c>
      <c r="E30" s="92"/>
    </row>
    <row r="31" spans="1:5" ht="15.75">
      <c r="A31" s="410">
        <v>10.199999999999999</v>
      </c>
      <c r="B31" s="418" t="s">
        <v>581</v>
      </c>
      <c r="C31" s="627">
        <v>126139895.31</v>
      </c>
      <c r="D31" s="575" t="s">
        <v>722</v>
      </c>
      <c r="E31" s="92"/>
    </row>
    <row r="32" spans="1:5">
      <c r="A32" s="410">
        <v>11</v>
      </c>
      <c r="B32" s="416" t="s">
        <v>582</v>
      </c>
      <c r="C32" s="627">
        <v>0</v>
      </c>
      <c r="D32" s="93"/>
      <c r="E32" s="92"/>
    </row>
    <row r="33" spans="1:5">
      <c r="A33" s="410">
        <v>11.1</v>
      </c>
      <c r="B33" s="418" t="s">
        <v>583</v>
      </c>
      <c r="C33" s="627">
        <v>0</v>
      </c>
      <c r="D33" s="93"/>
      <c r="E33" s="92"/>
    </row>
    <row r="34" spans="1:5">
      <c r="A34" s="410">
        <v>11.2</v>
      </c>
      <c r="B34" s="418" t="s">
        <v>584</v>
      </c>
      <c r="C34" s="627">
        <v>0</v>
      </c>
      <c r="D34" s="93"/>
      <c r="E34" s="92"/>
    </row>
    <row r="35" spans="1:5">
      <c r="A35" s="410">
        <v>13</v>
      </c>
      <c r="B35" s="416" t="s">
        <v>585</v>
      </c>
      <c r="C35" s="627">
        <v>371038326.58919162</v>
      </c>
      <c r="D35" s="93"/>
      <c r="E35" s="92"/>
    </row>
    <row r="36" spans="1:5">
      <c r="A36" s="410">
        <v>13.1</v>
      </c>
      <c r="B36" s="421" t="s">
        <v>586</v>
      </c>
      <c r="C36" s="627">
        <v>146073969.61999995</v>
      </c>
      <c r="D36" s="93"/>
      <c r="E36" s="92"/>
    </row>
    <row r="37" spans="1:5">
      <c r="A37" s="410">
        <v>13.2</v>
      </c>
      <c r="B37" s="421" t="s">
        <v>587</v>
      </c>
      <c r="C37" s="633">
        <v>0</v>
      </c>
      <c r="D37" s="95"/>
      <c r="E37" s="92"/>
    </row>
    <row r="38" spans="1:5">
      <c r="A38" s="410">
        <v>14</v>
      </c>
      <c r="B38" s="422" t="s">
        <v>588</v>
      </c>
      <c r="C38" s="633">
        <v>26204108938.704201</v>
      </c>
      <c r="D38" s="95"/>
      <c r="E38" s="92"/>
    </row>
    <row r="39" spans="1:5">
      <c r="A39" s="410"/>
      <c r="B39" s="423" t="s">
        <v>589</v>
      </c>
      <c r="C39" s="634"/>
      <c r="D39" s="97"/>
      <c r="E39" s="92"/>
    </row>
    <row r="40" spans="1:5">
      <c r="A40" s="410">
        <v>15</v>
      </c>
      <c r="B40" s="424" t="s">
        <v>590</v>
      </c>
      <c r="C40" s="631">
        <v>28061320.780000001</v>
      </c>
      <c r="D40" s="466"/>
      <c r="E40" s="96"/>
    </row>
    <row r="41" spans="1:5">
      <c r="A41" s="425">
        <v>15.1</v>
      </c>
      <c r="B41" s="426" t="s">
        <v>566</v>
      </c>
      <c r="C41" s="627">
        <v>28061320.780000001</v>
      </c>
      <c r="D41" s="93"/>
      <c r="E41" s="92"/>
    </row>
    <row r="42" spans="1:5">
      <c r="A42" s="425">
        <v>16</v>
      </c>
      <c r="B42" s="413" t="s">
        <v>591</v>
      </c>
      <c r="C42" s="627"/>
      <c r="D42" s="93"/>
      <c r="E42" s="92"/>
    </row>
    <row r="43" spans="1:5">
      <c r="A43" s="425">
        <v>17</v>
      </c>
      <c r="B43" s="413" t="s">
        <v>592</v>
      </c>
      <c r="C43" s="627">
        <v>21031978696.394501</v>
      </c>
      <c r="D43" s="93"/>
      <c r="E43" s="92"/>
    </row>
    <row r="44" spans="1:5">
      <c r="A44" s="425">
        <v>17.100000000000001</v>
      </c>
      <c r="B44" s="427" t="s">
        <v>593</v>
      </c>
      <c r="C44" s="627">
        <v>18098649912.908501</v>
      </c>
      <c r="D44" s="93"/>
      <c r="E44" s="92"/>
    </row>
    <row r="45" spans="1:5">
      <c r="A45" s="425">
        <v>17.2</v>
      </c>
      <c r="B45" s="428" t="s">
        <v>594</v>
      </c>
      <c r="C45" s="627">
        <v>2537610168.6660004</v>
      </c>
      <c r="D45" s="93"/>
      <c r="E45" s="92"/>
    </row>
    <row r="46" spans="1:5">
      <c r="A46" s="425">
        <v>17.3</v>
      </c>
      <c r="B46" s="456" t="s">
        <v>595</v>
      </c>
      <c r="C46" s="633">
        <v>301639997.35000002</v>
      </c>
      <c r="D46" s="95"/>
      <c r="E46" s="92"/>
    </row>
    <row r="47" spans="1:5">
      <c r="A47" s="425">
        <v>17.399999999999999</v>
      </c>
      <c r="B47" s="457" t="s">
        <v>596</v>
      </c>
      <c r="C47" s="635">
        <v>94078617.469999999</v>
      </c>
      <c r="D47" s="458"/>
      <c r="E47" s="92"/>
    </row>
    <row r="48" spans="1:5">
      <c r="A48" s="425">
        <v>18</v>
      </c>
      <c r="B48" s="459" t="s">
        <v>597</v>
      </c>
      <c r="C48" s="636">
        <v>3638471.9277000003</v>
      </c>
      <c r="D48" s="465"/>
      <c r="E48" s="96"/>
    </row>
    <row r="49" spans="1:4">
      <c r="A49" s="425">
        <v>19</v>
      </c>
      <c r="B49" s="459" t="s">
        <v>598</v>
      </c>
      <c r="C49" s="637">
        <v>121173352.10241669</v>
      </c>
      <c r="D49" s="460"/>
    </row>
    <row r="50" spans="1:4">
      <c r="A50" s="425">
        <v>19.100000000000001</v>
      </c>
      <c r="B50" s="461" t="s">
        <v>599</v>
      </c>
      <c r="C50" s="637">
        <v>98824776.113609806</v>
      </c>
      <c r="D50" s="460"/>
    </row>
    <row r="51" spans="1:4">
      <c r="A51" s="425">
        <v>19.2</v>
      </c>
      <c r="B51" s="461" t="s">
        <v>600</v>
      </c>
      <c r="C51" s="637">
        <v>22348575.988806896</v>
      </c>
      <c r="D51" s="460"/>
    </row>
    <row r="52" spans="1:4">
      <c r="A52" s="425">
        <v>20</v>
      </c>
      <c r="B52" s="432" t="s">
        <v>601</v>
      </c>
      <c r="C52" s="637">
        <v>784304769</v>
      </c>
      <c r="D52" s="460"/>
    </row>
    <row r="53" spans="1:4" ht="15.75">
      <c r="A53" s="425"/>
      <c r="B53" s="708" t="s">
        <v>752</v>
      </c>
      <c r="C53" s="637">
        <v>384060000</v>
      </c>
      <c r="D53" s="575" t="s">
        <v>760</v>
      </c>
    </row>
    <row r="54" spans="1:4" ht="15.75">
      <c r="A54" s="425"/>
      <c r="B54" s="708" t="s">
        <v>753</v>
      </c>
      <c r="C54" s="637">
        <v>376378800</v>
      </c>
      <c r="D54" s="575" t="s">
        <v>761</v>
      </c>
    </row>
    <row r="55" spans="1:4">
      <c r="A55" s="425">
        <v>21</v>
      </c>
      <c r="B55" s="462" t="s">
        <v>602</v>
      </c>
      <c r="C55" s="637">
        <v>201800952.35082144</v>
      </c>
      <c r="D55" s="460"/>
    </row>
    <row r="56" spans="1:4">
      <c r="A56" s="425">
        <v>21.1</v>
      </c>
      <c r="B56" s="428" t="s">
        <v>603</v>
      </c>
      <c r="C56" s="637">
        <v>2327414.75</v>
      </c>
      <c r="D56" s="460"/>
    </row>
    <row r="57" spans="1:4">
      <c r="A57" s="425">
        <v>22</v>
      </c>
      <c r="B57" s="433" t="s">
        <v>604</v>
      </c>
      <c r="C57" s="637">
        <v>22170957562.555439</v>
      </c>
      <c r="D57" s="460"/>
    </row>
    <row r="58" spans="1:4">
      <c r="A58" s="425"/>
      <c r="B58" s="434" t="s">
        <v>605</v>
      </c>
      <c r="C58" s="638"/>
      <c r="D58" s="460"/>
    </row>
    <row r="59" spans="1:4" ht="15.75">
      <c r="A59" s="425">
        <v>23</v>
      </c>
      <c r="B59" s="432" t="s">
        <v>606</v>
      </c>
      <c r="C59" s="637">
        <v>27993660.18</v>
      </c>
      <c r="D59" s="575" t="s">
        <v>757</v>
      </c>
    </row>
    <row r="60" spans="1:4">
      <c r="A60" s="425">
        <v>24</v>
      </c>
      <c r="B60" s="432" t="s">
        <v>607</v>
      </c>
      <c r="C60" s="637">
        <v>0</v>
      </c>
      <c r="D60" s="460"/>
    </row>
    <row r="61" spans="1:4" ht="15.75">
      <c r="A61" s="425">
        <v>25</v>
      </c>
      <c r="B61" s="459" t="s">
        <v>608</v>
      </c>
      <c r="C61" s="637">
        <v>182642927.07627702</v>
      </c>
      <c r="D61" s="575" t="s">
        <v>758</v>
      </c>
    </row>
    <row r="62" spans="1:4" ht="15.75">
      <c r="A62" s="425">
        <v>26</v>
      </c>
      <c r="B62" s="459" t="s">
        <v>609</v>
      </c>
      <c r="C62" s="637">
        <v>-10173</v>
      </c>
      <c r="D62" s="575" t="s">
        <v>759</v>
      </c>
    </row>
    <row r="63" spans="1:4">
      <c r="A63" s="425">
        <v>27</v>
      </c>
      <c r="B63" s="459" t="s">
        <v>610</v>
      </c>
      <c r="C63" s="637">
        <v>0</v>
      </c>
      <c r="D63" s="460"/>
    </row>
    <row r="64" spans="1:4">
      <c r="A64" s="425">
        <v>27.1</v>
      </c>
      <c r="B64" s="457" t="s">
        <v>611</v>
      </c>
      <c r="C64" s="637">
        <v>0</v>
      </c>
      <c r="D64" s="460"/>
    </row>
    <row r="65" spans="1:4">
      <c r="A65" s="425">
        <v>27.2</v>
      </c>
      <c r="B65" s="457" t="s">
        <v>612</v>
      </c>
      <c r="C65" s="637">
        <v>0</v>
      </c>
      <c r="D65" s="460"/>
    </row>
    <row r="66" spans="1:4">
      <c r="A66" s="425">
        <v>28</v>
      </c>
      <c r="B66" s="435" t="s">
        <v>613</v>
      </c>
      <c r="C66" s="637">
        <v>0</v>
      </c>
      <c r="D66" s="460"/>
    </row>
    <row r="67" spans="1:4">
      <c r="A67" s="425">
        <v>29</v>
      </c>
      <c r="B67" s="459" t="s">
        <v>614</v>
      </c>
      <c r="C67" s="637">
        <v>32124322.266700003</v>
      </c>
      <c r="D67" s="460"/>
    </row>
    <row r="68" spans="1:4">
      <c r="A68" s="425">
        <v>29.1</v>
      </c>
      <c r="B68" s="463" t="s">
        <v>615</v>
      </c>
      <c r="C68" s="637">
        <v>2358668.17</v>
      </c>
      <c r="D68" s="460"/>
    </row>
    <row r="69" spans="1:4" ht="15.75">
      <c r="A69" s="425">
        <v>29.2</v>
      </c>
      <c r="B69" s="471" t="s">
        <v>616</v>
      </c>
      <c r="C69" s="637">
        <v>858680.64</v>
      </c>
      <c r="D69" s="575" t="s">
        <v>755</v>
      </c>
    </row>
    <row r="70" spans="1:4" ht="15.75">
      <c r="A70" s="425">
        <v>29.3</v>
      </c>
      <c r="B70" s="471" t="s">
        <v>617</v>
      </c>
      <c r="C70" s="637">
        <v>28906973.456700005</v>
      </c>
      <c r="D70" s="575" t="s">
        <v>755</v>
      </c>
    </row>
    <row r="71" spans="1:4" ht="15.75">
      <c r="A71" s="425">
        <v>30</v>
      </c>
      <c r="B71" s="437" t="s">
        <v>618</v>
      </c>
      <c r="C71" s="637">
        <v>3790400640.1257858</v>
      </c>
      <c r="D71" s="575" t="s">
        <v>755</v>
      </c>
    </row>
    <row r="72" spans="1:4" ht="15.75">
      <c r="A72" s="425">
        <v>31</v>
      </c>
      <c r="B72" s="464" t="s">
        <v>619</v>
      </c>
      <c r="C72" s="637">
        <v>4033151376.6487627</v>
      </c>
      <c r="D72" s="575" t="s">
        <v>756</v>
      </c>
    </row>
    <row r="73" spans="1:4">
      <c r="A73" s="425">
        <v>32</v>
      </c>
      <c r="B73" s="437" t="s">
        <v>620</v>
      </c>
      <c r="C73" s="637">
        <v>26204108939.204201</v>
      </c>
      <c r="D73" s="46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23" bestFit="1" customWidth="1"/>
    <col min="17" max="17" width="14.7109375" style="23" customWidth="1"/>
    <col min="18" max="18" width="13" style="23" bestFit="1" customWidth="1"/>
    <col min="19" max="19" width="34.85546875" style="23" customWidth="1"/>
    <col min="20" max="16384" width="9.140625" style="23"/>
  </cols>
  <sheetData>
    <row r="1" spans="1:19">
      <c r="A1" s="2" t="s">
        <v>30</v>
      </c>
      <c r="B1" s="3" t="str">
        <f>'Info '!C2</f>
        <v xml:space="preserve">JSC "Bank of Georgia" </v>
      </c>
    </row>
    <row r="2" spans="1:19">
      <c r="A2" s="2" t="s">
        <v>31</v>
      </c>
      <c r="B2" s="362">
        <f>'1. key ratios '!B2</f>
        <v>45016</v>
      </c>
    </row>
    <row r="4" spans="1:19" ht="26.25" thickBot="1">
      <c r="A4" s="4" t="s">
        <v>146</v>
      </c>
      <c r="B4" s="222" t="s">
        <v>251</v>
      </c>
    </row>
    <row r="5" spans="1:19" s="208" customFormat="1">
      <c r="A5" s="203"/>
      <c r="B5" s="204"/>
      <c r="C5" s="205" t="s">
        <v>0</v>
      </c>
      <c r="D5" s="205" t="s">
        <v>1</v>
      </c>
      <c r="E5" s="205" t="s">
        <v>2</v>
      </c>
      <c r="F5" s="205" t="s">
        <v>3</v>
      </c>
      <c r="G5" s="205" t="s">
        <v>4</v>
      </c>
      <c r="H5" s="205" t="s">
        <v>5</v>
      </c>
      <c r="I5" s="205" t="s">
        <v>8</v>
      </c>
      <c r="J5" s="205" t="s">
        <v>9</v>
      </c>
      <c r="K5" s="205" t="s">
        <v>10</v>
      </c>
      <c r="L5" s="205" t="s">
        <v>11</v>
      </c>
      <c r="M5" s="205" t="s">
        <v>12</v>
      </c>
      <c r="N5" s="205" t="s">
        <v>13</v>
      </c>
      <c r="O5" s="205" t="s">
        <v>235</v>
      </c>
      <c r="P5" s="205" t="s">
        <v>236</v>
      </c>
      <c r="Q5" s="205" t="s">
        <v>237</v>
      </c>
      <c r="R5" s="206" t="s">
        <v>238</v>
      </c>
      <c r="S5" s="207" t="s">
        <v>239</v>
      </c>
    </row>
    <row r="6" spans="1:19" s="208" customFormat="1" ht="99" customHeight="1">
      <c r="A6" s="209"/>
      <c r="B6" s="756" t="s">
        <v>240</v>
      </c>
      <c r="C6" s="752">
        <v>0</v>
      </c>
      <c r="D6" s="753"/>
      <c r="E6" s="752">
        <v>0.2</v>
      </c>
      <c r="F6" s="753"/>
      <c r="G6" s="752">
        <v>0.35</v>
      </c>
      <c r="H6" s="753"/>
      <c r="I6" s="752">
        <v>0.5</v>
      </c>
      <c r="J6" s="753"/>
      <c r="K6" s="752">
        <v>0.75</v>
      </c>
      <c r="L6" s="753"/>
      <c r="M6" s="752">
        <v>1</v>
      </c>
      <c r="N6" s="753"/>
      <c r="O6" s="752">
        <v>1.5</v>
      </c>
      <c r="P6" s="753"/>
      <c r="Q6" s="752">
        <v>2.5</v>
      </c>
      <c r="R6" s="753"/>
      <c r="S6" s="754" t="s">
        <v>145</v>
      </c>
    </row>
    <row r="7" spans="1:19" s="208" customFormat="1" ht="30.75" customHeight="1">
      <c r="A7" s="209"/>
      <c r="B7" s="757"/>
      <c r="C7" s="200" t="s">
        <v>148</v>
      </c>
      <c r="D7" s="200" t="s">
        <v>147</v>
      </c>
      <c r="E7" s="200" t="s">
        <v>148</v>
      </c>
      <c r="F7" s="200" t="s">
        <v>147</v>
      </c>
      <c r="G7" s="200" t="s">
        <v>148</v>
      </c>
      <c r="H7" s="200" t="s">
        <v>147</v>
      </c>
      <c r="I7" s="200" t="s">
        <v>148</v>
      </c>
      <c r="J7" s="200" t="s">
        <v>147</v>
      </c>
      <c r="K7" s="200" t="s">
        <v>148</v>
      </c>
      <c r="L7" s="200" t="s">
        <v>147</v>
      </c>
      <c r="M7" s="200" t="s">
        <v>148</v>
      </c>
      <c r="N7" s="200" t="s">
        <v>147</v>
      </c>
      <c r="O7" s="200" t="s">
        <v>148</v>
      </c>
      <c r="P7" s="200" t="s">
        <v>147</v>
      </c>
      <c r="Q7" s="200" t="s">
        <v>148</v>
      </c>
      <c r="R7" s="200" t="s">
        <v>147</v>
      </c>
      <c r="S7" s="755"/>
    </row>
    <row r="8" spans="1:19" s="100" customFormat="1">
      <c r="A8" s="98">
        <v>1</v>
      </c>
      <c r="B8" s="1" t="s">
        <v>51</v>
      </c>
      <c r="C8" s="99">
        <v>3312343558.8199997</v>
      </c>
      <c r="D8" s="99"/>
      <c r="E8" s="99">
        <v>0</v>
      </c>
      <c r="F8" s="99"/>
      <c r="G8" s="99"/>
      <c r="H8" s="99"/>
      <c r="I8" s="99">
        <v>0</v>
      </c>
      <c r="J8" s="99"/>
      <c r="K8" s="99">
        <v>0.35</v>
      </c>
      <c r="L8" s="99"/>
      <c r="M8" s="99">
        <v>2211508714</v>
      </c>
      <c r="N8" s="99"/>
      <c r="O8" s="99">
        <v>0</v>
      </c>
      <c r="P8" s="99"/>
      <c r="Q8" s="99">
        <v>0</v>
      </c>
      <c r="R8" s="99"/>
      <c r="S8" s="223">
        <v>2211508714.2624998</v>
      </c>
    </row>
    <row r="9" spans="1:19" s="100" customFormat="1">
      <c r="A9" s="98">
        <v>2</v>
      </c>
      <c r="B9" s="1" t="s">
        <v>52</v>
      </c>
      <c r="C9" s="99">
        <v>0</v>
      </c>
      <c r="D9" s="99"/>
      <c r="E9" s="99">
        <v>0</v>
      </c>
      <c r="F9" s="99"/>
      <c r="G9" s="99"/>
      <c r="H9" s="99"/>
      <c r="I9" s="99">
        <v>0</v>
      </c>
      <c r="J9" s="99"/>
      <c r="K9" s="99">
        <v>0</v>
      </c>
      <c r="L9" s="99"/>
      <c r="M9" s="99">
        <v>0</v>
      </c>
      <c r="N9" s="99"/>
      <c r="O9" s="99">
        <v>0</v>
      </c>
      <c r="P9" s="99"/>
      <c r="Q9" s="99">
        <v>0</v>
      </c>
      <c r="R9" s="99"/>
      <c r="S9" s="223">
        <v>0</v>
      </c>
    </row>
    <row r="10" spans="1:19" s="100" customFormat="1">
      <c r="A10" s="98">
        <v>3</v>
      </c>
      <c r="B10" s="1" t="s">
        <v>164</v>
      </c>
      <c r="C10" s="99">
        <v>0</v>
      </c>
      <c r="D10" s="99"/>
      <c r="E10" s="99">
        <v>0</v>
      </c>
      <c r="F10" s="99"/>
      <c r="G10" s="99"/>
      <c r="H10" s="99"/>
      <c r="I10" s="99">
        <v>0</v>
      </c>
      <c r="J10" s="99"/>
      <c r="K10" s="99">
        <v>0</v>
      </c>
      <c r="L10" s="99"/>
      <c r="M10" s="99">
        <v>0</v>
      </c>
      <c r="N10" s="99"/>
      <c r="O10" s="99">
        <v>0</v>
      </c>
      <c r="P10" s="99"/>
      <c r="Q10" s="99">
        <v>0</v>
      </c>
      <c r="R10" s="99"/>
      <c r="S10" s="223">
        <v>0</v>
      </c>
    </row>
    <row r="11" spans="1:19" s="100" customFormat="1">
      <c r="A11" s="98">
        <v>4</v>
      </c>
      <c r="B11" s="1" t="s">
        <v>53</v>
      </c>
      <c r="C11" s="99">
        <v>856983241.23000002</v>
      </c>
      <c r="D11" s="99"/>
      <c r="E11" s="99">
        <v>50042580.57</v>
      </c>
      <c r="F11" s="99"/>
      <c r="G11" s="99"/>
      <c r="H11" s="99"/>
      <c r="I11" s="99">
        <v>46852940.234099999</v>
      </c>
      <c r="J11" s="99"/>
      <c r="K11" s="99">
        <v>0</v>
      </c>
      <c r="L11" s="99"/>
      <c r="M11" s="99">
        <v>0</v>
      </c>
      <c r="N11" s="99"/>
      <c r="O11" s="99">
        <v>0</v>
      </c>
      <c r="P11" s="99"/>
      <c r="Q11" s="99">
        <v>0</v>
      </c>
      <c r="R11" s="99"/>
      <c r="S11" s="223">
        <v>33434986.23105</v>
      </c>
    </row>
    <row r="12" spans="1:19" s="100" customFormat="1">
      <c r="A12" s="98">
        <v>5</v>
      </c>
      <c r="B12" s="1" t="s">
        <v>54</v>
      </c>
      <c r="C12" s="99">
        <v>0</v>
      </c>
      <c r="D12" s="99"/>
      <c r="E12" s="99">
        <v>0</v>
      </c>
      <c r="F12" s="99"/>
      <c r="G12" s="99"/>
      <c r="H12" s="99"/>
      <c r="I12" s="99">
        <v>0</v>
      </c>
      <c r="J12" s="99"/>
      <c r="K12" s="99">
        <v>0</v>
      </c>
      <c r="L12" s="99"/>
      <c r="M12" s="99">
        <v>0</v>
      </c>
      <c r="N12" s="99"/>
      <c r="O12" s="99">
        <v>0</v>
      </c>
      <c r="P12" s="99"/>
      <c r="Q12" s="99">
        <v>0</v>
      </c>
      <c r="R12" s="99"/>
      <c r="S12" s="223">
        <v>0</v>
      </c>
    </row>
    <row r="13" spans="1:19" s="100" customFormat="1">
      <c r="A13" s="98">
        <v>6</v>
      </c>
      <c r="B13" s="1" t="s">
        <v>55</v>
      </c>
      <c r="C13" s="99">
        <v>0</v>
      </c>
      <c r="D13" s="99"/>
      <c r="E13" s="99">
        <v>1058615748.2634001</v>
      </c>
      <c r="F13" s="99"/>
      <c r="G13" s="99">
        <v>0</v>
      </c>
      <c r="H13" s="99"/>
      <c r="I13" s="99">
        <v>18434238.670000002</v>
      </c>
      <c r="J13" s="99"/>
      <c r="K13" s="99">
        <v>0</v>
      </c>
      <c r="L13" s="99"/>
      <c r="M13" s="99">
        <v>82814018.311499998</v>
      </c>
      <c r="N13" s="99"/>
      <c r="O13" s="99">
        <v>0</v>
      </c>
      <c r="P13" s="99"/>
      <c r="Q13" s="99">
        <v>0</v>
      </c>
      <c r="R13" s="99"/>
      <c r="S13" s="223">
        <v>303754287.29918003</v>
      </c>
    </row>
    <row r="14" spans="1:19" s="100" customFormat="1">
      <c r="A14" s="98">
        <v>7</v>
      </c>
      <c r="B14" s="1" t="s">
        <v>56</v>
      </c>
      <c r="C14" s="99"/>
      <c r="D14" s="99"/>
      <c r="E14" s="99">
        <v>0</v>
      </c>
      <c r="F14" s="99"/>
      <c r="G14" s="99">
        <v>0</v>
      </c>
      <c r="H14" s="99"/>
      <c r="I14" s="99">
        <v>0</v>
      </c>
      <c r="J14" s="99"/>
      <c r="K14" s="99">
        <v>0</v>
      </c>
      <c r="L14" s="99"/>
      <c r="M14" s="99">
        <v>6089228005.04</v>
      </c>
      <c r="N14" s="99">
        <v>936071307.35800004</v>
      </c>
      <c r="O14" s="99">
        <v>0</v>
      </c>
      <c r="P14" s="99"/>
      <c r="Q14" s="99">
        <v>0</v>
      </c>
      <c r="R14" s="99"/>
      <c r="S14" s="223">
        <v>7025299312.3979998</v>
      </c>
    </row>
    <row r="15" spans="1:19" s="100" customFormat="1">
      <c r="A15" s="98">
        <v>8</v>
      </c>
      <c r="B15" s="1" t="s">
        <v>57</v>
      </c>
      <c r="C15" s="99"/>
      <c r="D15" s="99"/>
      <c r="E15" s="99"/>
      <c r="F15" s="99"/>
      <c r="G15" s="99">
        <v>0</v>
      </c>
      <c r="H15" s="99"/>
      <c r="I15" s="99">
        <v>0</v>
      </c>
      <c r="J15" s="99"/>
      <c r="K15" s="99">
        <v>6133974050.1868</v>
      </c>
      <c r="L15" s="99">
        <v>111481387.3096</v>
      </c>
      <c r="M15" s="99">
        <v>0</v>
      </c>
      <c r="N15" s="99">
        <v>0</v>
      </c>
      <c r="O15" s="99"/>
      <c r="P15" s="99"/>
      <c r="Q15" s="99">
        <v>0</v>
      </c>
      <c r="R15" s="99"/>
      <c r="S15" s="223">
        <v>4684091578.1223001</v>
      </c>
    </row>
    <row r="16" spans="1:19" s="100" customFormat="1">
      <c r="A16" s="98">
        <v>9</v>
      </c>
      <c r="B16" s="1" t="s">
        <v>58</v>
      </c>
      <c r="C16" s="99"/>
      <c r="D16" s="99"/>
      <c r="E16" s="99"/>
      <c r="F16" s="99"/>
      <c r="G16" s="99">
        <v>3886910295.8817</v>
      </c>
      <c r="H16" s="99"/>
      <c r="I16" s="99">
        <v>0</v>
      </c>
      <c r="J16" s="99"/>
      <c r="K16" s="99">
        <v>0</v>
      </c>
      <c r="L16" s="99"/>
      <c r="M16" s="99">
        <v>0</v>
      </c>
      <c r="N16" s="99"/>
      <c r="O16" s="99">
        <v>0</v>
      </c>
      <c r="P16" s="99"/>
      <c r="Q16" s="99">
        <v>0</v>
      </c>
      <c r="R16" s="99"/>
      <c r="S16" s="223">
        <v>1360418603.5585949</v>
      </c>
    </row>
    <row r="17" spans="1:19" s="100" customFormat="1">
      <c r="A17" s="98">
        <v>10</v>
      </c>
      <c r="B17" s="1" t="s">
        <v>59</v>
      </c>
      <c r="C17" s="99"/>
      <c r="D17" s="99"/>
      <c r="E17" s="99"/>
      <c r="F17" s="99"/>
      <c r="G17" s="99">
        <v>0</v>
      </c>
      <c r="H17" s="99"/>
      <c r="I17" s="99">
        <v>27715677.810399983</v>
      </c>
      <c r="J17" s="99"/>
      <c r="K17" s="99">
        <v>0</v>
      </c>
      <c r="L17" s="99"/>
      <c r="M17" s="99">
        <v>145043528.93000001</v>
      </c>
      <c r="N17" s="99"/>
      <c r="O17" s="99">
        <v>2346163.0521</v>
      </c>
      <c r="P17" s="99"/>
      <c r="Q17" s="99">
        <v>0</v>
      </c>
      <c r="R17" s="99"/>
      <c r="S17" s="223">
        <v>162420612.41335002</v>
      </c>
    </row>
    <row r="18" spans="1:19" s="100" customFormat="1">
      <c r="A18" s="98">
        <v>11</v>
      </c>
      <c r="B18" s="1" t="s">
        <v>60</v>
      </c>
      <c r="C18" s="99"/>
      <c r="D18" s="99"/>
      <c r="E18" s="99"/>
      <c r="F18" s="99"/>
      <c r="G18" s="99">
        <v>0</v>
      </c>
      <c r="H18" s="99"/>
      <c r="I18" s="99">
        <v>0</v>
      </c>
      <c r="J18" s="99"/>
      <c r="K18" s="99">
        <v>0</v>
      </c>
      <c r="L18" s="99"/>
      <c r="M18" s="99">
        <v>91469138.388999999</v>
      </c>
      <c r="N18" s="99"/>
      <c r="O18" s="99">
        <v>111546592.76450001</v>
      </c>
      <c r="P18" s="99"/>
      <c r="Q18" s="99">
        <v>46041651.943259053</v>
      </c>
      <c r="R18" s="99"/>
      <c r="S18" s="223">
        <v>373893157.39389765</v>
      </c>
    </row>
    <row r="19" spans="1:19" s="100" customFormat="1">
      <c r="A19" s="98">
        <v>12</v>
      </c>
      <c r="B19" s="1" t="s">
        <v>61</v>
      </c>
      <c r="C19" s="99"/>
      <c r="D19" s="99"/>
      <c r="E19" s="99"/>
      <c r="F19" s="99"/>
      <c r="G19" s="99">
        <v>0</v>
      </c>
      <c r="H19" s="99"/>
      <c r="I19" s="99">
        <v>0</v>
      </c>
      <c r="J19" s="99"/>
      <c r="K19" s="99">
        <v>0</v>
      </c>
      <c r="L19" s="99"/>
      <c r="M19" s="99">
        <v>0</v>
      </c>
      <c r="N19" s="99"/>
      <c r="O19" s="99">
        <v>0</v>
      </c>
      <c r="P19" s="99"/>
      <c r="Q19" s="99">
        <v>0</v>
      </c>
      <c r="R19" s="99"/>
      <c r="S19" s="223">
        <v>0</v>
      </c>
    </row>
    <row r="20" spans="1:19" s="100" customFormat="1">
      <c r="A20" s="98">
        <v>13</v>
      </c>
      <c r="B20" s="1" t="s">
        <v>144</v>
      </c>
      <c r="C20" s="99"/>
      <c r="D20" s="99"/>
      <c r="E20" s="99"/>
      <c r="F20" s="99"/>
      <c r="G20" s="99">
        <v>0</v>
      </c>
      <c r="H20" s="99"/>
      <c r="I20" s="99">
        <v>0</v>
      </c>
      <c r="J20" s="99"/>
      <c r="K20" s="99">
        <v>0</v>
      </c>
      <c r="L20" s="99"/>
      <c r="M20" s="99">
        <v>0</v>
      </c>
      <c r="N20" s="99"/>
      <c r="O20" s="99">
        <v>0</v>
      </c>
      <c r="P20" s="99"/>
      <c r="Q20" s="99">
        <v>0</v>
      </c>
      <c r="R20" s="99"/>
      <c r="S20" s="223">
        <v>0</v>
      </c>
    </row>
    <row r="21" spans="1:19" s="100" customFormat="1">
      <c r="A21" s="98">
        <v>14</v>
      </c>
      <c r="B21" s="1" t="s">
        <v>63</v>
      </c>
      <c r="C21" s="99">
        <v>740907086.68800008</v>
      </c>
      <c r="D21" s="99"/>
      <c r="E21" s="99"/>
      <c r="F21" s="99"/>
      <c r="G21" s="99">
        <v>0</v>
      </c>
      <c r="H21" s="99"/>
      <c r="I21" s="99">
        <v>0</v>
      </c>
      <c r="J21" s="99"/>
      <c r="K21" s="99">
        <v>0</v>
      </c>
      <c r="L21" s="99"/>
      <c r="M21" s="99">
        <v>967042706.74804235</v>
      </c>
      <c r="N21" s="99"/>
      <c r="O21" s="99">
        <v>0</v>
      </c>
      <c r="P21" s="99"/>
      <c r="Q21" s="99">
        <v>148555914.72509998</v>
      </c>
      <c r="R21" s="99"/>
      <c r="S21" s="223">
        <v>1338432493.5607924</v>
      </c>
    </row>
    <row r="22" spans="1:19" ht="13.5" thickBot="1">
      <c r="A22" s="101"/>
      <c r="B22" s="102" t="s">
        <v>64</v>
      </c>
      <c r="C22" s="103">
        <f>SUM(C8:C21)</f>
        <v>4910233886.7379999</v>
      </c>
      <c r="D22" s="103">
        <f t="shared" ref="D22:J22" si="0">SUM(D8:D21)</f>
        <v>0</v>
      </c>
      <c r="E22" s="103">
        <f t="shared" si="0"/>
        <v>1108658328.8334</v>
      </c>
      <c r="F22" s="103">
        <f t="shared" si="0"/>
        <v>0</v>
      </c>
      <c r="G22" s="103">
        <f t="shared" si="0"/>
        <v>3886910295.8817</v>
      </c>
      <c r="H22" s="103">
        <f t="shared" si="0"/>
        <v>0</v>
      </c>
      <c r="I22" s="103">
        <f t="shared" si="0"/>
        <v>93002856.71449998</v>
      </c>
      <c r="J22" s="103">
        <f t="shared" si="0"/>
        <v>0</v>
      </c>
      <c r="K22" s="103">
        <f t="shared" ref="K22:S22" si="1">SUM(K8:K21)</f>
        <v>6133974050.5368004</v>
      </c>
      <c r="L22" s="103">
        <f t="shared" si="1"/>
        <v>111481387.3096</v>
      </c>
      <c r="M22" s="103">
        <f t="shared" si="1"/>
        <v>9587106111.4185429</v>
      </c>
      <c r="N22" s="103">
        <f t="shared" si="1"/>
        <v>936071307.35800004</v>
      </c>
      <c r="O22" s="103">
        <f t="shared" si="1"/>
        <v>113892755.81660001</v>
      </c>
      <c r="P22" s="103">
        <f t="shared" si="1"/>
        <v>0</v>
      </c>
      <c r="Q22" s="103">
        <f t="shared" si="1"/>
        <v>194597566.66835904</v>
      </c>
      <c r="R22" s="103">
        <f t="shared" si="1"/>
        <v>0</v>
      </c>
      <c r="S22" s="224">
        <f t="shared" si="1"/>
        <v>17493253745.239666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8"/>
  <sheetViews>
    <sheetView workbookViewId="0">
      <pane xSplit="2" ySplit="6" topLeftCell="O7" activePane="bottomRight" state="frozen"/>
      <selection activeCell="B9" sqref="B9"/>
      <selection pane="topRight" activeCell="B9" sqref="B9"/>
      <selection pane="bottomLeft" activeCell="B9" sqref="B9"/>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23"/>
  </cols>
  <sheetData>
    <row r="1" spans="1:22">
      <c r="A1" s="2" t="s">
        <v>30</v>
      </c>
      <c r="B1" s="3" t="str">
        <f>'Info '!C2</f>
        <v xml:space="preserve">JSC "Bank of Georgia" </v>
      </c>
    </row>
    <row r="2" spans="1:22">
      <c r="A2" s="2" t="s">
        <v>31</v>
      </c>
      <c r="B2" s="362">
        <f>'1. key ratios '!B2</f>
        <v>45016</v>
      </c>
    </row>
    <row r="4" spans="1:22" ht="13.5" thickBot="1">
      <c r="A4" s="4" t="s">
        <v>243</v>
      </c>
      <c r="B4" s="104" t="s">
        <v>50</v>
      </c>
      <c r="V4" s="24" t="s">
        <v>35</v>
      </c>
    </row>
    <row r="5" spans="1:22" ht="12.75" customHeight="1">
      <c r="A5" s="105"/>
      <c r="B5" s="106"/>
      <c r="C5" s="758" t="s">
        <v>169</v>
      </c>
      <c r="D5" s="759"/>
      <c r="E5" s="759"/>
      <c r="F5" s="759"/>
      <c r="G5" s="759"/>
      <c r="H5" s="759"/>
      <c r="I5" s="759"/>
      <c r="J5" s="759"/>
      <c r="K5" s="759"/>
      <c r="L5" s="760"/>
      <c r="M5" s="761" t="s">
        <v>170</v>
      </c>
      <c r="N5" s="762"/>
      <c r="O5" s="762"/>
      <c r="P5" s="762"/>
      <c r="Q5" s="762"/>
      <c r="R5" s="762"/>
      <c r="S5" s="763"/>
      <c r="T5" s="766" t="s">
        <v>241</v>
      </c>
      <c r="U5" s="766" t="s">
        <v>242</v>
      </c>
      <c r="V5" s="764" t="s">
        <v>76</v>
      </c>
    </row>
    <row r="6" spans="1:22" s="59" customFormat="1" ht="102">
      <c r="A6" s="56"/>
      <c r="B6" s="107"/>
      <c r="C6" s="108" t="s">
        <v>65</v>
      </c>
      <c r="D6" s="182" t="s">
        <v>66</v>
      </c>
      <c r="E6" s="135" t="s">
        <v>172</v>
      </c>
      <c r="F6" s="135" t="s">
        <v>173</v>
      </c>
      <c r="G6" s="182" t="s">
        <v>176</v>
      </c>
      <c r="H6" s="182" t="s">
        <v>171</v>
      </c>
      <c r="I6" s="182" t="s">
        <v>67</v>
      </c>
      <c r="J6" s="182" t="s">
        <v>68</v>
      </c>
      <c r="K6" s="109" t="s">
        <v>69</v>
      </c>
      <c r="L6" s="110" t="s">
        <v>70</v>
      </c>
      <c r="M6" s="108" t="s">
        <v>174</v>
      </c>
      <c r="N6" s="109" t="s">
        <v>71</v>
      </c>
      <c r="O6" s="109" t="s">
        <v>72</v>
      </c>
      <c r="P6" s="109" t="s">
        <v>73</v>
      </c>
      <c r="Q6" s="109" t="s">
        <v>74</v>
      </c>
      <c r="R6" s="109" t="s">
        <v>75</v>
      </c>
      <c r="S6" s="202" t="s">
        <v>175</v>
      </c>
      <c r="T6" s="767"/>
      <c r="U6" s="767"/>
      <c r="V6" s="765"/>
    </row>
    <row r="7" spans="1:22" s="100" customFormat="1">
      <c r="A7" s="111">
        <v>1</v>
      </c>
      <c r="B7" s="1" t="s">
        <v>51</v>
      </c>
      <c r="C7" s="112"/>
      <c r="D7" s="99">
        <v>0</v>
      </c>
      <c r="E7" s="99"/>
      <c r="F7" s="99"/>
      <c r="G7" s="99"/>
      <c r="H7" s="99"/>
      <c r="I7" s="99"/>
      <c r="J7" s="99"/>
      <c r="K7" s="99"/>
      <c r="L7" s="113"/>
      <c r="M7" s="112">
        <v>0</v>
      </c>
      <c r="N7" s="99"/>
      <c r="O7" s="99"/>
      <c r="P7" s="99"/>
      <c r="Q7" s="99"/>
      <c r="R7" s="99">
        <v>0</v>
      </c>
      <c r="S7" s="113"/>
      <c r="T7" s="210"/>
      <c r="U7" s="210"/>
      <c r="V7" s="114">
        <f>SUM(C7:S7)</f>
        <v>0</v>
      </c>
    </row>
    <row r="8" spans="1:22" s="100" customFormat="1">
      <c r="A8" s="111">
        <v>2</v>
      </c>
      <c r="B8" s="1" t="s">
        <v>52</v>
      </c>
      <c r="C8" s="112"/>
      <c r="D8" s="99">
        <v>0</v>
      </c>
      <c r="E8" s="99"/>
      <c r="F8" s="99"/>
      <c r="G8" s="99"/>
      <c r="H8" s="99"/>
      <c r="I8" s="99"/>
      <c r="J8" s="99"/>
      <c r="K8" s="99"/>
      <c r="L8" s="113"/>
      <c r="M8" s="112"/>
      <c r="N8" s="99"/>
      <c r="O8" s="99"/>
      <c r="P8" s="99"/>
      <c r="Q8" s="99"/>
      <c r="R8" s="99">
        <v>0</v>
      </c>
      <c r="S8" s="113"/>
      <c r="T8" s="210"/>
      <c r="U8" s="210"/>
      <c r="V8" s="114">
        <f t="shared" ref="V8:V20" si="0">SUM(C8:S8)</f>
        <v>0</v>
      </c>
    </row>
    <row r="9" spans="1:22" s="100" customFormat="1">
      <c r="A9" s="111">
        <v>3</v>
      </c>
      <c r="B9" s="1" t="s">
        <v>165</v>
      </c>
      <c r="C9" s="112"/>
      <c r="D9" s="99">
        <v>0</v>
      </c>
      <c r="E9" s="99"/>
      <c r="F9" s="99"/>
      <c r="G9" s="99"/>
      <c r="H9" s="99"/>
      <c r="I9" s="99"/>
      <c r="J9" s="99"/>
      <c r="K9" s="99"/>
      <c r="L9" s="113"/>
      <c r="M9" s="112"/>
      <c r="N9" s="99"/>
      <c r="O9" s="99"/>
      <c r="P9" s="99"/>
      <c r="Q9" s="99"/>
      <c r="R9" s="99">
        <v>0</v>
      </c>
      <c r="S9" s="113"/>
      <c r="T9" s="210"/>
      <c r="U9" s="210"/>
      <c r="V9" s="114">
        <f t="shared" si="0"/>
        <v>0</v>
      </c>
    </row>
    <row r="10" spans="1:22" s="100" customFormat="1">
      <c r="A10" s="111">
        <v>4</v>
      </c>
      <c r="B10" s="1" t="s">
        <v>53</v>
      </c>
      <c r="C10" s="112"/>
      <c r="D10" s="99">
        <v>0</v>
      </c>
      <c r="E10" s="99"/>
      <c r="F10" s="99"/>
      <c r="G10" s="99"/>
      <c r="H10" s="99"/>
      <c r="I10" s="99"/>
      <c r="J10" s="99"/>
      <c r="K10" s="99"/>
      <c r="L10" s="113"/>
      <c r="M10" s="112"/>
      <c r="N10" s="99"/>
      <c r="O10" s="99"/>
      <c r="P10" s="99"/>
      <c r="Q10" s="99"/>
      <c r="R10" s="99">
        <v>0</v>
      </c>
      <c r="S10" s="113"/>
      <c r="T10" s="210"/>
      <c r="U10" s="210"/>
      <c r="V10" s="114">
        <f t="shared" si="0"/>
        <v>0</v>
      </c>
    </row>
    <row r="11" spans="1:22" s="100" customFormat="1">
      <c r="A11" s="111">
        <v>5</v>
      </c>
      <c r="B11" s="1" t="s">
        <v>54</v>
      </c>
      <c r="C11" s="112"/>
      <c r="D11" s="99">
        <v>0</v>
      </c>
      <c r="E11" s="99"/>
      <c r="F11" s="99"/>
      <c r="G11" s="99"/>
      <c r="H11" s="99"/>
      <c r="I11" s="99"/>
      <c r="J11" s="99"/>
      <c r="K11" s="99"/>
      <c r="L11" s="113"/>
      <c r="M11" s="112"/>
      <c r="N11" s="99"/>
      <c r="O11" s="99"/>
      <c r="P11" s="99"/>
      <c r="Q11" s="99"/>
      <c r="R11" s="99">
        <v>0</v>
      </c>
      <c r="S11" s="113"/>
      <c r="T11" s="210"/>
      <c r="U11" s="210"/>
      <c r="V11" s="114">
        <f t="shared" si="0"/>
        <v>0</v>
      </c>
    </row>
    <row r="12" spans="1:22" s="100" customFormat="1">
      <c r="A12" s="111">
        <v>6</v>
      </c>
      <c r="B12" s="1" t="s">
        <v>55</v>
      </c>
      <c r="C12" s="112"/>
      <c r="D12" s="99">
        <v>0</v>
      </c>
      <c r="E12" s="99"/>
      <c r="F12" s="99"/>
      <c r="G12" s="99"/>
      <c r="H12" s="99"/>
      <c r="I12" s="99"/>
      <c r="J12" s="99"/>
      <c r="K12" s="99"/>
      <c r="L12" s="113"/>
      <c r="M12" s="112"/>
      <c r="N12" s="99"/>
      <c r="O12" s="99"/>
      <c r="P12" s="99"/>
      <c r="Q12" s="99"/>
      <c r="R12" s="99">
        <v>0</v>
      </c>
      <c r="S12" s="113"/>
      <c r="T12" s="210"/>
      <c r="U12" s="210"/>
      <c r="V12" s="114">
        <f t="shared" si="0"/>
        <v>0</v>
      </c>
    </row>
    <row r="13" spans="1:22" s="100" customFormat="1">
      <c r="A13" s="111">
        <v>7</v>
      </c>
      <c r="B13" s="1" t="s">
        <v>56</v>
      </c>
      <c r="C13" s="112"/>
      <c r="D13" s="99">
        <v>92288115.87439999</v>
      </c>
      <c r="E13" s="99"/>
      <c r="F13" s="99"/>
      <c r="G13" s="99"/>
      <c r="H13" s="99"/>
      <c r="I13" s="99"/>
      <c r="J13" s="99"/>
      <c r="K13" s="99"/>
      <c r="L13" s="113"/>
      <c r="M13" s="112">
        <v>13948545.470699999</v>
      </c>
      <c r="N13" s="99"/>
      <c r="O13" s="99">
        <v>71218238.293500006</v>
      </c>
      <c r="P13" s="99"/>
      <c r="Q13" s="99"/>
      <c r="R13" s="99">
        <v>166308421.6864</v>
      </c>
      <c r="S13" s="113"/>
      <c r="T13" s="210"/>
      <c r="U13" s="210"/>
      <c r="V13" s="114">
        <f t="shared" si="0"/>
        <v>343763321.32499999</v>
      </c>
    </row>
    <row r="14" spans="1:22" s="100" customFormat="1">
      <c r="A14" s="111">
        <v>8</v>
      </c>
      <c r="B14" s="1" t="s">
        <v>57</v>
      </c>
      <c r="C14" s="112"/>
      <c r="D14" s="99">
        <v>60055882.632299997</v>
      </c>
      <c r="E14" s="99"/>
      <c r="F14" s="99"/>
      <c r="G14" s="99"/>
      <c r="H14" s="99"/>
      <c r="I14" s="99"/>
      <c r="J14" s="99">
        <v>0</v>
      </c>
      <c r="K14" s="99"/>
      <c r="L14" s="113"/>
      <c r="M14" s="112">
        <v>4420984.9371999996</v>
      </c>
      <c r="N14" s="99"/>
      <c r="O14" s="99">
        <v>1458794.0397000001</v>
      </c>
      <c r="P14" s="99"/>
      <c r="Q14" s="99"/>
      <c r="R14" s="99">
        <v>0</v>
      </c>
      <c r="S14" s="113"/>
      <c r="T14" s="210"/>
      <c r="U14" s="210"/>
      <c r="V14" s="114">
        <f t="shared" si="0"/>
        <v>65935661.609200001</v>
      </c>
    </row>
    <row r="15" spans="1:22" s="100" customFormat="1">
      <c r="A15" s="111">
        <v>9</v>
      </c>
      <c r="B15" s="1" t="s">
        <v>58</v>
      </c>
      <c r="C15" s="112"/>
      <c r="D15" s="99">
        <v>327790.73570000002</v>
      </c>
      <c r="E15" s="99"/>
      <c r="F15" s="99"/>
      <c r="G15" s="99"/>
      <c r="H15" s="99"/>
      <c r="I15" s="99"/>
      <c r="J15" s="99"/>
      <c r="K15" s="99"/>
      <c r="L15" s="113"/>
      <c r="M15" s="112">
        <v>910890</v>
      </c>
      <c r="N15" s="99"/>
      <c r="O15" s="99">
        <v>272222.91729999997</v>
      </c>
      <c r="P15" s="99"/>
      <c r="Q15" s="99"/>
      <c r="R15" s="99">
        <v>0</v>
      </c>
      <c r="S15" s="113"/>
      <c r="T15" s="210"/>
      <c r="U15" s="210"/>
      <c r="V15" s="114">
        <f t="shared" si="0"/>
        <v>1510903.6529999999</v>
      </c>
    </row>
    <row r="16" spans="1:22" s="100" customFormat="1">
      <c r="A16" s="111">
        <v>10</v>
      </c>
      <c r="B16" s="1" t="s">
        <v>59</v>
      </c>
      <c r="C16" s="112"/>
      <c r="D16" s="99">
        <v>2150728.2699000002</v>
      </c>
      <c r="E16" s="99"/>
      <c r="F16" s="99"/>
      <c r="G16" s="99"/>
      <c r="H16" s="99"/>
      <c r="I16" s="99"/>
      <c r="J16" s="99"/>
      <c r="K16" s="99"/>
      <c r="L16" s="113"/>
      <c r="M16" s="112">
        <v>915406</v>
      </c>
      <c r="N16" s="99"/>
      <c r="O16" s="99">
        <v>1235191.4571740786</v>
      </c>
      <c r="P16" s="99"/>
      <c r="Q16" s="99"/>
      <c r="R16" s="99">
        <v>0</v>
      </c>
      <c r="S16" s="113"/>
      <c r="T16" s="210"/>
      <c r="U16" s="210"/>
      <c r="V16" s="114">
        <f t="shared" si="0"/>
        <v>4301325.7270740792</v>
      </c>
    </row>
    <row r="17" spans="1:22" s="100" customFormat="1">
      <c r="A17" s="111">
        <v>11</v>
      </c>
      <c r="B17" s="1" t="s">
        <v>60</v>
      </c>
      <c r="C17" s="112"/>
      <c r="D17" s="99">
        <v>430101.05300000001</v>
      </c>
      <c r="E17" s="99"/>
      <c r="F17" s="99"/>
      <c r="G17" s="99"/>
      <c r="H17" s="99"/>
      <c r="I17" s="99">
        <v>0</v>
      </c>
      <c r="J17" s="99"/>
      <c r="K17" s="99"/>
      <c r="L17" s="113"/>
      <c r="M17" s="112">
        <v>189092.99919999999</v>
      </c>
      <c r="N17" s="99"/>
      <c r="O17" s="99">
        <v>-5.2200000000000003E-2</v>
      </c>
      <c r="P17" s="99"/>
      <c r="Q17" s="99"/>
      <c r="R17" s="99">
        <v>0</v>
      </c>
      <c r="S17" s="113"/>
      <c r="T17" s="210"/>
      <c r="U17" s="210"/>
      <c r="V17" s="114">
        <f t="shared" si="0"/>
        <v>619194</v>
      </c>
    </row>
    <row r="18" spans="1:22" s="100" customFormat="1">
      <c r="A18" s="111">
        <v>12</v>
      </c>
      <c r="B18" s="1" t="s">
        <v>61</v>
      </c>
      <c r="C18" s="112"/>
      <c r="D18" s="99">
        <v>0</v>
      </c>
      <c r="E18" s="99"/>
      <c r="F18" s="99"/>
      <c r="G18" s="99"/>
      <c r="H18" s="99"/>
      <c r="I18" s="99"/>
      <c r="J18" s="99"/>
      <c r="K18" s="99"/>
      <c r="L18" s="113"/>
      <c r="M18" s="112"/>
      <c r="N18" s="99"/>
      <c r="O18" s="99"/>
      <c r="P18" s="99"/>
      <c r="Q18" s="99"/>
      <c r="R18" s="99">
        <v>0</v>
      </c>
      <c r="S18" s="113"/>
      <c r="T18" s="210"/>
      <c r="U18" s="210"/>
      <c r="V18" s="114">
        <f t="shared" si="0"/>
        <v>0</v>
      </c>
    </row>
    <row r="19" spans="1:22" s="100" customFormat="1">
      <c r="A19" s="111">
        <v>13</v>
      </c>
      <c r="B19" s="1" t="s">
        <v>62</v>
      </c>
      <c r="C19" s="112"/>
      <c r="D19" s="99">
        <v>0</v>
      </c>
      <c r="E19" s="99"/>
      <c r="F19" s="99"/>
      <c r="G19" s="99"/>
      <c r="H19" s="99"/>
      <c r="I19" s="99"/>
      <c r="J19" s="99"/>
      <c r="K19" s="99"/>
      <c r="L19" s="113"/>
      <c r="M19" s="112"/>
      <c r="N19" s="99"/>
      <c r="O19" s="99"/>
      <c r="P19" s="99"/>
      <c r="Q19" s="99"/>
      <c r="R19" s="99">
        <v>0</v>
      </c>
      <c r="S19" s="113"/>
      <c r="T19" s="210"/>
      <c r="U19" s="210"/>
      <c r="V19" s="114">
        <f t="shared" si="0"/>
        <v>0</v>
      </c>
    </row>
    <row r="20" spans="1:22" s="100" customFormat="1">
      <c r="A20" s="111">
        <v>14</v>
      </c>
      <c r="B20" s="1" t="s">
        <v>63</v>
      </c>
      <c r="C20" s="112"/>
      <c r="D20" s="99">
        <v>0</v>
      </c>
      <c r="E20" s="99"/>
      <c r="F20" s="99"/>
      <c r="G20" s="99"/>
      <c r="H20" s="99"/>
      <c r="I20" s="99"/>
      <c r="J20" s="99"/>
      <c r="K20" s="99"/>
      <c r="L20" s="113"/>
      <c r="M20" s="112"/>
      <c r="N20" s="99"/>
      <c r="O20" s="99"/>
      <c r="P20" s="99"/>
      <c r="Q20" s="99"/>
      <c r="R20" s="99">
        <v>0</v>
      </c>
      <c r="S20" s="113"/>
      <c r="T20" s="210"/>
      <c r="U20" s="210"/>
      <c r="V20" s="114">
        <f t="shared" si="0"/>
        <v>0</v>
      </c>
    </row>
    <row r="21" spans="1:22" ht="13.5" thickBot="1">
      <c r="A21" s="101"/>
      <c r="B21" s="115" t="s">
        <v>64</v>
      </c>
      <c r="C21" s="116">
        <f>SUM(C7:C20)</f>
        <v>0</v>
      </c>
      <c r="D21" s="103">
        <f t="shared" ref="D21:V21" si="1">SUM(D7:D20)</f>
        <v>155252618.56529999</v>
      </c>
      <c r="E21" s="103">
        <f t="shared" si="1"/>
        <v>0</v>
      </c>
      <c r="F21" s="103">
        <f t="shared" si="1"/>
        <v>0</v>
      </c>
      <c r="G21" s="103">
        <f t="shared" si="1"/>
        <v>0</v>
      </c>
      <c r="H21" s="103">
        <f t="shared" si="1"/>
        <v>0</v>
      </c>
      <c r="I21" s="103">
        <f t="shared" si="1"/>
        <v>0</v>
      </c>
      <c r="J21" s="103">
        <f t="shared" si="1"/>
        <v>0</v>
      </c>
      <c r="K21" s="103">
        <f t="shared" si="1"/>
        <v>0</v>
      </c>
      <c r="L21" s="117">
        <f t="shared" si="1"/>
        <v>0</v>
      </c>
      <c r="M21" s="116">
        <f t="shared" si="1"/>
        <v>20384919.407099999</v>
      </c>
      <c r="N21" s="103">
        <f t="shared" si="1"/>
        <v>0</v>
      </c>
      <c r="O21" s="103">
        <f t="shared" si="1"/>
        <v>74184446.655474082</v>
      </c>
      <c r="P21" s="103">
        <f t="shared" si="1"/>
        <v>0</v>
      </c>
      <c r="Q21" s="103">
        <f t="shared" si="1"/>
        <v>0</v>
      </c>
      <c r="R21" s="103">
        <f t="shared" si="1"/>
        <v>166308421.6864</v>
      </c>
      <c r="S21" s="117">
        <f>SUM(S7:S20)</f>
        <v>0</v>
      </c>
      <c r="T21" s="117">
        <f>SUM(T7:T20)</f>
        <v>0</v>
      </c>
      <c r="U21" s="117">
        <f t="shared" ref="U21" si="2">SUM(U7:U20)</f>
        <v>0</v>
      </c>
      <c r="V21" s="118">
        <f t="shared" si="1"/>
        <v>416130406.31427407</v>
      </c>
    </row>
    <row r="24" spans="1:22">
      <c r="A24" s="7"/>
      <c r="B24" s="7"/>
      <c r="C24" s="32"/>
      <c r="D24" s="32"/>
      <c r="E24" s="32"/>
    </row>
    <row r="25" spans="1:22">
      <c r="A25" s="119"/>
      <c r="B25" s="119"/>
      <c r="C25" s="7"/>
      <c r="D25" s="32"/>
      <c r="E25" s="32"/>
    </row>
    <row r="26" spans="1:22">
      <c r="A26" s="119"/>
      <c r="B26" s="33"/>
      <c r="C26" s="7"/>
      <c r="D26" s="32"/>
      <c r="E26" s="32"/>
    </row>
    <row r="27" spans="1:22">
      <c r="A27" s="119"/>
      <c r="B27" s="119"/>
      <c r="C27" s="7"/>
      <c r="D27" s="32"/>
      <c r="E27" s="32"/>
    </row>
    <row r="28" spans="1:22">
      <c r="A28" s="119"/>
      <c r="B28" s="33"/>
      <c r="C28" s="7"/>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H33" sqref="H33"/>
    </sheetView>
  </sheetViews>
  <sheetFormatPr defaultColWidth="9.140625" defaultRowHeight="12.75"/>
  <cols>
    <col min="1" max="1" width="10.5703125" style="4" bestFit="1" customWidth="1"/>
    <col min="2" max="2" width="101.85546875" style="4" customWidth="1"/>
    <col min="3" max="3" width="13.7109375" style="211" customWidth="1"/>
    <col min="4" max="4" width="14.85546875" style="211" bestFit="1" customWidth="1"/>
    <col min="5" max="5" width="17.7109375" style="211" customWidth="1"/>
    <col min="6" max="6" width="15.85546875" style="211" customWidth="1"/>
    <col min="7" max="7" width="17.42578125" style="211" customWidth="1"/>
    <col min="8" max="8" width="15.28515625" style="211" customWidth="1"/>
    <col min="9" max="16384" width="9.140625" style="23"/>
  </cols>
  <sheetData>
    <row r="1" spans="1:9">
      <c r="A1" s="2" t="s">
        <v>30</v>
      </c>
      <c r="B1" s="4" t="str">
        <f>'Info '!C2</f>
        <v xml:space="preserve">JSC "Bank of Georgia" </v>
      </c>
      <c r="C1" s="3"/>
    </row>
    <row r="2" spans="1:9">
      <c r="A2" s="2" t="s">
        <v>31</v>
      </c>
      <c r="B2" s="362">
        <f>'1. key ratios '!B2</f>
        <v>45016</v>
      </c>
      <c r="C2" s="362"/>
    </row>
    <row r="4" spans="1:9" ht="13.5" thickBot="1">
      <c r="A4" s="2" t="s">
        <v>150</v>
      </c>
      <c r="B4" s="104" t="s">
        <v>252</v>
      </c>
    </row>
    <row r="5" spans="1:9">
      <c r="A5" s="105"/>
      <c r="B5" s="120"/>
      <c r="C5" s="212" t="s">
        <v>0</v>
      </c>
      <c r="D5" s="212" t="s">
        <v>1</v>
      </c>
      <c r="E5" s="212" t="s">
        <v>2</v>
      </c>
      <c r="F5" s="212" t="s">
        <v>3</v>
      </c>
      <c r="G5" s="213" t="s">
        <v>4</v>
      </c>
      <c r="H5" s="214" t="s">
        <v>5</v>
      </c>
      <c r="I5" s="121"/>
    </row>
    <row r="6" spans="1:9" s="121" customFormat="1" ht="12.75" customHeight="1">
      <c r="A6" s="122"/>
      <c r="B6" s="770" t="s">
        <v>149</v>
      </c>
      <c r="C6" s="772" t="s">
        <v>245</v>
      </c>
      <c r="D6" s="774" t="s">
        <v>244</v>
      </c>
      <c r="E6" s="775"/>
      <c r="F6" s="772" t="s">
        <v>249</v>
      </c>
      <c r="G6" s="772" t="s">
        <v>250</v>
      </c>
      <c r="H6" s="768" t="s">
        <v>248</v>
      </c>
    </row>
    <row r="7" spans="1:9" ht="38.25">
      <c r="A7" s="124"/>
      <c r="B7" s="771"/>
      <c r="C7" s="773"/>
      <c r="D7" s="215" t="s">
        <v>247</v>
      </c>
      <c r="E7" s="215" t="s">
        <v>246</v>
      </c>
      <c r="F7" s="773"/>
      <c r="G7" s="773"/>
      <c r="H7" s="769"/>
      <c r="I7" s="121"/>
    </row>
    <row r="8" spans="1:9">
      <c r="A8" s="122">
        <v>1</v>
      </c>
      <c r="B8" s="1" t="s">
        <v>51</v>
      </c>
      <c r="C8" s="216">
        <v>5523852272.8200006</v>
      </c>
      <c r="D8" s="217"/>
      <c r="E8" s="216"/>
      <c r="F8" s="216">
        <v>2211508714.2624998</v>
      </c>
      <c r="G8" s="218">
        <v>2211508714.2624998</v>
      </c>
      <c r="H8" s="220">
        <f>G8/(C8+E8)</f>
        <v>0.40035623782775331</v>
      </c>
    </row>
    <row r="9" spans="1:9" ht="15" customHeight="1">
      <c r="A9" s="122">
        <v>2</v>
      </c>
      <c r="B9" s="1" t="s">
        <v>52</v>
      </c>
      <c r="C9" s="216">
        <v>0</v>
      </c>
      <c r="D9" s="217"/>
      <c r="E9" s="216"/>
      <c r="F9" s="216">
        <v>0</v>
      </c>
      <c r="G9" s="218">
        <v>0</v>
      </c>
      <c r="H9" s="220" t="e">
        <f t="shared" ref="H9:H21" si="0">G9/(C9+E9)</f>
        <v>#DIV/0!</v>
      </c>
    </row>
    <row r="10" spans="1:9">
      <c r="A10" s="122">
        <v>3</v>
      </c>
      <c r="B10" s="1" t="s">
        <v>165</v>
      </c>
      <c r="C10" s="216">
        <v>0</v>
      </c>
      <c r="D10" s="217"/>
      <c r="E10" s="216"/>
      <c r="F10" s="216">
        <v>0</v>
      </c>
      <c r="G10" s="218">
        <v>0</v>
      </c>
      <c r="H10" s="220" t="e">
        <f t="shared" si="0"/>
        <v>#DIV/0!</v>
      </c>
    </row>
    <row r="11" spans="1:9">
      <c r="A11" s="122">
        <v>4</v>
      </c>
      <c r="B11" s="1" t="s">
        <v>53</v>
      </c>
      <c r="C11" s="216">
        <v>953878762.03410006</v>
      </c>
      <c r="D11" s="217"/>
      <c r="E11" s="216"/>
      <c r="F11" s="216">
        <v>33434986.23105</v>
      </c>
      <c r="G11" s="218">
        <v>33434986.23105</v>
      </c>
      <c r="H11" s="220">
        <f t="shared" si="0"/>
        <v>3.5051609870998195E-2</v>
      </c>
    </row>
    <row r="12" spans="1:9">
      <c r="A12" s="122">
        <v>5</v>
      </c>
      <c r="B12" s="1" t="s">
        <v>54</v>
      </c>
      <c r="C12" s="216">
        <v>0</v>
      </c>
      <c r="D12" s="217"/>
      <c r="E12" s="216"/>
      <c r="F12" s="216">
        <v>0</v>
      </c>
      <c r="G12" s="218">
        <v>0</v>
      </c>
      <c r="H12" s="220" t="e">
        <f t="shared" si="0"/>
        <v>#DIV/0!</v>
      </c>
    </row>
    <row r="13" spans="1:9">
      <c r="A13" s="122">
        <v>6</v>
      </c>
      <c r="B13" s="1" t="s">
        <v>55</v>
      </c>
      <c r="C13" s="216">
        <v>1159864005.2449</v>
      </c>
      <c r="D13" s="217"/>
      <c r="E13" s="216"/>
      <c r="F13" s="216">
        <v>303754287.29918003</v>
      </c>
      <c r="G13" s="218">
        <v>303754287.29918003</v>
      </c>
      <c r="H13" s="220">
        <f t="shared" si="0"/>
        <v>0.26188784713173652</v>
      </c>
    </row>
    <row r="14" spans="1:9">
      <c r="A14" s="122">
        <v>7</v>
      </c>
      <c r="B14" s="1" t="s">
        <v>56</v>
      </c>
      <c r="C14" s="216">
        <v>6089228005.04</v>
      </c>
      <c r="D14" s="217">
        <v>2269502309.9233999</v>
      </c>
      <c r="E14" s="216">
        <v>936071307.35800004</v>
      </c>
      <c r="F14" s="216">
        <v>7025299312.3979998</v>
      </c>
      <c r="G14" s="218">
        <v>6681535991.073</v>
      </c>
      <c r="H14" s="220">
        <f t="shared" si="0"/>
        <v>0.95106780422602943</v>
      </c>
    </row>
    <row r="15" spans="1:9">
      <c r="A15" s="122">
        <v>8</v>
      </c>
      <c r="B15" s="1" t="s">
        <v>57</v>
      </c>
      <c r="C15" s="216">
        <v>6133974050.1868</v>
      </c>
      <c r="D15" s="217">
        <v>222962774.61919999</v>
      </c>
      <c r="E15" s="216">
        <v>111481387.3096</v>
      </c>
      <c r="F15" s="216">
        <v>4684091578.1223001</v>
      </c>
      <c r="G15" s="218">
        <v>4618155916.5130997</v>
      </c>
      <c r="H15" s="220">
        <f t="shared" si="0"/>
        <v>0.73944261755302321</v>
      </c>
    </row>
    <row r="16" spans="1:9">
      <c r="A16" s="122">
        <v>9</v>
      </c>
      <c r="B16" s="1" t="s">
        <v>58</v>
      </c>
      <c r="C16" s="216">
        <v>3886910295.8817</v>
      </c>
      <c r="D16" s="217"/>
      <c r="E16" s="216"/>
      <c r="F16" s="216">
        <v>1360418603.5585949</v>
      </c>
      <c r="G16" s="218">
        <v>1358907699.9055948</v>
      </c>
      <c r="H16" s="220">
        <f t="shared" si="0"/>
        <v>0.34961128414653636</v>
      </c>
    </row>
    <row r="17" spans="1:8">
      <c r="A17" s="122">
        <v>10</v>
      </c>
      <c r="B17" s="1" t="s">
        <v>59</v>
      </c>
      <c r="C17" s="216">
        <v>175105369.79249999</v>
      </c>
      <c r="D17" s="217"/>
      <c r="E17" s="216"/>
      <c r="F17" s="216">
        <v>162420612.41335002</v>
      </c>
      <c r="G17" s="218">
        <v>158119286.68627593</v>
      </c>
      <c r="H17" s="220">
        <f t="shared" si="0"/>
        <v>0.90299507589999906</v>
      </c>
    </row>
    <row r="18" spans="1:8">
      <c r="A18" s="122">
        <v>11</v>
      </c>
      <c r="B18" s="1" t="s">
        <v>60</v>
      </c>
      <c r="C18" s="216">
        <v>249057383.09675905</v>
      </c>
      <c r="D18" s="217"/>
      <c r="E18" s="216"/>
      <c r="F18" s="216">
        <v>373893157.39389765</v>
      </c>
      <c r="G18" s="218">
        <v>373273963.39389765</v>
      </c>
      <c r="H18" s="220">
        <f t="shared" si="0"/>
        <v>1.4987468299579794</v>
      </c>
    </row>
    <row r="19" spans="1:8">
      <c r="A19" s="122">
        <v>12</v>
      </c>
      <c r="B19" s="1" t="s">
        <v>61</v>
      </c>
      <c r="C19" s="216">
        <v>0</v>
      </c>
      <c r="D19" s="217"/>
      <c r="E19" s="216"/>
      <c r="F19" s="216">
        <v>0</v>
      </c>
      <c r="G19" s="218">
        <v>0</v>
      </c>
      <c r="H19" s="220" t="e">
        <f t="shared" si="0"/>
        <v>#DIV/0!</v>
      </c>
    </row>
    <row r="20" spans="1:8">
      <c r="A20" s="122">
        <v>13</v>
      </c>
      <c r="B20" s="1" t="s">
        <v>144</v>
      </c>
      <c r="C20" s="216">
        <v>0</v>
      </c>
      <c r="D20" s="217"/>
      <c r="E20" s="216"/>
      <c r="F20" s="216">
        <v>0</v>
      </c>
      <c r="G20" s="218">
        <v>0</v>
      </c>
      <c r="H20" s="220" t="e">
        <f t="shared" si="0"/>
        <v>#DIV/0!</v>
      </c>
    </row>
    <row r="21" spans="1:8">
      <c r="A21" s="122">
        <v>14</v>
      </c>
      <c r="B21" s="1" t="s">
        <v>63</v>
      </c>
      <c r="C21" s="216">
        <v>2032238795.1074424</v>
      </c>
      <c r="D21" s="217"/>
      <c r="E21" s="216"/>
      <c r="F21" s="216">
        <v>1338432493.5607924</v>
      </c>
      <c r="G21" s="218">
        <v>1338432493.5607924</v>
      </c>
      <c r="H21" s="220">
        <f t="shared" si="0"/>
        <v>0.65860001136826585</v>
      </c>
    </row>
    <row r="22" spans="1:8" ht="13.5" thickBot="1">
      <c r="A22" s="125"/>
      <c r="B22" s="126" t="s">
        <v>64</v>
      </c>
      <c r="C22" s="219">
        <f>SUM(C8:C21)</f>
        <v>26204108939.204197</v>
      </c>
      <c r="D22" s="219">
        <f>SUM(D8:D21)</f>
        <v>2492465084.5425997</v>
      </c>
      <c r="E22" s="219">
        <f>SUM(E8:E21)</f>
        <v>1047552694.6676</v>
      </c>
      <c r="F22" s="219">
        <f>SUM(F8:F21)</f>
        <v>17493253745.239666</v>
      </c>
      <c r="G22" s="219">
        <f>SUM(G8:G21)</f>
        <v>17077123338.92539</v>
      </c>
      <c r="H22" s="221">
        <f>G22/(C22+E22)</f>
        <v>0.62664521409218554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5" sqref="F25:K25"/>
    </sheetView>
  </sheetViews>
  <sheetFormatPr defaultColWidth="9.140625" defaultRowHeight="12.75"/>
  <cols>
    <col min="1" max="1" width="10.5703125" style="211" bestFit="1" customWidth="1"/>
    <col min="2" max="2" width="104.140625" style="211" customWidth="1"/>
    <col min="3" max="3" width="13.5703125" style="211" bestFit="1" customWidth="1"/>
    <col min="4" max="5" width="14.5703125" style="211" bestFit="1" customWidth="1"/>
    <col min="6" max="11" width="13.5703125" style="211" bestFit="1" customWidth="1"/>
    <col min="12" max="16384" width="9.140625" style="211"/>
  </cols>
  <sheetData>
    <row r="1" spans="1:11">
      <c r="A1" s="211" t="s">
        <v>30</v>
      </c>
      <c r="B1" s="3" t="str">
        <f>'Info '!C2</f>
        <v xml:space="preserve">JSC "Bank of Georgia" </v>
      </c>
    </row>
    <row r="2" spans="1:11">
      <c r="A2" s="211" t="s">
        <v>31</v>
      </c>
      <c r="B2" s="362">
        <f>'1. key ratios '!B2</f>
        <v>45016</v>
      </c>
      <c r="C2" s="234"/>
      <c r="D2" s="234"/>
    </row>
    <row r="3" spans="1:11">
      <c r="B3" s="234"/>
      <c r="C3" s="234"/>
      <c r="D3" s="234"/>
    </row>
    <row r="4" spans="1:11" ht="13.5" thickBot="1">
      <c r="A4" s="211" t="s">
        <v>146</v>
      </c>
      <c r="B4" s="264" t="s">
        <v>253</v>
      </c>
      <c r="C4" s="234"/>
      <c r="D4" s="234"/>
    </row>
    <row r="5" spans="1:11" ht="30" customHeight="1">
      <c r="A5" s="776"/>
      <c r="B5" s="777"/>
      <c r="C5" s="778" t="s">
        <v>305</v>
      </c>
      <c r="D5" s="778"/>
      <c r="E5" s="778"/>
      <c r="F5" s="778" t="s">
        <v>306</v>
      </c>
      <c r="G5" s="778"/>
      <c r="H5" s="778"/>
      <c r="I5" s="778" t="s">
        <v>307</v>
      </c>
      <c r="J5" s="778"/>
      <c r="K5" s="779"/>
    </row>
    <row r="6" spans="1:11">
      <c r="A6" s="235"/>
      <c r="B6" s="236"/>
      <c r="C6" s="25" t="s">
        <v>32</v>
      </c>
      <c r="D6" s="25" t="s">
        <v>33</v>
      </c>
      <c r="E6" s="25" t="s">
        <v>34</v>
      </c>
      <c r="F6" s="25" t="s">
        <v>32</v>
      </c>
      <c r="G6" s="25" t="s">
        <v>33</v>
      </c>
      <c r="H6" s="25" t="s">
        <v>34</v>
      </c>
      <c r="I6" s="25" t="s">
        <v>32</v>
      </c>
      <c r="J6" s="25" t="s">
        <v>33</v>
      </c>
      <c r="K6" s="25" t="s">
        <v>34</v>
      </c>
    </row>
    <row r="7" spans="1:11">
      <c r="A7" s="237" t="s">
        <v>256</v>
      </c>
      <c r="B7" s="238"/>
      <c r="C7" s="238"/>
      <c r="D7" s="238"/>
      <c r="E7" s="238"/>
      <c r="F7" s="238"/>
      <c r="G7" s="238"/>
      <c r="H7" s="238"/>
      <c r="I7" s="238"/>
      <c r="J7" s="238"/>
      <c r="K7" s="239"/>
    </row>
    <row r="8" spans="1:11">
      <c r="A8" s="240">
        <v>1</v>
      </c>
      <c r="B8" s="241" t="s">
        <v>254</v>
      </c>
      <c r="C8" s="639"/>
      <c r="D8" s="639"/>
      <c r="E8" s="639"/>
      <c r="F8" s="640">
        <v>1844167717.473444</v>
      </c>
      <c r="G8" s="640">
        <v>5108009796.7223778</v>
      </c>
      <c r="H8" s="640">
        <v>6952177514.1958275</v>
      </c>
      <c r="I8" s="640">
        <v>1872195914.2786674</v>
      </c>
      <c r="J8" s="640">
        <v>4014509151.6467772</v>
      </c>
      <c r="K8" s="641">
        <v>5886705065.9254456</v>
      </c>
    </row>
    <row r="9" spans="1:11">
      <c r="A9" s="237" t="s">
        <v>257</v>
      </c>
      <c r="B9" s="238"/>
      <c r="C9" s="642"/>
      <c r="D9" s="642"/>
      <c r="E9" s="642"/>
      <c r="F9" s="642"/>
      <c r="G9" s="642"/>
      <c r="H9" s="642"/>
      <c r="I9" s="642"/>
      <c r="J9" s="642"/>
      <c r="K9" s="643"/>
    </row>
    <row r="10" spans="1:11">
      <c r="A10" s="242">
        <v>2</v>
      </c>
      <c r="B10" s="243" t="s">
        <v>265</v>
      </c>
      <c r="C10" s="644">
        <v>2711952356.4050446</v>
      </c>
      <c r="D10" s="645">
        <v>6903654038.4035997</v>
      </c>
      <c r="E10" s="645">
        <v>9500753117.7365551</v>
      </c>
      <c r="F10" s="645">
        <v>520561818.85966045</v>
      </c>
      <c r="G10" s="645">
        <v>1676739819.8741887</v>
      </c>
      <c r="H10" s="645">
        <v>2175226492.2027259</v>
      </c>
      <c r="I10" s="645">
        <v>154478441.84375781</v>
      </c>
      <c r="J10" s="645">
        <v>487365876.39740217</v>
      </c>
      <c r="K10" s="646">
        <v>635455389.29060018</v>
      </c>
    </row>
    <row r="11" spans="1:11">
      <c r="A11" s="242">
        <v>3</v>
      </c>
      <c r="B11" s="243" t="s">
        <v>259</v>
      </c>
      <c r="C11" s="644">
        <v>5715502162.6947441</v>
      </c>
      <c r="D11" s="645">
        <v>10021327942.072861</v>
      </c>
      <c r="E11" s="645">
        <v>15495289435.705534</v>
      </c>
      <c r="F11" s="645">
        <v>1823229360.3075948</v>
      </c>
      <c r="G11" s="645">
        <v>3273278533.8808851</v>
      </c>
      <c r="H11" s="645">
        <v>5096507894.1884794</v>
      </c>
      <c r="I11" s="645">
        <v>1399099017.2309966</v>
      </c>
      <c r="J11" s="645">
        <v>1925640786.7478027</v>
      </c>
      <c r="K11" s="646">
        <v>3324739803.9787989</v>
      </c>
    </row>
    <row r="12" spans="1:11">
      <c r="A12" s="242">
        <v>4</v>
      </c>
      <c r="B12" s="243" t="s">
        <v>260</v>
      </c>
      <c r="C12" s="644">
        <v>1735427050.0287774</v>
      </c>
      <c r="D12" s="645">
        <v>52969140.844888888</v>
      </c>
      <c r="E12" s="645">
        <v>1682457909.1838887</v>
      </c>
      <c r="F12" s="645">
        <v>0</v>
      </c>
      <c r="G12" s="645">
        <v>0</v>
      </c>
      <c r="H12" s="645">
        <v>0</v>
      </c>
      <c r="I12" s="645">
        <v>0</v>
      </c>
      <c r="J12" s="645">
        <v>0</v>
      </c>
      <c r="K12" s="646">
        <v>0</v>
      </c>
    </row>
    <row r="13" spans="1:11">
      <c r="A13" s="242">
        <v>5</v>
      </c>
      <c r="B13" s="243" t="s">
        <v>268</v>
      </c>
      <c r="C13" s="644">
        <v>1542155273.597856</v>
      </c>
      <c r="D13" s="645">
        <v>1000792939.4308889</v>
      </c>
      <c r="E13" s="645">
        <v>2474101231.0687451</v>
      </c>
      <c r="F13" s="645">
        <v>238652984.63295996</v>
      </c>
      <c r="G13" s="645">
        <v>155689536.45914674</v>
      </c>
      <c r="H13" s="645">
        <v>394342521.09210682</v>
      </c>
      <c r="I13" s="645">
        <v>95843922.435377777</v>
      </c>
      <c r="J13" s="645">
        <v>62600687.317420475</v>
      </c>
      <c r="K13" s="646">
        <v>158444609.75279817</v>
      </c>
    </row>
    <row r="14" spans="1:11">
      <c r="A14" s="242">
        <v>6</v>
      </c>
      <c r="B14" s="243" t="s">
        <v>300</v>
      </c>
      <c r="C14" s="644"/>
      <c r="D14" s="645"/>
      <c r="E14" s="645"/>
      <c r="F14" s="645"/>
      <c r="G14" s="645"/>
      <c r="H14" s="645"/>
      <c r="I14" s="645"/>
      <c r="J14" s="645"/>
      <c r="K14" s="646"/>
    </row>
    <row r="15" spans="1:11">
      <c r="A15" s="242">
        <v>7</v>
      </c>
      <c r="B15" s="243" t="s">
        <v>301</v>
      </c>
      <c r="C15" s="644">
        <v>224709991.53181776</v>
      </c>
      <c r="D15" s="645">
        <v>1541944770.923254</v>
      </c>
      <c r="E15" s="645">
        <v>1755239464.2379165</v>
      </c>
      <c r="F15" s="645">
        <v>184808534.08988893</v>
      </c>
      <c r="G15" s="645">
        <v>1333023126.0198457</v>
      </c>
      <c r="H15" s="645">
        <v>1517831660.1097348</v>
      </c>
      <c r="I15" s="645">
        <v>191957083.34699994</v>
      </c>
      <c r="J15" s="645">
        <v>1568990029.9994943</v>
      </c>
      <c r="K15" s="646">
        <v>1760947113.346494</v>
      </c>
    </row>
    <row r="16" spans="1:11">
      <c r="A16" s="242">
        <v>8</v>
      </c>
      <c r="B16" s="244" t="s">
        <v>261</v>
      </c>
      <c r="C16" s="644">
        <v>9217794477.8531952</v>
      </c>
      <c r="D16" s="645">
        <v>12617034793.271893</v>
      </c>
      <c r="E16" s="645">
        <v>21407088040.196083</v>
      </c>
      <c r="F16" s="645">
        <v>2246690879.0304437</v>
      </c>
      <c r="G16" s="645">
        <v>4761991196.3598776</v>
      </c>
      <c r="H16" s="645">
        <v>7008682075.3903208</v>
      </c>
      <c r="I16" s="645">
        <v>1686900023.0133743</v>
      </c>
      <c r="J16" s="645">
        <v>3557231504.0647173</v>
      </c>
      <c r="K16" s="646">
        <v>5244131527.0780907</v>
      </c>
    </row>
    <row r="17" spans="1:11">
      <c r="A17" s="237" t="s">
        <v>258</v>
      </c>
      <c r="B17" s="238"/>
      <c r="C17" s="642"/>
      <c r="D17" s="642"/>
      <c r="E17" s="642"/>
      <c r="F17" s="642"/>
      <c r="G17" s="642"/>
      <c r="H17" s="642"/>
      <c r="I17" s="642"/>
      <c r="J17" s="642"/>
      <c r="K17" s="643"/>
    </row>
    <row r="18" spans="1:11">
      <c r="A18" s="242">
        <v>9</v>
      </c>
      <c r="B18" s="243" t="s">
        <v>264</v>
      </c>
      <c r="C18" s="644"/>
      <c r="D18" s="645"/>
      <c r="E18" s="645"/>
      <c r="F18" s="645"/>
      <c r="G18" s="645"/>
      <c r="H18" s="645"/>
      <c r="I18" s="645"/>
      <c r="J18" s="645"/>
      <c r="K18" s="646"/>
    </row>
    <row r="19" spans="1:11">
      <c r="A19" s="242">
        <v>10</v>
      </c>
      <c r="B19" s="243" t="s">
        <v>302</v>
      </c>
      <c r="C19" s="644">
        <v>432001692.00580984</v>
      </c>
      <c r="D19" s="645">
        <v>240543938.99201888</v>
      </c>
      <c r="E19" s="645">
        <v>655999280.04525554</v>
      </c>
      <c r="F19" s="645">
        <v>212193175.73480594</v>
      </c>
      <c r="G19" s="645">
        <v>119757625.87082593</v>
      </c>
      <c r="H19" s="645">
        <v>331950801.60563111</v>
      </c>
      <c r="I19" s="645">
        <v>219227613.58052495</v>
      </c>
      <c r="J19" s="645">
        <v>1667294998.3113782</v>
      </c>
      <c r="K19" s="646">
        <v>1886522611.8919046</v>
      </c>
    </row>
    <row r="20" spans="1:11">
      <c r="A20" s="242">
        <v>11</v>
      </c>
      <c r="B20" s="243" t="s">
        <v>263</v>
      </c>
      <c r="C20" s="644">
        <v>410689063.60664886</v>
      </c>
      <c r="D20" s="645">
        <v>886094133.21423411</v>
      </c>
      <c r="E20" s="645">
        <v>1274579372.1311047</v>
      </c>
      <c r="F20" s="645">
        <v>387709101.76968884</v>
      </c>
      <c r="G20" s="645">
        <v>897972182.70630491</v>
      </c>
      <c r="H20" s="645">
        <v>1285681284.4759936</v>
      </c>
      <c r="I20" s="645">
        <v>387709101.76968884</v>
      </c>
      <c r="J20" s="645">
        <v>897972182.70630491</v>
      </c>
      <c r="K20" s="646">
        <v>1285681284.4759936</v>
      </c>
    </row>
    <row r="21" spans="1:11" ht="13.5" thickBot="1">
      <c r="A21" s="245">
        <v>12</v>
      </c>
      <c r="B21" s="246" t="s">
        <v>262</v>
      </c>
      <c r="C21" s="647">
        <v>842690755.61245871</v>
      </c>
      <c r="D21" s="648">
        <v>1126638072.2062531</v>
      </c>
      <c r="E21" s="647">
        <v>1930578652.1763601</v>
      </c>
      <c r="F21" s="648">
        <v>599902277.50449479</v>
      </c>
      <c r="G21" s="648">
        <v>1017729808.5771308</v>
      </c>
      <c r="H21" s="648">
        <v>1617632086.0816247</v>
      </c>
      <c r="I21" s="648">
        <v>606936715.35021377</v>
      </c>
      <c r="J21" s="648">
        <v>2565267181.017683</v>
      </c>
      <c r="K21" s="649">
        <v>3172203896.367898</v>
      </c>
    </row>
    <row r="22" spans="1:11" ht="38.25" customHeight="1" thickBot="1">
      <c r="A22" s="247"/>
      <c r="B22" s="248"/>
      <c r="C22" s="248"/>
      <c r="D22" s="248"/>
      <c r="E22" s="248"/>
      <c r="F22" s="780" t="s">
        <v>304</v>
      </c>
      <c r="G22" s="778"/>
      <c r="H22" s="778"/>
      <c r="I22" s="780" t="s">
        <v>269</v>
      </c>
      <c r="J22" s="778"/>
      <c r="K22" s="779"/>
    </row>
    <row r="23" spans="1:11">
      <c r="A23" s="249">
        <v>13</v>
      </c>
      <c r="B23" s="250" t="s">
        <v>254</v>
      </c>
      <c r="C23" s="251"/>
      <c r="D23" s="251"/>
      <c r="E23" s="251"/>
      <c r="F23" s="252">
        <v>1844167717.473444</v>
      </c>
      <c r="G23" s="252">
        <v>5108009796.7223778</v>
      </c>
      <c r="H23" s="252">
        <v>6952177514.1958275</v>
      </c>
      <c r="I23" s="252">
        <v>1872195914.2786674</v>
      </c>
      <c r="J23" s="252">
        <v>4014509151.6467772</v>
      </c>
      <c r="K23" s="253">
        <v>5886705065.9254456</v>
      </c>
    </row>
    <row r="24" spans="1:11" ht="13.5" thickBot="1">
      <c r="A24" s="254">
        <v>14</v>
      </c>
      <c r="B24" s="255" t="s">
        <v>266</v>
      </c>
      <c r="C24" s="256"/>
      <c r="D24" s="257"/>
      <c r="E24" s="258"/>
      <c r="F24" s="259">
        <v>1646788601.5259504</v>
      </c>
      <c r="G24" s="259">
        <v>3744261387.7827487</v>
      </c>
      <c r="H24" s="259">
        <v>5391049989.3087015</v>
      </c>
      <c r="I24" s="259">
        <v>1079963307.6631608</v>
      </c>
      <c r="J24" s="259">
        <v>1015410845.9516659</v>
      </c>
      <c r="K24" s="260">
        <v>2071927630.710196</v>
      </c>
    </row>
    <row r="25" spans="1:11" ht="13.5" thickBot="1">
      <c r="A25" s="261">
        <v>15</v>
      </c>
      <c r="B25" s="262" t="s">
        <v>267</v>
      </c>
      <c r="C25" s="263"/>
      <c r="D25" s="263"/>
      <c r="E25" s="263"/>
      <c r="F25" s="650">
        <v>1.1198569845362045</v>
      </c>
      <c r="G25" s="650">
        <v>1.3642236125366249</v>
      </c>
      <c r="H25" s="650">
        <v>1.2895776384902917</v>
      </c>
      <c r="I25" s="650">
        <v>1.7335736325428965</v>
      </c>
      <c r="J25" s="650">
        <v>3.9535811220179444</v>
      </c>
      <c r="K25" s="651">
        <v>2.8411731079177005</v>
      </c>
    </row>
    <row r="27" spans="1:11" ht="25.5">
      <c r="B27" s="233"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
  <sheetViews>
    <sheetView workbookViewId="0">
      <pane xSplit="1" ySplit="5" topLeftCell="C6" activePane="bottomRight" state="frozen"/>
      <selection pane="topRight" activeCell="B1" sqref="B1"/>
      <selection pane="bottomLeft" activeCell="A5" sqref="A5"/>
      <selection pane="bottomRight" activeCell="K30" sqref="K30"/>
    </sheetView>
  </sheetViews>
  <sheetFormatPr defaultColWidth="9.140625" defaultRowHeight="12.75"/>
  <cols>
    <col min="1" max="1" width="10.5703125" style="4" bestFit="1" customWidth="1"/>
    <col min="2" max="2" width="95" style="4" customWidth="1"/>
    <col min="3" max="3" width="13.42578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23"/>
  </cols>
  <sheetData>
    <row r="1" spans="1:14">
      <c r="A1" s="4" t="s">
        <v>30</v>
      </c>
      <c r="B1" s="3" t="str">
        <f>'Info '!C2</f>
        <v xml:space="preserve">JSC "Bank of Georgia" </v>
      </c>
    </row>
    <row r="2" spans="1:14" ht="14.25" customHeight="1">
      <c r="A2" s="4" t="s">
        <v>31</v>
      </c>
      <c r="B2" s="362">
        <f>'1. key ratios '!B2</f>
        <v>45016</v>
      </c>
    </row>
    <row r="3" spans="1:14" ht="14.25" customHeight="1"/>
    <row r="4" spans="1:14" ht="13.5" thickBot="1">
      <c r="A4" s="4" t="s">
        <v>162</v>
      </c>
      <c r="B4" s="181" t="s">
        <v>28</v>
      </c>
    </row>
    <row r="5" spans="1:14" s="132" customFormat="1">
      <c r="A5" s="128"/>
      <c r="B5" s="129"/>
      <c r="C5" s="130" t="s">
        <v>0</v>
      </c>
      <c r="D5" s="130" t="s">
        <v>1</v>
      </c>
      <c r="E5" s="130" t="s">
        <v>2</v>
      </c>
      <c r="F5" s="130" t="s">
        <v>3</v>
      </c>
      <c r="G5" s="130" t="s">
        <v>4</v>
      </c>
      <c r="H5" s="130" t="s">
        <v>5</v>
      </c>
      <c r="I5" s="130" t="s">
        <v>8</v>
      </c>
      <c r="J5" s="130" t="s">
        <v>9</v>
      </c>
      <c r="K5" s="130" t="s">
        <v>10</v>
      </c>
      <c r="L5" s="130" t="s">
        <v>11</v>
      </c>
      <c r="M5" s="130" t="s">
        <v>12</v>
      </c>
      <c r="N5" s="131" t="s">
        <v>13</v>
      </c>
    </row>
    <row r="6" spans="1:14" ht="25.5">
      <c r="A6" s="133"/>
      <c r="B6" s="134"/>
      <c r="C6" s="135" t="s">
        <v>161</v>
      </c>
      <c r="D6" s="136" t="s">
        <v>160</v>
      </c>
      <c r="E6" s="137" t="s">
        <v>159</v>
      </c>
      <c r="F6" s="138">
        <v>0</v>
      </c>
      <c r="G6" s="138">
        <v>0.2</v>
      </c>
      <c r="H6" s="138">
        <v>0.35</v>
      </c>
      <c r="I6" s="138">
        <v>0.5</v>
      </c>
      <c r="J6" s="138">
        <v>0.75</v>
      </c>
      <c r="K6" s="138">
        <v>1</v>
      </c>
      <c r="L6" s="138">
        <v>1.5</v>
      </c>
      <c r="M6" s="138">
        <v>2.5</v>
      </c>
      <c r="N6" s="180" t="s">
        <v>168</v>
      </c>
    </row>
    <row r="7" spans="1:14" ht="15">
      <c r="A7" s="139">
        <v>1</v>
      </c>
      <c r="B7" s="140" t="s">
        <v>158</v>
      </c>
      <c r="C7" s="141">
        <f>SUM(C8:C13)</f>
        <v>1451793462.3973</v>
      </c>
      <c r="D7" s="134"/>
      <c r="E7" s="142">
        <f t="shared" ref="E7" si="0">SUM(E8:E13)</f>
        <v>29878522.914935</v>
      </c>
      <c r="F7" s="143">
        <v>0</v>
      </c>
      <c r="G7" s="143">
        <v>23012642.091341998</v>
      </c>
      <c r="H7" s="143">
        <v>0</v>
      </c>
      <c r="I7" s="143">
        <v>2824896.3107639998</v>
      </c>
      <c r="J7" s="143">
        <v>0</v>
      </c>
      <c r="K7" s="143">
        <v>4040984.5128290001</v>
      </c>
      <c r="L7" s="143">
        <v>0</v>
      </c>
      <c r="M7" s="143">
        <v>0</v>
      </c>
      <c r="N7" s="144">
        <v>10055961.086479401</v>
      </c>
    </row>
    <row r="8" spans="1:14" ht="14.25">
      <c r="A8" s="139">
        <v>1.1000000000000001</v>
      </c>
      <c r="B8" s="145" t="s">
        <v>156</v>
      </c>
      <c r="C8" s="143">
        <v>1430753305.5236001</v>
      </c>
      <c r="D8" s="146">
        <v>0.02</v>
      </c>
      <c r="E8" s="142">
        <f>C8*D8</f>
        <v>28615066.110472001</v>
      </c>
      <c r="F8" s="143">
        <v>0</v>
      </c>
      <c r="G8" s="143">
        <v>23012642.091341998</v>
      </c>
      <c r="H8" s="143">
        <v>0</v>
      </c>
      <c r="I8" s="143">
        <v>2824896.3107639998</v>
      </c>
      <c r="J8" s="143">
        <v>0</v>
      </c>
      <c r="K8" s="143">
        <v>2777527.7083660001</v>
      </c>
      <c r="L8" s="143">
        <v>0</v>
      </c>
      <c r="M8" s="143">
        <v>0</v>
      </c>
      <c r="N8" s="144">
        <v>8792504.2820164002</v>
      </c>
    </row>
    <row r="9" spans="1:14" ht="14.25">
      <c r="A9" s="139">
        <v>1.2</v>
      </c>
      <c r="B9" s="145" t="s">
        <v>155</v>
      </c>
      <c r="C9" s="143">
        <v>17054553.766100001</v>
      </c>
      <c r="D9" s="146">
        <v>0.05</v>
      </c>
      <c r="E9" s="142">
        <f>C9*D9</f>
        <v>852727.68830500008</v>
      </c>
      <c r="F9" s="143">
        <v>0</v>
      </c>
      <c r="G9" s="143">
        <v>0</v>
      </c>
      <c r="H9" s="143">
        <v>0</v>
      </c>
      <c r="I9" s="143">
        <v>0</v>
      </c>
      <c r="J9" s="143">
        <v>0</v>
      </c>
      <c r="K9" s="143">
        <v>852727.68830499996</v>
      </c>
      <c r="L9" s="143">
        <v>0</v>
      </c>
      <c r="M9" s="143">
        <v>0</v>
      </c>
      <c r="N9" s="144">
        <v>852727.68830499996</v>
      </c>
    </row>
    <row r="10" spans="1:14" ht="14.25">
      <c r="A10" s="139">
        <v>1.3</v>
      </c>
      <c r="B10" s="145" t="s">
        <v>154</v>
      </c>
      <c r="C10" s="143">
        <v>2454255.3150999998</v>
      </c>
      <c r="D10" s="146">
        <v>0.08</v>
      </c>
      <c r="E10" s="142">
        <f>C10*D10</f>
        <v>196340.425208</v>
      </c>
      <c r="F10" s="143">
        <v>0</v>
      </c>
      <c r="G10" s="143">
        <v>0</v>
      </c>
      <c r="H10" s="143">
        <v>0</v>
      </c>
      <c r="I10" s="143">
        <v>0</v>
      </c>
      <c r="J10" s="143">
        <v>0</v>
      </c>
      <c r="K10" s="143">
        <v>196340.425208</v>
      </c>
      <c r="L10" s="143">
        <v>0</v>
      </c>
      <c r="M10" s="143">
        <v>0</v>
      </c>
      <c r="N10" s="144">
        <v>196340.425208</v>
      </c>
    </row>
    <row r="11" spans="1:14" ht="14.25">
      <c r="A11" s="139">
        <v>1.4</v>
      </c>
      <c r="B11" s="145" t="s">
        <v>153</v>
      </c>
      <c r="C11" s="143">
        <v>0</v>
      </c>
      <c r="D11" s="146">
        <v>0.11</v>
      </c>
      <c r="E11" s="142">
        <f>C11*D11</f>
        <v>0</v>
      </c>
      <c r="F11" s="143">
        <v>0</v>
      </c>
      <c r="G11" s="143">
        <v>0</v>
      </c>
      <c r="H11" s="143">
        <v>0</v>
      </c>
      <c r="I11" s="143">
        <v>0</v>
      </c>
      <c r="J11" s="143">
        <v>0</v>
      </c>
      <c r="K11" s="143">
        <v>0</v>
      </c>
      <c r="L11" s="143">
        <v>0</v>
      </c>
      <c r="M11" s="143">
        <v>0</v>
      </c>
      <c r="N11" s="144">
        <v>0</v>
      </c>
    </row>
    <row r="12" spans="1:14" ht="14.25">
      <c r="A12" s="139">
        <v>1.5</v>
      </c>
      <c r="B12" s="145" t="s">
        <v>152</v>
      </c>
      <c r="C12" s="143">
        <v>1531347.7925</v>
      </c>
      <c r="D12" s="146">
        <v>0.14000000000000001</v>
      </c>
      <c r="E12" s="142">
        <f>C12*D12</f>
        <v>214388.69095000002</v>
      </c>
      <c r="F12" s="143">
        <v>0</v>
      </c>
      <c r="G12" s="143">
        <v>0</v>
      </c>
      <c r="H12" s="143">
        <v>0</v>
      </c>
      <c r="I12" s="143">
        <v>0</v>
      </c>
      <c r="J12" s="143">
        <v>0</v>
      </c>
      <c r="K12" s="143">
        <v>214388.69095000002</v>
      </c>
      <c r="L12" s="143">
        <v>0</v>
      </c>
      <c r="M12" s="143">
        <v>0</v>
      </c>
      <c r="N12" s="144">
        <v>214388.69095000002</v>
      </c>
    </row>
    <row r="13" spans="1:14" ht="14.25">
      <c r="A13" s="139">
        <v>1.6</v>
      </c>
      <c r="B13" s="147" t="s">
        <v>151</v>
      </c>
      <c r="C13" s="143">
        <v>0</v>
      </c>
      <c r="D13" s="148"/>
      <c r="E13" s="143"/>
      <c r="F13" s="143">
        <v>0</v>
      </c>
      <c r="G13" s="143">
        <v>0</v>
      </c>
      <c r="H13" s="143">
        <v>0</v>
      </c>
      <c r="I13" s="143">
        <v>0</v>
      </c>
      <c r="J13" s="143">
        <v>0</v>
      </c>
      <c r="K13" s="143">
        <v>0</v>
      </c>
      <c r="L13" s="143">
        <v>0</v>
      </c>
      <c r="M13" s="143">
        <v>0</v>
      </c>
      <c r="N13" s="144">
        <v>0</v>
      </c>
    </row>
    <row r="14" spans="1:14" ht="15">
      <c r="A14" s="139">
        <v>2</v>
      </c>
      <c r="B14" s="149" t="s">
        <v>157</v>
      </c>
      <c r="C14" s="141">
        <f>SUM(C15:C20)</f>
        <v>0</v>
      </c>
      <c r="D14" s="134"/>
      <c r="E14" s="142">
        <f t="shared" ref="E14" si="1">SUM(E15:E20)</f>
        <v>0</v>
      </c>
      <c r="F14" s="143">
        <v>0</v>
      </c>
      <c r="G14" s="143">
        <v>0</v>
      </c>
      <c r="H14" s="143">
        <v>0</v>
      </c>
      <c r="I14" s="143">
        <v>0</v>
      </c>
      <c r="J14" s="143">
        <v>0</v>
      </c>
      <c r="K14" s="143">
        <v>0</v>
      </c>
      <c r="L14" s="143">
        <v>0</v>
      </c>
      <c r="M14" s="143">
        <v>0</v>
      </c>
      <c r="N14" s="144">
        <v>0</v>
      </c>
    </row>
    <row r="15" spans="1:14" ht="14.25">
      <c r="A15" s="139">
        <v>2.1</v>
      </c>
      <c r="B15" s="147" t="s">
        <v>156</v>
      </c>
      <c r="C15" s="143"/>
      <c r="D15" s="146">
        <v>5.0000000000000001E-3</v>
      </c>
      <c r="E15" s="142">
        <f>C15*D15</f>
        <v>0</v>
      </c>
      <c r="F15" s="143"/>
      <c r="G15" s="143"/>
      <c r="H15" s="143"/>
      <c r="I15" s="143"/>
      <c r="J15" s="143"/>
      <c r="K15" s="143"/>
      <c r="L15" s="143"/>
      <c r="M15" s="143"/>
      <c r="N15" s="144">
        <v>0</v>
      </c>
    </row>
    <row r="16" spans="1:14" ht="14.25">
      <c r="A16" s="139">
        <v>2.2000000000000002</v>
      </c>
      <c r="B16" s="147" t="s">
        <v>155</v>
      </c>
      <c r="C16" s="143"/>
      <c r="D16" s="146">
        <v>0.01</v>
      </c>
      <c r="E16" s="142">
        <f>C16*D16</f>
        <v>0</v>
      </c>
      <c r="F16" s="143"/>
      <c r="G16" s="143"/>
      <c r="H16" s="143"/>
      <c r="I16" s="143"/>
      <c r="J16" s="143"/>
      <c r="K16" s="143"/>
      <c r="L16" s="143"/>
      <c r="M16" s="143"/>
      <c r="N16" s="144">
        <v>0</v>
      </c>
    </row>
    <row r="17" spans="1:14" ht="14.25">
      <c r="A17" s="139">
        <v>2.2999999999999998</v>
      </c>
      <c r="B17" s="147" t="s">
        <v>154</v>
      </c>
      <c r="C17" s="143"/>
      <c r="D17" s="146">
        <v>0.02</v>
      </c>
      <c r="E17" s="142">
        <f>C17*D17</f>
        <v>0</v>
      </c>
      <c r="F17" s="143"/>
      <c r="G17" s="143"/>
      <c r="H17" s="143"/>
      <c r="I17" s="143"/>
      <c r="J17" s="143"/>
      <c r="K17" s="143"/>
      <c r="L17" s="143"/>
      <c r="M17" s="143"/>
      <c r="N17" s="144">
        <v>0</v>
      </c>
    </row>
    <row r="18" spans="1:14" ht="14.25">
      <c r="A18" s="139">
        <v>2.4</v>
      </c>
      <c r="B18" s="147" t="s">
        <v>153</v>
      </c>
      <c r="C18" s="143"/>
      <c r="D18" s="146">
        <v>0.03</v>
      </c>
      <c r="E18" s="142">
        <f>C18*D18</f>
        <v>0</v>
      </c>
      <c r="F18" s="143"/>
      <c r="G18" s="143"/>
      <c r="H18" s="143"/>
      <c r="I18" s="143"/>
      <c r="J18" s="143"/>
      <c r="K18" s="143"/>
      <c r="L18" s="143"/>
      <c r="M18" s="143"/>
      <c r="N18" s="144">
        <v>0</v>
      </c>
    </row>
    <row r="19" spans="1:14" ht="14.25">
      <c r="A19" s="139">
        <v>2.5</v>
      </c>
      <c r="B19" s="147" t="s">
        <v>152</v>
      </c>
      <c r="C19" s="143"/>
      <c r="D19" s="146">
        <v>0.04</v>
      </c>
      <c r="E19" s="142">
        <f>C19*D19</f>
        <v>0</v>
      </c>
      <c r="F19" s="143"/>
      <c r="G19" s="143"/>
      <c r="H19" s="143"/>
      <c r="I19" s="143"/>
      <c r="J19" s="143"/>
      <c r="K19" s="143"/>
      <c r="L19" s="143"/>
      <c r="M19" s="143"/>
      <c r="N19" s="144">
        <v>0</v>
      </c>
    </row>
    <row r="20" spans="1:14" ht="14.25">
      <c r="A20" s="139">
        <v>2.6</v>
      </c>
      <c r="B20" s="147" t="s">
        <v>151</v>
      </c>
      <c r="C20" s="143"/>
      <c r="D20" s="148"/>
      <c r="E20" s="150"/>
      <c r="F20" s="143"/>
      <c r="G20" s="143"/>
      <c r="H20" s="143"/>
      <c r="I20" s="143"/>
      <c r="J20" s="143"/>
      <c r="K20" s="143"/>
      <c r="L20" s="143"/>
      <c r="M20" s="143"/>
      <c r="N20" s="144">
        <v>0</v>
      </c>
    </row>
    <row r="21" spans="1:14" ht="15.75" thickBot="1">
      <c r="A21" s="151"/>
      <c r="B21" s="152" t="s">
        <v>64</v>
      </c>
      <c r="C21" s="127">
        <f>C14+C7</f>
        <v>1451793462.3973</v>
      </c>
      <c r="D21" s="153"/>
      <c r="E21" s="154">
        <f>E14+E7</f>
        <v>29878522.914935</v>
      </c>
      <c r="F21" s="155">
        <v>0</v>
      </c>
      <c r="G21" s="155">
        <v>23012642.091341998</v>
      </c>
      <c r="H21" s="155">
        <v>0</v>
      </c>
      <c r="I21" s="155">
        <v>2824896.3107639998</v>
      </c>
      <c r="J21" s="155">
        <v>0</v>
      </c>
      <c r="K21" s="155">
        <v>4040984.5128290001</v>
      </c>
      <c r="L21" s="155">
        <v>0</v>
      </c>
      <c r="M21" s="155">
        <v>0</v>
      </c>
      <c r="N21" s="156">
        <v>10055961.086479401</v>
      </c>
    </row>
    <row r="22" spans="1:14">
      <c r="E22" s="157"/>
      <c r="F22" s="157"/>
      <c r="G22" s="157"/>
      <c r="H22" s="157"/>
      <c r="I22" s="157"/>
      <c r="J22" s="157"/>
      <c r="K22" s="157"/>
      <c r="L22" s="157"/>
      <c r="M22" s="15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3"/>
  <sheetViews>
    <sheetView topLeftCell="A11" zoomScale="90" zoomScaleNormal="90" workbookViewId="0">
      <selection activeCell="G31" sqref="G31"/>
    </sheetView>
  </sheetViews>
  <sheetFormatPr defaultRowHeight="15"/>
  <cols>
    <col min="1" max="1" width="11.42578125" customWidth="1"/>
    <col min="2" max="2" width="76.85546875" style="292" customWidth="1"/>
    <col min="3" max="3" width="22.85546875" customWidth="1"/>
  </cols>
  <sheetData>
    <row r="1" spans="1:3">
      <c r="A1" s="2" t="s">
        <v>30</v>
      </c>
      <c r="B1" s="3" t="str">
        <f>'Info '!C2</f>
        <v xml:space="preserve">JSC "Bank of Georgia" </v>
      </c>
    </row>
    <row r="2" spans="1:3">
      <c r="A2" s="2" t="s">
        <v>31</v>
      </c>
      <c r="B2" s="362">
        <f>'1. key ratios '!B2</f>
        <v>45016</v>
      </c>
    </row>
    <row r="3" spans="1:3">
      <c r="A3" s="4"/>
      <c r="B3"/>
    </row>
    <row r="4" spans="1:3">
      <c r="A4" s="4" t="s">
        <v>308</v>
      </c>
      <c r="B4" t="s">
        <v>309</v>
      </c>
    </row>
    <row r="5" spans="1:3">
      <c r="A5" s="293" t="s">
        <v>310</v>
      </c>
      <c r="B5" s="294"/>
      <c r="C5" s="295"/>
    </row>
    <row r="6" spans="1:3" ht="24">
      <c r="A6" s="296">
        <v>1</v>
      </c>
      <c r="B6" s="297" t="s">
        <v>361</v>
      </c>
      <c r="C6" s="298">
        <v>26204108939.204197</v>
      </c>
    </row>
    <row r="7" spans="1:3">
      <c r="A7" s="296">
        <v>2</v>
      </c>
      <c r="B7" s="297" t="s">
        <v>311</v>
      </c>
      <c r="C7" s="298">
        <v>-212625227.77300003</v>
      </c>
    </row>
    <row r="8" spans="1:3" ht="24">
      <c r="A8" s="299">
        <v>3</v>
      </c>
      <c r="B8" s="300" t="s">
        <v>312</v>
      </c>
      <c r="C8" s="298">
        <v>25991483711.431198</v>
      </c>
    </row>
    <row r="9" spans="1:3">
      <c r="A9" s="293" t="s">
        <v>313</v>
      </c>
      <c r="B9" s="294"/>
      <c r="C9" s="301"/>
    </row>
    <row r="10" spans="1:3" ht="24">
      <c r="A10" s="302">
        <v>4</v>
      </c>
      <c r="B10" s="303" t="s">
        <v>314</v>
      </c>
      <c r="C10" s="298"/>
    </row>
    <row r="11" spans="1:3">
      <c r="A11" s="302">
        <v>5</v>
      </c>
      <c r="B11" s="304" t="s">
        <v>315</v>
      </c>
      <c r="C11" s="298"/>
    </row>
    <row r="12" spans="1:3">
      <c r="A12" s="302" t="s">
        <v>316</v>
      </c>
      <c r="B12" s="304" t="s">
        <v>317</v>
      </c>
      <c r="C12" s="298">
        <v>29878522.914935</v>
      </c>
    </row>
    <row r="13" spans="1:3" ht="24">
      <c r="A13" s="305">
        <v>6</v>
      </c>
      <c r="B13" s="303" t="s">
        <v>318</v>
      </c>
      <c r="C13" s="298"/>
    </row>
    <row r="14" spans="1:3">
      <c r="A14" s="305">
        <v>7</v>
      </c>
      <c r="B14" s="306" t="s">
        <v>319</v>
      </c>
      <c r="C14" s="298"/>
    </row>
    <row r="15" spans="1:3">
      <c r="A15" s="307">
        <v>8</v>
      </c>
      <c r="B15" s="308" t="s">
        <v>320</v>
      </c>
      <c r="C15" s="298"/>
    </row>
    <row r="16" spans="1:3">
      <c r="A16" s="305">
        <v>9</v>
      </c>
      <c r="B16" s="306" t="s">
        <v>321</v>
      </c>
      <c r="C16" s="298"/>
    </row>
    <row r="17" spans="1:3">
      <c r="A17" s="305">
        <v>10</v>
      </c>
      <c r="B17" s="306" t="s">
        <v>322</v>
      </c>
      <c r="C17" s="298"/>
    </row>
    <row r="18" spans="1:3">
      <c r="A18" s="309">
        <v>11</v>
      </c>
      <c r="B18" s="310" t="s">
        <v>323</v>
      </c>
      <c r="C18" s="311">
        <v>29878522.914935</v>
      </c>
    </row>
    <row r="19" spans="1:3">
      <c r="A19" s="312" t="s">
        <v>324</v>
      </c>
      <c r="B19" s="313"/>
      <c r="C19" s="314"/>
    </row>
    <row r="20" spans="1:3" ht="24">
      <c r="A20" s="315">
        <v>12</v>
      </c>
      <c r="B20" s="303" t="s">
        <v>325</v>
      </c>
      <c r="C20" s="298"/>
    </row>
    <row r="21" spans="1:3">
      <c r="A21" s="315">
        <v>13</v>
      </c>
      <c r="B21" s="303" t="s">
        <v>326</v>
      </c>
      <c r="C21" s="298"/>
    </row>
    <row r="22" spans="1:3">
      <c r="A22" s="315">
        <v>14</v>
      </c>
      <c r="B22" s="303" t="s">
        <v>327</v>
      </c>
      <c r="C22" s="298"/>
    </row>
    <row r="23" spans="1:3" ht="24">
      <c r="A23" s="315" t="s">
        <v>328</v>
      </c>
      <c r="B23" s="303" t="s">
        <v>329</v>
      </c>
      <c r="C23" s="298"/>
    </row>
    <row r="24" spans="1:3">
      <c r="A24" s="315">
        <v>15</v>
      </c>
      <c r="B24" s="303" t="s">
        <v>330</v>
      </c>
      <c r="C24" s="298"/>
    </row>
    <row r="25" spans="1:3">
      <c r="A25" s="315" t="s">
        <v>331</v>
      </c>
      <c r="B25" s="303" t="s">
        <v>332</v>
      </c>
      <c r="C25" s="298"/>
    </row>
    <row r="26" spans="1:3">
      <c r="A26" s="316">
        <v>16</v>
      </c>
      <c r="B26" s="317" t="s">
        <v>333</v>
      </c>
      <c r="C26" s="311">
        <v>0</v>
      </c>
    </row>
    <row r="27" spans="1:3">
      <c r="A27" s="293" t="s">
        <v>334</v>
      </c>
      <c r="B27" s="294"/>
      <c r="C27" s="301"/>
    </row>
    <row r="28" spans="1:3">
      <c r="A28" s="318">
        <v>17</v>
      </c>
      <c r="B28" s="304" t="s">
        <v>335</v>
      </c>
      <c r="C28" s="298">
        <v>2492465084.5426002</v>
      </c>
    </row>
    <row r="29" spans="1:3">
      <c r="A29" s="318">
        <v>18</v>
      </c>
      <c r="B29" s="304" t="s">
        <v>336</v>
      </c>
      <c r="C29" s="298">
        <v>-1398997915.1239901</v>
      </c>
    </row>
    <row r="30" spans="1:3">
      <c r="A30" s="316">
        <v>19</v>
      </c>
      <c r="B30" s="317" t="s">
        <v>337</v>
      </c>
      <c r="C30" s="311">
        <v>1093467169.4186101</v>
      </c>
    </row>
    <row r="31" spans="1:3">
      <c r="A31" s="293" t="s">
        <v>338</v>
      </c>
      <c r="B31" s="294"/>
      <c r="C31" s="301"/>
    </row>
    <row r="32" spans="1:3" ht="24">
      <c r="A32" s="318" t="s">
        <v>339</v>
      </c>
      <c r="B32" s="303" t="s">
        <v>340</v>
      </c>
      <c r="C32" s="319"/>
    </row>
    <row r="33" spans="1:3">
      <c r="A33" s="318" t="s">
        <v>341</v>
      </c>
      <c r="B33" s="304" t="s">
        <v>342</v>
      </c>
      <c r="C33" s="319"/>
    </row>
    <row r="34" spans="1:3">
      <c r="A34" s="293" t="s">
        <v>343</v>
      </c>
      <c r="B34" s="294"/>
      <c r="C34" s="301"/>
    </row>
    <row r="35" spans="1:3">
      <c r="A35" s="320">
        <v>20</v>
      </c>
      <c r="B35" s="321" t="s">
        <v>344</v>
      </c>
      <c r="C35" s="311">
        <v>4203737641.2357626</v>
      </c>
    </row>
    <row r="36" spans="1:3">
      <c r="A36" s="316">
        <v>21</v>
      </c>
      <c r="B36" s="317" t="s">
        <v>345</v>
      </c>
      <c r="C36" s="311">
        <v>27114829403.764744</v>
      </c>
    </row>
    <row r="37" spans="1:3">
      <c r="A37" s="293" t="s">
        <v>346</v>
      </c>
      <c r="B37" s="294"/>
      <c r="C37" s="301"/>
    </row>
    <row r="38" spans="1:3">
      <c r="A38" s="316">
        <v>22</v>
      </c>
      <c r="B38" s="317" t="s">
        <v>346</v>
      </c>
      <c r="C38" s="298">
        <v>0.1550346335814341</v>
      </c>
    </row>
    <row r="39" spans="1:3">
      <c r="A39" s="293" t="s">
        <v>347</v>
      </c>
      <c r="B39" s="294"/>
      <c r="C39" s="301"/>
    </row>
    <row r="40" spans="1:3">
      <c r="A40" s="322" t="s">
        <v>348</v>
      </c>
      <c r="B40" s="303" t="s">
        <v>349</v>
      </c>
      <c r="C40" s="319"/>
    </row>
    <row r="41" spans="1:3" ht="24">
      <c r="A41" s="323" t="s">
        <v>350</v>
      </c>
      <c r="B41" s="297" t="s">
        <v>351</v>
      </c>
      <c r="C41" s="319"/>
    </row>
    <row r="43" spans="1:3">
      <c r="B43" s="292"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2"/>
  <sheetViews>
    <sheetView zoomScale="90" zoomScaleNormal="90" workbookViewId="0">
      <pane xSplit="2" ySplit="6" topLeftCell="C19" activePane="bottomRight" state="frozen"/>
      <selection pane="topRight" activeCell="C1" sqref="C1"/>
      <selection pane="bottomLeft" activeCell="A6" sqref="A6"/>
      <selection pane="bottomRight" activeCell="G42" sqref="G42"/>
    </sheetView>
  </sheetViews>
  <sheetFormatPr defaultRowHeight="15"/>
  <cols>
    <col min="1" max="1" width="8.7109375" style="211"/>
    <col min="2" max="2" width="82.5703125" style="369" customWidth="1"/>
    <col min="3" max="3" width="17" style="211" bestFit="1" customWidth="1"/>
    <col min="4" max="7" width="17.5703125" style="211" customWidth="1"/>
  </cols>
  <sheetData>
    <row r="1" spans="1:7">
      <c r="A1" s="211" t="s">
        <v>30</v>
      </c>
      <c r="B1" s="3" t="str">
        <f>'Info '!C2</f>
        <v xml:space="preserve">JSC "Bank of Georgia" </v>
      </c>
    </row>
    <row r="2" spans="1:7">
      <c r="A2" s="211" t="s">
        <v>31</v>
      </c>
      <c r="B2" s="362">
        <f>'1. key ratios '!B2</f>
        <v>45016</v>
      </c>
    </row>
    <row r="4" spans="1:7" ht="15.75" thickBot="1">
      <c r="A4" s="211" t="s">
        <v>412</v>
      </c>
      <c r="B4" s="370" t="s">
        <v>373</v>
      </c>
    </row>
    <row r="5" spans="1:7">
      <c r="A5" s="371"/>
      <c r="B5" s="372"/>
      <c r="C5" s="781" t="s">
        <v>374</v>
      </c>
      <c r="D5" s="781"/>
      <c r="E5" s="781"/>
      <c r="F5" s="781"/>
      <c r="G5" s="782" t="s">
        <v>375</v>
      </c>
    </row>
    <row r="6" spans="1:7">
      <c r="A6" s="373"/>
      <c r="B6" s="374"/>
      <c r="C6" s="375" t="s">
        <v>376</v>
      </c>
      <c r="D6" s="376" t="s">
        <v>377</v>
      </c>
      <c r="E6" s="376" t="s">
        <v>378</v>
      </c>
      <c r="F6" s="376" t="s">
        <v>379</v>
      </c>
      <c r="G6" s="783"/>
    </row>
    <row r="7" spans="1:7">
      <c r="A7" s="377"/>
      <c r="B7" s="378" t="s">
        <v>380</v>
      </c>
      <c r="C7" s="379"/>
      <c r="D7" s="379"/>
      <c r="E7" s="379"/>
      <c r="F7" s="379"/>
      <c r="G7" s="380"/>
    </row>
    <row r="8" spans="1:7">
      <c r="A8" s="381">
        <v>1</v>
      </c>
      <c r="B8" s="382" t="s">
        <v>381</v>
      </c>
      <c r="C8" s="653">
        <v>4163342041.2357626</v>
      </c>
      <c r="D8" s="653">
        <v>0</v>
      </c>
      <c r="E8" s="653">
        <v>0</v>
      </c>
      <c r="F8" s="653">
        <v>2565540912.2347999</v>
      </c>
      <c r="G8" s="654">
        <v>6728882953.470562</v>
      </c>
    </row>
    <row r="9" spans="1:7">
      <c r="A9" s="381">
        <v>2</v>
      </c>
      <c r="B9" s="383" t="s">
        <v>382</v>
      </c>
      <c r="C9" s="653">
        <v>4163342041.2357626</v>
      </c>
      <c r="D9" s="653"/>
      <c r="E9" s="653"/>
      <c r="F9" s="653">
        <v>416774400</v>
      </c>
      <c r="G9" s="654">
        <v>4580116441.2357626</v>
      </c>
    </row>
    <row r="10" spans="1:7">
      <c r="A10" s="381">
        <v>3</v>
      </c>
      <c r="B10" s="383" t="s">
        <v>383</v>
      </c>
      <c r="C10" s="652"/>
      <c r="D10" s="652"/>
      <c r="E10" s="652"/>
      <c r="F10" s="653">
        <v>2148766512.2347999</v>
      </c>
      <c r="G10" s="654">
        <v>2148766512.2347999</v>
      </c>
    </row>
    <row r="11" spans="1:7" ht="14.45" customHeight="1">
      <c r="A11" s="381">
        <v>4</v>
      </c>
      <c r="B11" s="382" t="s">
        <v>384</v>
      </c>
      <c r="C11" s="653">
        <v>5036412840.552</v>
      </c>
      <c r="D11" s="653">
        <v>3266943288.3199997</v>
      </c>
      <c r="E11" s="653">
        <v>1194992278.5799999</v>
      </c>
      <c r="F11" s="653">
        <v>460295007.88999999</v>
      </c>
      <c r="G11" s="654">
        <v>7888887649.8408995</v>
      </c>
    </row>
    <row r="12" spans="1:7">
      <c r="A12" s="381">
        <v>5</v>
      </c>
      <c r="B12" s="383" t="s">
        <v>385</v>
      </c>
      <c r="C12" s="653">
        <v>2598262918.6620002</v>
      </c>
      <c r="D12" s="655">
        <v>2541166165.04</v>
      </c>
      <c r="E12" s="653">
        <v>950121998.91999996</v>
      </c>
      <c r="F12" s="653">
        <v>376151011</v>
      </c>
      <c r="G12" s="654">
        <v>6142416988.9408998</v>
      </c>
    </row>
    <row r="13" spans="1:7">
      <c r="A13" s="381">
        <v>6</v>
      </c>
      <c r="B13" s="383" t="s">
        <v>386</v>
      </c>
      <c r="C13" s="653">
        <v>2438149921.8899999</v>
      </c>
      <c r="D13" s="655">
        <v>725777123.27999997</v>
      </c>
      <c r="E13" s="653">
        <v>244870279.66</v>
      </c>
      <c r="F13" s="653">
        <v>84143996.890000001</v>
      </c>
      <c r="G13" s="654">
        <v>1746470660.8999999</v>
      </c>
    </row>
    <row r="14" spans="1:7">
      <c r="A14" s="381">
        <v>7</v>
      </c>
      <c r="B14" s="382" t="s">
        <v>387</v>
      </c>
      <c r="C14" s="653">
        <v>5583377590.8865013</v>
      </c>
      <c r="D14" s="653">
        <v>2941850013.2017994</v>
      </c>
      <c r="E14" s="653">
        <v>129161128.98</v>
      </c>
      <c r="F14" s="653">
        <v>20061441</v>
      </c>
      <c r="G14" s="654">
        <v>2675089393.5532517</v>
      </c>
    </row>
    <row r="15" spans="1:7" ht="39">
      <c r="A15" s="381">
        <v>8</v>
      </c>
      <c r="B15" s="383" t="s">
        <v>388</v>
      </c>
      <c r="C15" s="653">
        <v>4901398827.5765018</v>
      </c>
      <c r="D15" s="655">
        <v>800341449.54999995</v>
      </c>
      <c r="E15" s="653">
        <v>90973525.280000001</v>
      </c>
      <c r="F15" s="653">
        <v>19277381</v>
      </c>
      <c r="G15" s="654">
        <v>2655995591.7032518</v>
      </c>
    </row>
    <row r="16" spans="1:7" ht="26.25">
      <c r="A16" s="381">
        <v>9</v>
      </c>
      <c r="B16" s="383" t="s">
        <v>389</v>
      </c>
      <c r="C16" s="653">
        <v>681978763.30999994</v>
      </c>
      <c r="D16" s="655">
        <v>2141508563.6517997</v>
      </c>
      <c r="E16" s="653">
        <v>38187603.700000003</v>
      </c>
      <c r="F16" s="653">
        <v>784060</v>
      </c>
      <c r="G16" s="654">
        <v>19093801.850000001</v>
      </c>
    </row>
    <row r="17" spans="1:7">
      <c r="A17" s="381">
        <v>10</v>
      </c>
      <c r="B17" s="382" t="s">
        <v>390</v>
      </c>
      <c r="C17" s="653"/>
      <c r="D17" s="655"/>
      <c r="E17" s="653"/>
      <c r="F17" s="653"/>
      <c r="G17" s="654"/>
    </row>
    <row r="18" spans="1:7">
      <c r="A18" s="381">
        <v>11</v>
      </c>
      <c r="B18" s="382" t="s">
        <v>391</v>
      </c>
      <c r="C18" s="653">
        <v>0</v>
      </c>
      <c r="D18" s="655">
        <v>596122370.95321584</v>
      </c>
      <c r="E18" s="653">
        <v>20047477.202200003</v>
      </c>
      <c r="F18" s="653">
        <v>8850340.5337000005</v>
      </c>
      <c r="G18" s="654">
        <v>0</v>
      </c>
    </row>
    <row r="19" spans="1:7">
      <c r="A19" s="381">
        <v>12</v>
      </c>
      <c r="B19" s="383" t="s">
        <v>392</v>
      </c>
      <c r="C19" s="652"/>
      <c r="D19" s="655">
        <v>27533397.329999998</v>
      </c>
      <c r="E19" s="653">
        <v>16903.419999999998</v>
      </c>
      <c r="F19" s="653">
        <v>511019.95</v>
      </c>
      <c r="G19" s="654">
        <v>0</v>
      </c>
    </row>
    <row r="20" spans="1:7">
      <c r="A20" s="381">
        <v>13</v>
      </c>
      <c r="B20" s="383" t="s">
        <v>393</v>
      </c>
      <c r="C20" s="653"/>
      <c r="D20" s="653">
        <v>568588973.62321579</v>
      </c>
      <c r="E20" s="653">
        <v>20030573.782200001</v>
      </c>
      <c r="F20" s="653">
        <v>8339320.5837000003</v>
      </c>
      <c r="G20" s="654">
        <v>0</v>
      </c>
    </row>
    <row r="21" spans="1:7">
      <c r="A21" s="384">
        <v>14</v>
      </c>
      <c r="B21" s="385" t="s">
        <v>394</v>
      </c>
      <c r="C21" s="652">
        <v>14783132472.674263</v>
      </c>
      <c r="D21" s="652">
        <v>6804915672.4750147</v>
      </c>
      <c r="E21" s="652">
        <v>1344200884.7621999</v>
      </c>
      <c r="F21" s="652">
        <v>3054747701.6584997</v>
      </c>
      <c r="G21" s="656">
        <v>17292859996.864716</v>
      </c>
    </row>
    <row r="22" spans="1:7">
      <c r="A22" s="386"/>
      <c r="B22" s="387" t="s">
        <v>395</v>
      </c>
      <c r="C22" s="657"/>
      <c r="D22" s="658"/>
      <c r="E22" s="657"/>
      <c r="F22" s="657"/>
      <c r="G22" s="659"/>
    </row>
    <row r="23" spans="1:7">
      <c r="A23" s="381">
        <v>15</v>
      </c>
      <c r="B23" s="382" t="s">
        <v>396</v>
      </c>
      <c r="C23" s="660">
        <v>4101970529.7079992</v>
      </c>
      <c r="D23" s="661">
        <v>4646038469.5080004</v>
      </c>
      <c r="E23" s="660"/>
      <c r="F23" s="660"/>
      <c r="G23" s="654">
        <v>286195199.22040004</v>
      </c>
    </row>
    <row r="24" spans="1:7">
      <c r="A24" s="381">
        <v>16</v>
      </c>
      <c r="B24" s="382" t="s">
        <v>397</v>
      </c>
      <c r="C24" s="653">
        <v>0</v>
      </c>
      <c r="D24" s="655">
        <v>2409297478.9344993</v>
      </c>
      <c r="E24" s="653">
        <v>1944814202.8990128</v>
      </c>
      <c r="F24" s="653">
        <v>10289527522.281126</v>
      </c>
      <c r="G24" s="654">
        <v>10368321307.51963</v>
      </c>
    </row>
    <row r="25" spans="1:7">
      <c r="A25" s="381">
        <v>17</v>
      </c>
      <c r="B25" s="383" t="s">
        <v>398</v>
      </c>
      <c r="C25" s="653">
        <v>0</v>
      </c>
      <c r="D25" s="655">
        <v>118415794.26299995</v>
      </c>
      <c r="E25" s="653">
        <v>18207147.230000004</v>
      </c>
      <c r="F25" s="653">
        <v>31434906.289999999</v>
      </c>
      <c r="G25" s="654">
        <v>47533066.503449999</v>
      </c>
    </row>
    <row r="26" spans="1:7" ht="26.25">
      <c r="A26" s="381">
        <v>18</v>
      </c>
      <c r="B26" s="383" t="s">
        <v>399</v>
      </c>
      <c r="C26" s="653">
        <v>0</v>
      </c>
      <c r="D26" s="655">
        <v>1958348941.8176446</v>
      </c>
      <c r="E26" s="653">
        <v>1653139646.7514522</v>
      </c>
      <c r="F26" s="653">
        <v>5940084625.1108294</v>
      </c>
      <c r="G26" s="654">
        <v>6854816225.6287489</v>
      </c>
    </row>
    <row r="27" spans="1:7">
      <c r="A27" s="381">
        <v>19</v>
      </c>
      <c r="B27" s="383" t="s">
        <v>400</v>
      </c>
      <c r="C27" s="653"/>
      <c r="D27" s="655"/>
      <c r="E27" s="653"/>
      <c r="F27" s="653"/>
      <c r="G27" s="654"/>
    </row>
    <row r="28" spans="1:7">
      <c r="A28" s="381">
        <v>20</v>
      </c>
      <c r="B28" s="388" t="s">
        <v>401</v>
      </c>
      <c r="C28" s="653"/>
      <c r="D28" s="655"/>
      <c r="E28" s="653"/>
      <c r="F28" s="653"/>
      <c r="G28" s="654"/>
    </row>
    <row r="29" spans="1:7">
      <c r="A29" s="381">
        <v>21</v>
      </c>
      <c r="B29" s="383" t="s">
        <v>402</v>
      </c>
      <c r="C29" s="653">
        <v>0</v>
      </c>
      <c r="D29" s="655">
        <v>311028128.61325473</v>
      </c>
      <c r="E29" s="653">
        <v>269464911.68016052</v>
      </c>
      <c r="F29" s="653">
        <v>3944935234.8613977</v>
      </c>
      <c r="G29" s="654">
        <v>3136106617.0323672</v>
      </c>
    </row>
    <row r="30" spans="1:7">
      <c r="A30" s="381">
        <v>22</v>
      </c>
      <c r="B30" s="388" t="s">
        <v>401</v>
      </c>
      <c r="C30" s="653"/>
      <c r="D30" s="655">
        <v>202439276.36869174</v>
      </c>
      <c r="E30" s="653">
        <v>182422748.30681008</v>
      </c>
      <c r="F30" s="653">
        <v>2536674263.7326441</v>
      </c>
      <c r="G30" s="654">
        <v>1841269283.7639687</v>
      </c>
    </row>
    <row r="31" spans="1:7">
      <c r="A31" s="381">
        <v>23</v>
      </c>
      <c r="B31" s="383" t="s">
        <v>403</v>
      </c>
      <c r="C31" s="653"/>
      <c r="D31" s="655">
        <v>21504614.240600001</v>
      </c>
      <c r="E31" s="653">
        <v>4002497.2374</v>
      </c>
      <c r="F31" s="653">
        <v>373072756.01889998</v>
      </c>
      <c r="G31" s="654">
        <v>329865398.35506499</v>
      </c>
    </row>
    <row r="32" spans="1:7">
      <c r="A32" s="381">
        <v>24</v>
      </c>
      <c r="B32" s="382" t="s">
        <v>404</v>
      </c>
      <c r="C32" s="653"/>
      <c r="D32" s="655"/>
      <c r="E32" s="653"/>
      <c r="F32" s="653"/>
      <c r="G32" s="654"/>
    </row>
    <row r="33" spans="1:7">
      <c r="A33" s="381">
        <v>25</v>
      </c>
      <c r="B33" s="382" t="s">
        <v>405</v>
      </c>
      <c r="C33" s="653">
        <v>914467794.94369996</v>
      </c>
      <c r="D33" s="653">
        <v>448768423.25625157</v>
      </c>
      <c r="E33" s="653">
        <v>178409592.9925999</v>
      </c>
      <c r="F33" s="653">
        <v>1088133224.550797</v>
      </c>
      <c r="G33" s="654">
        <v>2382941117.5284662</v>
      </c>
    </row>
    <row r="34" spans="1:7">
      <c r="A34" s="381">
        <v>26</v>
      </c>
      <c r="B34" s="383" t="s">
        <v>406</v>
      </c>
      <c r="C34" s="652"/>
      <c r="D34" s="655">
        <v>11451630.119999999</v>
      </c>
      <c r="E34" s="653">
        <v>7252381.8500000006</v>
      </c>
      <c r="F34" s="653">
        <v>560095.51</v>
      </c>
      <c r="G34" s="654">
        <v>19264107.48</v>
      </c>
    </row>
    <row r="35" spans="1:7">
      <c r="A35" s="381">
        <v>27</v>
      </c>
      <c r="B35" s="383" t="s">
        <v>407</v>
      </c>
      <c r="C35" s="653">
        <v>914467794.94369996</v>
      </c>
      <c r="D35" s="655">
        <v>437316793.13625157</v>
      </c>
      <c r="E35" s="653">
        <v>171157211.14259991</v>
      </c>
      <c r="F35" s="653">
        <v>1087573129.040797</v>
      </c>
      <c r="G35" s="654">
        <v>2363677010.0484662</v>
      </c>
    </row>
    <row r="36" spans="1:7">
      <c r="A36" s="381">
        <v>28</v>
      </c>
      <c r="B36" s="382" t="s">
        <v>408</v>
      </c>
      <c r="C36" s="653">
        <v>727166082.09060001</v>
      </c>
      <c r="D36" s="655">
        <v>484528373.54210001</v>
      </c>
      <c r="E36" s="653">
        <v>528491695.04689997</v>
      </c>
      <c r="F36" s="653">
        <v>752278933.86300004</v>
      </c>
      <c r="G36" s="654">
        <v>250502151.04287499</v>
      </c>
    </row>
    <row r="37" spans="1:7">
      <c r="A37" s="384">
        <v>29</v>
      </c>
      <c r="B37" s="385" t="s">
        <v>409</v>
      </c>
      <c r="C37" s="652">
        <v>5743604406.7422991</v>
      </c>
      <c r="D37" s="652">
        <v>7988632745.2408504</v>
      </c>
      <c r="E37" s="652">
        <v>2651715490.9385128</v>
      </c>
      <c r="F37" s="652">
        <v>12129939680.694923</v>
      </c>
      <c r="G37" s="656">
        <v>13287959775.311373</v>
      </c>
    </row>
    <row r="38" spans="1:7">
      <c r="A38" s="377"/>
      <c r="B38" s="389"/>
      <c r="C38" s="390"/>
      <c r="D38" s="390"/>
      <c r="E38" s="390"/>
      <c r="F38" s="390"/>
      <c r="G38" s="391"/>
    </row>
    <row r="39" spans="1:7" ht="15.75" thickBot="1">
      <c r="A39" s="392">
        <v>30</v>
      </c>
      <c r="B39" s="393" t="s">
        <v>410</v>
      </c>
      <c r="C39" s="256"/>
      <c r="D39" s="257"/>
      <c r="E39" s="257"/>
      <c r="F39" s="258"/>
      <c r="G39" s="394">
        <f>IFERROR(G21/G37,0)</f>
        <v>1.3013931626278947</v>
      </c>
    </row>
    <row r="42" spans="1:7" ht="39">
      <c r="B42" s="369"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D25" sqref="D25"/>
    </sheetView>
  </sheetViews>
  <sheetFormatPr defaultColWidth="9.140625" defaultRowHeight="14.25"/>
  <cols>
    <col min="1" max="1" width="9.5703125" style="3" bestFit="1" customWidth="1"/>
    <col min="2" max="2" width="86" style="3" customWidth="1"/>
    <col min="3" max="3" width="15.5703125" style="3" bestFit="1" customWidth="1"/>
    <col min="4" max="7" width="15.5703125" style="4" bestFit="1" customWidth="1"/>
    <col min="8" max="8" width="6.7109375" style="5" customWidth="1"/>
    <col min="9" max="9" width="16" style="5" bestFit="1" customWidth="1"/>
    <col min="10" max="11" width="15.5703125" style="5" bestFit="1" customWidth="1"/>
    <col min="12" max="12" width="15.140625" style="5" bestFit="1" customWidth="1"/>
    <col min="13" max="13" width="6.7109375" style="5" customWidth="1"/>
    <col min="14" max="16384" width="9.140625" style="5"/>
  </cols>
  <sheetData>
    <row r="1" spans="1:12">
      <c r="A1" s="2" t="s">
        <v>30</v>
      </c>
      <c r="B1" s="3" t="str">
        <f>'Info '!C2</f>
        <v xml:space="preserve">JSC "Bank of Georgia" </v>
      </c>
    </row>
    <row r="2" spans="1:12">
      <c r="A2" s="2" t="s">
        <v>31</v>
      </c>
      <c r="B2" s="362">
        <v>45016</v>
      </c>
      <c r="C2" s="6"/>
      <c r="D2" s="7"/>
      <c r="E2" s="7"/>
      <c r="F2" s="7"/>
      <c r="G2" s="7"/>
      <c r="H2" s="8"/>
    </row>
    <row r="3" spans="1:12" ht="15" thickBot="1">
      <c r="A3" s="2"/>
      <c r="B3" s="6"/>
      <c r="C3" s="6"/>
      <c r="D3" s="7"/>
      <c r="E3" s="7"/>
      <c r="F3" s="7"/>
      <c r="G3" s="7"/>
      <c r="H3" s="8"/>
    </row>
    <row r="4" spans="1:12" ht="15" customHeight="1" thickBot="1">
      <c r="A4" s="9" t="s">
        <v>93</v>
      </c>
      <c r="B4" s="10" t="s">
        <v>92</v>
      </c>
      <c r="C4" s="10"/>
      <c r="D4" s="722" t="s">
        <v>700</v>
      </c>
      <c r="E4" s="723"/>
      <c r="F4" s="723"/>
      <c r="G4" s="724"/>
      <c r="H4" s="8"/>
      <c r="I4" s="725" t="s">
        <v>701</v>
      </c>
      <c r="J4" s="726"/>
      <c r="K4" s="726"/>
      <c r="L4" s="727"/>
    </row>
    <row r="5" spans="1:12">
      <c r="A5" s="11" t="s">
        <v>6</v>
      </c>
      <c r="B5" s="12"/>
      <c r="C5" s="360" t="s">
        <v>712</v>
      </c>
      <c r="D5" s="360" t="s">
        <v>713</v>
      </c>
      <c r="E5" s="360" t="s">
        <v>714</v>
      </c>
      <c r="F5" s="360" t="s">
        <v>715</v>
      </c>
      <c r="G5" s="361" t="s">
        <v>716</v>
      </c>
      <c r="I5" s="573" t="str">
        <f>D5</f>
        <v>4Q-2022</v>
      </c>
      <c r="J5" s="360" t="str">
        <f t="shared" ref="J5:L5" si="0">E5</f>
        <v>3Q-2022</v>
      </c>
      <c r="K5" s="360" t="str">
        <f t="shared" si="0"/>
        <v>2Q-2022</v>
      </c>
      <c r="L5" s="361" t="str">
        <f t="shared" si="0"/>
        <v>1Q-2022</v>
      </c>
    </row>
    <row r="6" spans="1:12">
      <c r="B6" s="164" t="s">
        <v>91</v>
      </c>
      <c r="C6" s="363"/>
      <c r="D6" s="363"/>
      <c r="E6" s="363"/>
      <c r="F6" s="363"/>
      <c r="G6" s="364"/>
      <c r="I6" s="574"/>
      <c r="J6" s="363"/>
      <c r="K6" s="363"/>
      <c r="L6" s="364"/>
    </row>
    <row r="7" spans="1:12">
      <c r="A7" s="13"/>
      <c r="B7" s="165" t="s">
        <v>89</v>
      </c>
      <c r="C7" s="363"/>
      <c r="D7" s="363"/>
      <c r="E7" s="363"/>
      <c r="F7" s="363"/>
      <c r="G7" s="364"/>
      <c r="I7" s="574"/>
      <c r="J7" s="363"/>
      <c r="K7" s="363"/>
      <c r="L7" s="364"/>
    </row>
    <row r="8" spans="1:12">
      <c r="A8" s="365">
        <v>1</v>
      </c>
      <c r="B8" s="14" t="s">
        <v>363</v>
      </c>
      <c r="C8" s="15">
        <v>3819677641.2357626</v>
      </c>
      <c r="D8" s="16">
        <v>3557672511.5713964</v>
      </c>
      <c r="E8" s="16">
        <v>3446489628.4953346</v>
      </c>
      <c r="F8" s="16">
        <v>3174531656.4303207</v>
      </c>
      <c r="G8" s="17">
        <v>3066487243.2941051</v>
      </c>
      <c r="I8" s="16">
        <v>2982748457.1136999</v>
      </c>
      <c r="J8" s="16">
        <v>2877676706.3160996</v>
      </c>
      <c r="K8" s="16">
        <v>2593577741.0823002</v>
      </c>
      <c r="L8" s="17">
        <v>2514520836.8166003</v>
      </c>
    </row>
    <row r="9" spans="1:12">
      <c r="A9" s="365">
        <v>2</v>
      </c>
      <c r="B9" s="14" t="s">
        <v>364</v>
      </c>
      <c r="C9" s="15">
        <v>4203737641.2357626</v>
      </c>
      <c r="D9" s="16">
        <v>3962972511.5713964</v>
      </c>
      <c r="E9" s="16">
        <v>3871769628.4953346</v>
      </c>
      <c r="F9" s="16">
        <v>3613866656.4303207</v>
      </c>
      <c r="G9" s="17">
        <v>3381647243.2941051</v>
      </c>
      <c r="I9" s="16">
        <v>3388048457.1136999</v>
      </c>
      <c r="J9" s="16">
        <v>3302956706.3160996</v>
      </c>
      <c r="K9" s="16">
        <v>3032912741.0823002</v>
      </c>
      <c r="L9" s="17">
        <v>2824650836.8166003</v>
      </c>
    </row>
    <row r="10" spans="1:12">
      <c r="A10" s="365">
        <v>3</v>
      </c>
      <c r="B10" s="14" t="s">
        <v>142</v>
      </c>
      <c r="C10" s="15">
        <v>4580116441.2357626</v>
      </c>
      <c r="D10" s="16">
        <v>4360166511.5713959</v>
      </c>
      <c r="E10" s="16">
        <v>4288544028.4953346</v>
      </c>
      <c r="F10" s="16">
        <v>4044414956.4303207</v>
      </c>
      <c r="G10" s="17">
        <v>3951707147.7610517</v>
      </c>
      <c r="I10" s="16">
        <v>4006280547.7389746</v>
      </c>
      <c r="J10" s="16">
        <v>3936572930.3212585</v>
      </c>
      <c r="K10" s="16">
        <v>3668109512.6808996</v>
      </c>
      <c r="L10" s="17">
        <v>3614845661.5376267</v>
      </c>
    </row>
    <row r="11" spans="1:12">
      <c r="A11" s="365">
        <v>4</v>
      </c>
      <c r="B11" s="14" t="s">
        <v>366</v>
      </c>
      <c r="C11" s="15">
        <v>2855134659.7230096</v>
      </c>
      <c r="D11" s="16">
        <v>2914110647.4147873</v>
      </c>
      <c r="E11" s="16">
        <v>2721215891.1107802</v>
      </c>
      <c r="F11" s="16">
        <v>2596407349.7076807</v>
      </c>
      <c r="G11" s="17">
        <v>2582835466.2786393</v>
      </c>
      <c r="I11" s="16">
        <v>2353590996.5320168</v>
      </c>
      <c r="J11" s="16">
        <v>2254945392.0050201</v>
      </c>
      <c r="K11" s="16">
        <v>2170810718.8780918</v>
      </c>
      <c r="L11" s="17">
        <v>2165524560.7191391</v>
      </c>
    </row>
    <row r="12" spans="1:12">
      <c r="A12" s="365">
        <v>5</v>
      </c>
      <c r="B12" s="14" t="s">
        <v>367</v>
      </c>
      <c r="C12" s="15">
        <v>3290269862.0242205</v>
      </c>
      <c r="D12" s="16">
        <v>3358592822.0696516</v>
      </c>
      <c r="E12" s="16">
        <v>3153413560.9406104</v>
      </c>
      <c r="F12" s="16">
        <v>3016954431.6163802</v>
      </c>
      <c r="G12" s="17">
        <v>3005961866.6369934</v>
      </c>
      <c r="I12" s="16">
        <v>2801374929.8888588</v>
      </c>
      <c r="J12" s="16">
        <v>2684299782.806345</v>
      </c>
      <c r="K12" s="16">
        <v>2587672385.437727</v>
      </c>
      <c r="L12" s="17">
        <v>2582484303.9510574</v>
      </c>
    </row>
    <row r="13" spans="1:12">
      <c r="A13" s="365">
        <v>6</v>
      </c>
      <c r="B13" s="14" t="s">
        <v>365</v>
      </c>
      <c r="C13" s="15">
        <v>3867981827.7161779</v>
      </c>
      <c r="D13" s="16">
        <v>4045687486.3451557</v>
      </c>
      <c r="E13" s="16">
        <v>3821246948.731493</v>
      </c>
      <c r="F13" s="16">
        <v>3664544485.1957335</v>
      </c>
      <c r="G13" s="17">
        <v>3658523581.0553098</v>
      </c>
      <c r="I13" s="16">
        <v>3494089019.8147717</v>
      </c>
      <c r="J13" s="16">
        <v>3347960875.882175</v>
      </c>
      <c r="K13" s="16">
        <v>3229808487.8750329</v>
      </c>
      <c r="L13" s="17">
        <v>3225579975.0055032</v>
      </c>
    </row>
    <row r="14" spans="1:12">
      <c r="A14" s="13"/>
      <c r="B14" s="164" t="s">
        <v>369</v>
      </c>
      <c r="C14" s="363"/>
      <c r="D14" s="363"/>
      <c r="E14" s="363"/>
      <c r="F14" s="363"/>
      <c r="G14" s="364"/>
      <c r="I14" s="363"/>
      <c r="J14" s="363"/>
      <c r="K14" s="363"/>
      <c r="L14" s="364"/>
    </row>
    <row r="15" spans="1:12" ht="15" customHeight="1">
      <c r="A15" s="365">
        <v>7</v>
      </c>
      <c r="B15" s="14" t="s">
        <v>368</v>
      </c>
      <c r="C15" s="231">
        <v>19629458123.386345</v>
      </c>
      <c r="D15" s="16">
        <v>20067386138.757961</v>
      </c>
      <c r="E15" s="16">
        <v>19487517345.256264</v>
      </c>
      <c r="F15" s="16">
        <v>18604557827.221214</v>
      </c>
      <c r="G15" s="17">
        <v>18648451612.393517</v>
      </c>
      <c r="I15" s="16">
        <v>20279423868.18718</v>
      </c>
      <c r="J15" s="16">
        <v>19410174618.021389</v>
      </c>
      <c r="K15" s="16">
        <v>18482318517.519821</v>
      </c>
      <c r="L15" s="17">
        <v>18371887831.583778</v>
      </c>
    </row>
    <row r="16" spans="1:12">
      <c r="A16" s="13"/>
      <c r="B16" s="164" t="s">
        <v>370</v>
      </c>
      <c r="C16" s="363"/>
      <c r="D16" s="363"/>
      <c r="E16" s="363"/>
      <c r="F16" s="363"/>
      <c r="G16" s="364"/>
      <c r="I16" s="363"/>
      <c r="J16" s="363"/>
      <c r="K16" s="363"/>
      <c r="L16" s="364"/>
    </row>
    <row r="17" spans="1:12" s="18" customFormat="1">
      <c r="A17" s="365"/>
      <c r="B17" s="165" t="s">
        <v>354</v>
      </c>
      <c r="C17" s="577"/>
      <c r="D17" s="578"/>
      <c r="E17" s="578"/>
      <c r="F17" s="578"/>
      <c r="G17" s="579"/>
      <c r="I17" s="578"/>
      <c r="J17" s="578"/>
      <c r="K17" s="578"/>
      <c r="L17" s="579"/>
    </row>
    <row r="18" spans="1:12">
      <c r="A18" s="11">
        <v>8</v>
      </c>
      <c r="B18" s="14" t="s">
        <v>363</v>
      </c>
      <c r="C18" s="580">
        <v>0.19458905168070004</v>
      </c>
      <c r="D18" s="581">
        <v>0.17728629363941631</v>
      </c>
      <c r="E18" s="581">
        <v>0.17685626996166826</v>
      </c>
      <c r="F18" s="581">
        <v>0.17063193255716685</v>
      </c>
      <c r="G18" s="582">
        <v>0.16443656058051265</v>
      </c>
      <c r="I18" s="581">
        <v>0.14708250473490073</v>
      </c>
      <c r="J18" s="581">
        <v>0.14825609573055148</v>
      </c>
      <c r="K18" s="581">
        <v>0.14032751024303511</v>
      </c>
      <c r="L18" s="582">
        <v>0.13686785265985549</v>
      </c>
    </row>
    <row r="19" spans="1:12" ht="15" customHeight="1">
      <c r="A19" s="11">
        <v>9</v>
      </c>
      <c r="B19" s="14" t="s">
        <v>364</v>
      </c>
      <c r="C19" s="580">
        <v>0.21415454338128012</v>
      </c>
      <c r="D19" s="581">
        <v>0.1974832439147293</v>
      </c>
      <c r="E19" s="581">
        <v>0.19867947055030166</v>
      </c>
      <c r="F19" s="581">
        <v>0.19424630727545164</v>
      </c>
      <c r="G19" s="582">
        <v>0.181336623199682</v>
      </c>
      <c r="I19" s="581">
        <v>0.16706827960870294</v>
      </c>
      <c r="J19" s="581">
        <v>0.17016625410723854</v>
      </c>
      <c r="K19" s="581">
        <v>0.16409806692852585</v>
      </c>
      <c r="L19" s="582">
        <v>0.15374853486535231</v>
      </c>
    </row>
    <row r="20" spans="1:12">
      <c r="A20" s="11">
        <v>10</v>
      </c>
      <c r="B20" s="14" t="s">
        <v>142</v>
      </c>
      <c r="C20" s="580">
        <v>0.23332872524784862</v>
      </c>
      <c r="D20" s="581">
        <v>0.21727625518453603</v>
      </c>
      <c r="E20" s="581">
        <v>0.22006620712716238</v>
      </c>
      <c r="F20" s="581">
        <v>0.21738839449937072</v>
      </c>
      <c r="G20" s="582">
        <v>0.21190537584014743</v>
      </c>
      <c r="I20" s="581">
        <v>0.19755396276438225</v>
      </c>
      <c r="J20" s="581">
        <v>0.20280976383727867</v>
      </c>
      <c r="K20" s="581">
        <v>0.19846587478750638</v>
      </c>
      <c r="L20" s="582">
        <v>0.19675961962511085</v>
      </c>
    </row>
    <row r="21" spans="1:12">
      <c r="A21" s="11">
        <v>11</v>
      </c>
      <c r="B21" s="14" t="s">
        <v>366</v>
      </c>
      <c r="C21" s="580">
        <v>0.14545152707610559</v>
      </c>
      <c r="D21" s="581">
        <v>0.14521625423784024</v>
      </c>
      <c r="E21" s="581">
        <v>0.13963892079732723</v>
      </c>
      <c r="F21" s="581">
        <v>0.1395575951774975</v>
      </c>
      <c r="G21" s="582">
        <v>0.13850133619469623</v>
      </c>
      <c r="I21" s="581">
        <v>0.1160580799449708</v>
      </c>
      <c r="J21" s="581">
        <v>0.11617336970845253</v>
      </c>
      <c r="K21" s="581">
        <v>0.11745337668649794</v>
      </c>
      <c r="L21" s="582">
        <v>0.11787164065939415</v>
      </c>
    </row>
    <row r="22" spans="1:12">
      <c r="A22" s="11">
        <v>12</v>
      </c>
      <c r="B22" s="14" t="s">
        <v>367</v>
      </c>
      <c r="C22" s="580">
        <v>0.16761898577853379</v>
      </c>
      <c r="D22" s="581">
        <v>0.16736573457281997</v>
      </c>
      <c r="E22" s="581">
        <v>0.16181710092015533</v>
      </c>
      <c r="F22" s="581">
        <v>0.16216211423214427</v>
      </c>
      <c r="G22" s="582">
        <v>0.16119096261264235</v>
      </c>
      <c r="I22" s="581">
        <v>0.13813878284202358</v>
      </c>
      <c r="J22" s="581">
        <v>0.13829343813909356</v>
      </c>
      <c r="K22" s="581">
        <v>0.14000799645265349</v>
      </c>
      <c r="L22" s="582">
        <v>0.14056717130133001</v>
      </c>
    </row>
    <row r="23" spans="1:12">
      <c r="A23" s="11">
        <v>13</v>
      </c>
      <c r="B23" s="14" t="s">
        <v>365</v>
      </c>
      <c r="C23" s="580">
        <v>0.1970498524922551</v>
      </c>
      <c r="D23" s="581">
        <v>0.20160510483880872</v>
      </c>
      <c r="E23" s="581">
        <v>0.19608690430039194</v>
      </c>
      <c r="F23" s="581">
        <v>0.19697025423705389</v>
      </c>
      <c r="G23" s="582">
        <v>0.19618377209526086</v>
      </c>
      <c r="I23" s="581">
        <v>0.17229725274868549</v>
      </c>
      <c r="J23" s="581">
        <v>0.17248484064505831</v>
      </c>
      <c r="K23" s="581">
        <v>0.17475126212187189</v>
      </c>
      <c r="L23" s="582">
        <v>0.17557150384188019</v>
      </c>
    </row>
    <row r="24" spans="1:12">
      <c r="A24" s="13"/>
      <c r="B24" s="164" t="s">
        <v>88</v>
      </c>
      <c r="C24" s="583"/>
      <c r="D24" s="583"/>
      <c r="E24" s="583"/>
      <c r="F24" s="583"/>
      <c r="G24" s="584"/>
      <c r="I24" s="583"/>
      <c r="J24" s="583"/>
      <c r="K24" s="583"/>
      <c r="L24" s="584"/>
    </row>
    <row r="25" spans="1:12" ht="15" customHeight="1">
      <c r="A25" s="366">
        <v>14</v>
      </c>
      <c r="B25" s="14" t="s">
        <v>87</v>
      </c>
      <c r="C25" s="585">
        <v>9.2768633717890223E-2</v>
      </c>
      <c r="D25" s="586">
        <v>8.8114790879296287E-2</v>
      </c>
      <c r="E25" s="586">
        <v>8.7680168716091453E-2</v>
      </c>
      <c r="F25" s="586">
        <v>8.7725836976243809E-2</v>
      </c>
      <c r="G25" s="587">
        <v>8.6519868287722609E-2</v>
      </c>
      <c r="I25" s="586">
        <v>8.8767534418935784E-2</v>
      </c>
      <c r="J25" s="586">
        <v>8.8127316583087964E-2</v>
      </c>
      <c r="K25" s="586">
        <v>8.83330405426236E-2</v>
      </c>
      <c r="L25" s="587">
        <v>8.7949386421149467E-2</v>
      </c>
    </row>
    <row r="26" spans="1:12">
      <c r="A26" s="366">
        <v>15</v>
      </c>
      <c r="B26" s="14" t="s">
        <v>86</v>
      </c>
      <c r="C26" s="585">
        <v>3.861247605381958E-2</v>
      </c>
      <c r="D26" s="586">
        <v>4.1973210181174024E-2</v>
      </c>
      <c r="E26" s="586">
        <v>4.2657799545441015E-2</v>
      </c>
      <c r="F26" s="586">
        <v>4.2699415326267122E-2</v>
      </c>
      <c r="G26" s="587">
        <v>4.1426815545544546E-2</v>
      </c>
      <c r="I26" s="586">
        <v>4.2714003128115741E-2</v>
      </c>
      <c r="J26" s="586">
        <v>4.3246190057616408E-2</v>
      </c>
      <c r="K26" s="586">
        <v>4.3415470221104348E-2</v>
      </c>
      <c r="L26" s="587">
        <v>4.2388544781760296E-2</v>
      </c>
    </row>
    <row r="27" spans="1:12">
      <c r="A27" s="366">
        <v>16</v>
      </c>
      <c r="B27" s="14" t="s">
        <v>85</v>
      </c>
      <c r="C27" s="585">
        <v>5.7088555461420276E-2</v>
      </c>
      <c r="D27" s="586">
        <v>5.2087845896672279E-2</v>
      </c>
      <c r="E27" s="586">
        <v>5.0243739736473385E-2</v>
      </c>
      <c r="F27" s="586">
        <v>4.8241386486971939E-2</v>
      </c>
      <c r="G27" s="587">
        <v>4.386830797875476E-2</v>
      </c>
      <c r="I27" s="586">
        <v>4.9921691511836966E-2</v>
      </c>
      <c r="J27" s="586">
        <v>4.8715422466855673E-2</v>
      </c>
      <c r="K27" s="586">
        <v>4.6221228412970529E-2</v>
      </c>
      <c r="L27" s="587">
        <v>4.4034677117811678E-2</v>
      </c>
    </row>
    <row r="28" spans="1:12">
      <c r="A28" s="366">
        <v>17</v>
      </c>
      <c r="B28" s="14" t="s">
        <v>84</v>
      </c>
      <c r="C28" s="585">
        <v>5.4156157664070642E-2</v>
      </c>
      <c r="D28" s="586">
        <v>4.614158069812227E-2</v>
      </c>
      <c r="E28" s="586">
        <v>4.5022369170650431E-2</v>
      </c>
      <c r="F28" s="586">
        <v>4.5026421649976688E-2</v>
      </c>
      <c r="G28" s="587">
        <v>1.503101758072602E-2</v>
      </c>
      <c r="I28" s="586">
        <v>4.605353129082005E-2</v>
      </c>
      <c r="J28" s="586">
        <v>4.4881126525471562E-2</v>
      </c>
      <c r="K28" s="586">
        <v>4.4917570321519253E-2</v>
      </c>
      <c r="L28" s="587">
        <v>4.5560841639389164E-2</v>
      </c>
    </row>
    <row r="29" spans="1:12">
      <c r="A29" s="366">
        <v>18</v>
      </c>
      <c r="B29" s="14" t="s">
        <v>166</v>
      </c>
      <c r="C29" s="585">
        <v>4.2890222353269288E-2</v>
      </c>
      <c r="D29" s="586">
        <v>3.9388602337700328E-2</v>
      </c>
      <c r="E29" s="586">
        <v>4.0543324273692713E-2</v>
      </c>
      <c r="F29" s="586">
        <v>3.9243862343490671E-2</v>
      </c>
      <c r="G29" s="587">
        <v>1.2234067274784089E-2</v>
      </c>
      <c r="I29" s="586">
        <v>3.5783648087918236E-2</v>
      </c>
      <c r="J29" s="586">
        <v>3.6645790239328672E-2</v>
      </c>
      <c r="K29" s="586">
        <v>3.199767405055625E-2</v>
      </c>
      <c r="L29" s="587">
        <v>2.8065278314140046E-2</v>
      </c>
    </row>
    <row r="30" spans="1:12">
      <c r="A30" s="366">
        <v>19</v>
      </c>
      <c r="B30" s="14" t="s">
        <v>167</v>
      </c>
      <c r="C30" s="585">
        <v>0.28951508462138309</v>
      </c>
      <c r="D30" s="586">
        <v>0.28544320613548568</v>
      </c>
      <c r="E30" s="586">
        <v>0.29442621296971527</v>
      </c>
      <c r="F30" s="586">
        <v>0.28519937210086355</v>
      </c>
      <c r="G30" s="587">
        <v>0.26795721152910645</v>
      </c>
      <c r="I30" s="586">
        <v>0.3099131705906864</v>
      </c>
      <c r="J30" s="586">
        <v>0.31927712643315065</v>
      </c>
      <c r="K30" s="586">
        <v>0.27839520275475316</v>
      </c>
      <c r="L30" s="587">
        <v>0.24323123414107117</v>
      </c>
    </row>
    <row r="31" spans="1:12">
      <c r="A31" s="13"/>
      <c r="B31" s="164" t="s">
        <v>229</v>
      </c>
      <c r="C31" s="583"/>
      <c r="D31" s="583"/>
      <c r="E31" s="583"/>
      <c r="F31" s="583"/>
      <c r="G31" s="584"/>
      <c r="I31" s="583"/>
      <c r="J31" s="583"/>
      <c r="K31" s="583"/>
      <c r="L31" s="584"/>
    </row>
    <row r="32" spans="1:12">
      <c r="A32" s="366">
        <v>20</v>
      </c>
      <c r="B32" s="14" t="s">
        <v>83</v>
      </c>
      <c r="C32" s="585">
        <v>2.9565552885403388E-2</v>
      </c>
      <c r="D32" s="586">
        <v>3.4341868541323976E-2</v>
      </c>
      <c r="E32" s="586">
        <v>3.5571119016606062E-2</v>
      </c>
      <c r="F32" s="586">
        <v>3.9585014447193471E-2</v>
      </c>
      <c r="G32" s="587">
        <v>4.3310280995271698E-2</v>
      </c>
      <c r="I32" s="586">
        <v>4.160824196181083E-2</v>
      </c>
      <c r="J32" s="586">
        <v>4.4602926850789516E-2</v>
      </c>
      <c r="K32" s="586">
        <v>4.5553531912209469E-2</v>
      </c>
      <c r="L32" s="587">
        <v>4.3518702522826483E-2</v>
      </c>
    </row>
    <row r="33" spans="1:12" ht="15" customHeight="1">
      <c r="A33" s="366">
        <v>21</v>
      </c>
      <c r="B33" s="14" t="s">
        <v>711</v>
      </c>
      <c r="C33" s="585">
        <v>1.7318520868615354E-2</v>
      </c>
      <c r="D33" s="586">
        <v>1.8249052034021183E-2</v>
      </c>
      <c r="E33" s="586">
        <v>2.1762402888897973E-2</v>
      </c>
      <c r="F33" s="586">
        <v>2.3919354308285234E-2</v>
      </c>
      <c r="G33" s="587">
        <v>2.5211838955547527E-2</v>
      </c>
      <c r="I33" s="586">
        <v>3.8135547399584725E-2</v>
      </c>
      <c r="J33" s="586">
        <v>3.9929241242363619E-2</v>
      </c>
      <c r="K33" s="586">
        <v>4.0332929476186809E-2</v>
      </c>
      <c r="L33" s="587">
        <v>3.9968751339777668E-2</v>
      </c>
    </row>
    <row r="34" spans="1:12">
      <c r="A34" s="366">
        <v>22</v>
      </c>
      <c r="B34" s="14" t="s">
        <v>82</v>
      </c>
      <c r="C34" s="585">
        <v>0.44381708047734547</v>
      </c>
      <c r="D34" s="586">
        <v>0.4539183591186205</v>
      </c>
      <c r="E34" s="586">
        <v>0.45409414557386008</v>
      </c>
      <c r="F34" s="586">
        <v>0.49355471880644641</v>
      </c>
      <c r="G34" s="587">
        <v>0.51060374643911766</v>
      </c>
      <c r="I34" s="586">
        <v>0.45452891981612425</v>
      </c>
      <c r="J34" s="586">
        <v>0.45492457412430276</v>
      </c>
      <c r="K34" s="586">
        <v>0.49429722744714422</v>
      </c>
      <c r="L34" s="587">
        <v>0.51134457463359051</v>
      </c>
    </row>
    <row r="35" spans="1:12" ht="15" customHeight="1">
      <c r="A35" s="366">
        <v>23</v>
      </c>
      <c r="B35" s="14" t="s">
        <v>81</v>
      </c>
      <c r="C35" s="585">
        <v>0.48443837898142</v>
      </c>
      <c r="D35" s="586">
        <v>0.50365280888491037</v>
      </c>
      <c r="E35" s="586">
        <v>0.49128173894090266</v>
      </c>
      <c r="F35" s="586">
        <v>0.48851643748859597</v>
      </c>
      <c r="G35" s="587">
        <v>0.48189312746910495</v>
      </c>
      <c r="I35" s="586">
        <v>0.50488933534922864</v>
      </c>
      <c r="J35" s="586">
        <v>0.50391885545381898</v>
      </c>
      <c r="K35" s="586">
        <v>0.49574313661947955</v>
      </c>
      <c r="L35" s="587">
        <v>0.48697520984349563</v>
      </c>
    </row>
    <row r="36" spans="1:12">
      <c r="A36" s="366">
        <v>24</v>
      </c>
      <c r="B36" s="14" t="s">
        <v>80</v>
      </c>
      <c r="C36" s="585">
        <v>8.0734668738815935E-3</v>
      </c>
      <c r="D36" s="586">
        <v>5.8608812799010784E-2</v>
      </c>
      <c r="E36" s="586">
        <v>1.7869017785920243E-2</v>
      </c>
      <c r="F36" s="586">
        <v>2.7681629828161913E-2</v>
      </c>
      <c r="G36" s="587">
        <v>1.3771741570187181E-2</v>
      </c>
      <c r="I36" s="586">
        <v>6.0565284854615729E-2</v>
      </c>
      <c r="J36" s="586">
        <v>1.7964794408540805E-2</v>
      </c>
      <c r="K36" s="586">
        <v>2.6811795128602406E-2</v>
      </c>
      <c r="L36" s="587">
        <v>1.3372622469747766E-2</v>
      </c>
    </row>
    <row r="37" spans="1:12" ht="15" customHeight="1">
      <c r="A37" s="13"/>
      <c r="B37" s="164" t="s">
        <v>230</v>
      </c>
      <c r="C37" s="583"/>
      <c r="D37" s="583"/>
      <c r="E37" s="583"/>
      <c r="F37" s="583"/>
      <c r="G37" s="584"/>
      <c r="I37" s="583"/>
      <c r="J37" s="583"/>
      <c r="K37" s="583"/>
      <c r="L37" s="584"/>
    </row>
    <row r="38" spans="1:12" ht="15" customHeight="1">
      <c r="A38" s="366">
        <v>25</v>
      </c>
      <c r="B38" s="14" t="s">
        <v>79</v>
      </c>
      <c r="C38" s="588">
        <v>0.24676003258559462</v>
      </c>
      <c r="D38" s="588">
        <v>0.22100453014507843</v>
      </c>
      <c r="E38" s="588">
        <v>0.25407867579901061</v>
      </c>
      <c r="F38" s="588">
        <v>0</v>
      </c>
      <c r="G38" s="589">
        <v>0.1874593178825977</v>
      </c>
      <c r="I38" s="588">
        <v>0.22531195922271671</v>
      </c>
      <c r="J38" s="588">
        <v>0.25183080274406877</v>
      </c>
      <c r="K38" s="588">
        <v>0.21305710129624422</v>
      </c>
      <c r="L38" s="589">
        <v>0.21479051101261998</v>
      </c>
    </row>
    <row r="39" spans="1:12" ht="15" customHeight="1">
      <c r="A39" s="366">
        <v>26</v>
      </c>
      <c r="B39" s="14" t="s">
        <v>78</v>
      </c>
      <c r="C39" s="588">
        <v>0.55011265662741282</v>
      </c>
      <c r="D39" s="588">
        <v>0.55655054270938875</v>
      </c>
      <c r="E39" s="588">
        <v>0.55854953743888169</v>
      </c>
      <c r="F39" s="588">
        <v>0.54498363037350672</v>
      </c>
      <c r="G39" s="589">
        <v>0.55373261990559086</v>
      </c>
      <c r="I39" s="588">
        <v>0.56278921149536698</v>
      </c>
      <c r="J39" s="588">
        <v>0.57587201089748929</v>
      </c>
      <c r="K39" s="588">
        <v>0.55707665093337222</v>
      </c>
      <c r="L39" s="589">
        <v>0.56396344166790036</v>
      </c>
    </row>
    <row r="40" spans="1:12" ht="15" customHeight="1">
      <c r="A40" s="366">
        <v>27</v>
      </c>
      <c r="B40" s="14" t="s">
        <v>77</v>
      </c>
      <c r="C40" s="588">
        <v>0.38906478334319772</v>
      </c>
      <c r="D40" s="588">
        <v>0.38096756107627328</v>
      </c>
      <c r="E40" s="588">
        <v>0.36621481930388761</v>
      </c>
      <c r="F40" s="588">
        <v>0.31634750604901091</v>
      </c>
      <c r="G40" s="589">
        <v>0.31780664215675247</v>
      </c>
      <c r="I40" s="588">
        <v>0.38921943366681128</v>
      </c>
      <c r="J40" s="588">
        <v>0.36004173453853894</v>
      </c>
      <c r="K40" s="588">
        <v>0.31412241754669701</v>
      </c>
      <c r="L40" s="589">
        <v>0.321706082801612</v>
      </c>
    </row>
    <row r="41" spans="1:12" ht="15" customHeight="1">
      <c r="A41" s="367"/>
      <c r="B41" s="164" t="s">
        <v>271</v>
      </c>
      <c r="C41" s="363"/>
      <c r="D41" s="363"/>
      <c r="E41" s="363"/>
      <c r="F41" s="363"/>
      <c r="G41" s="364"/>
      <c r="I41" s="363"/>
      <c r="J41" s="363"/>
      <c r="K41" s="363"/>
      <c r="L41" s="364"/>
    </row>
    <row r="42" spans="1:12">
      <c r="A42" s="366">
        <v>28</v>
      </c>
      <c r="B42" s="14" t="s">
        <v>254</v>
      </c>
      <c r="C42" s="19">
        <v>6952177514.1958275</v>
      </c>
      <c r="D42" s="20"/>
      <c r="E42" s="20"/>
      <c r="F42" s="20"/>
      <c r="G42" s="21"/>
      <c r="I42" s="20">
        <v>6988272509.9606028</v>
      </c>
      <c r="J42" s="20">
        <v>6500381168.1167784</v>
      </c>
      <c r="K42" s="20">
        <v>5407438274.1761627</v>
      </c>
      <c r="L42" s="21">
        <v>5173079898.7963657</v>
      </c>
    </row>
    <row r="43" spans="1:12" ht="15" customHeight="1">
      <c r="A43" s="366">
        <v>29</v>
      </c>
      <c r="B43" s="14" t="s">
        <v>266</v>
      </c>
      <c r="C43" s="19">
        <v>5391049989.3087015</v>
      </c>
      <c r="D43" s="20"/>
      <c r="E43" s="20"/>
      <c r="F43" s="20"/>
      <c r="G43" s="21"/>
      <c r="I43" s="20">
        <v>5540173711.2260056</v>
      </c>
      <c r="J43" s="20">
        <v>5028896009.5991259</v>
      </c>
      <c r="K43" s="20">
        <v>4689703803.699708</v>
      </c>
      <c r="L43" s="21">
        <v>4229353783.7224617</v>
      </c>
    </row>
    <row r="44" spans="1:12" ht="15" customHeight="1">
      <c r="A44" s="395">
        <v>30</v>
      </c>
      <c r="B44" s="396" t="s">
        <v>255</v>
      </c>
      <c r="C44" s="712">
        <v>1.2895776384902917</v>
      </c>
      <c r="D44" s="398"/>
      <c r="E44" s="398"/>
      <c r="F44" s="398"/>
      <c r="G44" s="399"/>
      <c r="I44" s="712">
        <v>1.2613814790320252</v>
      </c>
      <c r="J44" s="712">
        <v>1.2926060025319455</v>
      </c>
      <c r="K44" s="712">
        <v>1.1530447338508316</v>
      </c>
      <c r="L44" s="712">
        <v>1.22313718911528</v>
      </c>
    </row>
    <row r="45" spans="1:12" ht="15" customHeight="1">
      <c r="A45" s="395"/>
      <c r="B45" s="164" t="s">
        <v>373</v>
      </c>
      <c r="C45" s="397"/>
      <c r="D45" s="398"/>
      <c r="E45" s="398"/>
      <c r="F45" s="398"/>
      <c r="G45" s="399"/>
      <c r="I45" s="398"/>
      <c r="J45" s="398"/>
      <c r="K45" s="398"/>
      <c r="L45" s="399"/>
    </row>
    <row r="46" spans="1:12" ht="15" customHeight="1">
      <c r="A46" s="395">
        <v>31</v>
      </c>
      <c r="B46" s="396" t="s">
        <v>380</v>
      </c>
      <c r="C46" s="397">
        <v>17292859996.864712</v>
      </c>
      <c r="D46" s="398">
        <v>17279930786.49155</v>
      </c>
      <c r="E46" s="398">
        <v>17279930786.49155</v>
      </c>
      <c r="F46" s="398">
        <v>16346198371.36577</v>
      </c>
      <c r="G46" s="399">
        <v>16054922852.60811</v>
      </c>
      <c r="I46" s="398">
        <v>16753276419.491652</v>
      </c>
      <c r="J46" s="398">
        <v>16295389551.729456</v>
      </c>
      <c r="K46" s="398">
        <v>15765244456.107754</v>
      </c>
      <c r="L46" s="399">
        <v>15513112083.226355</v>
      </c>
    </row>
    <row r="47" spans="1:12" ht="15" customHeight="1">
      <c r="A47" s="395">
        <v>32</v>
      </c>
      <c r="B47" s="396" t="s">
        <v>395</v>
      </c>
      <c r="C47" s="397">
        <v>13287959775.311371</v>
      </c>
      <c r="D47" s="398">
        <v>13224505886.799133</v>
      </c>
      <c r="E47" s="398">
        <v>13224505886.799133</v>
      </c>
      <c r="F47" s="398">
        <v>12572889322.019644</v>
      </c>
      <c r="G47" s="399">
        <v>12128973544.659698</v>
      </c>
      <c r="I47" s="398">
        <v>12699282366.869549</v>
      </c>
      <c r="J47" s="398">
        <v>12445006872.860361</v>
      </c>
      <c r="K47" s="398">
        <v>12072438513.572359</v>
      </c>
      <c r="L47" s="399">
        <v>11866274429.414101</v>
      </c>
    </row>
    <row r="48" spans="1:12" ht="15" thickBot="1">
      <c r="A48" s="368">
        <v>33</v>
      </c>
      <c r="B48" s="166" t="s">
        <v>413</v>
      </c>
      <c r="C48" s="712">
        <v>1.3013931626278945</v>
      </c>
      <c r="D48" s="712">
        <v>1.3066598430524798</v>
      </c>
      <c r="E48" s="712">
        <v>1.3066598430524798</v>
      </c>
      <c r="F48" s="712">
        <v>1.3001147113207867</v>
      </c>
      <c r="G48" s="712">
        <v>1.3236835576805244</v>
      </c>
      <c r="H48" s="712"/>
      <c r="I48" s="712">
        <v>1.319230168721844</v>
      </c>
      <c r="J48" s="712">
        <v>1.3093917679761091</v>
      </c>
      <c r="K48" s="712">
        <v>1.3058873266062845</v>
      </c>
      <c r="L48" s="712">
        <v>1.3073279381414338</v>
      </c>
    </row>
    <row r="49" spans="1:2">
      <c r="A49" s="22"/>
    </row>
    <row r="50" spans="1:2" ht="38.25">
      <c r="B50" s="233" t="s">
        <v>708</v>
      </c>
    </row>
    <row r="51" spans="1:2" ht="51">
      <c r="B51" s="233" t="s">
        <v>270</v>
      </c>
    </row>
    <row r="53" spans="1:2">
      <c r="B53" s="23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topLeftCell="A13" zoomScaleNormal="100" workbookViewId="0">
      <selection activeCell="E29" sqref="E29"/>
    </sheetView>
  </sheetViews>
  <sheetFormatPr defaultColWidth="9.140625" defaultRowHeight="12.75"/>
  <cols>
    <col min="1" max="1" width="11.85546875" style="472" bestFit="1" customWidth="1"/>
    <col min="2" max="2" width="105.140625" style="472" bestFit="1" customWidth="1"/>
    <col min="3" max="4" width="16.85546875" style="472" bestFit="1" customWidth="1"/>
    <col min="5" max="5" width="17.5703125" style="472" bestFit="1" customWidth="1"/>
    <col min="6" max="6" width="16.85546875" style="472" bestFit="1" customWidth="1"/>
    <col min="7" max="7" width="30.42578125" style="472" customWidth="1"/>
    <col min="8" max="8" width="18" style="472" bestFit="1" customWidth="1"/>
    <col min="9" max="16384" width="9.140625" style="472"/>
  </cols>
  <sheetData>
    <row r="1" spans="1:8" ht="13.5">
      <c r="A1" s="400" t="s">
        <v>30</v>
      </c>
      <c r="B1" s="482" t="str">
        <f>'Info '!C2</f>
        <v xml:space="preserve">JSC "Bank of Georgia" </v>
      </c>
    </row>
    <row r="2" spans="1:8">
      <c r="A2" s="401" t="s">
        <v>31</v>
      </c>
      <c r="B2" s="481">
        <f>'1. key ratios '!B2</f>
        <v>45016</v>
      </c>
    </row>
    <row r="3" spans="1:8">
      <c r="A3" s="402" t="s">
        <v>416</v>
      </c>
    </row>
    <row r="5" spans="1:8" ht="12" customHeight="1">
      <c r="A5" s="784" t="s">
        <v>417</v>
      </c>
      <c r="B5" s="785"/>
      <c r="C5" s="790" t="s">
        <v>418</v>
      </c>
      <c r="D5" s="791"/>
      <c r="E5" s="791"/>
      <c r="F5" s="791"/>
      <c r="G5" s="791"/>
      <c r="H5" s="792"/>
    </row>
    <row r="6" spans="1:8">
      <c r="A6" s="786"/>
      <c r="B6" s="787"/>
      <c r="C6" s="793"/>
      <c r="D6" s="794"/>
      <c r="E6" s="794"/>
      <c r="F6" s="794"/>
      <c r="G6" s="794"/>
      <c r="H6" s="795"/>
    </row>
    <row r="7" spans="1:8">
      <c r="A7" s="788"/>
      <c r="B7" s="789"/>
      <c r="C7" s="480" t="s">
        <v>419</v>
      </c>
      <c r="D7" s="480" t="s">
        <v>420</v>
      </c>
      <c r="E7" s="480" t="s">
        <v>421</v>
      </c>
      <c r="F7" s="480" t="s">
        <v>422</v>
      </c>
      <c r="G7" s="480" t="s">
        <v>423</v>
      </c>
      <c r="H7" s="480" t="s">
        <v>64</v>
      </c>
    </row>
    <row r="8" spans="1:8">
      <c r="A8" s="476">
        <v>1</v>
      </c>
      <c r="B8" s="475" t="s">
        <v>51</v>
      </c>
      <c r="C8" s="662">
        <v>2442890078.1999998</v>
      </c>
      <c r="D8" s="662">
        <v>1692909478.6740997</v>
      </c>
      <c r="E8" s="662">
        <v>1058499890.2795999</v>
      </c>
      <c r="F8" s="662">
        <v>329552826.32810003</v>
      </c>
      <c r="G8" s="662">
        <v>0</v>
      </c>
      <c r="H8" s="662">
        <f t="shared" ref="H8:H21" si="0">SUM(C8:G8)</f>
        <v>5523852273.4818001</v>
      </c>
    </row>
    <row r="9" spans="1:8">
      <c r="A9" s="476">
        <v>2</v>
      </c>
      <c r="B9" s="475" t="s">
        <v>52</v>
      </c>
      <c r="C9" s="662">
        <v>0</v>
      </c>
      <c r="D9" s="662"/>
      <c r="E9" s="662"/>
      <c r="F9" s="662"/>
      <c r="G9" s="662">
        <v>0</v>
      </c>
      <c r="H9" s="662">
        <f t="shared" si="0"/>
        <v>0</v>
      </c>
    </row>
    <row r="10" spans="1:8">
      <c r="A10" s="476">
        <v>3</v>
      </c>
      <c r="B10" s="475" t="s">
        <v>164</v>
      </c>
      <c r="C10" s="662"/>
      <c r="D10" s="662"/>
      <c r="E10" s="662"/>
      <c r="F10" s="662"/>
      <c r="G10" s="662"/>
      <c r="H10" s="662">
        <f t="shared" si="0"/>
        <v>0</v>
      </c>
    </row>
    <row r="11" spans="1:8">
      <c r="A11" s="476">
        <v>4</v>
      </c>
      <c r="B11" s="475" t="s">
        <v>53</v>
      </c>
      <c r="C11" s="662"/>
      <c r="D11" s="662">
        <v>212677091.91</v>
      </c>
      <c r="E11" s="662">
        <v>741201670.12410009</v>
      </c>
      <c r="F11" s="662">
        <v>0</v>
      </c>
      <c r="G11" s="662"/>
      <c r="H11" s="662">
        <f t="shared" si="0"/>
        <v>953878762.03410006</v>
      </c>
    </row>
    <row r="12" spans="1:8">
      <c r="A12" s="476">
        <v>5</v>
      </c>
      <c r="B12" s="475" t="s">
        <v>54</v>
      </c>
      <c r="C12" s="662"/>
      <c r="D12" s="662"/>
      <c r="E12" s="662"/>
      <c r="F12" s="662"/>
      <c r="G12" s="662"/>
      <c r="H12" s="662">
        <f t="shared" si="0"/>
        <v>0</v>
      </c>
    </row>
    <row r="13" spans="1:8">
      <c r="A13" s="476">
        <v>6</v>
      </c>
      <c r="B13" s="475" t="s">
        <v>55</v>
      </c>
      <c r="C13" s="662">
        <v>596581238.01999998</v>
      </c>
      <c r="D13" s="662">
        <v>484472476.62340003</v>
      </c>
      <c r="E13" s="662">
        <v>78810289.421499997</v>
      </c>
      <c r="F13" s="662"/>
      <c r="G13" s="662">
        <v>0</v>
      </c>
      <c r="H13" s="662">
        <f t="shared" si="0"/>
        <v>1159864004.0648999</v>
      </c>
    </row>
    <row r="14" spans="1:8">
      <c r="A14" s="476">
        <v>7</v>
      </c>
      <c r="B14" s="475" t="s">
        <v>56</v>
      </c>
      <c r="C14" s="662">
        <v>0</v>
      </c>
      <c r="D14" s="662">
        <v>1487970052.6764467</v>
      </c>
      <c r="E14" s="662">
        <v>2022010669.4848392</v>
      </c>
      <c r="F14" s="662">
        <v>2587772047.7475281</v>
      </c>
      <c r="G14" s="662">
        <v>71531506.783982009</v>
      </c>
      <c r="H14" s="662">
        <f t="shared" si="0"/>
        <v>6169284276.6927958</v>
      </c>
    </row>
    <row r="15" spans="1:8">
      <c r="A15" s="476">
        <v>8</v>
      </c>
      <c r="B15" s="477" t="s">
        <v>57</v>
      </c>
      <c r="C15" s="662">
        <v>0</v>
      </c>
      <c r="D15" s="662">
        <v>710552532.7669965</v>
      </c>
      <c r="E15" s="662">
        <v>2986203511.6415138</v>
      </c>
      <c r="F15" s="662">
        <v>2482845508.4638667</v>
      </c>
      <c r="G15" s="662">
        <v>20656709.173471637</v>
      </c>
      <c r="H15" s="662">
        <f t="shared" si="0"/>
        <v>6200258262.0458488</v>
      </c>
    </row>
    <row r="16" spans="1:8">
      <c r="A16" s="476">
        <v>9</v>
      </c>
      <c r="B16" s="475" t="s">
        <v>58</v>
      </c>
      <c r="C16" s="662"/>
      <c r="D16" s="662">
        <v>120251902.21816418</v>
      </c>
      <c r="E16" s="662">
        <v>940353378.38640523</v>
      </c>
      <c r="F16" s="662">
        <v>2847595297.052465</v>
      </c>
      <c r="G16" s="662">
        <v>7474604.5053203516</v>
      </c>
      <c r="H16" s="662">
        <f t="shared" si="0"/>
        <v>3915675182.1623549</v>
      </c>
    </row>
    <row r="17" spans="1:8">
      <c r="A17" s="476">
        <v>10</v>
      </c>
      <c r="B17" s="479" t="s">
        <v>431</v>
      </c>
      <c r="C17" s="662"/>
      <c r="D17" s="662">
        <v>14015821.274474014</v>
      </c>
      <c r="E17" s="662">
        <v>35270900.006497994</v>
      </c>
      <c r="F17" s="662">
        <v>62619546.220650002</v>
      </c>
      <c r="G17" s="662">
        <v>63199102.29087799</v>
      </c>
      <c r="H17" s="662">
        <f t="shared" si="0"/>
        <v>175105369.79249999</v>
      </c>
    </row>
    <row r="18" spans="1:8">
      <c r="A18" s="476">
        <v>11</v>
      </c>
      <c r="B18" s="475" t="s">
        <v>60</v>
      </c>
      <c r="C18" s="662"/>
      <c r="D18" s="662">
        <v>2123992.9232999999</v>
      </c>
      <c r="E18" s="662">
        <v>41894810.568596005</v>
      </c>
      <c r="F18" s="662">
        <v>158992254.32160002</v>
      </c>
      <c r="G18" s="662">
        <v>46046325.283259057</v>
      </c>
      <c r="H18" s="662">
        <f t="shared" si="0"/>
        <v>249057383.09675509</v>
      </c>
    </row>
    <row r="19" spans="1:8">
      <c r="A19" s="476">
        <v>12</v>
      </c>
      <c r="B19" s="475" t="s">
        <v>61</v>
      </c>
      <c r="C19" s="662"/>
      <c r="D19" s="662"/>
      <c r="E19" s="662"/>
      <c r="F19" s="662"/>
      <c r="G19" s="662"/>
      <c r="H19" s="662">
        <f t="shared" si="0"/>
        <v>0</v>
      </c>
    </row>
    <row r="20" spans="1:8">
      <c r="A20" s="478">
        <v>13</v>
      </c>
      <c r="B20" s="477" t="s">
        <v>144</v>
      </c>
      <c r="C20" s="662"/>
      <c r="D20" s="662"/>
      <c r="E20" s="662"/>
      <c r="F20" s="662"/>
      <c r="G20" s="662"/>
      <c r="H20" s="662">
        <f t="shared" si="0"/>
        <v>0</v>
      </c>
    </row>
    <row r="21" spans="1:8">
      <c r="A21" s="476">
        <v>14</v>
      </c>
      <c r="B21" s="475" t="s">
        <v>63</v>
      </c>
      <c r="C21" s="662">
        <v>740907086.68800008</v>
      </c>
      <c r="D21" s="662">
        <v>347714617.28804219</v>
      </c>
      <c r="E21" s="662"/>
      <c r="F21" s="662"/>
      <c r="G21" s="662">
        <v>767884004.18510008</v>
      </c>
      <c r="H21" s="662">
        <f t="shared" si="0"/>
        <v>1856505708.1611423</v>
      </c>
    </row>
    <row r="22" spans="1:8">
      <c r="A22" s="474">
        <v>15</v>
      </c>
      <c r="B22" s="473" t="s">
        <v>64</v>
      </c>
      <c r="C22" s="662">
        <f>SUM(C18:C21)+SUM(C8:C16)</f>
        <v>3780378402.908</v>
      </c>
      <c r="D22" s="662">
        <f t="shared" ref="D22:H22" si="1">SUM(D18:D21)+SUM(D8:D16)</f>
        <v>5058672145.0804491</v>
      </c>
      <c r="E22" s="662">
        <f t="shared" si="1"/>
        <v>7868974219.9065542</v>
      </c>
      <c r="F22" s="662">
        <f t="shared" si="1"/>
        <v>8406757933.9135609</v>
      </c>
      <c r="G22" s="662">
        <f t="shared" si="1"/>
        <v>913593149.93113315</v>
      </c>
      <c r="H22" s="662">
        <f t="shared" si="1"/>
        <v>26028375851.739693</v>
      </c>
    </row>
    <row r="26" spans="1:8" ht="25.5">
      <c r="B26" s="406"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topLeftCell="D13" zoomScaleNormal="100" workbookViewId="0">
      <selection activeCell="G23" sqref="G23"/>
    </sheetView>
  </sheetViews>
  <sheetFormatPr defaultColWidth="9.140625" defaultRowHeight="12.75"/>
  <cols>
    <col min="1" max="1" width="11.85546875" style="483" bestFit="1" customWidth="1"/>
    <col min="2" max="2" width="86.85546875" style="472" customWidth="1"/>
    <col min="3" max="4" width="31.5703125" style="472" customWidth="1"/>
    <col min="5" max="5" width="15.140625" style="403" bestFit="1" customWidth="1"/>
    <col min="6" max="6" width="11.85546875" style="403" bestFit="1" customWidth="1"/>
    <col min="7" max="7" width="21.5703125" style="472" bestFit="1" customWidth="1"/>
    <col min="8" max="8" width="41.42578125" style="472" customWidth="1"/>
    <col min="9" max="16384" width="9.140625" style="472"/>
  </cols>
  <sheetData>
    <row r="1" spans="1:8" ht="13.5">
      <c r="A1" s="400" t="s">
        <v>30</v>
      </c>
      <c r="B1" s="482" t="str">
        <f>'Info '!C2</f>
        <v xml:space="preserve">JSC "Bank of Georgia" </v>
      </c>
      <c r="C1" s="496"/>
      <c r="D1" s="496"/>
      <c r="E1" s="496"/>
      <c r="F1" s="496"/>
      <c r="G1" s="496"/>
      <c r="H1" s="496"/>
    </row>
    <row r="2" spans="1:8">
      <c r="A2" s="401" t="s">
        <v>31</v>
      </c>
      <c r="B2" s="481">
        <f>'1. key ratios '!B2</f>
        <v>45016</v>
      </c>
      <c r="C2" s="496"/>
      <c r="D2" s="496"/>
      <c r="E2" s="496"/>
      <c r="F2" s="496"/>
      <c r="G2" s="496"/>
      <c r="H2" s="496"/>
    </row>
    <row r="3" spans="1:8">
      <c r="A3" s="402" t="s">
        <v>424</v>
      </c>
      <c r="B3" s="496"/>
      <c r="C3" s="496"/>
      <c r="D3" s="496"/>
      <c r="E3" s="496"/>
      <c r="F3" s="496"/>
      <c r="G3" s="496"/>
      <c r="H3" s="496"/>
    </row>
    <row r="4" spans="1:8">
      <c r="A4" s="497"/>
      <c r="B4" s="496"/>
      <c r="C4" s="495" t="s">
        <v>0</v>
      </c>
      <c r="D4" s="495" t="s">
        <v>1</v>
      </c>
      <c r="E4" s="495" t="s">
        <v>2</v>
      </c>
      <c r="F4" s="495" t="s">
        <v>3</v>
      </c>
      <c r="G4" s="495" t="s">
        <v>4</v>
      </c>
      <c r="H4" s="495" t="s">
        <v>5</v>
      </c>
    </row>
    <row r="5" spans="1:8" ht="33.950000000000003" customHeight="1">
      <c r="A5" s="784" t="s">
        <v>425</v>
      </c>
      <c r="B5" s="785"/>
      <c r="C5" s="798" t="s">
        <v>426</v>
      </c>
      <c r="D5" s="798"/>
      <c r="E5" s="798" t="s">
        <v>663</v>
      </c>
      <c r="F5" s="796" t="s">
        <v>427</v>
      </c>
      <c r="G5" s="796" t="s">
        <v>428</v>
      </c>
      <c r="H5" s="493" t="s">
        <v>662</v>
      </c>
    </row>
    <row r="6" spans="1:8" ht="25.5">
      <c r="A6" s="788"/>
      <c r="B6" s="789"/>
      <c r="C6" s="494" t="s">
        <v>429</v>
      </c>
      <c r="D6" s="494" t="s">
        <v>430</v>
      </c>
      <c r="E6" s="798"/>
      <c r="F6" s="797"/>
      <c r="G6" s="797"/>
      <c r="H6" s="493" t="s">
        <v>661</v>
      </c>
    </row>
    <row r="7" spans="1:8">
      <c r="A7" s="491">
        <v>1</v>
      </c>
      <c r="B7" s="475" t="s">
        <v>51</v>
      </c>
      <c r="C7" s="663"/>
      <c r="D7" s="663">
        <v>5527640454.4118004</v>
      </c>
      <c r="E7" s="664">
        <v>3788180.93</v>
      </c>
      <c r="F7" s="664"/>
      <c r="G7" s="663"/>
      <c r="H7" s="665">
        <v>5523852273.4818001</v>
      </c>
    </row>
    <row r="8" spans="1:8">
      <c r="A8" s="491">
        <v>2</v>
      </c>
      <c r="B8" s="475" t="s">
        <v>52</v>
      </c>
      <c r="C8" s="663"/>
      <c r="D8" s="663"/>
      <c r="E8" s="664"/>
      <c r="F8" s="664"/>
      <c r="G8" s="663"/>
      <c r="H8" s="665">
        <v>0</v>
      </c>
    </row>
    <row r="9" spans="1:8">
      <c r="A9" s="491">
        <v>3</v>
      </c>
      <c r="B9" s="475" t="s">
        <v>164</v>
      </c>
      <c r="C9" s="663"/>
      <c r="D9" s="663"/>
      <c r="E9" s="664"/>
      <c r="F9" s="664"/>
      <c r="G9" s="663"/>
      <c r="H9" s="665">
        <v>0</v>
      </c>
    </row>
    <row r="10" spans="1:8">
      <c r="A10" s="491">
        <v>4</v>
      </c>
      <c r="B10" s="475" t="s">
        <v>53</v>
      </c>
      <c r="C10" s="663"/>
      <c r="D10" s="663">
        <v>954886142.46410012</v>
      </c>
      <c r="E10" s="664">
        <v>1007380.43</v>
      </c>
      <c r="F10" s="664"/>
      <c r="G10" s="663"/>
      <c r="H10" s="665">
        <v>953878762.03410017</v>
      </c>
    </row>
    <row r="11" spans="1:8">
      <c r="A11" s="491">
        <v>5</v>
      </c>
      <c r="B11" s="475" t="s">
        <v>54</v>
      </c>
      <c r="C11" s="663"/>
      <c r="D11" s="663"/>
      <c r="E11" s="664"/>
      <c r="F11" s="664"/>
      <c r="G11" s="663"/>
      <c r="H11" s="665">
        <v>0</v>
      </c>
    </row>
    <row r="12" spans="1:8">
      <c r="A12" s="491">
        <v>6</v>
      </c>
      <c r="B12" s="475" t="s">
        <v>55</v>
      </c>
      <c r="C12" s="663"/>
      <c r="D12" s="663">
        <v>1162902986.8848999</v>
      </c>
      <c r="E12" s="664">
        <v>3038982.82</v>
      </c>
      <c r="F12" s="664"/>
      <c r="G12" s="663"/>
      <c r="H12" s="665">
        <v>1159864004.0648999</v>
      </c>
    </row>
    <row r="13" spans="1:8">
      <c r="A13" s="491">
        <v>7</v>
      </c>
      <c r="B13" s="475" t="s">
        <v>56</v>
      </c>
      <c r="C13" s="663">
        <v>173197995.43379998</v>
      </c>
      <c r="D13" s="663">
        <v>6077866937.2943602</v>
      </c>
      <c r="E13" s="664">
        <v>81780656.035364404</v>
      </c>
      <c r="F13" s="664"/>
      <c r="G13" s="663">
        <v>4069645.67</v>
      </c>
      <c r="H13" s="665">
        <v>6169284276.6927958</v>
      </c>
    </row>
    <row r="14" spans="1:8">
      <c r="A14" s="491">
        <v>8</v>
      </c>
      <c r="B14" s="477" t="s">
        <v>57</v>
      </c>
      <c r="C14" s="663">
        <v>246998079.88999999</v>
      </c>
      <c r="D14" s="663">
        <v>6135472481.6672392</v>
      </c>
      <c r="E14" s="664">
        <v>182212299.51139072</v>
      </c>
      <c r="F14" s="664"/>
      <c r="G14" s="663">
        <v>58049014.960000008</v>
      </c>
      <c r="H14" s="665">
        <v>6200258262.0458488</v>
      </c>
    </row>
    <row r="15" spans="1:8">
      <c r="A15" s="491">
        <v>9</v>
      </c>
      <c r="B15" s="475" t="s">
        <v>58</v>
      </c>
      <c r="C15" s="663">
        <v>90489086.409999996</v>
      </c>
      <c r="D15" s="663">
        <v>3851963133.7000003</v>
      </c>
      <c r="E15" s="664">
        <v>26777037.948546946</v>
      </c>
      <c r="F15" s="664"/>
      <c r="G15" s="663">
        <v>598134.43999999994</v>
      </c>
      <c r="H15" s="665">
        <v>3915675182.1614532</v>
      </c>
    </row>
    <row r="16" spans="1:8">
      <c r="A16" s="491">
        <v>10</v>
      </c>
      <c r="B16" s="479" t="s">
        <v>431</v>
      </c>
      <c r="C16" s="663">
        <v>253769634.58000001</v>
      </c>
      <c r="D16" s="663">
        <v>1239543.8899999999</v>
      </c>
      <c r="E16" s="664">
        <v>79903808.683430031</v>
      </c>
      <c r="F16" s="664"/>
      <c r="G16" s="663">
        <v>63542745.480000004</v>
      </c>
      <c r="H16" s="665">
        <v>175105369.78656995</v>
      </c>
    </row>
    <row r="17" spans="1:8">
      <c r="A17" s="491">
        <v>11</v>
      </c>
      <c r="B17" s="475" t="s">
        <v>60</v>
      </c>
      <c r="C17" s="663">
        <v>1714033.15</v>
      </c>
      <c r="D17" s="663">
        <v>251259339.96325904</v>
      </c>
      <c r="E17" s="664">
        <v>3915990.0171040008</v>
      </c>
      <c r="F17" s="664"/>
      <c r="G17" s="663">
        <v>825950.40999999992</v>
      </c>
      <c r="H17" s="665">
        <v>249057383.09615505</v>
      </c>
    </row>
    <row r="18" spans="1:8">
      <c r="A18" s="491">
        <v>12</v>
      </c>
      <c r="B18" s="475" t="s">
        <v>61</v>
      </c>
      <c r="C18" s="663"/>
      <c r="D18" s="663"/>
      <c r="E18" s="664"/>
      <c r="F18" s="664"/>
      <c r="G18" s="663"/>
      <c r="H18" s="665">
        <v>0</v>
      </c>
    </row>
    <row r="19" spans="1:8">
      <c r="A19" s="492">
        <v>13</v>
      </c>
      <c r="B19" s="477" t="s">
        <v>144</v>
      </c>
      <c r="C19" s="663"/>
      <c r="D19" s="663"/>
      <c r="E19" s="664"/>
      <c r="F19" s="664"/>
      <c r="G19" s="663"/>
      <c r="H19" s="665">
        <v>0</v>
      </c>
    </row>
    <row r="20" spans="1:8">
      <c r="A20" s="491">
        <v>14</v>
      </c>
      <c r="B20" s="475" t="s">
        <v>63</v>
      </c>
      <c r="C20" s="663">
        <v>14105508.346846558</v>
      </c>
      <c r="D20" s="663">
        <v>2032254965.1074424</v>
      </c>
      <c r="E20" s="664">
        <v>14121678.346846558</v>
      </c>
      <c r="F20" s="664"/>
      <c r="G20" s="663">
        <v>0</v>
      </c>
      <c r="H20" s="665">
        <v>2032238795.1074424</v>
      </c>
    </row>
    <row r="21" spans="1:8" s="488" customFormat="1">
      <c r="A21" s="490">
        <v>15</v>
      </c>
      <c r="B21" s="489" t="s">
        <v>64</v>
      </c>
      <c r="C21" s="666">
        <v>526504703.23064649</v>
      </c>
      <c r="D21" s="666">
        <v>25994246441.493103</v>
      </c>
      <c r="E21" s="666">
        <v>316642206.03925264</v>
      </c>
      <c r="F21" s="666">
        <v>0</v>
      </c>
      <c r="G21" s="666">
        <v>63542745.480000004</v>
      </c>
      <c r="H21" s="665">
        <v>26204108938.684498</v>
      </c>
    </row>
    <row r="22" spans="1:8">
      <c r="A22" s="487">
        <v>16</v>
      </c>
      <c r="B22" s="486" t="s">
        <v>432</v>
      </c>
      <c r="C22" s="663">
        <v>509275682.52130002</v>
      </c>
      <c r="D22" s="663">
        <v>16191738922.978605</v>
      </c>
      <c r="E22" s="664">
        <v>293092486.65240002</v>
      </c>
      <c r="F22" s="664"/>
      <c r="G22" s="719">
        <f>G21</f>
        <v>63542745.480000004</v>
      </c>
      <c r="H22" s="665">
        <v>16407922118.847504</v>
      </c>
    </row>
    <row r="23" spans="1:8">
      <c r="A23" s="487">
        <v>17</v>
      </c>
      <c r="B23" s="486" t="s">
        <v>433</v>
      </c>
      <c r="C23" s="663">
        <v>0</v>
      </c>
      <c r="D23" s="663">
        <v>4282160840.4832001</v>
      </c>
      <c r="E23" s="664">
        <v>7442087.6099999994</v>
      </c>
      <c r="F23" s="664"/>
      <c r="G23" s="663"/>
      <c r="H23" s="665">
        <v>4274718752.8731999</v>
      </c>
    </row>
    <row r="25" spans="1:8">
      <c r="E25" s="472"/>
      <c r="F25" s="472"/>
    </row>
    <row r="26" spans="1:8" ht="42.6" customHeight="1">
      <c r="B26" s="406"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topLeftCell="A26" zoomScaleNormal="100" workbookViewId="0">
      <selection activeCell="K22" sqref="K22"/>
    </sheetView>
  </sheetViews>
  <sheetFormatPr defaultColWidth="9.140625" defaultRowHeight="12.75"/>
  <cols>
    <col min="1" max="1" width="11" style="472" bestFit="1" customWidth="1"/>
    <col min="2" max="2" width="93.42578125" style="472" customWidth="1"/>
    <col min="3" max="4" width="35" style="472" customWidth="1"/>
    <col min="5" max="5" width="15.140625" style="472" bestFit="1" customWidth="1"/>
    <col min="6" max="6" width="11.85546875" style="472" bestFit="1" customWidth="1"/>
    <col min="7" max="7" width="22" style="472" customWidth="1"/>
    <col min="8" max="8" width="19.85546875" style="472" customWidth="1"/>
    <col min="9" max="16384" width="9.140625" style="472"/>
  </cols>
  <sheetData>
    <row r="1" spans="1:8" ht="13.5">
      <c r="A1" s="400" t="s">
        <v>30</v>
      </c>
      <c r="B1" s="482" t="str">
        <f>'Info '!C2</f>
        <v xml:space="preserve">JSC "Bank of Georgia" </v>
      </c>
      <c r="C1" s="496"/>
      <c r="D1" s="496"/>
      <c r="E1" s="496"/>
      <c r="F1" s="496"/>
      <c r="G1" s="496"/>
      <c r="H1" s="496"/>
    </row>
    <row r="2" spans="1:8">
      <c r="A2" s="401" t="s">
        <v>31</v>
      </c>
      <c r="B2" s="481">
        <f>'1. key ratios '!B2</f>
        <v>45016</v>
      </c>
      <c r="C2" s="496"/>
      <c r="D2" s="496"/>
      <c r="E2" s="496"/>
      <c r="F2" s="496"/>
      <c r="G2" s="496"/>
      <c r="H2" s="496"/>
    </row>
    <row r="3" spans="1:8">
      <c r="A3" s="402" t="s">
        <v>434</v>
      </c>
      <c r="B3" s="496"/>
      <c r="C3" s="496"/>
      <c r="D3" s="496"/>
      <c r="E3" s="496"/>
      <c r="F3" s="496"/>
      <c r="G3" s="496"/>
      <c r="H3" s="496"/>
    </row>
    <row r="4" spans="1:8">
      <c r="A4" s="497"/>
      <c r="B4" s="496"/>
      <c r="C4" s="495" t="s">
        <v>0</v>
      </c>
      <c r="D4" s="495" t="s">
        <v>1</v>
      </c>
      <c r="E4" s="495" t="s">
        <v>2</v>
      </c>
      <c r="F4" s="495" t="s">
        <v>3</v>
      </c>
      <c r="G4" s="495" t="s">
        <v>4</v>
      </c>
      <c r="H4" s="495" t="s">
        <v>5</v>
      </c>
    </row>
    <row r="5" spans="1:8" ht="41.45" customHeight="1">
      <c r="A5" s="784" t="s">
        <v>425</v>
      </c>
      <c r="B5" s="785"/>
      <c r="C5" s="798" t="s">
        <v>426</v>
      </c>
      <c r="D5" s="798"/>
      <c r="E5" s="798" t="s">
        <v>663</v>
      </c>
      <c r="F5" s="796" t="s">
        <v>427</v>
      </c>
      <c r="G5" s="796" t="s">
        <v>428</v>
      </c>
      <c r="H5" s="493" t="s">
        <v>662</v>
      </c>
    </row>
    <row r="6" spans="1:8" ht="25.5">
      <c r="A6" s="788"/>
      <c r="B6" s="789"/>
      <c r="C6" s="494" t="s">
        <v>429</v>
      </c>
      <c r="D6" s="494" t="s">
        <v>430</v>
      </c>
      <c r="E6" s="798"/>
      <c r="F6" s="797"/>
      <c r="G6" s="797"/>
      <c r="H6" s="493" t="s">
        <v>661</v>
      </c>
    </row>
    <row r="7" spans="1:8">
      <c r="A7" s="484">
        <v>1</v>
      </c>
      <c r="B7" s="502" t="s">
        <v>522</v>
      </c>
      <c r="C7" s="667">
        <v>13628250.227599999</v>
      </c>
      <c r="D7" s="667">
        <v>6132401936.8436003</v>
      </c>
      <c r="E7" s="667">
        <v>14721927.928744003</v>
      </c>
      <c r="F7" s="667">
        <v>0</v>
      </c>
      <c r="G7" s="667">
        <v>0</v>
      </c>
      <c r="H7" s="668">
        <v>6131308259.1424561</v>
      </c>
    </row>
    <row r="8" spans="1:8">
      <c r="A8" s="484">
        <v>2</v>
      </c>
      <c r="B8" s="502" t="s">
        <v>435</v>
      </c>
      <c r="C8" s="667">
        <v>29773235.215400003</v>
      </c>
      <c r="D8" s="667">
        <v>3888759864.8691993</v>
      </c>
      <c r="E8" s="667">
        <v>25731941.139182001</v>
      </c>
      <c r="F8" s="667">
        <v>0</v>
      </c>
      <c r="G8" s="667">
        <v>0</v>
      </c>
      <c r="H8" s="668">
        <v>3892801158.9454174</v>
      </c>
    </row>
    <row r="9" spans="1:8">
      <c r="A9" s="484">
        <v>3</v>
      </c>
      <c r="B9" s="502" t="s">
        <v>436</v>
      </c>
      <c r="C9" s="667">
        <v>4863997.99</v>
      </c>
      <c r="D9" s="667">
        <v>21001207.859999999</v>
      </c>
      <c r="E9" s="667">
        <v>4476176.07</v>
      </c>
      <c r="F9" s="667">
        <v>0</v>
      </c>
      <c r="G9" s="667">
        <v>0</v>
      </c>
      <c r="H9" s="668">
        <v>21389029.780000001</v>
      </c>
    </row>
    <row r="10" spans="1:8">
      <c r="A10" s="484">
        <v>4</v>
      </c>
      <c r="B10" s="502" t="s">
        <v>523</v>
      </c>
      <c r="C10" s="667">
        <v>37279586.212799996</v>
      </c>
      <c r="D10" s="667">
        <v>529092517.03490007</v>
      </c>
      <c r="E10" s="667">
        <v>14615046.496289998</v>
      </c>
      <c r="F10" s="667">
        <v>0</v>
      </c>
      <c r="G10" s="667">
        <v>0</v>
      </c>
      <c r="H10" s="668">
        <v>551757056.75141013</v>
      </c>
    </row>
    <row r="11" spans="1:8">
      <c r="A11" s="484">
        <v>5</v>
      </c>
      <c r="B11" s="502" t="s">
        <v>437</v>
      </c>
      <c r="C11" s="667">
        <v>24455393.813199997</v>
      </c>
      <c r="D11" s="667">
        <v>907928911.71661389</v>
      </c>
      <c r="E11" s="667">
        <v>6105202.7189800013</v>
      </c>
      <c r="F11" s="667">
        <v>0</v>
      </c>
      <c r="G11" s="667">
        <v>7506.34</v>
      </c>
      <c r="H11" s="668">
        <v>926279102.81083393</v>
      </c>
    </row>
    <row r="12" spans="1:8">
      <c r="A12" s="484">
        <v>6</v>
      </c>
      <c r="B12" s="502" t="s">
        <v>438</v>
      </c>
      <c r="C12" s="667">
        <v>16895710.039900001</v>
      </c>
      <c r="D12" s="667">
        <v>620026930.65480006</v>
      </c>
      <c r="E12" s="667">
        <v>14246805.832758002</v>
      </c>
      <c r="F12" s="667">
        <v>0</v>
      </c>
      <c r="G12" s="667">
        <v>3617461.9024999999</v>
      </c>
      <c r="H12" s="668">
        <v>622675834.86194205</v>
      </c>
    </row>
    <row r="13" spans="1:8">
      <c r="A13" s="484">
        <v>7</v>
      </c>
      <c r="B13" s="502" t="s">
        <v>439</v>
      </c>
      <c r="C13" s="667">
        <v>19885614.403699998</v>
      </c>
      <c r="D13" s="667">
        <v>459219261.22250003</v>
      </c>
      <c r="E13" s="667">
        <v>11049286.338064</v>
      </c>
      <c r="F13" s="667">
        <v>0</v>
      </c>
      <c r="G13" s="667">
        <v>55963.37</v>
      </c>
      <c r="H13" s="668">
        <v>468055589.28813601</v>
      </c>
    </row>
    <row r="14" spans="1:8">
      <c r="A14" s="484">
        <v>8</v>
      </c>
      <c r="B14" s="502" t="s">
        <v>440</v>
      </c>
      <c r="C14" s="667">
        <v>12398325.855799995</v>
      </c>
      <c r="D14" s="667">
        <v>687377085.54500008</v>
      </c>
      <c r="E14" s="667">
        <v>9166357.0275919996</v>
      </c>
      <c r="F14" s="667">
        <v>0</v>
      </c>
      <c r="G14" s="667">
        <v>7348124.4650999997</v>
      </c>
      <c r="H14" s="668">
        <v>690609054.37320817</v>
      </c>
    </row>
    <row r="15" spans="1:8">
      <c r="A15" s="484">
        <v>9</v>
      </c>
      <c r="B15" s="502" t="s">
        <v>441</v>
      </c>
      <c r="C15" s="667">
        <v>7161904.3905999996</v>
      </c>
      <c r="D15" s="667">
        <v>875775763.04589987</v>
      </c>
      <c r="E15" s="667">
        <v>21826118.291597996</v>
      </c>
      <c r="F15" s="667">
        <v>0</v>
      </c>
      <c r="G15" s="667">
        <v>116937.9</v>
      </c>
      <c r="H15" s="668">
        <v>861111549.14490187</v>
      </c>
    </row>
    <row r="16" spans="1:8">
      <c r="A16" s="484">
        <v>10</v>
      </c>
      <c r="B16" s="502" t="s">
        <v>442</v>
      </c>
      <c r="C16" s="667">
        <v>11592451.696899999</v>
      </c>
      <c r="D16" s="667">
        <v>252098830.04509994</v>
      </c>
      <c r="E16" s="667">
        <v>6077512.7462719996</v>
      </c>
      <c r="F16" s="667">
        <v>0</v>
      </c>
      <c r="G16" s="667">
        <v>175435.43</v>
      </c>
      <c r="H16" s="668">
        <v>257613768.99572796</v>
      </c>
    </row>
    <row r="17" spans="1:9">
      <c r="A17" s="484">
        <v>11</v>
      </c>
      <c r="B17" s="502" t="s">
        <v>443</v>
      </c>
      <c r="C17" s="667">
        <v>3148003.8955999995</v>
      </c>
      <c r="D17" s="667">
        <v>248630172.44839999</v>
      </c>
      <c r="E17" s="667">
        <v>2889168.2363919993</v>
      </c>
      <c r="F17" s="667">
        <v>0</v>
      </c>
      <c r="G17" s="667">
        <v>104182.69</v>
      </c>
      <c r="H17" s="668">
        <v>248889008.10760799</v>
      </c>
    </row>
    <row r="18" spans="1:9">
      <c r="A18" s="484">
        <v>12</v>
      </c>
      <c r="B18" s="502" t="s">
        <v>444</v>
      </c>
      <c r="C18" s="667">
        <v>15579071.791600004</v>
      </c>
      <c r="D18" s="667">
        <v>709159120.39920008</v>
      </c>
      <c r="E18" s="667">
        <v>8125574.3617459992</v>
      </c>
      <c r="F18" s="667">
        <v>0</v>
      </c>
      <c r="G18" s="667">
        <v>3203026.3119000001</v>
      </c>
      <c r="H18" s="668">
        <v>716612617.82905412</v>
      </c>
    </row>
    <row r="19" spans="1:9">
      <c r="A19" s="484">
        <v>13</v>
      </c>
      <c r="B19" s="502" t="s">
        <v>445</v>
      </c>
      <c r="C19" s="667">
        <v>4120308.7937000007</v>
      </c>
      <c r="D19" s="667">
        <v>188519556.19019994</v>
      </c>
      <c r="E19" s="667">
        <v>3384168.753488</v>
      </c>
      <c r="F19" s="667">
        <v>0</v>
      </c>
      <c r="G19" s="667">
        <v>86720.91</v>
      </c>
      <c r="H19" s="668">
        <v>189255696.23041195</v>
      </c>
    </row>
    <row r="20" spans="1:9">
      <c r="A20" s="484">
        <v>14</v>
      </c>
      <c r="B20" s="502" t="s">
        <v>446</v>
      </c>
      <c r="C20" s="667">
        <v>37454691.788500004</v>
      </c>
      <c r="D20" s="667">
        <v>1008263717.3124999</v>
      </c>
      <c r="E20" s="667">
        <v>10218601.962255999</v>
      </c>
      <c r="F20" s="667">
        <v>0</v>
      </c>
      <c r="G20" s="667">
        <v>25634.799999999999</v>
      </c>
      <c r="H20" s="668">
        <v>1035499807.1387439</v>
      </c>
    </row>
    <row r="21" spans="1:9">
      <c r="A21" s="484">
        <v>15</v>
      </c>
      <c r="B21" s="502" t="s">
        <v>447</v>
      </c>
      <c r="C21" s="667">
        <v>7452799.9026000015</v>
      </c>
      <c r="D21" s="667">
        <v>219318662.24730006</v>
      </c>
      <c r="E21" s="667">
        <v>3790107.658082</v>
      </c>
      <c r="F21" s="667">
        <v>0</v>
      </c>
      <c r="G21" s="667">
        <v>35717.99</v>
      </c>
      <c r="H21" s="668">
        <v>222981354.49181804</v>
      </c>
    </row>
    <row r="22" spans="1:9">
      <c r="A22" s="484">
        <v>16</v>
      </c>
      <c r="B22" s="502" t="s">
        <v>448</v>
      </c>
      <c r="C22" s="667">
        <v>58462997.797499977</v>
      </c>
      <c r="D22" s="667">
        <v>651192947.63009989</v>
      </c>
      <c r="E22" s="667">
        <v>9063042.8070120029</v>
      </c>
      <c r="F22" s="667">
        <v>0</v>
      </c>
      <c r="G22" s="667">
        <v>97562.86</v>
      </c>
      <c r="H22" s="668">
        <v>700592902.62058794</v>
      </c>
    </row>
    <row r="23" spans="1:9">
      <c r="A23" s="484">
        <v>17</v>
      </c>
      <c r="B23" s="502" t="s">
        <v>526</v>
      </c>
      <c r="C23" s="667">
        <v>6423430.8072000006</v>
      </c>
      <c r="D23" s="667">
        <v>104923508.80630001</v>
      </c>
      <c r="E23" s="667">
        <v>3545859.8699599998</v>
      </c>
      <c r="F23" s="667">
        <v>0</v>
      </c>
      <c r="G23" s="667">
        <v>0</v>
      </c>
      <c r="H23" s="668">
        <v>107801079.74354002</v>
      </c>
    </row>
    <row r="24" spans="1:9">
      <c r="A24" s="484">
        <v>18</v>
      </c>
      <c r="B24" s="502" t="s">
        <v>449</v>
      </c>
      <c r="C24" s="667">
        <v>3840067.5507999999</v>
      </c>
      <c r="D24" s="667">
        <v>594235475.44677591</v>
      </c>
      <c r="E24" s="667">
        <v>4504690.3075539991</v>
      </c>
      <c r="F24" s="667">
        <v>0</v>
      </c>
      <c r="G24" s="667">
        <v>0</v>
      </c>
      <c r="H24" s="668">
        <v>593570852.69002187</v>
      </c>
    </row>
    <row r="25" spans="1:9">
      <c r="A25" s="484">
        <v>19</v>
      </c>
      <c r="B25" s="502" t="s">
        <v>450</v>
      </c>
      <c r="C25" s="667">
        <v>403434.94459999999</v>
      </c>
      <c r="D25" s="667">
        <v>112263895.57330002</v>
      </c>
      <c r="E25" s="667">
        <v>701768</v>
      </c>
      <c r="F25" s="667">
        <v>0</v>
      </c>
      <c r="G25" s="667">
        <v>80687.039999999994</v>
      </c>
      <c r="H25" s="668">
        <v>111965562.51790002</v>
      </c>
    </row>
    <row r="26" spans="1:9">
      <c r="A26" s="484">
        <v>20</v>
      </c>
      <c r="B26" s="502" t="s">
        <v>525</v>
      </c>
      <c r="C26" s="667">
        <v>9116053.0636</v>
      </c>
      <c r="D26" s="667">
        <v>503362691.815</v>
      </c>
      <c r="E26" s="667">
        <v>5192966.5474320007</v>
      </c>
      <c r="F26" s="667">
        <v>0</v>
      </c>
      <c r="G26" s="667">
        <v>47465.31</v>
      </c>
      <c r="H26" s="668">
        <v>507285778.331168</v>
      </c>
      <c r="I26" s="499"/>
    </row>
    <row r="27" spans="1:9">
      <c r="A27" s="484">
        <v>21</v>
      </c>
      <c r="B27" s="502" t="s">
        <v>451</v>
      </c>
      <c r="C27" s="667">
        <v>1113334.6616</v>
      </c>
      <c r="D27" s="667">
        <v>88344624.5044</v>
      </c>
      <c r="E27" s="667">
        <v>958692.35909200006</v>
      </c>
      <c r="F27" s="667">
        <v>0</v>
      </c>
      <c r="G27" s="667">
        <v>8944.0300000000007</v>
      </c>
      <c r="H27" s="668">
        <v>88499266.806907997</v>
      </c>
      <c r="I27" s="499"/>
    </row>
    <row r="28" spans="1:9">
      <c r="A28" s="484">
        <v>22</v>
      </c>
      <c r="B28" s="502" t="s">
        <v>452</v>
      </c>
      <c r="C28" s="667">
        <v>5484911.7508000005</v>
      </c>
      <c r="D28" s="667">
        <v>264533630.64809996</v>
      </c>
      <c r="E28" s="667">
        <v>3212157.849684</v>
      </c>
      <c r="F28" s="667">
        <v>0</v>
      </c>
      <c r="G28" s="667">
        <v>0</v>
      </c>
      <c r="H28" s="668">
        <v>266806384.54921597</v>
      </c>
      <c r="I28" s="499"/>
    </row>
    <row r="29" spans="1:9">
      <c r="A29" s="484">
        <v>23</v>
      </c>
      <c r="B29" s="502" t="s">
        <v>453</v>
      </c>
      <c r="C29" s="667">
        <v>53671772.747599989</v>
      </c>
      <c r="D29" s="667">
        <v>2709347986.4552002</v>
      </c>
      <c r="E29" s="667">
        <v>38669314.347506002</v>
      </c>
      <c r="F29" s="667">
        <v>0</v>
      </c>
      <c r="G29" s="667">
        <v>1685948.3411000001</v>
      </c>
      <c r="H29" s="668">
        <v>2724350444.8552942</v>
      </c>
      <c r="I29" s="499"/>
    </row>
    <row r="30" spans="1:9">
      <c r="A30" s="484">
        <v>24</v>
      </c>
      <c r="B30" s="502" t="s">
        <v>524</v>
      </c>
      <c r="C30" s="667">
        <v>30203975.437599994</v>
      </c>
      <c r="D30" s="667">
        <v>1049596763.0791003</v>
      </c>
      <c r="E30" s="667">
        <v>19153541.187420003</v>
      </c>
      <c r="F30" s="667">
        <v>0</v>
      </c>
      <c r="G30" s="667">
        <v>5043896.8978000004</v>
      </c>
      <c r="H30" s="668">
        <v>1060647197.3292803</v>
      </c>
      <c r="I30" s="499"/>
    </row>
    <row r="31" spans="1:9">
      <c r="A31" s="484">
        <v>25</v>
      </c>
      <c r="B31" s="502" t="s">
        <v>454</v>
      </c>
      <c r="C31" s="667">
        <v>89194931.474699959</v>
      </c>
      <c r="D31" s="667">
        <v>1179310485.6507893</v>
      </c>
      <c r="E31" s="667">
        <v>53638548.618428022</v>
      </c>
      <c r="F31" s="667">
        <v>0</v>
      </c>
      <c r="G31" s="667">
        <v>41801528.411600016</v>
      </c>
      <c r="H31" s="668">
        <v>1214866868.5070612</v>
      </c>
      <c r="I31" s="499"/>
    </row>
    <row r="32" spans="1:9">
      <c r="A32" s="484">
        <v>26</v>
      </c>
      <c r="B32" s="502" t="s">
        <v>521</v>
      </c>
      <c r="C32" s="667">
        <v>5671426.2674000002</v>
      </c>
      <c r="D32" s="667">
        <v>60758876.565699995</v>
      </c>
      <c r="E32" s="667">
        <v>5991127.0468680011</v>
      </c>
      <c r="F32" s="667">
        <v>0</v>
      </c>
      <c r="G32" s="667">
        <v>0</v>
      </c>
      <c r="H32" s="668">
        <v>60439175.786231987</v>
      </c>
      <c r="I32" s="499"/>
    </row>
    <row r="33" spans="1:9">
      <c r="A33" s="484">
        <v>27</v>
      </c>
      <c r="B33" s="485" t="s">
        <v>455</v>
      </c>
      <c r="C33" s="667">
        <v>17229020.157400001</v>
      </c>
      <c r="D33" s="667">
        <v>1928802018.5752933</v>
      </c>
      <c r="E33" s="667">
        <v>15586501.753599999</v>
      </c>
      <c r="F33" s="667">
        <v>0</v>
      </c>
      <c r="G33" s="667">
        <v>0</v>
      </c>
      <c r="H33" s="668">
        <v>1930444536.9790933</v>
      </c>
      <c r="I33" s="499"/>
    </row>
    <row r="34" spans="1:9">
      <c r="A34" s="484">
        <v>28</v>
      </c>
      <c r="B34" s="501" t="s">
        <v>64</v>
      </c>
      <c r="C34" s="669">
        <f>SUM(C7:C33)</f>
        <v>526504702.67870009</v>
      </c>
      <c r="D34" s="669">
        <f>SUM(D7:D33)</f>
        <v>25994246442.185276</v>
      </c>
      <c r="E34" s="669">
        <f>SUM(E7:E33)</f>
        <v>316642206.2560001</v>
      </c>
      <c r="F34" s="669">
        <f>SUM(F7:F33)</f>
        <v>0</v>
      </c>
      <c r="G34" s="669">
        <f>SUM(G7:G33)</f>
        <v>63542745.000000015</v>
      </c>
      <c r="H34" s="668">
        <f t="shared" ref="H34" si="0">C34+D34-E34-F34</f>
        <v>26204108938.607975</v>
      </c>
      <c r="I34" s="499"/>
    </row>
    <row r="35" spans="1:9">
      <c r="A35" s="499"/>
      <c r="B35" s="499"/>
      <c r="C35" s="499"/>
      <c r="D35" s="499"/>
      <c r="E35" s="499"/>
      <c r="F35" s="499"/>
      <c r="G35" s="499"/>
      <c r="H35" s="499"/>
      <c r="I35" s="499"/>
    </row>
    <row r="36" spans="1:9">
      <c r="A36" s="499"/>
      <c r="B36" s="500"/>
      <c r="C36" s="499"/>
      <c r="D36" s="499"/>
      <c r="E36" s="499"/>
      <c r="F36" s="499"/>
      <c r="G36" s="499"/>
      <c r="H36" s="499"/>
      <c r="I36" s="49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B9" sqref="B9"/>
    </sheetView>
  </sheetViews>
  <sheetFormatPr defaultColWidth="9.140625" defaultRowHeight="12.75"/>
  <cols>
    <col min="1" max="1" width="11.85546875" style="472" bestFit="1" customWidth="1"/>
    <col min="2" max="2" width="108" style="472" bestFit="1" customWidth="1"/>
    <col min="3" max="3" width="35.5703125" style="472" customWidth="1"/>
    <col min="4" max="4" width="38.42578125" style="403" customWidth="1"/>
    <col min="5" max="16384" width="9.140625" style="472"/>
  </cols>
  <sheetData>
    <row r="1" spans="1:4" ht="13.5">
      <c r="A1" s="400" t="s">
        <v>30</v>
      </c>
      <c r="B1" s="482" t="str">
        <f>'Info '!C2</f>
        <v xml:space="preserve">JSC "Bank of Georgia" </v>
      </c>
      <c r="D1" s="472"/>
    </row>
    <row r="2" spans="1:4">
      <c r="A2" s="401" t="s">
        <v>31</v>
      </c>
      <c r="B2" s="481">
        <f>'1. key ratios '!B2</f>
        <v>45016</v>
      </c>
      <c r="D2" s="472"/>
    </row>
    <row r="3" spans="1:4">
      <c r="A3" s="402" t="s">
        <v>456</v>
      </c>
      <c r="D3" s="472"/>
    </row>
    <row r="5" spans="1:4">
      <c r="A5" s="799" t="s">
        <v>670</v>
      </c>
      <c r="B5" s="799"/>
      <c r="C5" s="480" t="s">
        <v>473</v>
      </c>
      <c r="D5" s="480" t="s">
        <v>514</v>
      </c>
    </row>
    <row r="6" spans="1:4">
      <c r="A6" s="509">
        <v>1</v>
      </c>
      <c r="B6" s="503" t="s">
        <v>669</v>
      </c>
      <c r="C6" s="670">
        <v>306107810.47999996</v>
      </c>
      <c r="D6" s="670">
        <v>5416156.6500000013</v>
      </c>
    </row>
    <row r="7" spans="1:4">
      <c r="A7" s="506">
        <v>2</v>
      </c>
      <c r="B7" s="503" t="s">
        <v>668</v>
      </c>
      <c r="C7" s="670">
        <v>187692850.68535441</v>
      </c>
      <c r="D7" s="670">
        <v>2485600.2899999963</v>
      </c>
    </row>
    <row r="8" spans="1:4">
      <c r="A8" s="508">
        <v>2.1</v>
      </c>
      <c r="B8" s="507" t="s">
        <v>529</v>
      </c>
      <c r="C8" s="670">
        <v>44786202</v>
      </c>
      <c r="D8" s="670">
        <v>157717.24</v>
      </c>
    </row>
    <row r="9" spans="1:4">
      <c r="A9" s="508">
        <v>2.2000000000000002</v>
      </c>
      <c r="B9" s="507" t="s">
        <v>527</v>
      </c>
      <c r="C9" s="670">
        <v>142906648.68535441</v>
      </c>
      <c r="D9" s="670">
        <v>2327883.0499999961</v>
      </c>
    </row>
    <row r="10" spans="1:4">
      <c r="A10" s="509">
        <v>3</v>
      </c>
      <c r="B10" s="503" t="s">
        <v>667</v>
      </c>
      <c r="C10" s="670">
        <v>197091720.4111923</v>
      </c>
      <c r="D10" s="670">
        <v>490734.85</v>
      </c>
    </row>
    <row r="11" spans="1:4">
      <c r="A11" s="508">
        <v>3.1</v>
      </c>
      <c r="B11" s="507" t="s">
        <v>458</v>
      </c>
      <c r="C11" s="670">
        <v>63542745</v>
      </c>
      <c r="D11" s="670">
        <v>0</v>
      </c>
    </row>
    <row r="12" spans="1:4">
      <c r="A12" s="508">
        <v>3.2</v>
      </c>
      <c r="B12" s="507" t="s">
        <v>666</v>
      </c>
      <c r="C12" s="670">
        <v>57744195.411192313</v>
      </c>
      <c r="D12" s="670">
        <v>0</v>
      </c>
    </row>
    <row r="13" spans="1:4">
      <c r="A13" s="508">
        <v>3.3</v>
      </c>
      <c r="B13" s="507" t="s">
        <v>528</v>
      </c>
      <c r="C13" s="670">
        <v>75804779.999999985</v>
      </c>
      <c r="D13" s="670">
        <v>490734.85</v>
      </c>
    </row>
    <row r="14" spans="1:4">
      <c r="A14" s="506">
        <v>4</v>
      </c>
      <c r="B14" s="505" t="s">
        <v>665</v>
      </c>
      <c r="C14" s="670">
        <v>-3616453.7441621139</v>
      </c>
      <c r="D14" s="670">
        <v>31066.520000000004</v>
      </c>
    </row>
    <row r="15" spans="1:4">
      <c r="A15" s="504">
        <v>5</v>
      </c>
      <c r="B15" s="503" t="s">
        <v>664</v>
      </c>
      <c r="C15" s="671">
        <v>293092487.00999993</v>
      </c>
      <c r="D15" s="671">
        <v>7442088.6099999975</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C23" sqref="C23"/>
    </sheetView>
  </sheetViews>
  <sheetFormatPr defaultColWidth="9.140625" defaultRowHeight="12.75"/>
  <cols>
    <col min="1" max="1" width="11.85546875" style="472" bestFit="1" customWidth="1"/>
    <col min="2" max="2" width="128.85546875" style="472" bestFit="1" customWidth="1"/>
    <col min="3" max="3" width="37" style="472" customWidth="1"/>
    <col min="4" max="4" width="50.5703125" style="472" customWidth="1"/>
    <col min="5" max="16384" width="9.140625" style="472"/>
  </cols>
  <sheetData>
    <row r="1" spans="1:4" ht="13.5">
      <c r="A1" s="400" t="s">
        <v>30</v>
      </c>
      <c r="B1" s="482" t="str">
        <f>'Info '!C2</f>
        <v xml:space="preserve">JSC "Bank of Georgia" </v>
      </c>
    </row>
    <row r="2" spans="1:4">
      <c r="A2" s="401" t="s">
        <v>31</v>
      </c>
      <c r="B2" s="481">
        <f>'1. key ratios '!B2</f>
        <v>45016</v>
      </c>
    </row>
    <row r="3" spans="1:4">
      <c r="A3" s="402" t="s">
        <v>460</v>
      </c>
    </row>
    <row r="4" spans="1:4">
      <c r="A4" s="402"/>
    </row>
    <row r="5" spans="1:4" ht="15" customHeight="1">
      <c r="A5" s="800" t="s">
        <v>530</v>
      </c>
      <c r="B5" s="801"/>
      <c r="C5" s="804" t="s">
        <v>461</v>
      </c>
      <c r="D5" s="804" t="s">
        <v>462</v>
      </c>
    </row>
    <row r="6" spans="1:4">
      <c r="A6" s="802"/>
      <c r="B6" s="803"/>
      <c r="C6" s="804"/>
      <c r="D6" s="804"/>
    </row>
    <row r="7" spans="1:4">
      <c r="A7" s="512">
        <v>1</v>
      </c>
      <c r="B7" s="473" t="s">
        <v>457</v>
      </c>
      <c r="C7" s="670">
        <v>583547752.11689997</v>
      </c>
      <c r="D7" s="510"/>
    </row>
    <row r="8" spans="1:4">
      <c r="A8" s="514">
        <v>2</v>
      </c>
      <c r="B8" s="514" t="s">
        <v>463</v>
      </c>
      <c r="C8" s="670">
        <v>103660188.34</v>
      </c>
      <c r="D8" s="510"/>
    </row>
    <row r="9" spans="1:4">
      <c r="A9" s="514">
        <v>3</v>
      </c>
      <c r="B9" s="515" t="s">
        <v>673</v>
      </c>
      <c r="C9" s="670">
        <v>0</v>
      </c>
      <c r="D9" s="510"/>
    </row>
    <row r="10" spans="1:4">
      <c r="A10" s="514">
        <v>4</v>
      </c>
      <c r="B10" s="514" t="s">
        <v>464</v>
      </c>
      <c r="C10" s="670">
        <v>177932257.93559998</v>
      </c>
      <c r="D10" s="510"/>
    </row>
    <row r="11" spans="1:4">
      <c r="A11" s="514">
        <v>5</v>
      </c>
      <c r="B11" s="513" t="s">
        <v>672</v>
      </c>
      <c r="C11" s="670">
        <v>23784318.1481</v>
      </c>
      <c r="D11" s="510"/>
    </row>
    <row r="12" spans="1:4">
      <c r="A12" s="514">
        <v>6</v>
      </c>
      <c r="B12" s="513" t="s">
        <v>465</v>
      </c>
      <c r="C12" s="670">
        <v>44274611.1677</v>
      </c>
      <c r="D12" s="510"/>
    </row>
    <row r="13" spans="1:4">
      <c r="A13" s="514">
        <v>7</v>
      </c>
      <c r="B13" s="513" t="s">
        <v>468</v>
      </c>
      <c r="C13" s="670">
        <v>59805896.900200002</v>
      </c>
      <c r="D13" s="510"/>
    </row>
    <row r="14" spans="1:4">
      <c r="A14" s="514">
        <v>8</v>
      </c>
      <c r="B14" s="513" t="s">
        <v>466</v>
      </c>
      <c r="C14" s="670">
        <v>36032987.059600003</v>
      </c>
      <c r="D14" s="514"/>
    </row>
    <row r="15" spans="1:4">
      <c r="A15" s="514">
        <v>9</v>
      </c>
      <c r="B15" s="513" t="s">
        <v>467</v>
      </c>
      <c r="C15" s="670">
        <v>0</v>
      </c>
      <c r="D15" s="514"/>
    </row>
    <row r="16" spans="1:4">
      <c r="A16" s="514">
        <v>10</v>
      </c>
      <c r="B16" s="513" t="s">
        <v>469</v>
      </c>
      <c r="C16" s="670">
        <v>0</v>
      </c>
      <c r="D16" s="514"/>
    </row>
    <row r="17" spans="1:4">
      <c r="A17" s="514">
        <v>11</v>
      </c>
      <c r="B17" s="513" t="s">
        <v>671</v>
      </c>
      <c r="C17" s="670">
        <v>14034444.66</v>
      </c>
      <c r="D17" s="510"/>
    </row>
    <row r="18" spans="1:4">
      <c r="A18" s="512">
        <v>12</v>
      </c>
      <c r="B18" s="511" t="s">
        <v>459</v>
      </c>
      <c r="C18" s="671">
        <v>509275682.52130002</v>
      </c>
      <c r="D18" s="510"/>
    </row>
    <row r="21" spans="1:4">
      <c r="B21" s="400"/>
    </row>
    <row r="22" spans="1:4">
      <c r="B22" s="401"/>
    </row>
    <row r="23" spans="1:4">
      <c r="B23" s="402"/>
      <c r="C23" s="71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tabSelected="1" zoomScaleNormal="100" workbookViewId="0">
      <selection activeCell="C8" sqref="C8:AA14"/>
    </sheetView>
  </sheetViews>
  <sheetFormatPr defaultColWidth="9.140625" defaultRowHeight="12.75"/>
  <cols>
    <col min="1" max="1" width="11.85546875" style="496" bestFit="1" customWidth="1"/>
    <col min="2" max="2" width="63.85546875" style="496" customWidth="1"/>
    <col min="3" max="3" width="15.5703125" style="496" customWidth="1"/>
    <col min="4" max="18" width="22.28515625" style="496" customWidth="1"/>
    <col min="19" max="19" width="23.28515625" style="496" bestFit="1" customWidth="1"/>
    <col min="20" max="26" width="22.28515625" style="496" customWidth="1"/>
    <col min="27" max="27" width="23.28515625" style="496" bestFit="1" customWidth="1"/>
    <col min="28" max="28" width="20" style="496" customWidth="1"/>
    <col min="29" max="16384" width="9.140625" style="496"/>
  </cols>
  <sheetData>
    <row r="1" spans="1:28" ht="13.5">
      <c r="A1" s="400" t="s">
        <v>30</v>
      </c>
      <c r="B1" s="482" t="str">
        <f>'Info '!C2</f>
        <v xml:space="preserve">JSC "Bank of Georgia" </v>
      </c>
    </row>
    <row r="2" spans="1:28">
      <c r="A2" s="401" t="s">
        <v>31</v>
      </c>
      <c r="B2" s="481">
        <f>'1. key ratios '!B2</f>
        <v>45016</v>
      </c>
      <c r="C2" s="497"/>
    </row>
    <row r="3" spans="1:28">
      <c r="A3" s="402" t="s">
        <v>470</v>
      </c>
    </row>
    <row r="5" spans="1:28" ht="15" customHeight="1">
      <c r="A5" s="806" t="s">
        <v>685</v>
      </c>
      <c r="B5" s="807"/>
      <c r="C5" s="812" t="s">
        <v>471</v>
      </c>
      <c r="D5" s="813"/>
      <c r="E5" s="813"/>
      <c r="F5" s="813"/>
      <c r="G5" s="813"/>
      <c r="H5" s="813"/>
      <c r="I5" s="813"/>
      <c r="J5" s="813"/>
      <c r="K5" s="813"/>
      <c r="L5" s="813"/>
      <c r="M5" s="813"/>
      <c r="N5" s="813"/>
      <c r="O5" s="813"/>
      <c r="P5" s="813"/>
      <c r="Q5" s="813"/>
      <c r="R5" s="813"/>
      <c r="S5" s="813"/>
      <c r="T5" s="527"/>
      <c r="U5" s="527"/>
      <c r="V5" s="527"/>
      <c r="W5" s="527"/>
      <c r="X5" s="527"/>
      <c r="Y5" s="527"/>
      <c r="Z5" s="527"/>
      <c r="AA5" s="526"/>
      <c r="AB5" s="519"/>
    </row>
    <row r="6" spans="1:28" ht="12" customHeight="1">
      <c r="A6" s="808"/>
      <c r="B6" s="809"/>
      <c r="C6" s="814" t="s">
        <v>64</v>
      </c>
      <c r="D6" s="816" t="s">
        <v>684</v>
      </c>
      <c r="E6" s="816"/>
      <c r="F6" s="816"/>
      <c r="G6" s="816"/>
      <c r="H6" s="816" t="s">
        <v>683</v>
      </c>
      <c r="I6" s="816"/>
      <c r="J6" s="816"/>
      <c r="K6" s="816"/>
      <c r="L6" s="525"/>
      <c r="M6" s="817" t="s">
        <v>682</v>
      </c>
      <c r="N6" s="817"/>
      <c r="O6" s="817"/>
      <c r="P6" s="817"/>
      <c r="Q6" s="817"/>
      <c r="R6" s="817"/>
      <c r="S6" s="797"/>
      <c r="T6" s="524"/>
      <c r="U6" s="805" t="s">
        <v>681</v>
      </c>
      <c r="V6" s="805"/>
      <c r="W6" s="805"/>
      <c r="X6" s="805"/>
      <c r="Y6" s="805"/>
      <c r="Z6" s="805"/>
      <c r="AA6" s="798"/>
      <c r="AB6" s="523"/>
    </row>
    <row r="7" spans="1:28">
      <c r="A7" s="810"/>
      <c r="B7" s="811"/>
      <c r="C7" s="815"/>
      <c r="D7" s="522"/>
      <c r="E7" s="520" t="s">
        <v>472</v>
      </c>
      <c r="F7" s="493" t="s">
        <v>679</v>
      </c>
      <c r="G7" s="495" t="s">
        <v>680</v>
      </c>
      <c r="H7" s="497"/>
      <c r="I7" s="520" t="s">
        <v>472</v>
      </c>
      <c r="J7" s="493" t="s">
        <v>679</v>
      </c>
      <c r="K7" s="495" t="s">
        <v>680</v>
      </c>
      <c r="L7" s="521"/>
      <c r="M7" s="520" t="s">
        <v>472</v>
      </c>
      <c r="N7" s="520" t="s">
        <v>679</v>
      </c>
      <c r="O7" s="520" t="s">
        <v>678</v>
      </c>
      <c r="P7" s="520" t="s">
        <v>677</v>
      </c>
      <c r="Q7" s="520" t="s">
        <v>676</v>
      </c>
      <c r="R7" s="493" t="s">
        <v>675</v>
      </c>
      <c r="S7" s="520" t="s">
        <v>674</v>
      </c>
      <c r="T7" s="521"/>
      <c r="U7" s="520" t="s">
        <v>472</v>
      </c>
      <c r="V7" s="520" t="s">
        <v>679</v>
      </c>
      <c r="W7" s="520" t="s">
        <v>678</v>
      </c>
      <c r="X7" s="520" t="s">
        <v>677</v>
      </c>
      <c r="Y7" s="520" t="s">
        <v>676</v>
      </c>
      <c r="Z7" s="493" t="s">
        <v>675</v>
      </c>
      <c r="AA7" s="520" t="s">
        <v>674</v>
      </c>
      <c r="AB7" s="519"/>
    </row>
    <row r="8" spans="1:28">
      <c r="A8" s="518">
        <v>1</v>
      </c>
      <c r="B8" s="489" t="s">
        <v>473</v>
      </c>
      <c r="C8" s="666">
        <v>16701014604.499863</v>
      </c>
      <c r="D8" s="663">
        <v>15004439974.222187</v>
      </c>
      <c r="E8" s="663">
        <v>112225874.31910008</v>
      </c>
      <c r="F8" s="663">
        <v>4305878.1905999994</v>
      </c>
      <c r="G8" s="663">
        <v>0</v>
      </c>
      <c r="H8" s="663">
        <v>1187298947.7563739</v>
      </c>
      <c r="I8" s="663">
        <v>127458720.69260001</v>
      </c>
      <c r="J8" s="663">
        <v>72784132.186000034</v>
      </c>
      <c r="K8" s="663">
        <v>168696.46190000008</v>
      </c>
      <c r="L8" s="663">
        <v>422457394.3896001</v>
      </c>
      <c r="M8" s="663">
        <v>26806703.566699997</v>
      </c>
      <c r="N8" s="663">
        <v>43143478.1435</v>
      </c>
      <c r="O8" s="663">
        <v>111905116.82929997</v>
      </c>
      <c r="P8" s="663">
        <v>44753637.633600004</v>
      </c>
      <c r="Q8" s="663">
        <v>39834206.165400006</v>
      </c>
      <c r="R8" s="663">
        <v>35075945.521099992</v>
      </c>
      <c r="S8" s="663">
        <v>3289077.5126</v>
      </c>
      <c r="T8" s="663">
        <v>86818288.131700009</v>
      </c>
      <c r="U8" s="663">
        <v>6677222.4047999997</v>
      </c>
      <c r="V8" s="663">
        <v>6800503.3108000001</v>
      </c>
      <c r="W8" s="663">
        <v>2764668.0891</v>
      </c>
      <c r="X8" s="663">
        <v>1382391.2265999997</v>
      </c>
      <c r="Y8" s="663">
        <v>1186762.5273</v>
      </c>
      <c r="Z8" s="663">
        <v>1374111.2189999998</v>
      </c>
      <c r="AA8" s="663">
        <v>0</v>
      </c>
      <c r="AB8" s="516"/>
    </row>
    <row r="9" spans="1:28">
      <c r="A9" s="484">
        <v>1.1000000000000001</v>
      </c>
      <c r="B9" s="517" t="s">
        <v>474</v>
      </c>
      <c r="C9" s="672">
        <v>0</v>
      </c>
      <c r="D9" s="663">
        <v>0</v>
      </c>
      <c r="E9" s="663">
        <v>0</v>
      </c>
      <c r="F9" s="663">
        <v>0</v>
      </c>
      <c r="G9" s="663">
        <v>0</v>
      </c>
      <c r="H9" s="663">
        <v>0</v>
      </c>
      <c r="I9" s="663">
        <v>0</v>
      </c>
      <c r="J9" s="663">
        <v>0</v>
      </c>
      <c r="K9" s="663">
        <v>0</v>
      </c>
      <c r="L9" s="663">
        <v>0</v>
      </c>
      <c r="M9" s="663">
        <v>0</v>
      </c>
      <c r="N9" s="663">
        <v>0</v>
      </c>
      <c r="O9" s="663">
        <v>0</v>
      </c>
      <c r="P9" s="663">
        <v>0</v>
      </c>
      <c r="Q9" s="663">
        <v>0</v>
      </c>
      <c r="R9" s="663">
        <v>0</v>
      </c>
      <c r="S9" s="663">
        <v>0</v>
      </c>
      <c r="T9" s="663">
        <v>0</v>
      </c>
      <c r="U9" s="663">
        <v>0</v>
      </c>
      <c r="V9" s="663">
        <v>0</v>
      </c>
      <c r="W9" s="663">
        <v>0</v>
      </c>
      <c r="X9" s="663">
        <v>0</v>
      </c>
      <c r="Y9" s="663">
        <v>0</v>
      </c>
      <c r="Z9" s="663">
        <v>0</v>
      </c>
      <c r="AA9" s="663">
        <v>0</v>
      </c>
      <c r="AB9" s="516"/>
    </row>
    <row r="10" spans="1:28">
      <c r="A10" s="484">
        <v>1.2</v>
      </c>
      <c r="B10" s="517" t="s">
        <v>475</v>
      </c>
      <c r="C10" s="672">
        <v>0</v>
      </c>
      <c r="D10" s="663">
        <v>0</v>
      </c>
      <c r="E10" s="663">
        <v>0</v>
      </c>
      <c r="F10" s="663">
        <v>0</v>
      </c>
      <c r="G10" s="663">
        <v>0</v>
      </c>
      <c r="H10" s="663">
        <v>0</v>
      </c>
      <c r="I10" s="663">
        <v>0</v>
      </c>
      <c r="J10" s="663">
        <v>0</v>
      </c>
      <c r="K10" s="663">
        <v>0</v>
      </c>
      <c r="L10" s="663">
        <v>0</v>
      </c>
      <c r="M10" s="663">
        <v>0</v>
      </c>
      <c r="N10" s="663">
        <v>0</v>
      </c>
      <c r="O10" s="663">
        <v>0</v>
      </c>
      <c r="P10" s="663">
        <v>0</v>
      </c>
      <c r="Q10" s="663">
        <v>0</v>
      </c>
      <c r="R10" s="663">
        <v>0</v>
      </c>
      <c r="S10" s="663">
        <v>0</v>
      </c>
      <c r="T10" s="663">
        <v>0</v>
      </c>
      <c r="U10" s="663">
        <v>0</v>
      </c>
      <c r="V10" s="663">
        <v>0</v>
      </c>
      <c r="W10" s="663">
        <v>0</v>
      </c>
      <c r="X10" s="663">
        <v>0</v>
      </c>
      <c r="Y10" s="663">
        <v>0</v>
      </c>
      <c r="Z10" s="663">
        <v>0</v>
      </c>
      <c r="AA10" s="663">
        <v>0</v>
      </c>
      <c r="AB10" s="516"/>
    </row>
    <row r="11" spans="1:28">
      <c r="A11" s="484">
        <v>1.3</v>
      </c>
      <c r="B11" s="517" t="s">
        <v>476</v>
      </c>
      <c r="C11" s="672">
        <v>0</v>
      </c>
      <c r="D11" s="663">
        <v>0</v>
      </c>
      <c r="E11" s="663">
        <v>0</v>
      </c>
      <c r="F11" s="663">
        <v>0</v>
      </c>
      <c r="G11" s="663">
        <v>0</v>
      </c>
      <c r="H11" s="663">
        <v>0</v>
      </c>
      <c r="I11" s="663">
        <v>0</v>
      </c>
      <c r="J11" s="663">
        <v>0</v>
      </c>
      <c r="K11" s="663">
        <v>0</v>
      </c>
      <c r="L11" s="663">
        <v>0</v>
      </c>
      <c r="M11" s="663">
        <v>0</v>
      </c>
      <c r="N11" s="663">
        <v>0</v>
      </c>
      <c r="O11" s="663">
        <v>0</v>
      </c>
      <c r="P11" s="663">
        <v>0</v>
      </c>
      <c r="Q11" s="663">
        <v>0</v>
      </c>
      <c r="R11" s="663">
        <v>0</v>
      </c>
      <c r="S11" s="663">
        <v>0</v>
      </c>
      <c r="T11" s="663">
        <v>0</v>
      </c>
      <c r="U11" s="663">
        <v>0</v>
      </c>
      <c r="V11" s="663">
        <v>0</v>
      </c>
      <c r="W11" s="663">
        <v>0</v>
      </c>
      <c r="X11" s="663">
        <v>0</v>
      </c>
      <c r="Y11" s="663">
        <v>0</v>
      </c>
      <c r="Z11" s="663">
        <v>0</v>
      </c>
      <c r="AA11" s="663">
        <v>0</v>
      </c>
      <c r="AB11" s="516"/>
    </row>
    <row r="12" spans="1:28">
      <c r="A12" s="484">
        <v>1.4</v>
      </c>
      <c r="B12" s="517" t="s">
        <v>477</v>
      </c>
      <c r="C12" s="672">
        <v>144332002.66639999</v>
      </c>
      <c r="D12" s="663">
        <v>139468004.67639998</v>
      </c>
      <c r="E12" s="663">
        <v>0</v>
      </c>
      <c r="F12" s="663">
        <v>0</v>
      </c>
      <c r="G12" s="663">
        <v>0</v>
      </c>
      <c r="H12" s="663">
        <v>0</v>
      </c>
      <c r="I12" s="663">
        <v>0</v>
      </c>
      <c r="J12" s="663">
        <v>0</v>
      </c>
      <c r="K12" s="663">
        <v>0</v>
      </c>
      <c r="L12" s="663">
        <v>4863997.99</v>
      </c>
      <c r="M12" s="663">
        <v>4476176.07</v>
      </c>
      <c r="N12" s="663">
        <v>0</v>
      </c>
      <c r="O12" s="663">
        <v>0</v>
      </c>
      <c r="P12" s="663">
        <v>0</v>
      </c>
      <c r="Q12" s="663">
        <v>0</v>
      </c>
      <c r="R12" s="663">
        <v>0</v>
      </c>
      <c r="S12" s="663">
        <v>0</v>
      </c>
      <c r="T12" s="663">
        <v>0</v>
      </c>
      <c r="U12" s="663">
        <v>0</v>
      </c>
      <c r="V12" s="663">
        <v>0</v>
      </c>
      <c r="W12" s="663">
        <v>0</v>
      </c>
      <c r="X12" s="663">
        <v>0</v>
      </c>
      <c r="Y12" s="663">
        <v>0</v>
      </c>
      <c r="Z12" s="663">
        <v>0</v>
      </c>
      <c r="AA12" s="663">
        <v>0</v>
      </c>
      <c r="AB12" s="516"/>
    </row>
    <row r="13" spans="1:28">
      <c r="A13" s="484">
        <v>1.5</v>
      </c>
      <c r="B13" s="517" t="s">
        <v>478</v>
      </c>
      <c r="C13" s="672">
        <v>7699129578.8220634</v>
      </c>
      <c r="D13" s="663">
        <v>6707735560.5282898</v>
      </c>
      <c r="E13" s="663">
        <v>19684581.540499996</v>
      </c>
      <c r="F13" s="663">
        <v>976696.36330000008</v>
      </c>
      <c r="G13" s="663">
        <v>0</v>
      </c>
      <c r="H13" s="663">
        <v>755179463.71407366</v>
      </c>
      <c r="I13" s="663">
        <v>77244125.939500004</v>
      </c>
      <c r="J13" s="663">
        <v>25417128.591699999</v>
      </c>
      <c r="K13" s="663">
        <v>153288.33560000008</v>
      </c>
      <c r="L13" s="663">
        <v>217668115.25090009</v>
      </c>
      <c r="M13" s="663">
        <v>1907973.0344999998</v>
      </c>
      <c r="N13" s="663">
        <v>27435904.095999997</v>
      </c>
      <c r="O13" s="663">
        <v>71919250.495700002</v>
      </c>
      <c r="P13" s="663">
        <v>31336534.751200002</v>
      </c>
      <c r="Q13" s="663">
        <v>27761868.112500001</v>
      </c>
      <c r="R13" s="663">
        <v>22394526.683599994</v>
      </c>
      <c r="S13" s="663">
        <v>1116805.5174</v>
      </c>
      <c r="T13" s="663">
        <v>18546439.3288</v>
      </c>
      <c r="U13" s="663">
        <v>37945.220199999996</v>
      </c>
      <c r="V13" s="663">
        <v>752625.11660000007</v>
      </c>
      <c r="W13" s="663">
        <v>27829.910500000002</v>
      </c>
      <c r="X13" s="663">
        <v>0</v>
      </c>
      <c r="Y13" s="663">
        <v>681457.53979999991</v>
      </c>
      <c r="Z13" s="663">
        <v>0</v>
      </c>
      <c r="AA13" s="663">
        <v>0</v>
      </c>
      <c r="AB13" s="516"/>
    </row>
    <row r="14" spans="1:28">
      <c r="A14" s="484">
        <v>1.6</v>
      </c>
      <c r="B14" s="517" t="s">
        <v>479</v>
      </c>
      <c r="C14" s="672">
        <v>8857553023.0113983</v>
      </c>
      <c r="D14" s="663">
        <v>8157236409.0174971</v>
      </c>
      <c r="E14" s="663">
        <v>92541292.778600082</v>
      </c>
      <c r="F14" s="663">
        <v>3329181.8272999995</v>
      </c>
      <c r="G14" s="663">
        <v>0</v>
      </c>
      <c r="H14" s="663">
        <v>432119484.04230034</v>
      </c>
      <c r="I14" s="663">
        <v>50214594.7531</v>
      </c>
      <c r="J14" s="663">
        <v>47367003.594300032</v>
      </c>
      <c r="K14" s="663">
        <v>15408.126300000004</v>
      </c>
      <c r="L14" s="663">
        <v>199925281.1487</v>
      </c>
      <c r="M14" s="663">
        <v>20422554.462199997</v>
      </c>
      <c r="N14" s="663">
        <v>15707574.047500001</v>
      </c>
      <c r="O14" s="663">
        <v>39985866.33359997</v>
      </c>
      <c r="P14" s="663">
        <v>13417102.8824</v>
      </c>
      <c r="Q14" s="663">
        <v>12072338.052900003</v>
      </c>
      <c r="R14" s="663">
        <v>12681418.8375</v>
      </c>
      <c r="S14" s="663">
        <v>2172271.9951999998</v>
      </c>
      <c r="T14" s="663">
        <v>68271848.802900001</v>
      </c>
      <c r="U14" s="663">
        <v>6639277.1845999993</v>
      </c>
      <c r="V14" s="663">
        <v>6047878.1941999998</v>
      </c>
      <c r="W14" s="663">
        <v>2736838.1785999998</v>
      </c>
      <c r="X14" s="663">
        <v>1382391.2265999997</v>
      </c>
      <c r="Y14" s="663">
        <v>505304.98749999999</v>
      </c>
      <c r="Z14" s="663">
        <v>1374111.2189999998</v>
      </c>
      <c r="AA14" s="663">
        <v>0</v>
      </c>
      <c r="AB14" s="516"/>
    </row>
    <row r="15" spans="1:28">
      <c r="A15" s="518">
        <v>2</v>
      </c>
      <c r="B15" s="501" t="s">
        <v>480</v>
      </c>
      <c r="C15" s="666">
        <v>4282160840.4832001</v>
      </c>
      <c r="D15" s="663">
        <v>4282160840.4832001</v>
      </c>
      <c r="E15" s="663">
        <v>0</v>
      </c>
      <c r="F15" s="663">
        <v>0</v>
      </c>
      <c r="G15" s="663">
        <v>0</v>
      </c>
      <c r="H15" s="663">
        <v>0</v>
      </c>
      <c r="I15" s="663">
        <v>0</v>
      </c>
      <c r="J15" s="663">
        <v>0</v>
      </c>
      <c r="K15" s="663">
        <v>0</v>
      </c>
      <c r="L15" s="663">
        <v>0</v>
      </c>
      <c r="M15" s="663">
        <v>0</v>
      </c>
      <c r="N15" s="663">
        <v>0</v>
      </c>
      <c r="O15" s="663">
        <v>0</v>
      </c>
      <c r="P15" s="663">
        <v>0</v>
      </c>
      <c r="Q15" s="663">
        <v>0</v>
      </c>
      <c r="R15" s="663">
        <v>0</v>
      </c>
      <c r="S15" s="663">
        <v>0</v>
      </c>
      <c r="T15" s="663">
        <v>0</v>
      </c>
      <c r="U15" s="663">
        <v>0</v>
      </c>
      <c r="V15" s="663">
        <v>0</v>
      </c>
      <c r="W15" s="663">
        <v>0</v>
      </c>
      <c r="X15" s="663">
        <v>0</v>
      </c>
      <c r="Y15" s="663">
        <v>0</v>
      </c>
      <c r="Z15" s="663">
        <v>0</v>
      </c>
      <c r="AA15" s="663">
        <v>0</v>
      </c>
      <c r="AB15" s="516"/>
    </row>
    <row r="16" spans="1:28">
      <c r="A16" s="484">
        <v>2.1</v>
      </c>
      <c r="B16" s="517" t="s">
        <v>474</v>
      </c>
      <c r="C16" s="672">
        <v>23136484.8772</v>
      </c>
      <c r="D16" s="663">
        <v>23136484.8772</v>
      </c>
      <c r="E16" s="663">
        <v>0</v>
      </c>
      <c r="F16" s="663">
        <v>0</v>
      </c>
      <c r="G16" s="663">
        <v>0</v>
      </c>
      <c r="H16" s="663">
        <v>0</v>
      </c>
      <c r="I16" s="663">
        <v>0</v>
      </c>
      <c r="J16" s="663">
        <v>0</v>
      </c>
      <c r="K16" s="663">
        <v>0</v>
      </c>
      <c r="L16" s="663">
        <v>0</v>
      </c>
      <c r="M16" s="663">
        <v>0</v>
      </c>
      <c r="N16" s="663">
        <v>0</v>
      </c>
      <c r="O16" s="663">
        <v>0</v>
      </c>
      <c r="P16" s="663">
        <v>0</v>
      </c>
      <c r="Q16" s="663">
        <v>0</v>
      </c>
      <c r="R16" s="663">
        <v>0</v>
      </c>
      <c r="S16" s="663">
        <v>0</v>
      </c>
      <c r="T16" s="663">
        <v>0</v>
      </c>
      <c r="U16" s="663">
        <v>0</v>
      </c>
      <c r="V16" s="663">
        <v>0</v>
      </c>
      <c r="W16" s="663">
        <v>0</v>
      </c>
      <c r="X16" s="663">
        <v>0</v>
      </c>
      <c r="Y16" s="663">
        <v>0</v>
      </c>
      <c r="Z16" s="663">
        <v>0</v>
      </c>
      <c r="AA16" s="663">
        <v>0</v>
      </c>
      <c r="AB16" s="516"/>
    </row>
    <row r="17" spans="1:28">
      <c r="A17" s="484">
        <v>2.2000000000000002</v>
      </c>
      <c r="B17" s="517" t="s">
        <v>475</v>
      </c>
      <c r="C17" s="672">
        <v>3061153372.9363999</v>
      </c>
      <c r="D17" s="663">
        <v>3061153372.9363999</v>
      </c>
      <c r="E17" s="663">
        <v>0</v>
      </c>
      <c r="F17" s="663">
        <v>0</v>
      </c>
      <c r="G17" s="663">
        <v>0</v>
      </c>
      <c r="H17" s="663">
        <v>0</v>
      </c>
      <c r="I17" s="663">
        <v>0</v>
      </c>
      <c r="J17" s="663">
        <v>0</v>
      </c>
      <c r="K17" s="663">
        <v>0</v>
      </c>
      <c r="L17" s="663">
        <v>0</v>
      </c>
      <c r="M17" s="663">
        <v>0</v>
      </c>
      <c r="N17" s="663">
        <v>0</v>
      </c>
      <c r="O17" s="663">
        <v>0</v>
      </c>
      <c r="P17" s="663">
        <v>0</v>
      </c>
      <c r="Q17" s="663">
        <v>0</v>
      </c>
      <c r="R17" s="663">
        <v>0</v>
      </c>
      <c r="S17" s="663">
        <v>0</v>
      </c>
      <c r="T17" s="663">
        <v>0</v>
      </c>
      <c r="U17" s="663">
        <v>0</v>
      </c>
      <c r="V17" s="663">
        <v>0</v>
      </c>
      <c r="W17" s="663">
        <v>0</v>
      </c>
      <c r="X17" s="663">
        <v>0</v>
      </c>
      <c r="Y17" s="663">
        <v>0</v>
      </c>
      <c r="Z17" s="663">
        <v>0</v>
      </c>
      <c r="AA17" s="663">
        <v>0</v>
      </c>
      <c r="AB17" s="516"/>
    </row>
    <row r="18" spans="1:28">
      <c r="A18" s="484">
        <v>2.2999999999999998</v>
      </c>
      <c r="B18" s="517" t="s">
        <v>476</v>
      </c>
      <c r="C18" s="672">
        <v>1117155466.6890001</v>
      </c>
      <c r="D18" s="663">
        <v>1117155466.6890001</v>
      </c>
      <c r="E18" s="663">
        <v>0</v>
      </c>
      <c r="F18" s="663">
        <v>0</v>
      </c>
      <c r="G18" s="663">
        <v>0</v>
      </c>
      <c r="H18" s="663">
        <v>0</v>
      </c>
      <c r="I18" s="663">
        <v>0</v>
      </c>
      <c r="J18" s="663">
        <v>0</v>
      </c>
      <c r="K18" s="663">
        <v>0</v>
      </c>
      <c r="L18" s="663">
        <v>0</v>
      </c>
      <c r="M18" s="663">
        <v>0</v>
      </c>
      <c r="N18" s="663">
        <v>0</v>
      </c>
      <c r="O18" s="663">
        <v>0</v>
      </c>
      <c r="P18" s="663">
        <v>0</v>
      </c>
      <c r="Q18" s="663">
        <v>0</v>
      </c>
      <c r="R18" s="663">
        <v>0</v>
      </c>
      <c r="S18" s="663">
        <v>0</v>
      </c>
      <c r="T18" s="663">
        <v>0</v>
      </c>
      <c r="U18" s="663">
        <v>0</v>
      </c>
      <c r="V18" s="663">
        <v>0</v>
      </c>
      <c r="W18" s="663">
        <v>0</v>
      </c>
      <c r="X18" s="663">
        <v>0</v>
      </c>
      <c r="Y18" s="663">
        <v>0</v>
      </c>
      <c r="Z18" s="663">
        <v>0</v>
      </c>
      <c r="AA18" s="663">
        <v>0</v>
      </c>
      <c r="AB18" s="516"/>
    </row>
    <row r="19" spans="1:28">
      <c r="A19" s="484">
        <v>2.4</v>
      </c>
      <c r="B19" s="517" t="s">
        <v>477</v>
      </c>
      <c r="C19" s="672">
        <v>10169110.709999999</v>
      </c>
      <c r="D19" s="663">
        <v>10169110.709999999</v>
      </c>
      <c r="E19" s="663">
        <v>0</v>
      </c>
      <c r="F19" s="663">
        <v>0</v>
      </c>
      <c r="G19" s="663">
        <v>0</v>
      </c>
      <c r="H19" s="663">
        <v>0</v>
      </c>
      <c r="I19" s="663">
        <v>0</v>
      </c>
      <c r="J19" s="663">
        <v>0</v>
      </c>
      <c r="K19" s="663">
        <v>0</v>
      </c>
      <c r="L19" s="663">
        <v>0</v>
      </c>
      <c r="M19" s="663">
        <v>0</v>
      </c>
      <c r="N19" s="663">
        <v>0</v>
      </c>
      <c r="O19" s="663">
        <v>0</v>
      </c>
      <c r="P19" s="663">
        <v>0</v>
      </c>
      <c r="Q19" s="663">
        <v>0</v>
      </c>
      <c r="R19" s="663">
        <v>0</v>
      </c>
      <c r="S19" s="663">
        <v>0</v>
      </c>
      <c r="T19" s="663">
        <v>0</v>
      </c>
      <c r="U19" s="663">
        <v>0</v>
      </c>
      <c r="V19" s="663">
        <v>0</v>
      </c>
      <c r="W19" s="663">
        <v>0</v>
      </c>
      <c r="X19" s="663">
        <v>0</v>
      </c>
      <c r="Y19" s="663">
        <v>0</v>
      </c>
      <c r="Z19" s="663">
        <v>0</v>
      </c>
      <c r="AA19" s="663">
        <v>0</v>
      </c>
      <c r="AB19" s="516"/>
    </row>
    <row r="20" spans="1:28">
      <c r="A20" s="484">
        <v>2.5</v>
      </c>
      <c r="B20" s="517" t="s">
        <v>478</v>
      </c>
      <c r="C20" s="672">
        <v>70546405.270599991</v>
      </c>
      <c r="D20" s="663">
        <v>70546405.270599991</v>
      </c>
      <c r="E20" s="663">
        <v>0</v>
      </c>
      <c r="F20" s="663">
        <v>0</v>
      </c>
      <c r="G20" s="663">
        <v>0</v>
      </c>
      <c r="H20" s="663">
        <v>0</v>
      </c>
      <c r="I20" s="663">
        <v>0</v>
      </c>
      <c r="J20" s="663">
        <v>0</v>
      </c>
      <c r="K20" s="663">
        <v>0</v>
      </c>
      <c r="L20" s="663">
        <v>0</v>
      </c>
      <c r="M20" s="663">
        <v>0</v>
      </c>
      <c r="N20" s="663">
        <v>0</v>
      </c>
      <c r="O20" s="663">
        <v>0</v>
      </c>
      <c r="P20" s="663">
        <v>0</v>
      </c>
      <c r="Q20" s="663">
        <v>0</v>
      </c>
      <c r="R20" s="663">
        <v>0</v>
      </c>
      <c r="S20" s="663">
        <v>0</v>
      </c>
      <c r="T20" s="663">
        <v>0</v>
      </c>
      <c r="U20" s="663">
        <v>0</v>
      </c>
      <c r="V20" s="663">
        <v>0</v>
      </c>
      <c r="W20" s="663">
        <v>0</v>
      </c>
      <c r="X20" s="663">
        <v>0</v>
      </c>
      <c r="Y20" s="663">
        <v>0</v>
      </c>
      <c r="Z20" s="663">
        <v>0</v>
      </c>
      <c r="AA20" s="663">
        <v>0</v>
      </c>
      <c r="AB20" s="516"/>
    </row>
    <row r="21" spans="1:28">
      <c r="A21" s="484">
        <v>2.6</v>
      </c>
      <c r="B21" s="517" t="s">
        <v>479</v>
      </c>
      <c r="C21" s="672">
        <v>0</v>
      </c>
      <c r="D21" s="663">
        <v>0</v>
      </c>
      <c r="E21" s="663">
        <v>0</v>
      </c>
      <c r="F21" s="663">
        <v>0</v>
      </c>
      <c r="G21" s="663">
        <v>0</v>
      </c>
      <c r="H21" s="663">
        <v>0</v>
      </c>
      <c r="I21" s="663">
        <v>0</v>
      </c>
      <c r="J21" s="663">
        <v>0</v>
      </c>
      <c r="K21" s="663">
        <v>0</v>
      </c>
      <c r="L21" s="663">
        <v>0</v>
      </c>
      <c r="M21" s="663">
        <v>0</v>
      </c>
      <c r="N21" s="663">
        <v>0</v>
      </c>
      <c r="O21" s="663">
        <v>0</v>
      </c>
      <c r="P21" s="663">
        <v>0</v>
      </c>
      <c r="Q21" s="663">
        <v>0</v>
      </c>
      <c r="R21" s="663">
        <v>0</v>
      </c>
      <c r="S21" s="663">
        <v>0</v>
      </c>
      <c r="T21" s="663">
        <v>0</v>
      </c>
      <c r="U21" s="663">
        <v>0</v>
      </c>
      <c r="V21" s="663">
        <v>0</v>
      </c>
      <c r="W21" s="663">
        <v>0</v>
      </c>
      <c r="X21" s="663">
        <v>0</v>
      </c>
      <c r="Y21" s="663">
        <v>0</v>
      </c>
      <c r="Z21" s="663">
        <v>0</v>
      </c>
      <c r="AA21" s="663">
        <v>0</v>
      </c>
      <c r="AB21" s="516"/>
    </row>
    <row r="22" spans="1:28">
      <c r="A22" s="518">
        <v>3</v>
      </c>
      <c r="B22" s="489" t="s">
        <v>520</v>
      </c>
      <c r="C22" s="666">
        <v>2493799196.4392004</v>
      </c>
      <c r="D22" s="666">
        <v>2468036173.0668483</v>
      </c>
      <c r="E22" s="673"/>
      <c r="F22" s="673"/>
      <c r="G22" s="673"/>
      <c r="H22" s="666">
        <v>18769788.84282</v>
      </c>
      <c r="I22" s="673"/>
      <c r="J22" s="673"/>
      <c r="K22" s="673"/>
      <c r="L22" s="666">
        <v>6993234.5295319995</v>
      </c>
      <c r="M22" s="673"/>
      <c r="N22" s="673"/>
      <c r="O22" s="673"/>
      <c r="P22" s="673"/>
      <c r="Q22" s="673"/>
      <c r="R22" s="673"/>
      <c r="S22" s="673"/>
      <c r="T22" s="666">
        <v>0</v>
      </c>
      <c r="U22" s="673"/>
      <c r="V22" s="673"/>
      <c r="W22" s="673"/>
      <c r="X22" s="673"/>
      <c r="Y22" s="673"/>
      <c r="Z22" s="673"/>
      <c r="AA22" s="673"/>
      <c r="AB22" s="516"/>
    </row>
    <row r="23" spans="1:28">
      <c r="A23" s="484">
        <v>3.1</v>
      </c>
      <c r="B23" s="517" t="s">
        <v>474</v>
      </c>
      <c r="C23" s="672">
        <v>0</v>
      </c>
      <c r="D23" s="666">
        <v>0</v>
      </c>
      <c r="E23" s="673"/>
      <c r="F23" s="673"/>
      <c r="G23" s="673"/>
      <c r="H23" s="666">
        <v>0</v>
      </c>
      <c r="I23" s="673"/>
      <c r="J23" s="673"/>
      <c r="K23" s="673"/>
      <c r="L23" s="666">
        <v>0</v>
      </c>
      <c r="M23" s="673"/>
      <c r="N23" s="673"/>
      <c r="O23" s="673"/>
      <c r="P23" s="673"/>
      <c r="Q23" s="673"/>
      <c r="R23" s="673"/>
      <c r="S23" s="673"/>
      <c r="T23" s="666">
        <v>0</v>
      </c>
      <c r="U23" s="673"/>
      <c r="V23" s="673"/>
      <c r="W23" s="673"/>
      <c r="X23" s="673"/>
      <c r="Y23" s="673"/>
      <c r="Z23" s="673"/>
      <c r="AA23" s="673"/>
      <c r="AB23" s="516"/>
    </row>
    <row r="24" spans="1:28">
      <c r="A24" s="484">
        <v>3.2</v>
      </c>
      <c r="B24" s="517" t="s">
        <v>475</v>
      </c>
      <c r="C24" s="672">
        <v>918262.46</v>
      </c>
      <c r="D24" s="666">
        <v>918262.46</v>
      </c>
      <c r="E24" s="673"/>
      <c r="F24" s="673"/>
      <c r="G24" s="673"/>
      <c r="H24" s="666">
        <v>0</v>
      </c>
      <c r="I24" s="673"/>
      <c r="J24" s="673"/>
      <c r="K24" s="673"/>
      <c r="L24" s="666">
        <v>0</v>
      </c>
      <c r="M24" s="673"/>
      <c r="N24" s="673"/>
      <c r="O24" s="673"/>
      <c r="P24" s="673"/>
      <c r="Q24" s="673"/>
      <c r="R24" s="673"/>
      <c r="S24" s="673"/>
      <c r="T24" s="666">
        <v>0</v>
      </c>
      <c r="U24" s="673"/>
      <c r="V24" s="673"/>
      <c r="W24" s="673"/>
      <c r="X24" s="673"/>
      <c r="Y24" s="673"/>
      <c r="Z24" s="673"/>
      <c r="AA24" s="673"/>
      <c r="AB24" s="516"/>
    </row>
    <row r="25" spans="1:28">
      <c r="A25" s="484">
        <v>3.3</v>
      </c>
      <c r="B25" s="517" t="s">
        <v>476</v>
      </c>
      <c r="C25" s="672">
        <v>0</v>
      </c>
      <c r="D25" s="666">
        <v>0</v>
      </c>
      <c r="E25" s="673"/>
      <c r="F25" s="673"/>
      <c r="G25" s="673"/>
      <c r="H25" s="666">
        <v>0</v>
      </c>
      <c r="I25" s="673"/>
      <c r="J25" s="673"/>
      <c r="K25" s="673"/>
      <c r="L25" s="666">
        <v>0</v>
      </c>
      <c r="M25" s="673"/>
      <c r="N25" s="673"/>
      <c r="O25" s="673"/>
      <c r="P25" s="673"/>
      <c r="Q25" s="673"/>
      <c r="R25" s="673"/>
      <c r="S25" s="673"/>
      <c r="T25" s="666">
        <v>0</v>
      </c>
      <c r="U25" s="673"/>
      <c r="V25" s="673"/>
      <c r="W25" s="673"/>
      <c r="X25" s="673"/>
      <c r="Y25" s="673"/>
      <c r="Z25" s="673"/>
      <c r="AA25" s="673"/>
      <c r="AB25" s="516"/>
    </row>
    <row r="26" spans="1:28">
      <c r="A26" s="484">
        <v>3.4</v>
      </c>
      <c r="B26" s="517" t="s">
        <v>477</v>
      </c>
      <c r="C26" s="672">
        <v>23805615.2892</v>
      </c>
      <c r="D26" s="666">
        <v>23805615.2892</v>
      </c>
      <c r="E26" s="673"/>
      <c r="F26" s="673"/>
      <c r="G26" s="673"/>
      <c r="H26" s="666">
        <v>0</v>
      </c>
      <c r="I26" s="673"/>
      <c r="J26" s="673"/>
      <c r="K26" s="673"/>
      <c r="L26" s="666">
        <v>0</v>
      </c>
      <c r="M26" s="673"/>
      <c r="N26" s="673"/>
      <c r="O26" s="673"/>
      <c r="P26" s="673"/>
      <c r="Q26" s="673"/>
      <c r="R26" s="673"/>
      <c r="S26" s="673"/>
      <c r="T26" s="666">
        <v>0</v>
      </c>
      <c r="U26" s="673"/>
      <c r="V26" s="673"/>
      <c r="W26" s="673"/>
      <c r="X26" s="673"/>
      <c r="Y26" s="673"/>
      <c r="Z26" s="673"/>
      <c r="AA26" s="673"/>
      <c r="AB26" s="516"/>
    </row>
    <row r="27" spans="1:28">
      <c r="A27" s="484">
        <v>3.5</v>
      </c>
      <c r="B27" s="517" t="s">
        <v>478</v>
      </c>
      <c r="C27" s="672">
        <v>2236743245.7217126</v>
      </c>
      <c r="D27" s="666">
        <v>2215838651.6465526</v>
      </c>
      <c r="E27" s="673"/>
      <c r="F27" s="673"/>
      <c r="G27" s="673"/>
      <c r="H27" s="666">
        <v>14296955.727008</v>
      </c>
      <c r="I27" s="673"/>
      <c r="J27" s="673"/>
      <c r="K27" s="673"/>
      <c r="L27" s="666">
        <v>6607638.3481519995</v>
      </c>
      <c r="M27" s="673"/>
      <c r="N27" s="673"/>
      <c r="O27" s="673"/>
      <c r="P27" s="673"/>
      <c r="Q27" s="673"/>
      <c r="R27" s="673"/>
      <c r="S27" s="673"/>
      <c r="T27" s="666">
        <v>0</v>
      </c>
      <c r="U27" s="673"/>
      <c r="V27" s="673"/>
      <c r="W27" s="673"/>
      <c r="X27" s="673"/>
      <c r="Y27" s="673"/>
      <c r="Z27" s="673"/>
      <c r="AA27" s="673"/>
      <c r="AB27" s="516"/>
    </row>
    <row r="28" spans="1:28">
      <c r="A28" s="484">
        <v>3.6</v>
      </c>
      <c r="B28" s="517" t="s">
        <v>479</v>
      </c>
      <c r="C28" s="672">
        <v>232332072.968288</v>
      </c>
      <c r="D28" s="666">
        <v>227473643.671096</v>
      </c>
      <c r="E28" s="673"/>
      <c r="F28" s="673"/>
      <c r="G28" s="673"/>
      <c r="H28" s="666">
        <v>4472833.1158119999</v>
      </c>
      <c r="I28" s="673"/>
      <c r="J28" s="673"/>
      <c r="K28" s="673"/>
      <c r="L28" s="666">
        <v>385596.18137999997</v>
      </c>
      <c r="M28" s="673"/>
      <c r="N28" s="673"/>
      <c r="O28" s="673"/>
      <c r="P28" s="673"/>
      <c r="Q28" s="673"/>
      <c r="R28" s="673"/>
      <c r="S28" s="673"/>
      <c r="T28" s="666">
        <v>0</v>
      </c>
      <c r="U28" s="673"/>
      <c r="V28" s="673"/>
      <c r="W28" s="673"/>
      <c r="X28" s="673"/>
      <c r="Y28" s="673"/>
      <c r="Z28" s="673"/>
      <c r="AA28" s="673"/>
      <c r="AB28" s="51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topLeftCell="A10" zoomScaleNormal="100" workbookViewId="0">
      <selection activeCell="C21" sqref="C21:D22"/>
    </sheetView>
  </sheetViews>
  <sheetFormatPr defaultColWidth="9.140625" defaultRowHeight="12.75"/>
  <cols>
    <col min="1" max="1" width="11.85546875" style="496" bestFit="1" customWidth="1"/>
    <col min="2" max="2" width="90.28515625" style="496" bestFit="1" customWidth="1"/>
    <col min="3" max="3" width="20.140625" style="496" customWidth="1"/>
    <col min="4" max="4" width="22.28515625" style="496" customWidth="1"/>
    <col min="5" max="7" width="17.140625" style="496" customWidth="1"/>
    <col min="8" max="8" width="22.28515625" style="496" customWidth="1"/>
    <col min="9" max="10" width="17.140625" style="496" customWidth="1"/>
    <col min="11" max="27" width="22.28515625" style="496" customWidth="1"/>
    <col min="28" max="16384" width="9.140625" style="496"/>
  </cols>
  <sheetData>
    <row r="1" spans="1:27" ht="13.5">
      <c r="A1" s="400" t="s">
        <v>30</v>
      </c>
      <c r="B1" s="482" t="str">
        <f>'Info '!C2</f>
        <v xml:space="preserve">JSC "Bank of Georgia" </v>
      </c>
    </row>
    <row r="2" spans="1:27">
      <c r="A2" s="401" t="s">
        <v>31</v>
      </c>
      <c r="B2" s="481">
        <f>'1. key ratios '!B2</f>
        <v>45016</v>
      </c>
    </row>
    <row r="3" spans="1:27">
      <c r="A3" s="402" t="s">
        <v>482</v>
      </c>
      <c r="C3" s="498"/>
    </row>
    <row r="4" spans="1:27" ht="13.5" thickBot="1">
      <c r="A4" s="402"/>
      <c r="B4" s="552"/>
      <c r="C4" s="498"/>
    </row>
    <row r="5" spans="1:27" s="528" customFormat="1" ht="13.5" customHeight="1">
      <c r="A5" s="818" t="s">
        <v>688</v>
      </c>
      <c r="B5" s="819"/>
      <c r="C5" s="827" t="s">
        <v>687</v>
      </c>
      <c r="D5" s="828"/>
      <c r="E5" s="828"/>
      <c r="F5" s="828"/>
      <c r="G5" s="828"/>
      <c r="H5" s="828"/>
      <c r="I5" s="828"/>
      <c r="J5" s="828"/>
      <c r="K5" s="828"/>
      <c r="L5" s="828"/>
      <c r="M5" s="828"/>
      <c r="N5" s="828"/>
      <c r="O5" s="828"/>
      <c r="P5" s="828"/>
      <c r="Q5" s="828"/>
      <c r="R5" s="828"/>
      <c r="S5" s="829"/>
      <c r="T5" s="527"/>
      <c r="U5" s="527"/>
      <c r="V5" s="527"/>
      <c r="W5" s="527"/>
      <c r="X5" s="527"/>
      <c r="Y5" s="527"/>
      <c r="Z5" s="527"/>
      <c r="AA5" s="526"/>
    </row>
    <row r="6" spans="1:27" s="528" customFormat="1" ht="12" customHeight="1">
      <c r="A6" s="820"/>
      <c r="B6" s="821"/>
      <c r="C6" s="824" t="s">
        <v>64</v>
      </c>
      <c r="D6" s="816" t="s">
        <v>684</v>
      </c>
      <c r="E6" s="816"/>
      <c r="F6" s="816"/>
      <c r="G6" s="816"/>
      <c r="H6" s="816" t="s">
        <v>683</v>
      </c>
      <c r="I6" s="816"/>
      <c r="J6" s="816"/>
      <c r="K6" s="816"/>
      <c r="L6" s="525"/>
      <c r="M6" s="817" t="s">
        <v>682</v>
      </c>
      <c r="N6" s="817"/>
      <c r="O6" s="817"/>
      <c r="P6" s="817"/>
      <c r="Q6" s="817"/>
      <c r="R6" s="817"/>
      <c r="S6" s="826"/>
      <c r="T6" s="527"/>
      <c r="U6" s="805" t="s">
        <v>681</v>
      </c>
      <c r="V6" s="805"/>
      <c r="W6" s="805"/>
      <c r="X6" s="805"/>
      <c r="Y6" s="805"/>
      <c r="Z6" s="805"/>
      <c r="AA6" s="798"/>
    </row>
    <row r="7" spans="1:27" s="528" customFormat="1" ht="25.5">
      <c r="A7" s="822"/>
      <c r="B7" s="823"/>
      <c r="C7" s="825"/>
      <c r="D7" s="522"/>
      <c r="E7" s="520" t="s">
        <v>472</v>
      </c>
      <c r="F7" s="493" t="s">
        <v>679</v>
      </c>
      <c r="G7" s="495" t="s">
        <v>680</v>
      </c>
      <c r="H7" s="551"/>
      <c r="I7" s="520" t="s">
        <v>472</v>
      </c>
      <c r="J7" s="493" t="s">
        <v>679</v>
      </c>
      <c r="K7" s="495" t="s">
        <v>680</v>
      </c>
      <c r="L7" s="521"/>
      <c r="M7" s="520" t="s">
        <v>472</v>
      </c>
      <c r="N7" s="493" t="s">
        <v>679</v>
      </c>
      <c r="O7" s="493" t="s">
        <v>678</v>
      </c>
      <c r="P7" s="493" t="s">
        <v>677</v>
      </c>
      <c r="Q7" s="493" t="s">
        <v>676</v>
      </c>
      <c r="R7" s="493" t="s">
        <v>675</v>
      </c>
      <c r="S7" s="550" t="s">
        <v>674</v>
      </c>
      <c r="T7" s="549"/>
      <c r="U7" s="520" t="s">
        <v>472</v>
      </c>
      <c r="V7" s="520" t="s">
        <v>679</v>
      </c>
      <c r="W7" s="520" t="s">
        <v>678</v>
      </c>
      <c r="X7" s="520" t="s">
        <v>677</v>
      </c>
      <c r="Y7" s="520" t="s">
        <v>676</v>
      </c>
      <c r="Z7" s="493" t="s">
        <v>675</v>
      </c>
      <c r="AA7" s="520" t="s">
        <v>674</v>
      </c>
    </row>
    <row r="8" spans="1:27">
      <c r="A8" s="548">
        <v>1</v>
      </c>
      <c r="B8" s="547" t="s">
        <v>473</v>
      </c>
      <c r="C8" s="674">
        <v>16701014605.499863</v>
      </c>
      <c r="D8" s="663">
        <v>15004439975.222187</v>
      </c>
      <c r="E8" s="663">
        <v>112225874.31909999</v>
      </c>
      <c r="F8" s="663">
        <v>4305878.1906000003</v>
      </c>
      <c r="G8" s="663"/>
      <c r="H8" s="663">
        <v>1187298947.7563739</v>
      </c>
      <c r="I8" s="663">
        <v>127458720.6926</v>
      </c>
      <c r="J8" s="663">
        <v>72784132.186000004</v>
      </c>
      <c r="K8" s="663">
        <v>168696.46189999999</v>
      </c>
      <c r="L8" s="663">
        <v>422457394.38959998</v>
      </c>
      <c r="M8" s="663">
        <v>26806703.5667</v>
      </c>
      <c r="N8" s="663">
        <v>43143478.143499993</v>
      </c>
      <c r="O8" s="663">
        <v>111905116.8293</v>
      </c>
      <c r="P8" s="663">
        <v>44753637.633600011</v>
      </c>
      <c r="Q8" s="663">
        <v>39834206.165399998</v>
      </c>
      <c r="R8" s="663">
        <v>35075945.5211</v>
      </c>
      <c r="S8" s="675">
        <v>3289077.5126</v>
      </c>
      <c r="T8" s="676">
        <v>86818288.131699994</v>
      </c>
      <c r="U8" s="663">
        <v>6677222.4047999997</v>
      </c>
      <c r="V8" s="663">
        <v>6800503.3108000001</v>
      </c>
      <c r="W8" s="663">
        <v>2764668.0891</v>
      </c>
      <c r="X8" s="663">
        <v>1382391.2266000002</v>
      </c>
      <c r="Y8" s="663">
        <v>1186762.5273</v>
      </c>
      <c r="Z8" s="663">
        <v>1374111.219</v>
      </c>
      <c r="AA8" s="675">
        <v>0</v>
      </c>
    </row>
    <row r="9" spans="1:27">
      <c r="A9" s="545">
        <v>1.1000000000000001</v>
      </c>
      <c r="B9" s="546" t="s">
        <v>483</v>
      </c>
      <c r="C9" s="677">
        <v>13699950737.365412</v>
      </c>
      <c r="D9" s="663">
        <v>12254625578.72794</v>
      </c>
      <c r="E9" s="663">
        <v>73742654.013600007</v>
      </c>
      <c r="F9" s="663">
        <v>3580286.7374</v>
      </c>
      <c r="G9" s="663"/>
      <c r="H9" s="663">
        <v>1043621482.695174</v>
      </c>
      <c r="I9" s="663">
        <v>104937853.12270001</v>
      </c>
      <c r="J9" s="663">
        <v>49626751.608200006</v>
      </c>
      <c r="K9" s="663">
        <v>0</v>
      </c>
      <c r="L9" s="663">
        <v>321552428.2428</v>
      </c>
      <c r="M9" s="663">
        <v>9774961.1686000004</v>
      </c>
      <c r="N9" s="663">
        <v>33699245.586000003</v>
      </c>
      <c r="O9" s="663">
        <v>85516355.094099998</v>
      </c>
      <c r="P9" s="663">
        <v>43966103.144500002</v>
      </c>
      <c r="Q9" s="663">
        <v>38368081.125100002</v>
      </c>
      <c r="R9" s="663">
        <v>32154761.521699999</v>
      </c>
      <c r="S9" s="675">
        <v>0</v>
      </c>
      <c r="T9" s="676">
        <v>80151247.699499995</v>
      </c>
      <c r="U9" s="663">
        <v>5621381.3921999997</v>
      </c>
      <c r="V9" s="663">
        <v>6302036.7140000006</v>
      </c>
      <c r="W9" s="663">
        <v>2356610.9668999999</v>
      </c>
      <c r="X9" s="663">
        <v>1382391.2266000002</v>
      </c>
      <c r="Y9" s="663">
        <v>1186762.5273</v>
      </c>
      <c r="Z9" s="663">
        <v>1374111.219</v>
      </c>
      <c r="AA9" s="675"/>
    </row>
    <row r="10" spans="1:27">
      <c r="A10" s="543" t="s">
        <v>14</v>
      </c>
      <c r="B10" s="544" t="s">
        <v>484</v>
      </c>
      <c r="C10" s="678">
        <v>13345490761.531013</v>
      </c>
      <c r="D10" s="663">
        <v>11908038842.540239</v>
      </c>
      <c r="E10" s="663">
        <v>72438456.825000003</v>
      </c>
      <c r="F10" s="663">
        <v>3580286.7374</v>
      </c>
      <c r="G10" s="663"/>
      <c r="H10" s="663">
        <v>1038486129.284374</v>
      </c>
      <c r="I10" s="663">
        <v>104119184.4455</v>
      </c>
      <c r="J10" s="663">
        <v>48851377.841600001</v>
      </c>
      <c r="K10" s="663">
        <v>0</v>
      </c>
      <c r="L10" s="663">
        <v>318814542.00690001</v>
      </c>
      <c r="M10" s="663">
        <v>9579881.9649999999</v>
      </c>
      <c r="N10" s="663">
        <v>33696236.972199999</v>
      </c>
      <c r="O10" s="663">
        <v>83798409.192300007</v>
      </c>
      <c r="P10" s="663">
        <v>43966103.144500002</v>
      </c>
      <c r="Q10" s="663">
        <v>38368081.125100002</v>
      </c>
      <c r="R10" s="663">
        <v>32154761.521699999</v>
      </c>
      <c r="S10" s="675">
        <v>0</v>
      </c>
      <c r="T10" s="676">
        <v>80151247.699499995</v>
      </c>
      <c r="U10" s="663">
        <v>5621381.3921999997</v>
      </c>
      <c r="V10" s="663">
        <v>6302036.7140000006</v>
      </c>
      <c r="W10" s="663">
        <v>2356610.9668999999</v>
      </c>
      <c r="X10" s="663">
        <v>1382391.2266000002</v>
      </c>
      <c r="Y10" s="663">
        <v>1186762.5273</v>
      </c>
      <c r="Z10" s="663">
        <v>1374111.219</v>
      </c>
      <c r="AA10" s="675"/>
    </row>
    <row r="11" spans="1:27">
      <c r="A11" s="542" t="s">
        <v>485</v>
      </c>
      <c r="B11" s="541" t="s">
        <v>486</v>
      </c>
      <c r="C11" s="679">
        <v>6366225111.7861395</v>
      </c>
      <c r="D11" s="663">
        <v>5724533429.4594393</v>
      </c>
      <c r="E11" s="663">
        <v>32301972.395100001</v>
      </c>
      <c r="F11" s="663">
        <v>1536504.6693</v>
      </c>
      <c r="G11" s="663"/>
      <c r="H11" s="663">
        <v>439940736.59600002</v>
      </c>
      <c r="I11" s="663">
        <v>30511664.124899998</v>
      </c>
      <c r="J11" s="663">
        <v>19556575.1041</v>
      </c>
      <c r="K11" s="663">
        <v>0</v>
      </c>
      <c r="L11" s="663">
        <v>171177976.14050001</v>
      </c>
      <c r="M11" s="663">
        <v>3710203.8317</v>
      </c>
      <c r="N11" s="663">
        <v>12887962.1358</v>
      </c>
      <c r="O11" s="663">
        <v>51495158.818700001</v>
      </c>
      <c r="P11" s="663">
        <v>21155272.7434</v>
      </c>
      <c r="Q11" s="663">
        <v>24268186.769699998</v>
      </c>
      <c r="R11" s="663">
        <v>19781865.963399999</v>
      </c>
      <c r="S11" s="675">
        <v>0</v>
      </c>
      <c r="T11" s="676">
        <v>30572969.590199996</v>
      </c>
      <c r="U11" s="663">
        <v>2148380.6841000002</v>
      </c>
      <c r="V11" s="663">
        <v>1963978.6510999999</v>
      </c>
      <c r="W11" s="663">
        <v>510504.95260000002</v>
      </c>
      <c r="X11" s="663">
        <v>260759.69010000001</v>
      </c>
      <c r="Y11" s="663">
        <v>446109.48300000001</v>
      </c>
      <c r="Z11" s="663">
        <v>13113.8868</v>
      </c>
      <c r="AA11" s="675"/>
    </row>
    <row r="12" spans="1:27">
      <c r="A12" s="542" t="s">
        <v>487</v>
      </c>
      <c r="B12" s="541" t="s">
        <v>488</v>
      </c>
      <c r="C12" s="679">
        <v>1973907593.5611002</v>
      </c>
      <c r="D12" s="663">
        <v>1803512000.1757002</v>
      </c>
      <c r="E12" s="663">
        <v>12244352.091300001</v>
      </c>
      <c r="F12" s="663">
        <v>633022.16099999996</v>
      </c>
      <c r="G12" s="663"/>
      <c r="H12" s="663">
        <v>100896345.63839999</v>
      </c>
      <c r="I12" s="663">
        <v>4290322.4463</v>
      </c>
      <c r="J12" s="663">
        <v>6666382.2620999999</v>
      </c>
      <c r="K12" s="663">
        <v>0</v>
      </c>
      <c r="L12" s="663">
        <v>40513528.939500004</v>
      </c>
      <c r="M12" s="663">
        <v>1099810.1373000001</v>
      </c>
      <c r="N12" s="663">
        <v>6070668.3587999996</v>
      </c>
      <c r="O12" s="663">
        <v>3231676.8468999998</v>
      </c>
      <c r="P12" s="663">
        <v>7716599.8425000003</v>
      </c>
      <c r="Q12" s="663">
        <v>2270239.5946999998</v>
      </c>
      <c r="R12" s="663">
        <v>4925945.0953000002</v>
      </c>
      <c r="S12" s="675">
        <v>0</v>
      </c>
      <c r="T12" s="676">
        <v>28985718.807499997</v>
      </c>
      <c r="U12" s="663">
        <v>980118.38439999998</v>
      </c>
      <c r="V12" s="663">
        <v>1437217.7249</v>
      </c>
      <c r="W12" s="663">
        <v>256317.38990000001</v>
      </c>
      <c r="X12" s="663">
        <v>415442.15389999998</v>
      </c>
      <c r="Y12" s="663">
        <v>32091.752100000002</v>
      </c>
      <c r="Z12" s="663">
        <v>251541.13800000001</v>
      </c>
      <c r="AA12" s="675"/>
    </row>
    <row r="13" spans="1:27">
      <c r="A13" s="542" t="s">
        <v>489</v>
      </c>
      <c r="B13" s="541" t="s">
        <v>490</v>
      </c>
      <c r="C13" s="679">
        <v>1694409581.0214741</v>
      </c>
      <c r="D13" s="663">
        <v>1564867094.7703001</v>
      </c>
      <c r="E13" s="663">
        <v>14173951.212300001</v>
      </c>
      <c r="F13" s="663">
        <v>821485.46070000005</v>
      </c>
      <c r="G13" s="663"/>
      <c r="H13" s="663">
        <v>95610907.419973984</v>
      </c>
      <c r="I13" s="663">
        <v>10921109.7523</v>
      </c>
      <c r="J13" s="663">
        <v>6447693.0598000009</v>
      </c>
      <c r="K13" s="663">
        <v>0</v>
      </c>
      <c r="L13" s="663">
        <v>23917126.997500002</v>
      </c>
      <c r="M13" s="663">
        <v>1806325.6770000001</v>
      </c>
      <c r="N13" s="663">
        <v>1080387.6455000001</v>
      </c>
      <c r="O13" s="663">
        <v>3941279.8897000002</v>
      </c>
      <c r="P13" s="663">
        <v>5657690.8328</v>
      </c>
      <c r="Q13" s="663">
        <v>2082589.7786999999</v>
      </c>
      <c r="R13" s="663">
        <v>1235085.7511</v>
      </c>
      <c r="S13" s="675">
        <v>0</v>
      </c>
      <c r="T13" s="676">
        <v>10014451.833699999</v>
      </c>
      <c r="U13" s="663">
        <v>1467973.5083000001</v>
      </c>
      <c r="V13" s="663">
        <v>1338572.9006000001</v>
      </c>
      <c r="W13" s="663">
        <v>615941.77130000002</v>
      </c>
      <c r="X13" s="663">
        <v>111649.3576</v>
      </c>
      <c r="Y13" s="663">
        <v>143614.44829999999</v>
      </c>
      <c r="Z13" s="663">
        <v>0</v>
      </c>
      <c r="AA13" s="675"/>
    </row>
    <row r="14" spans="1:27">
      <c r="A14" s="542" t="s">
        <v>491</v>
      </c>
      <c r="B14" s="541" t="s">
        <v>492</v>
      </c>
      <c r="C14" s="679">
        <v>3310948475.1623001</v>
      </c>
      <c r="D14" s="663">
        <v>2815126318.1348</v>
      </c>
      <c r="E14" s="663">
        <v>13718181.1263</v>
      </c>
      <c r="F14" s="663">
        <v>589274.44640000002</v>
      </c>
      <c r="G14" s="663"/>
      <c r="H14" s="663">
        <v>402038139.63</v>
      </c>
      <c r="I14" s="663">
        <v>58396088.122000001</v>
      </c>
      <c r="J14" s="663">
        <v>16180727.4156</v>
      </c>
      <c r="K14" s="663">
        <v>0</v>
      </c>
      <c r="L14" s="663">
        <v>83205909.929399997</v>
      </c>
      <c r="M14" s="663">
        <v>2963542.3189999997</v>
      </c>
      <c r="N14" s="663">
        <v>13657218.8321</v>
      </c>
      <c r="O14" s="663">
        <v>25130293.636999998</v>
      </c>
      <c r="P14" s="663">
        <v>9436539.7258000001</v>
      </c>
      <c r="Q14" s="663">
        <v>9747064.9820000008</v>
      </c>
      <c r="R14" s="663">
        <v>6211864.7119000005</v>
      </c>
      <c r="S14" s="675">
        <v>0</v>
      </c>
      <c r="T14" s="676">
        <v>10578107.4681</v>
      </c>
      <c r="U14" s="663">
        <v>1024908.8154</v>
      </c>
      <c r="V14" s="663">
        <v>1562267.4373999999</v>
      </c>
      <c r="W14" s="663">
        <v>973846.85309999995</v>
      </c>
      <c r="X14" s="663">
        <v>594540.02500000002</v>
      </c>
      <c r="Y14" s="663">
        <v>564946.84389999998</v>
      </c>
      <c r="Z14" s="663">
        <v>1109456.1942</v>
      </c>
      <c r="AA14" s="675"/>
    </row>
    <row r="15" spans="1:27">
      <c r="A15" s="540">
        <v>1.2</v>
      </c>
      <c r="B15" s="538" t="s">
        <v>686</v>
      </c>
      <c r="C15" s="680">
        <v>148642899.22662002</v>
      </c>
      <c r="D15" s="663">
        <v>31061516.359999999</v>
      </c>
      <c r="E15" s="663">
        <v>680933.73</v>
      </c>
      <c r="F15" s="663">
        <v>24596.370000000003</v>
      </c>
      <c r="G15" s="663"/>
      <c r="H15" s="663">
        <v>27977748.419999998</v>
      </c>
      <c r="I15" s="663">
        <v>4784047.37</v>
      </c>
      <c r="J15" s="663">
        <v>1084346</v>
      </c>
      <c r="K15" s="663">
        <v>0</v>
      </c>
      <c r="L15" s="663">
        <v>71313050.325066</v>
      </c>
      <c r="M15" s="663">
        <v>2699295.8747259998</v>
      </c>
      <c r="N15" s="663">
        <v>4593414.2116879998</v>
      </c>
      <c r="O15" s="663">
        <v>16554991.506338</v>
      </c>
      <c r="P15" s="663">
        <v>8511757.8704040013</v>
      </c>
      <c r="Q15" s="663">
        <v>9909787.2690820005</v>
      </c>
      <c r="R15" s="663">
        <v>13945727.985024</v>
      </c>
      <c r="S15" s="675">
        <v>0</v>
      </c>
      <c r="T15" s="676">
        <v>18290584.121554002</v>
      </c>
      <c r="U15" s="663">
        <v>1804243.4703000002</v>
      </c>
      <c r="V15" s="663">
        <v>1905385.1163360002</v>
      </c>
      <c r="W15" s="663">
        <v>993784.03999999992</v>
      </c>
      <c r="X15" s="663">
        <v>624772.89847200003</v>
      </c>
      <c r="Y15" s="663">
        <v>420877.34882000001</v>
      </c>
      <c r="Z15" s="663">
        <v>509989.42308199999</v>
      </c>
      <c r="AA15" s="675"/>
    </row>
    <row r="16" spans="1:27">
      <c r="A16" s="539">
        <v>1.3</v>
      </c>
      <c r="B16" s="538" t="s">
        <v>531</v>
      </c>
      <c r="C16" s="681"/>
      <c r="D16" s="682"/>
      <c r="E16" s="682"/>
      <c r="F16" s="682"/>
      <c r="G16" s="682"/>
      <c r="H16" s="682"/>
      <c r="I16" s="682"/>
      <c r="J16" s="682"/>
      <c r="K16" s="682"/>
      <c r="L16" s="682"/>
      <c r="M16" s="682"/>
      <c r="N16" s="682"/>
      <c r="O16" s="682"/>
      <c r="P16" s="682"/>
      <c r="Q16" s="682"/>
      <c r="R16" s="682"/>
      <c r="S16" s="683"/>
      <c r="T16" s="684"/>
      <c r="U16" s="682"/>
      <c r="V16" s="682"/>
      <c r="W16" s="682"/>
      <c r="X16" s="682"/>
      <c r="Y16" s="682"/>
      <c r="Z16" s="682"/>
      <c r="AA16" s="683"/>
    </row>
    <row r="17" spans="1:27" s="528" customFormat="1">
      <c r="A17" s="536" t="s">
        <v>493</v>
      </c>
      <c r="B17" s="537" t="s">
        <v>494</v>
      </c>
      <c r="C17" s="685">
        <v>12840872423.184515</v>
      </c>
      <c r="D17" s="664">
        <v>11495685520.772539</v>
      </c>
      <c r="E17" s="664">
        <v>71384984.008599997</v>
      </c>
      <c r="F17" s="664">
        <v>3546915.9245999996</v>
      </c>
      <c r="G17" s="664"/>
      <c r="H17" s="664">
        <v>966249228.39327407</v>
      </c>
      <c r="I17" s="664">
        <v>94354752.141599998</v>
      </c>
      <c r="J17" s="664">
        <v>43015530.628199995</v>
      </c>
      <c r="K17" s="664">
        <v>0</v>
      </c>
      <c r="L17" s="664">
        <v>300790102.98659998</v>
      </c>
      <c r="M17" s="664">
        <v>9251078.0612000003</v>
      </c>
      <c r="N17" s="664">
        <v>32586798.750100002</v>
      </c>
      <c r="O17" s="664">
        <v>78639463.75999999</v>
      </c>
      <c r="P17" s="664">
        <v>41808709.694700003</v>
      </c>
      <c r="Q17" s="664">
        <v>34974371.383500002</v>
      </c>
      <c r="R17" s="664">
        <v>30095901.607000001</v>
      </c>
      <c r="S17" s="686">
        <v>0</v>
      </c>
      <c r="T17" s="687">
        <v>78147571.032100007</v>
      </c>
      <c r="U17" s="664">
        <v>5353078.1868000003</v>
      </c>
      <c r="V17" s="664">
        <v>6070663.4765999997</v>
      </c>
      <c r="W17" s="664">
        <v>2172731.1438000002</v>
      </c>
      <c r="X17" s="664">
        <v>1111748.2794000001</v>
      </c>
      <c r="Y17" s="664">
        <v>1043188.4534000001</v>
      </c>
      <c r="Z17" s="664">
        <v>1352583.9103000001</v>
      </c>
      <c r="AA17" s="686"/>
    </row>
    <row r="18" spans="1:27" s="528" customFormat="1">
      <c r="A18" s="533" t="s">
        <v>495</v>
      </c>
      <c r="B18" s="534" t="s">
        <v>496</v>
      </c>
      <c r="C18" s="688">
        <v>12056448068.048122</v>
      </c>
      <c r="D18" s="664">
        <v>10777708240.912518</v>
      </c>
      <c r="E18" s="664">
        <v>69794931.918699995</v>
      </c>
      <c r="F18" s="664">
        <v>3461020.6509999996</v>
      </c>
      <c r="G18" s="664"/>
      <c r="H18" s="664">
        <v>908674597.88760293</v>
      </c>
      <c r="I18" s="664">
        <v>87125299.37349999</v>
      </c>
      <c r="J18" s="664">
        <v>41727401.035999998</v>
      </c>
      <c r="K18" s="664">
        <v>0</v>
      </c>
      <c r="L18" s="664">
        <v>291932779.48659998</v>
      </c>
      <c r="M18" s="664">
        <v>9057105.3159999996</v>
      </c>
      <c r="N18" s="664">
        <v>29160816.3101</v>
      </c>
      <c r="O18" s="664">
        <v>75501736.325299993</v>
      </c>
      <c r="P18" s="664">
        <v>41186502.018700004</v>
      </c>
      <c r="Q18" s="664">
        <v>34854354.2531</v>
      </c>
      <c r="R18" s="664">
        <v>29508552.319799997</v>
      </c>
      <c r="S18" s="686">
        <v>0</v>
      </c>
      <c r="T18" s="687">
        <v>78132449.761400014</v>
      </c>
      <c r="U18" s="664">
        <v>5353078.1868000003</v>
      </c>
      <c r="V18" s="664">
        <v>6070663.4765999997</v>
      </c>
      <c r="W18" s="664">
        <v>2172731.1438000002</v>
      </c>
      <c r="X18" s="664">
        <v>1111748.2816000001</v>
      </c>
      <c r="Y18" s="664">
        <v>1043188.4534000001</v>
      </c>
      <c r="Z18" s="664">
        <v>1337462.6448000001</v>
      </c>
      <c r="AA18" s="686"/>
    </row>
    <row r="19" spans="1:27" s="528" customFormat="1">
      <c r="A19" s="536" t="s">
        <v>497</v>
      </c>
      <c r="B19" s="535" t="s">
        <v>498</v>
      </c>
      <c r="C19" s="689">
        <v>13598051931.069527</v>
      </c>
      <c r="D19" s="664">
        <v>12435537953.502401</v>
      </c>
      <c r="E19" s="664">
        <v>54456590.700400002</v>
      </c>
      <c r="F19" s="664">
        <v>2041396.7594999999</v>
      </c>
      <c r="G19" s="664"/>
      <c r="H19" s="664">
        <v>805032145.14122593</v>
      </c>
      <c r="I19" s="664">
        <v>87258495.318900004</v>
      </c>
      <c r="J19" s="664">
        <v>30911383.6932</v>
      </c>
      <c r="K19" s="664">
        <v>0</v>
      </c>
      <c r="L19" s="664">
        <v>305072540.34009999</v>
      </c>
      <c r="M19" s="664">
        <v>4754054.4407000002</v>
      </c>
      <c r="N19" s="664">
        <v>36974941.246299997</v>
      </c>
      <c r="O19" s="664">
        <v>57238285.373900004</v>
      </c>
      <c r="P19" s="664">
        <v>51410049.328400001</v>
      </c>
      <c r="Q19" s="664">
        <v>34465373.949599996</v>
      </c>
      <c r="R19" s="664">
        <v>28815953.6754</v>
      </c>
      <c r="S19" s="686">
        <v>0</v>
      </c>
      <c r="T19" s="687">
        <v>52409292.0858</v>
      </c>
      <c r="U19" s="664">
        <v>2838816.6324999994</v>
      </c>
      <c r="V19" s="664">
        <v>2841332.9931999999</v>
      </c>
      <c r="W19" s="664">
        <v>882839.14619999996</v>
      </c>
      <c r="X19" s="664">
        <v>656730.04839999997</v>
      </c>
      <c r="Y19" s="664">
        <v>666151.42660000001</v>
      </c>
      <c r="Z19" s="664">
        <v>231023.5105</v>
      </c>
      <c r="AA19" s="686"/>
    </row>
    <row r="20" spans="1:27" s="528" customFormat="1">
      <c r="A20" s="533" t="s">
        <v>499</v>
      </c>
      <c r="B20" s="534" t="s">
        <v>496</v>
      </c>
      <c r="C20" s="688">
        <v>12515157999.737331</v>
      </c>
      <c r="D20" s="664">
        <v>11437960220.211081</v>
      </c>
      <c r="E20" s="664">
        <v>53716871.701299995</v>
      </c>
      <c r="F20" s="664">
        <v>2040238.419</v>
      </c>
      <c r="G20" s="664"/>
      <c r="H20" s="664">
        <v>720068454.42425156</v>
      </c>
      <c r="I20" s="664">
        <v>42683460.106785402</v>
      </c>
      <c r="J20" s="664">
        <v>28935576.784000002</v>
      </c>
      <c r="K20" s="664">
        <v>0</v>
      </c>
      <c r="L20" s="664">
        <v>304976582.86339998</v>
      </c>
      <c r="M20" s="664">
        <v>4537624.7939999998</v>
      </c>
      <c r="N20" s="664">
        <v>19657970.7599</v>
      </c>
      <c r="O20" s="664">
        <v>53403900.674699999</v>
      </c>
      <c r="P20" s="664">
        <v>45849063.471299998</v>
      </c>
      <c r="Q20" s="664">
        <v>33948934.056900002</v>
      </c>
      <c r="R20" s="664">
        <v>28368660.240199998</v>
      </c>
      <c r="S20" s="686">
        <v>0</v>
      </c>
      <c r="T20" s="687">
        <v>52152742.238600001</v>
      </c>
      <c r="U20" s="664">
        <v>2838816.6332</v>
      </c>
      <c r="V20" s="664">
        <v>2841332.9933999996</v>
      </c>
      <c r="W20" s="664">
        <v>882839.14619999996</v>
      </c>
      <c r="X20" s="664">
        <v>656730.04839999997</v>
      </c>
      <c r="Y20" s="664">
        <v>666151.42660000001</v>
      </c>
      <c r="Z20" s="664">
        <v>143728.7752</v>
      </c>
      <c r="AA20" s="686"/>
    </row>
    <row r="21" spans="1:27" s="528" customFormat="1">
      <c r="A21" s="532">
        <v>1.4</v>
      </c>
      <c r="B21" s="531" t="s">
        <v>500</v>
      </c>
      <c r="C21" s="690">
        <v>82984632.604300007</v>
      </c>
      <c r="D21" s="664">
        <v>77007334.825200006</v>
      </c>
      <c r="E21" s="664">
        <v>259900.07</v>
      </c>
      <c r="F21" s="664">
        <v>0</v>
      </c>
      <c r="G21" s="664"/>
      <c r="H21" s="664">
        <v>3262842.9099999997</v>
      </c>
      <c r="I21" s="664">
        <v>1155293.0799999998</v>
      </c>
      <c r="J21" s="664">
        <v>282908</v>
      </c>
      <c r="K21" s="664">
        <v>0</v>
      </c>
      <c r="L21" s="664">
        <v>2714454.8691000002</v>
      </c>
      <c r="M21" s="664">
        <v>46996.57</v>
      </c>
      <c r="N21" s="664">
        <v>0</v>
      </c>
      <c r="O21" s="664">
        <v>2603446.6800000002</v>
      </c>
      <c r="P21" s="664">
        <v>0</v>
      </c>
      <c r="Q21" s="664">
        <v>0</v>
      </c>
      <c r="R21" s="664">
        <v>0</v>
      </c>
      <c r="S21" s="686">
        <v>0</v>
      </c>
      <c r="T21" s="687">
        <v>0</v>
      </c>
      <c r="U21" s="664">
        <v>0</v>
      </c>
      <c r="V21" s="664">
        <v>0</v>
      </c>
      <c r="W21" s="664">
        <v>0</v>
      </c>
      <c r="X21" s="664">
        <v>0</v>
      </c>
      <c r="Y21" s="664">
        <v>0</v>
      </c>
      <c r="Z21" s="664">
        <v>0</v>
      </c>
      <c r="AA21" s="686"/>
    </row>
    <row r="22" spans="1:27" s="528" customFormat="1" ht="13.5" thickBot="1">
      <c r="A22" s="530">
        <v>1.5</v>
      </c>
      <c r="B22" s="529" t="s">
        <v>501</v>
      </c>
      <c r="C22" s="691">
        <v>76079017.612895295</v>
      </c>
      <c r="D22" s="692">
        <v>72602962.074695304</v>
      </c>
      <c r="E22" s="692">
        <v>0</v>
      </c>
      <c r="F22" s="692">
        <v>0</v>
      </c>
      <c r="G22" s="692"/>
      <c r="H22" s="692">
        <v>1886507.284</v>
      </c>
      <c r="I22" s="692">
        <v>0</v>
      </c>
      <c r="J22" s="692">
        <v>0</v>
      </c>
      <c r="K22" s="692">
        <v>0</v>
      </c>
      <c r="L22" s="692">
        <v>1589548.2541999999</v>
      </c>
      <c r="M22" s="692">
        <v>-389</v>
      </c>
      <c r="N22" s="692">
        <v>0</v>
      </c>
      <c r="O22" s="692">
        <v>926148.49509999994</v>
      </c>
      <c r="P22" s="692">
        <v>0</v>
      </c>
      <c r="Q22" s="692">
        <v>0</v>
      </c>
      <c r="R22" s="692">
        <v>0</v>
      </c>
      <c r="S22" s="693">
        <v>0</v>
      </c>
      <c r="T22" s="694">
        <v>0</v>
      </c>
      <c r="U22" s="692">
        <v>0</v>
      </c>
      <c r="V22" s="692">
        <v>0</v>
      </c>
      <c r="W22" s="692">
        <v>0</v>
      </c>
      <c r="X22" s="692">
        <v>0</v>
      </c>
      <c r="Y22" s="692">
        <v>0</v>
      </c>
      <c r="Z22" s="692">
        <v>0</v>
      </c>
      <c r="AA22" s="693"/>
    </row>
    <row r="23" spans="1:27">
      <c r="A23" s="51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topLeftCell="A10" zoomScaleNormal="100" workbookViewId="0">
      <selection activeCell="Q22" sqref="Q22"/>
    </sheetView>
  </sheetViews>
  <sheetFormatPr defaultColWidth="9.140625" defaultRowHeight="12.75"/>
  <cols>
    <col min="1" max="1" width="11.85546875" style="496" bestFit="1" customWidth="1"/>
    <col min="2" max="2" width="93.42578125" style="496" customWidth="1"/>
    <col min="3" max="3" width="14.5703125" style="496" customWidth="1"/>
    <col min="4" max="5" width="16.140625" style="496" customWidth="1"/>
    <col min="6" max="6" width="16.140625" style="553" customWidth="1"/>
    <col min="7" max="7" width="25.28515625" style="553" customWidth="1"/>
    <col min="8" max="8" width="16.140625" style="496" customWidth="1"/>
    <col min="9" max="11" width="16.140625" style="553" customWidth="1"/>
    <col min="12" max="12" width="26.28515625" style="553" customWidth="1"/>
    <col min="13" max="16384" width="9.140625" style="496"/>
  </cols>
  <sheetData>
    <row r="1" spans="1:12" ht="13.5">
      <c r="A1" s="400" t="s">
        <v>30</v>
      </c>
      <c r="B1" s="482" t="str">
        <f>'Info '!C2</f>
        <v xml:space="preserve">JSC "Bank of Georgia" </v>
      </c>
      <c r="F1" s="496"/>
      <c r="G1" s="496"/>
      <c r="I1" s="496"/>
      <c r="J1" s="496"/>
      <c r="K1" s="496"/>
      <c r="L1" s="496"/>
    </row>
    <row r="2" spans="1:12">
      <c r="A2" s="401" t="s">
        <v>31</v>
      </c>
      <c r="B2" s="481">
        <f>'1. key ratios '!B2</f>
        <v>45016</v>
      </c>
      <c r="F2" s="496"/>
      <c r="G2" s="496"/>
      <c r="I2" s="496"/>
      <c r="J2" s="496"/>
      <c r="K2" s="496"/>
      <c r="L2" s="496"/>
    </row>
    <row r="3" spans="1:12">
      <c r="A3" s="402" t="s">
        <v>502</v>
      </c>
      <c r="F3" s="496"/>
      <c r="G3" s="496"/>
      <c r="I3" s="496"/>
      <c r="J3" s="496"/>
      <c r="K3" s="496"/>
      <c r="L3" s="496"/>
    </row>
    <row r="4" spans="1:12">
      <c r="F4" s="496"/>
      <c r="G4" s="496"/>
      <c r="I4" s="496"/>
      <c r="J4" s="496"/>
      <c r="K4" s="496"/>
      <c r="L4" s="496"/>
    </row>
    <row r="5" spans="1:12" ht="37.5" customHeight="1">
      <c r="A5" s="784" t="s">
        <v>519</v>
      </c>
      <c r="B5" s="785"/>
      <c r="C5" s="830" t="s">
        <v>503</v>
      </c>
      <c r="D5" s="831"/>
      <c r="E5" s="831"/>
      <c r="F5" s="831"/>
      <c r="G5" s="831"/>
      <c r="H5" s="832" t="s">
        <v>663</v>
      </c>
      <c r="I5" s="833"/>
      <c r="J5" s="833"/>
      <c r="K5" s="833"/>
      <c r="L5" s="834"/>
    </row>
    <row r="6" spans="1:12" ht="39.6" customHeight="1">
      <c r="A6" s="788"/>
      <c r="B6" s="789"/>
      <c r="C6" s="404"/>
      <c r="D6" s="494" t="s">
        <v>684</v>
      </c>
      <c r="E6" s="494" t="s">
        <v>683</v>
      </c>
      <c r="F6" s="494" t="s">
        <v>682</v>
      </c>
      <c r="G6" s="494" t="s">
        <v>681</v>
      </c>
      <c r="H6" s="556"/>
      <c r="I6" s="494" t="s">
        <v>684</v>
      </c>
      <c r="J6" s="494" t="s">
        <v>683</v>
      </c>
      <c r="K6" s="494" t="s">
        <v>682</v>
      </c>
      <c r="L6" s="494" t="s">
        <v>681</v>
      </c>
    </row>
    <row r="7" spans="1:12">
      <c r="A7" s="485">
        <v>1</v>
      </c>
      <c r="B7" s="502" t="s">
        <v>522</v>
      </c>
      <c r="C7" s="695">
        <v>618108041.91939986</v>
      </c>
      <c r="D7" s="663">
        <v>573443791.50319993</v>
      </c>
      <c r="E7" s="663">
        <v>31036000.188599996</v>
      </c>
      <c r="F7" s="696">
        <v>9841995.8926999997</v>
      </c>
      <c r="G7" s="696">
        <v>3786254.3349000001</v>
      </c>
      <c r="H7" s="663">
        <v>10933746.998744002</v>
      </c>
      <c r="I7" s="696">
        <v>3767714.75</v>
      </c>
      <c r="J7" s="696">
        <v>1724931.9700000004</v>
      </c>
      <c r="K7" s="696">
        <v>4903476.1186040007</v>
      </c>
      <c r="L7" s="696">
        <v>537624.16014000005</v>
      </c>
    </row>
    <row r="8" spans="1:12">
      <c r="A8" s="485">
        <v>2</v>
      </c>
      <c r="B8" s="502" t="s">
        <v>435</v>
      </c>
      <c r="C8" s="695">
        <v>1572749744.605</v>
      </c>
      <c r="D8" s="663">
        <v>1462170474.6065998</v>
      </c>
      <c r="E8" s="663">
        <v>80806034.782999992</v>
      </c>
      <c r="F8" s="696">
        <v>23142808.419499997</v>
      </c>
      <c r="G8" s="696">
        <v>6630426.7959000003</v>
      </c>
      <c r="H8" s="663">
        <v>21557255.739181999</v>
      </c>
      <c r="I8" s="696">
        <v>9228068.8099999987</v>
      </c>
      <c r="J8" s="696">
        <v>3588495.7900000005</v>
      </c>
      <c r="K8" s="696">
        <v>7644331.2931560008</v>
      </c>
      <c r="L8" s="696">
        <v>1096359.8460260001</v>
      </c>
    </row>
    <row r="9" spans="1:12">
      <c r="A9" s="485">
        <v>3</v>
      </c>
      <c r="B9" s="502" t="s">
        <v>436</v>
      </c>
      <c r="C9" s="695">
        <v>25865205.850000001</v>
      </c>
      <c r="D9" s="663">
        <v>20396565.460000001</v>
      </c>
      <c r="E9" s="663">
        <v>604642.4</v>
      </c>
      <c r="F9" s="697">
        <v>4863997.99</v>
      </c>
      <c r="G9" s="697">
        <v>0</v>
      </c>
      <c r="H9" s="663">
        <v>4476176.07</v>
      </c>
      <c r="I9" s="697">
        <v>0</v>
      </c>
      <c r="J9" s="697">
        <v>0</v>
      </c>
      <c r="K9" s="697">
        <v>4476176.07</v>
      </c>
      <c r="L9" s="697">
        <v>0</v>
      </c>
    </row>
    <row r="10" spans="1:12">
      <c r="A10" s="485">
        <v>4</v>
      </c>
      <c r="B10" s="502" t="s">
        <v>523</v>
      </c>
      <c r="C10" s="695">
        <v>566372103.24769998</v>
      </c>
      <c r="D10" s="663">
        <v>480400963.96969992</v>
      </c>
      <c r="E10" s="663">
        <v>48691553.065200008</v>
      </c>
      <c r="F10" s="697">
        <v>23925683.262300003</v>
      </c>
      <c r="G10" s="697">
        <v>13353902.950499998</v>
      </c>
      <c r="H10" s="663">
        <v>14615046.496289998</v>
      </c>
      <c r="I10" s="697">
        <v>350059.89999999997</v>
      </c>
      <c r="J10" s="697">
        <v>491315.93999999994</v>
      </c>
      <c r="K10" s="697">
        <v>9223607.8866859991</v>
      </c>
      <c r="L10" s="697">
        <v>4550062.7696040003</v>
      </c>
    </row>
    <row r="11" spans="1:12">
      <c r="A11" s="485">
        <v>5</v>
      </c>
      <c r="B11" s="502" t="s">
        <v>437</v>
      </c>
      <c r="C11" s="695">
        <v>932384305.529814</v>
      </c>
      <c r="D11" s="663">
        <v>842942445.94783998</v>
      </c>
      <c r="E11" s="663">
        <v>64986465.768774003</v>
      </c>
      <c r="F11" s="697">
        <v>22674494.310999997</v>
      </c>
      <c r="G11" s="697">
        <v>1780899.5022000002</v>
      </c>
      <c r="H11" s="663">
        <v>6105202.7189800013</v>
      </c>
      <c r="I11" s="697">
        <v>1484700.31</v>
      </c>
      <c r="J11" s="697">
        <v>832944.82000000007</v>
      </c>
      <c r="K11" s="697">
        <v>3636511.3189800009</v>
      </c>
      <c r="L11" s="697">
        <v>151046.27000000002</v>
      </c>
    </row>
    <row r="12" spans="1:12">
      <c r="A12" s="485">
        <v>6</v>
      </c>
      <c r="B12" s="502" t="s">
        <v>438</v>
      </c>
      <c r="C12" s="695">
        <v>636922640.69469988</v>
      </c>
      <c r="D12" s="663">
        <v>576887417.0223</v>
      </c>
      <c r="E12" s="663">
        <v>43139513.632499993</v>
      </c>
      <c r="F12" s="697">
        <v>14369628.123499995</v>
      </c>
      <c r="G12" s="697">
        <v>2526081.9163999995</v>
      </c>
      <c r="H12" s="663">
        <v>14246805.832758</v>
      </c>
      <c r="I12" s="697">
        <v>4601590.21</v>
      </c>
      <c r="J12" s="697">
        <v>1983518.48</v>
      </c>
      <c r="K12" s="697">
        <v>6994187.339098</v>
      </c>
      <c r="L12" s="697">
        <v>667509.80365999998</v>
      </c>
    </row>
    <row r="13" spans="1:12">
      <c r="A13" s="485">
        <v>7</v>
      </c>
      <c r="B13" s="502" t="s">
        <v>439</v>
      </c>
      <c r="C13" s="695">
        <v>479104875.62620002</v>
      </c>
      <c r="D13" s="663">
        <v>434405568.51660001</v>
      </c>
      <c r="E13" s="663">
        <v>24813692.705899999</v>
      </c>
      <c r="F13" s="697">
        <v>18808327.096799996</v>
      </c>
      <c r="G13" s="697">
        <v>1077287.3069000002</v>
      </c>
      <c r="H13" s="663">
        <v>11049286.338064002</v>
      </c>
      <c r="I13" s="697">
        <v>2114529.27</v>
      </c>
      <c r="J13" s="697">
        <v>917424.49999999988</v>
      </c>
      <c r="K13" s="697">
        <v>7825560.8159920005</v>
      </c>
      <c r="L13" s="697">
        <v>191771.752072</v>
      </c>
    </row>
    <row r="14" spans="1:12">
      <c r="A14" s="485">
        <v>8</v>
      </c>
      <c r="B14" s="502" t="s">
        <v>440</v>
      </c>
      <c r="C14" s="695">
        <v>699775411.40080011</v>
      </c>
      <c r="D14" s="663">
        <v>669395623.45600009</v>
      </c>
      <c r="E14" s="663">
        <v>17981462.089000002</v>
      </c>
      <c r="F14" s="697">
        <v>10387884.517899999</v>
      </c>
      <c r="G14" s="697">
        <v>2010441.3379000002</v>
      </c>
      <c r="H14" s="663">
        <v>9166357.0275919996</v>
      </c>
      <c r="I14" s="697">
        <v>3465329.7199999997</v>
      </c>
      <c r="J14" s="697">
        <v>1012916.02</v>
      </c>
      <c r="K14" s="697">
        <v>3939572.3787720008</v>
      </c>
      <c r="L14" s="697">
        <v>748538.90882000001</v>
      </c>
    </row>
    <row r="15" spans="1:12">
      <c r="A15" s="485">
        <v>9</v>
      </c>
      <c r="B15" s="502" t="s">
        <v>441</v>
      </c>
      <c r="C15" s="695">
        <v>882937667.43650007</v>
      </c>
      <c r="D15" s="663">
        <v>590687612.53840005</v>
      </c>
      <c r="E15" s="663">
        <v>285088150.50749999</v>
      </c>
      <c r="F15" s="697">
        <v>6124817.8164999997</v>
      </c>
      <c r="G15" s="697">
        <v>1037086.5741000001</v>
      </c>
      <c r="H15" s="663">
        <v>21826118.291598</v>
      </c>
      <c r="I15" s="697">
        <v>2568884.09</v>
      </c>
      <c r="J15" s="697">
        <v>16755156.389999999</v>
      </c>
      <c r="K15" s="697">
        <v>2272688.3015979999</v>
      </c>
      <c r="L15" s="697">
        <v>229389.50999999998</v>
      </c>
    </row>
    <row r="16" spans="1:12">
      <c r="A16" s="485">
        <v>10</v>
      </c>
      <c r="B16" s="502" t="s">
        <v>442</v>
      </c>
      <c r="C16" s="695">
        <v>263691281.74199995</v>
      </c>
      <c r="D16" s="663">
        <v>243194584.34739995</v>
      </c>
      <c r="E16" s="663">
        <v>8904245.6977000013</v>
      </c>
      <c r="F16" s="697">
        <v>11381011.0198</v>
      </c>
      <c r="G16" s="697">
        <v>211440.6771</v>
      </c>
      <c r="H16" s="663">
        <v>6077512.7462719996</v>
      </c>
      <c r="I16" s="697">
        <v>1195917.8600000001</v>
      </c>
      <c r="J16" s="697">
        <v>353981.86000000004</v>
      </c>
      <c r="K16" s="697">
        <v>4448008.3562719999</v>
      </c>
      <c r="L16" s="697">
        <v>79604.67</v>
      </c>
    </row>
    <row r="17" spans="1:12">
      <c r="A17" s="485">
        <v>11</v>
      </c>
      <c r="B17" s="502" t="s">
        <v>443</v>
      </c>
      <c r="C17" s="695">
        <v>251778176.34399998</v>
      </c>
      <c r="D17" s="663">
        <v>242518990.94759998</v>
      </c>
      <c r="E17" s="663">
        <v>6111181.5007999986</v>
      </c>
      <c r="F17" s="697">
        <v>3041209.9971999996</v>
      </c>
      <c r="G17" s="697">
        <v>106793.89840000001</v>
      </c>
      <c r="H17" s="663">
        <v>2889168.2363919998</v>
      </c>
      <c r="I17" s="697">
        <v>1453766.6199999999</v>
      </c>
      <c r="J17" s="697">
        <v>265078.31</v>
      </c>
      <c r="K17" s="697">
        <v>1131054.6563919999</v>
      </c>
      <c r="L17" s="697">
        <v>39268.65</v>
      </c>
    </row>
    <row r="18" spans="1:12">
      <c r="A18" s="485">
        <v>12</v>
      </c>
      <c r="B18" s="502" t="s">
        <v>444</v>
      </c>
      <c r="C18" s="695">
        <v>724738192.19080007</v>
      </c>
      <c r="D18" s="663">
        <v>682682320.70379996</v>
      </c>
      <c r="E18" s="663">
        <v>26476799.6954</v>
      </c>
      <c r="F18" s="697">
        <v>14599712.925600002</v>
      </c>
      <c r="G18" s="697">
        <v>979358.86600000015</v>
      </c>
      <c r="H18" s="663">
        <v>8125574.3617460001</v>
      </c>
      <c r="I18" s="697">
        <v>3333836.08</v>
      </c>
      <c r="J18" s="697">
        <v>996563.13</v>
      </c>
      <c r="K18" s="697">
        <v>3537324.8445800003</v>
      </c>
      <c r="L18" s="697">
        <v>257850.30716600001</v>
      </c>
    </row>
    <row r="19" spans="1:12">
      <c r="A19" s="485">
        <v>13</v>
      </c>
      <c r="B19" s="502" t="s">
        <v>445</v>
      </c>
      <c r="C19" s="695">
        <v>192639864.98389995</v>
      </c>
      <c r="D19" s="663">
        <v>184298382.59719998</v>
      </c>
      <c r="E19" s="663">
        <v>4221173.5929999994</v>
      </c>
      <c r="F19" s="697">
        <v>3984245.8245000001</v>
      </c>
      <c r="G19" s="697">
        <v>136062.96919999999</v>
      </c>
      <c r="H19" s="663">
        <v>3384168.7534879996</v>
      </c>
      <c r="I19" s="697">
        <v>1075486.33</v>
      </c>
      <c r="J19" s="697">
        <v>251840.58999999997</v>
      </c>
      <c r="K19" s="697">
        <v>2010734.243488</v>
      </c>
      <c r="L19" s="697">
        <v>46107.59</v>
      </c>
    </row>
    <row r="20" spans="1:12">
      <c r="A20" s="485">
        <v>14</v>
      </c>
      <c r="B20" s="502" t="s">
        <v>446</v>
      </c>
      <c r="C20" s="695">
        <v>1045718409.101</v>
      </c>
      <c r="D20" s="663">
        <v>837301967.2277</v>
      </c>
      <c r="E20" s="663">
        <v>170961750.0848</v>
      </c>
      <c r="F20" s="697">
        <v>36918828.8891</v>
      </c>
      <c r="G20" s="697">
        <v>535862.89939999988</v>
      </c>
      <c r="H20" s="663">
        <v>10218601.962256001</v>
      </c>
      <c r="I20" s="697">
        <v>1967615.27</v>
      </c>
      <c r="J20" s="697">
        <v>610342.64</v>
      </c>
      <c r="K20" s="697">
        <v>7620859.9922559997</v>
      </c>
      <c r="L20" s="697">
        <v>19784.059999999998</v>
      </c>
    </row>
    <row r="21" spans="1:12">
      <c r="A21" s="485">
        <v>15</v>
      </c>
      <c r="B21" s="502" t="s">
        <v>447</v>
      </c>
      <c r="C21" s="695">
        <v>226771462.14989996</v>
      </c>
      <c r="D21" s="663">
        <v>197308674.78959998</v>
      </c>
      <c r="E21" s="663">
        <v>22009987.457699999</v>
      </c>
      <c r="F21" s="697">
        <v>5685700.3389000008</v>
      </c>
      <c r="G21" s="697">
        <v>1767099.5637000001</v>
      </c>
      <c r="H21" s="663">
        <v>3790107.6580820004</v>
      </c>
      <c r="I21" s="697">
        <v>1507787.45</v>
      </c>
      <c r="J21" s="697">
        <v>546519.17000000016</v>
      </c>
      <c r="K21" s="697">
        <v>1537983.6419400002</v>
      </c>
      <c r="L21" s="697">
        <v>197817.39614199998</v>
      </c>
    </row>
    <row r="22" spans="1:12">
      <c r="A22" s="485">
        <v>16</v>
      </c>
      <c r="B22" s="502" t="s">
        <v>448</v>
      </c>
      <c r="C22" s="695">
        <v>709655945.42760003</v>
      </c>
      <c r="D22" s="663">
        <v>580936655.1609</v>
      </c>
      <c r="E22" s="663">
        <v>70256292.4692</v>
      </c>
      <c r="F22" s="697">
        <v>57926586.532799989</v>
      </c>
      <c r="G22" s="697">
        <v>536411.26469999994</v>
      </c>
      <c r="H22" s="663">
        <v>9063042.8070120029</v>
      </c>
      <c r="I22" s="697">
        <v>1805376.5000000002</v>
      </c>
      <c r="J22" s="697">
        <v>4490380.080000001</v>
      </c>
      <c r="K22" s="697">
        <v>2625351.227012001</v>
      </c>
      <c r="L22" s="697">
        <v>141935</v>
      </c>
    </row>
    <row r="23" spans="1:12">
      <c r="A23" s="485">
        <v>17</v>
      </c>
      <c r="B23" s="502" t="s">
        <v>526</v>
      </c>
      <c r="C23" s="695">
        <v>111346939.61350001</v>
      </c>
      <c r="D23" s="663">
        <v>102672767.86700001</v>
      </c>
      <c r="E23" s="663">
        <v>2250740.9392999997</v>
      </c>
      <c r="F23" s="697">
        <v>6336798.2406000001</v>
      </c>
      <c r="G23" s="697">
        <v>86632.566600000006</v>
      </c>
      <c r="H23" s="663">
        <v>3545859.8699599998</v>
      </c>
      <c r="I23" s="697">
        <v>296762.52999999997</v>
      </c>
      <c r="J23" s="697">
        <v>95773.500000000015</v>
      </c>
      <c r="K23" s="697">
        <v>3145605.3306999998</v>
      </c>
      <c r="L23" s="697">
        <v>7718.5092599999998</v>
      </c>
    </row>
    <row r="24" spans="1:12">
      <c r="A24" s="485">
        <v>18</v>
      </c>
      <c r="B24" s="502" t="s">
        <v>449</v>
      </c>
      <c r="C24" s="695">
        <v>598075542.99757588</v>
      </c>
      <c r="D24" s="663">
        <v>586311090.06447589</v>
      </c>
      <c r="E24" s="663">
        <v>7924385.3822999988</v>
      </c>
      <c r="F24" s="697">
        <v>3346116.9401000002</v>
      </c>
      <c r="G24" s="697">
        <v>493950.61070000002</v>
      </c>
      <c r="H24" s="663">
        <v>4504690.3075539991</v>
      </c>
      <c r="I24" s="697">
        <v>2007134.95</v>
      </c>
      <c r="J24" s="697">
        <v>306911.26</v>
      </c>
      <c r="K24" s="697">
        <v>2110896.497554</v>
      </c>
      <c r="L24" s="697">
        <v>79747.600000000006</v>
      </c>
    </row>
    <row r="25" spans="1:12">
      <c r="A25" s="485">
        <v>19</v>
      </c>
      <c r="B25" s="502" t="s">
        <v>450</v>
      </c>
      <c r="C25" s="695">
        <v>112667330.51789999</v>
      </c>
      <c r="D25" s="663">
        <v>110514548.34559999</v>
      </c>
      <c r="E25" s="663">
        <v>1749347.2277000002</v>
      </c>
      <c r="F25" s="697">
        <v>401519.48229999997</v>
      </c>
      <c r="G25" s="697">
        <v>1915.4622999999999</v>
      </c>
      <c r="H25" s="663">
        <v>701768</v>
      </c>
      <c r="I25" s="697">
        <v>400566.19999999995</v>
      </c>
      <c r="J25" s="697">
        <v>105238.47999999998</v>
      </c>
      <c r="K25" s="697">
        <v>194955.27</v>
      </c>
      <c r="L25" s="697">
        <v>1008.05</v>
      </c>
    </row>
    <row r="26" spans="1:12">
      <c r="A26" s="485">
        <v>20</v>
      </c>
      <c r="B26" s="502" t="s">
        <v>525</v>
      </c>
      <c r="C26" s="695">
        <v>512478744.8786</v>
      </c>
      <c r="D26" s="663">
        <v>488769178.25709999</v>
      </c>
      <c r="E26" s="663">
        <v>14593513.557899999</v>
      </c>
      <c r="F26" s="697">
        <v>7653734.7594999997</v>
      </c>
      <c r="G26" s="697">
        <v>1462318.3040999998</v>
      </c>
      <c r="H26" s="663">
        <v>5192966.5474319989</v>
      </c>
      <c r="I26" s="697">
        <v>2528249.2699999996</v>
      </c>
      <c r="J26" s="697">
        <v>620133.46</v>
      </c>
      <c r="K26" s="697">
        <v>1602773.1749839999</v>
      </c>
      <c r="L26" s="697">
        <v>441810.64244800003</v>
      </c>
    </row>
    <row r="27" spans="1:12">
      <c r="A27" s="485">
        <v>21</v>
      </c>
      <c r="B27" s="502" t="s">
        <v>451</v>
      </c>
      <c r="C27" s="695">
        <v>89457959.165999994</v>
      </c>
      <c r="D27" s="663">
        <v>85908400.973199993</v>
      </c>
      <c r="E27" s="663">
        <v>2436223.5312000001</v>
      </c>
      <c r="F27" s="697">
        <v>929170.93740000005</v>
      </c>
      <c r="G27" s="697">
        <v>184163.7242</v>
      </c>
      <c r="H27" s="663">
        <v>958692.35909200006</v>
      </c>
      <c r="I27" s="697">
        <v>504913.79000000004</v>
      </c>
      <c r="J27" s="697">
        <v>126841.64</v>
      </c>
      <c r="K27" s="697">
        <v>274940.18909200002</v>
      </c>
      <c r="L27" s="697">
        <v>51996.74</v>
      </c>
    </row>
    <row r="28" spans="1:12">
      <c r="A28" s="485">
        <v>22</v>
      </c>
      <c r="B28" s="502" t="s">
        <v>452</v>
      </c>
      <c r="C28" s="695">
        <v>270018542.39889991</v>
      </c>
      <c r="D28" s="663">
        <v>256799565.24409997</v>
      </c>
      <c r="E28" s="663">
        <v>7734065.4039999992</v>
      </c>
      <c r="F28" s="697">
        <v>4155594.2542000008</v>
      </c>
      <c r="G28" s="697">
        <v>1329317.4966000002</v>
      </c>
      <c r="H28" s="663">
        <v>3212157.849684</v>
      </c>
      <c r="I28" s="697">
        <v>881778.08999999985</v>
      </c>
      <c r="J28" s="697">
        <v>294393.49</v>
      </c>
      <c r="K28" s="697">
        <v>1621664.5496840002</v>
      </c>
      <c r="L28" s="697">
        <v>414321.72</v>
      </c>
    </row>
    <row r="29" spans="1:12">
      <c r="A29" s="485">
        <v>23</v>
      </c>
      <c r="B29" s="502" t="s">
        <v>453</v>
      </c>
      <c r="C29" s="695">
        <v>2763019759.2028003</v>
      </c>
      <c r="D29" s="663">
        <v>2597006195.572</v>
      </c>
      <c r="E29" s="663">
        <v>112341790.88319999</v>
      </c>
      <c r="F29" s="697">
        <v>40491180.4243</v>
      </c>
      <c r="G29" s="697">
        <v>13180592.323300002</v>
      </c>
      <c r="H29" s="663">
        <v>38669314.347506002</v>
      </c>
      <c r="I29" s="697">
        <v>16331733.210000001</v>
      </c>
      <c r="J29" s="697">
        <v>4683544.7699999996</v>
      </c>
      <c r="K29" s="697">
        <v>15564615.351578001</v>
      </c>
      <c r="L29" s="697">
        <v>2089421.015928</v>
      </c>
    </row>
    <row r="30" spans="1:12">
      <c r="A30" s="485">
        <v>24</v>
      </c>
      <c r="B30" s="502" t="s">
        <v>524</v>
      </c>
      <c r="C30" s="695">
        <v>1079800738.5167</v>
      </c>
      <c r="D30" s="663">
        <v>982954845.11630011</v>
      </c>
      <c r="E30" s="663">
        <v>66641917.962799989</v>
      </c>
      <c r="F30" s="697">
        <v>29546849.043099999</v>
      </c>
      <c r="G30" s="697">
        <v>657126.39449999994</v>
      </c>
      <c r="H30" s="663">
        <v>19153541.187420003</v>
      </c>
      <c r="I30" s="697">
        <v>5497176.2299999995</v>
      </c>
      <c r="J30" s="697">
        <v>2108487.0900000008</v>
      </c>
      <c r="K30" s="697">
        <v>11275083.387420002</v>
      </c>
      <c r="L30" s="697">
        <v>272794.48000000004</v>
      </c>
    </row>
    <row r="31" spans="1:12">
      <c r="A31" s="485">
        <v>25</v>
      </c>
      <c r="B31" s="502" t="s">
        <v>454</v>
      </c>
      <c r="C31" s="695">
        <v>1268505417.1254892</v>
      </c>
      <c r="D31" s="663">
        <v>1120386307.5907893</v>
      </c>
      <c r="E31" s="663">
        <v>58924178.06000001</v>
      </c>
      <c r="F31" s="697">
        <v>56992321.930599995</v>
      </c>
      <c r="G31" s="697">
        <v>32202609.544099998</v>
      </c>
      <c r="H31" s="663">
        <v>53638197.098427795</v>
      </c>
      <c r="I31" s="697">
        <v>8625450.1899938006</v>
      </c>
      <c r="J31" s="697">
        <v>4120203.12</v>
      </c>
      <c r="K31" s="697">
        <v>31115638.991509996</v>
      </c>
      <c r="L31" s="697">
        <v>9776904.7969240006</v>
      </c>
    </row>
    <row r="32" spans="1:12">
      <c r="A32" s="485">
        <v>26</v>
      </c>
      <c r="B32" s="502" t="s">
        <v>521</v>
      </c>
      <c r="C32" s="695">
        <v>66430302.833099984</v>
      </c>
      <c r="D32" s="663">
        <v>54145037.396799989</v>
      </c>
      <c r="E32" s="663">
        <v>6613839.1688999999</v>
      </c>
      <c r="F32" s="697">
        <v>4927175.4194</v>
      </c>
      <c r="G32" s="697">
        <v>744250.848</v>
      </c>
      <c r="H32" s="663">
        <v>5991127.0468679992</v>
      </c>
      <c r="I32" s="697">
        <v>649571.82000000007</v>
      </c>
      <c r="J32" s="697">
        <v>568966.01</v>
      </c>
      <c r="K32" s="697">
        <v>4571397.7683959994</v>
      </c>
      <c r="L32" s="697">
        <v>201191.44847200002</v>
      </c>
    </row>
    <row r="33" spans="1:12">
      <c r="A33" s="485">
        <v>27</v>
      </c>
      <c r="B33" s="555" t="s">
        <v>64</v>
      </c>
      <c r="C33" s="698">
        <v>16701014605.499882</v>
      </c>
      <c r="D33" s="663">
        <v>15004439975.222206</v>
      </c>
      <c r="E33" s="663">
        <v>1187298947.7563741</v>
      </c>
      <c r="F33" s="697">
        <v>422457394.38959992</v>
      </c>
      <c r="G33" s="697">
        <v>86818288.131700024</v>
      </c>
      <c r="H33" s="664">
        <v>293092486.65239984</v>
      </c>
      <c r="I33" s="697">
        <v>77643999.449993789</v>
      </c>
      <c r="J33" s="697">
        <v>47851902.50999999</v>
      </c>
      <c r="K33" s="697">
        <v>145304998.99574396</v>
      </c>
      <c r="L33" s="697">
        <v>22291585.696662009</v>
      </c>
    </row>
    <row r="34" spans="1:12">
      <c r="A34" s="516"/>
      <c r="B34" s="516"/>
      <c r="C34" s="516"/>
      <c r="D34" s="516"/>
      <c r="E34" s="516"/>
      <c r="H34" s="516"/>
    </row>
    <row r="35" spans="1:12">
      <c r="A35" s="516"/>
      <c r="B35" s="554"/>
      <c r="C35" s="554"/>
      <c r="D35" s="516"/>
      <c r="E35" s="516"/>
      <c r="H35" s="516"/>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topLeftCell="C4" zoomScaleNormal="100" workbookViewId="0">
      <selection activeCell="C6" sqref="C6:K11"/>
    </sheetView>
  </sheetViews>
  <sheetFormatPr defaultColWidth="8.7109375" defaultRowHeight="12"/>
  <cols>
    <col min="1" max="1" width="11.85546875" style="557" bestFit="1" customWidth="1"/>
    <col min="2" max="2" width="68.7109375" style="557" customWidth="1"/>
    <col min="3" max="11" width="28.28515625" style="557" customWidth="1"/>
    <col min="12" max="16384" width="8.7109375" style="557"/>
  </cols>
  <sheetData>
    <row r="1" spans="1:11" s="496" customFormat="1" ht="13.5">
      <c r="A1" s="400" t="s">
        <v>30</v>
      </c>
      <c r="B1" s="482" t="str">
        <f>'Info '!C2</f>
        <v xml:space="preserve">JSC "Bank of Georgia" </v>
      </c>
    </row>
    <row r="2" spans="1:11" s="496" customFormat="1" ht="12.75">
      <c r="A2" s="401" t="s">
        <v>31</v>
      </c>
      <c r="B2" s="481">
        <f>'1. key ratios '!B2</f>
        <v>45016</v>
      </c>
    </row>
    <row r="3" spans="1:11" s="496" customFormat="1" ht="12.75">
      <c r="A3" s="402" t="s">
        <v>504</v>
      </c>
    </row>
    <row r="4" spans="1:11">
      <c r="C4" s="561" t="s">
        <v>698</v>
      </c>
      <c r="D4" s="561" t="s">
        <v>697</v>
      </c>
      <c r="E4" s="561" t="s">
        <v>696</v>
      </c>
      <c r="F4" s="561" t="s">
        <v>695</v>
      </c>
      <c r="G4" s="561" t="s">
        <v>694</v>
      </c>
      <c r="H4" s="561" t="s">
        <v>693</v>
      </c>
      <c r="I4" s="561" t="s">
        <v>692</v>
      </c>
      <c r="J4" s="561" t="s">
        <v>691</v>
      </c>
      <c r="K4" s="561" t="s">
        <v>690</v>
      </c>
    </row>
    <row r="5" spans="1:11" ht="104.1" customHeight="1">
      <c r="A5" s="835" t="s">
        <v>689</v>
      </c>
      <c r="B5" s="836"/>
      <c r="C5" s="560" t="s">
        <v>505</v>
      </c>
      <c r="D5" s="560" t="s">
        <v>506</v>
      </c>
      <c r="E5" s="560" t="s">
        <v>507</v>
      </c>
      <c r="F5" s="560" t="s">
        <v>508</v>
      </c>
      <c r="G5" s="560" t="s">
        <v>509</v>
      </c>
      <c r="H5" s="560" t="s">
        <v>510</v>
      </c>
      <c r="I5" s="560" t="s">
        <v>511</v>
      </c>
      <c r="J5" s="560" t="s">
        <v>512</v>
      </c>
      <c r="K5" s="560" t="s">
        <v>513</v>
      </c>
    </row>
    <row r="6" spans="1:11" ht="12.75">
      <c r="A6" s="484">
        <v>1</v>
      </c>
      <c r="B6" s="484" t="s">
        <v>473</v>
      </c>
      <c r="C6" s="663">
        <v>302459040.6027</v>
      </c>
      <c r="D6" s="663">
        <v>82440853.604299992</v>
      </c>
      <c r="E6" s="663">
        <v>76022241.863300011</v>
      </c>
      <c r="F6" s="663">
        <v>163372067.74650002</v>
      </c>
      <c r="G6" s="663">
        <v>11984867560.693506</v>
      </c>
      <c r="H6" s="663">
        <v>449920632.14200002</v>
      </c>
      <c r="I6" s="663">
        <v>661568307.62529993</v>
      </c>
      <c r="J6" s="663">
        <v>572489998.47539997</v>
      </c>
      <c r="K6" s="663">
        <v>2407873902.7469001</v>
      </c>
    </row>
    <row r="7" spans="1:11" ht="12.75">
      <c r="A7" s="484">
        <v>2</v>
      </c>
      <c r="B7" s="485" t="s">
        <v>514</v>
      </c>
      <c r="C7" s="663">
        <v>0</v>
      </c>
      <c r="D7" s="663">
        <v>0</v>
      </c>
      <c r="E7" s="663">
        <v>0</v>
      </c>
      <c r="F7" s="663">
        <v>0</v>
      </c>
      <c r="G7" s="663">
        <v>0</v>
      </c>
      <c r="H7" s="663">
        <v>0</v>
      </c>
      <c r="I7" s="663">
        <v>0</v>
      </c>
      <c r="J7" s="663">
        <v>0</v>
      </c>
      <c r="K7" s="663">
        <v>80715515.980599985</v>
      </c>
    </row>
    <row r="8" spans="1:11" ht="12.75">
      <c r="A8" s="484">
        <v>3</v>
      </c>
      <c r="B8" s="485" t="s">
        <v>481</v>
      </c>
      <c r="C8" s="663">
        <v>161390717.47778001</v>
      </c>
      <c r="D8" s="663">
        <v>0</v>
      </c>
      <c r="E8" s="663">
        <v>880121954.070274</v>
      </c>
      <c r="F8" s="663">
        <v>0</v>
      </c>
      <c r="G8" s="663">
        <v>347570489.22194201</v>
      </c>
      <c r="H8" s="663">
        <v>148377933.71502399</v>
      </c>
      <c r="I8" s="663">
        <v>51615483.142721996</v>
      </c>
      <c r="J8" s="663">
        <v>62983157.039180003</v>
      </c>
      <c r="K8" s="663">
        <v>841739461.77227855</v>
      </c>
    </row>
    <row r="9" spans="1:11" ht="12.75">
      <c r="A9" s="484">
        <v>4</v>
      </c>
      <c r="B9" s="517" t="s">
        <v>515</v>
      </c>
      <c r="C9" s="699">
        <v>3003916.3113663699</v>
      </c>
      <c r="D9" s="699">
        <v>3207358.9330702699</v>
      </c>
      <c r="E9" s="699">
        <v>1815335.8237232901</v>
      </c>
      <c r="F9" s="699">
        <v>4863997.99</v>
      </c>
      <c r="G9" s="699">
        <v>371836275.33070701</v>
      </c>
      <c r="H9" s="699">
        <v>0</v>
      </c>
      <c r="I9" s="699">
        <v>8119279.1417536205</v>
      </c>
      <c r="J9" s="699">
        <v>8423175.2974665891</v>
      </c>
      <c r="K9" s="699">
        <v>108006343.69321287</v>
      </c>
    </row>
    <row r="10" spans="1:11" ht="12.75">
      <c r="A10" s="484">
        <v>5</v>
      </c>
      <c r="B10" s="506" t="s">
        <v>516</v>
      </c>
      <c r="C10" s="699">
        <v>0</v>
      </c>
      <c r="D10" s="699">
        <v>0</v>
      </c>
      <c r="E10" s="699">
        <v>0</v>
      </c>
      <c r="F10" s="699">
        <v>0</v>
      </c>
      <c r="G10" s="699">
        <v>0</v>
      </c>
      <c r="H10" s="699">
        <v>0</v>
      </c>
      <c r="I10" s="699">
        <v>0</v>
      </c>
      <c r="J10" s="699">
        <v>0</v>
      </c>
      <c r="K10" s="699">
        <v>0</v>
      </c>
    </row>
    <row r="11" spans="1:11" ht="12.75">
      <c r="A11" s="484">
        <v>6</v>
      </c>
      <c r="B11" s="506" t="s">
        <v>517</v>
      </c>
      <c r="C11" s="699">
        <v>0</v>
      </c>
      <c r="D11" s="699">
        <v>0</v>
      </c>
      <c r="E11" s="699">
        <v>0</v>
      </c>
      <c r="F11" s="699">
        <v>0</v>
      </c>
      <c r="G11" s="699">
        <v>0</v>
      </c>
      <c r="H11" s="699">
        <v>0</v>
      </c>
      <c r="I11" s="699">
        <v>0</v>
      </c>
      <c r="J11" s="699">
        <v>0</v>
      </c>
      <c r="K11" s="699">
        <v>0</v>
      </c>
    </row>
    <row r="13" spans="1:11" ht="15">
      <c r="B13" s="55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topLeftCell="A13" zoomScaleNormal="100" workbookViewId="0">
      <selection activeCell="V7" sqref="C7:V19"/>
    </sheetView>
  </sheetViews>
  <sheetFormatPr defaultColWidth="8.7109375" defaultRowHeight="15"/>
  <cols>
    <col min="1" max="1" width="10" style="562" bestFit="1" customWidth="1"/>
    <col min="2" max="2" width="71.7109375" style="562" customWidth="1"/>
    <col min="3" max="3" width="14.28515625" style="562" bestFit="1" customWidth="1"/>
    <col min="4" max="7" width="15.5703125" style="562" customWidth="1"/>
    <col min="8" max="8" width="14.28515625" style="562" bestFit="1" customWidth="1"/>
    <col min="9" max="12" width="17.28515625" style="562" customWidth="1"/>
    <col min="13" max="13" width="12.85546875" style="562" bestFit="1" customWidth="1"/>
    <col min="14" max="17" width="16.140625" style="562" customWidth="1"/>
    <col min="18" max="18" width="12.42578125" style="562" bestFit="1" customWidth="1"/>
    <col min="19" max="19" width="46.85546875" style="562" bestFit="1" customWidth="1"/>
    <col min="20" max="20" width="43.42578125" style="562" bestFit="1" customWidth="1"/>
    <col min="21" max="21" width="45.85546875" style="562" bestFit="1" customWidth="1"/>
    <col min="22" max="22" width="43.42578125" style="562" bestFit="1" customWidth="1"/>
    <col min="23" max="16384" width="8.7109375" style="562"/>
  </cols>
  <sheetData>
    <row r="1" spans="1:22">
      <c r="A1" s="400" t="s">
        <v>30</v>
      </c>
      <c r="B1" s="482" t="str">
        <f>'Info '!C2</f>
        <v xml:space="preserve">JSC "Bank of Georgia" </v>
      </c>
    </row>
    <row r="2" spans="1:22">
      <c r="A2" s="401" t="s">
        <v>31</v>
      </c>
      <c r="B2" s="481">
        <f>'1. key ratios '!B2</f>
        <v>45016</v>
      </c>
    </row>
    <row r="3" spans="1:22">
      <c r="A3" s="402" t="s">
        <v>532</v>
      </c>
      <c r="B3" s="496"/>
    </row>
    <row r="4" spans="1:22">
      <c r="A4" s="402"/>
      <c r="B4" s="496"/>
    </row>
    <row r="5" spans="1:22" ht="24" customHeight="1">
      <c r="A5" s="837" t="s">
        <v>533</v>
      </c>
      <c r="B5" s="838"/>
      <c r="C5" s="842" t="s">
        <v>699</v>
      </c>
      <c r="D5" s="842"/>
      <c r="E5" s="842"/>
      <c r="F5" s="842"/>
      <c r="G5" s="842"/>
      <c r="H5" s="842" t="s">
        <v>551</v>
      </c>
      <c r="I5" s="842"/>
      <c r="J5" s="842"/>
      <c r="K5" s="842"/>
      <c r="L5" s="842"/>
      <c r="M5" s="842" t="s">
        <v>663</v>
      </c>
      <c r="N5" s="842"/>
      <c r="O5" s="842"/>
      <c r="P5" s="842"/>
      <c r="Q5" s="842"/>
      <c r="R5" s="841" t="s">
        <v>534</v>
      </c>
      <c r="S5" s="841" t="s">
        <v>548</v>
      </c>
      <c r="T5" s="841" t="s">
        <v>549</v>
      </c>
      <c r="U5" s="841" t="s">
        <v>709</v>
      </c>
      <c r="V5" s="841" t="s">
        <v>710</v>
      </c>
    </row>
    <row r="6" spans="1:22" ht="36" customHeight="1">
      <c r="A6" s="839"/>
      <c r="B6" s="840"/>
      <c r="C6" s="572"/>
      <c r="D6" s="494" t="s">
        <v>684</v>
      </c>
      <c r="E6" s="494" t="s">
        <v>683</v>
      </c>
      <c r="F6" s="494" t="s">
        <v>682</v>
      </c>
      <c r="G6" s="494" t="s">
        <v>681</v>
      </c>
      <c r="H6" s="572"/>
      <c r="I6" s="494" t="s">
        <v>684</v>
      </c>
      <c r="J6" s="494" t="s">
        <v>683</v>
      </c>
      <c r="K6" s="494" t="s">
        <v>682</v>
      </c>
      <c r="L6" s="494" t="s">
        <v>681</v>
      </c>
      <c r="M6" s="572"/>
      <c r="N6" s="494" t="s">
        <v>684</v>
      </c>
      <c r="O6" s="494" t="s">
        <v>683</v>
      </c>
      <c r="P6" s="494" t="s">
        <v>682</v>
      </c>
      <c r="Q6" s="494" t="s">
        <v>681</v>
      </c>
      <c r="R6" s="841"/>
      <c r="S6" s="841"/>
      <c r="T6" s="841"/>
      <c r="U6" s="841"/>
      <c r="V6" s="841"/>
    </row>
    <row r="7" spans="1:22">
      <c r="A7" s="570">
        <v>1</v>
      </c>
      <c r="B7" s="571" t="s">
        <v>542</v>
      </c>
      <c r="C7" s="713">
        <v>67066187.740000002</v>
      </c>
      <c r="D7" s="713">
        <v>63334895</v>
      </c>
      <c r="E7" s="713">
        <v>2653140.81</v>
      </c>
      <c r="F7" s="713">
        <v>1078151.93</v>
      </c>
      <c r="G7" s="713">
        <v>0</v>
      </c>
      <c r="H7" s="714">
        <v>68051455.439199999</v>
      </c>
      <c r="I7" s="714">
        <v>64238113.114699997</v>
      </c>
      <c r="J7" s="714">
        <v>2714123.2741999999</v>
      </c>
      <c r="K7" s="714">
        <v>1099219.0503</v>
      </c>
      <c r="L7" s="714">
        <v>0</v>
      </c>
      <c r="M7" s="714">
        <v>2452676.3985220003</v>
      </c>
      <c r="N7" s="714">
        <v>1516421.55</v>
      </c>
      <c r="O7" s="714">
        <v>265327.90000000002</v>
      </c>
      <c r="P7" s="714">
        <v>670926.94852199999</v>
      </c>
      <c r="Q7" s="714">
        <v>0</v>
      </c>
      <c r="R7" s="714">
        <v>867</v>
      </c>
      <c r="S7" s="715">
        <v>0.11027525243968934</v>
      </c>
      <c r="T7" s="715">
        <v>0.13386881984828572</v>
      </c>
      <c r="U7" s="715">
        <v>0.11794659024877205</v>
      </c>
      <c r="V7" s="716">
        <v>44.31</v>
      </c>
    </row>
    <row r="8" spans="1:22">
      <c r="A8" s="570">
        <v>2</v>
      </c>
      <c r="B8" s="569" t="s">
        <v>541</v>
      </c>
      <c r="C8" s="713">
        <v>3268251475.3899999</v>
      </c>
      <c r="D8" s="713">
        <v>2962374683.0900002</v>
      </c>
      <c r="E8" s="713">
        <v>181840950.37</v>
      </c>
      <c r="F8" s="713">
        <v>101477803.89</v>
      </c>
      <c r="G8" s="713">
        <v>22558038.039999999</v>
      </c>
      <c r="H8" s="714">
        <v>3291537345.2610006</v>
      </c>
      <c r="I8" s="714">
        <v>2981467683.3927002</v>
      </c>
      <c r="J8" s="714">
        <v>186545464.07839999</v>
      </c>
      <c r="K8" s="714">
        <v>100476015.33930001</v>
      </c>
      <c r="L8" s="714">
        <v>23048182.450599998</v>
      </c>
      <c r="M8" s="714">
        <v>119322416.93007401</v>
      </c>
      <c r="N8" s="714">
        <v>38352882.409999996</v>
      </c>
      <c r="O8" s="714">
        <v>16796316.27</v>
      </c>
      <c r="P8" s="714">
        <v>56495569.492546</v>
      </c>
      <c r="Q8" s="714">
        <v>7677648.7575279996</v>
      </c>
      <c r="R8" s="714">
        <v>427144</v>
      </c>
      <c r="S8" s="715">
        <v>0.15336550772242721</v>
      </c>
      <c r="T8" s="715">
        <v>0.19298066120885873</v>
      </c>
      <c r="U8" s="715">
        <v>0.14775565473073471</v>
      </c>
      <c r="V8" s="716">
        <v>58.87</v>
      </c>
    </row>
    <row r="9" spans="1:22">
      <c r="A9" s="570">
        <v>3</v>
      </c>
      <c r="B9" s="569" t="s">
        <v>540</v>
      </c>
      <c r="C9" s="713">
        <v>2887270.45</v>
      </c>
      <c r="D9" s="713">
        <v>1711519.51</v>
      </c>
      <c r="E9" s="713">
        <v>653779.72</v>
      </c>
      <c r="F9" s="713">
        <v>488831.47</v>
      </c>
      <c r="G9" s="713">
        <v>33139.75</v>
      </c>
      <c r="H9" s="714">
        <v>3054820.8681999999</v>
      </c>
      <c r="I9" s="714">
        <v>1790326.6346</v>
      </c>
      <c r="J9" s="714">
        <v>690462.52029999997</v>
      </c>
      <c r="K9" s="714">
        <v>537283.24140000006</v>
      </c>
      <c r="L9" s="714">
        <v>36748.471899999997</v>
      </c>
      <c r="M9" s="714">
        <v>676469.44</v>
      </c>
      <c r="N9" s="714">
        <v>111450.23</v>
      </c>
      <c r="O9" s="714">
        <v>120942.94</v>
      </c>
      <c r="P9" s="714">
        <v>426119.01</v>
      </c>
      <c r="Q9" s="714">
        <v>17957.259999999998</v>
      </c>
      <c r="R9" s="714">
        <v>10178</v>
      </c>
      <c r="S9" s="715">
        <v>0.32543580952403367</v>
      </c>
      <c r="T9" s="715">
        <v>0.40734185551911034</v>
      </c>
      <c r="U9" s="715">
        <v>0.33811899710676563</v>
      </c>
      <c r="V9" s="716">
        <v>13.2</v>
      </c>
    </row>
    <row r="10" spans="1:22">
      <c r="A10" s="570">
        <v>4</v>
      </c>
      <c r="B10" s="569" t="s">
        <v>539</v>
      </c>
      <c r="C10" s="713">
        <v>81661404.700000003</v>
      </c>
      <c r="D10" s="713">
        <v>79070876.980000004</v>
      </c>
      <c r="E10" s="713">
        <v>1780818.58</v>
      </c>
      <c r="F10" s="713">
        <v>809709.14</v>
      </c>
      <c r="G10" s="713">
        <v>0</v>
      </c>
      <c r="H10" s="714">
        <v>80344158.5572</v>
      </c>
      <c r="I10" s="714">
        <v>77708637.703700006</v>
      </c>
      <c r="J10" s="714">
        <v>1788074.7736</v>
      </c>
      <c r="K10" s="714">
        <v>847446.07990000001</v>
      </c>
      <c r="L10" s="714">
        <v>0</v>
      </c>
      <c r="M10" s="714">
        <v>2511872.7800000003</v>
      </c>
      <c r="N10" s="714">
        <v>1593405.99</v>
      </c>
      <c r="O10" s="714">
        <v>314777.43</v>
      </c>
      <c r="P10" s="714">
        <v>603689.36</v>
      </c>
      <c r="Q10" s="714">
        <v>0</v>
      </c>
      <c r="R10" s="714">
        <v>90709</v>
      </c>
      <c r="S10" s="715">
        <v>0.15803195034969234</v>
      </c>
      <c r="T10" s="715">
        <v>0.29075385008976729</v>
      </c>
      <c r="U10" s="715">
        <v>0.18724744773953172</v>
      </c>
      <c r="V10" s="716">
        <v>12.66</v>
      </c>
    </row>
    <row r="11" spans="1:22">
      <c r="A11" s="570">
        <v>5</v>
      </c>
      <c r="B11" s="569" t="s">
        <v>538</v>
      </c>
      <c r="C11" s="713">
        <v>10807799.799999999</v>
      </c>
      <c r="D11" s="713">
        <v>7900248.2800000003</v>
      </c>
      <c r="E11" s="713">
        <v>707442.08</v>
      </c>
      <c r="F11" s="713">
        <v>2200109.44</v>
      </c>
      <c r="G11" s="713">
        <v>0</v>
      </c>
      <c r="H11" s="714">
        <v>13014649.7534</v>
      </c>
      <c r="I11" s="714">
        <v>8207104.3868000004</v>
      </c>
      <c r="J11" s="714">
        <v>1002196.8292</v>
      </c>
      <c r="K11" s="714">
        <v>3805348.5373999998</v>
      </c>
      <c r="L11" s="714">
        <v>0</v>
      </c>
      <c r="M11" s="714">
        <v>3898231.9937500004</v>
      </c>
      <c r="N11" s="714">
        <v>262592.08</v>
      </c>
      <c r="O11" s="714">
        <v>179541.2</v>
      </c>
      <c r="P11" s="714">
        <v>3456098.7137500001</v>
      </c>
      <c r="Q11" s="714">
        <v>0</v>
      </c>
      <c r="R11" s="714">
        <v>130579</v>
      </c>
      <c r="S11" s="715">
        <v>0.17641082804568459</v>
      </c>
      <c r="T11" s="715">
        <v>0.18442631915115526</v>
      </c>
      <c r="U11" s="715">
        <v>0.18586013126258158</v>
      </c>
      <c r="V11" s="716">
        <v>20.7</v>
      </c>
    </row>
    <row r="12" spans="1:22">
      <c r="A12" s="570">
        <v>6</v>
      </c>
      <c r="B12" s="569" t="s">
        <v>537</v>
      </c>
      <c r="C12" s="713">
        <v>201073671.12</v>
      </c>
      <c r="D12" s="713">
        <v>182777662.84999999</v>
      </c>
      <c r="E12" s="713">
        <v>13272111.060000001</v>
      </c>
      <c r="F12" s="713">
        <v>5023897.21</v>
      </c>
      <c r="G12" s="713">
        <v>0</v>
      </c>
      <c r="H12" s="714">
        <v>207450383.9526</v>
      </c>
      <c r="I12" s="714">
        <v>188436016.8581</v>
      </c>
      <c r="J12" s="714">
        <v>13719300.2907</v>
      </c>
      <c r="K12" s="714">
        <v>5295066.8037999999</v>
      </c>
      <c r="L12" s="714">
        <v>0</v>
      </c>
      <c r="M12" s="714">
        <v>6955450.438852001</v>
      </c>
      <c r="N12" s="714">
        <v>1678165.15</v>
      </c>
      <c r="O12" s="714">
        <v>882446.49</v>
      </c>
      <c r="P12" s="714">
        <v>4394838.7988520004</v>
      </c>
      <c r="Q12" s="714">
        <v>0</v>
      </c>
      <c r="R12" s="714">
        <v>152783</v>
      </c>
      <c r="S12" s="715">
        <v>0.35999999315843029</v>
      </c>
      <c r="T12" s="715">
        <v>0.35999999315843029</v>
      </c>
      <c r="U12" s="715">
        <v>0.35858632096028947</v>
      </c>
      <c r="V12" s="716">
        <v>32.979999999999997</v>
      </c>
    </row>
    <row r="13" spans="1:22">
      <c r="A13" s="570">
        <v>7</v>
      </c>
      <c r="B13" s="569" t="s">
        <v>536</v>
      </c>
      <c r="C13" s="713">
        <v>4090338374.9555931</v>
      </c>
      <c r="D13" s="713">
        <v>3823594025.4099998</v>
      </c>
      <c r="E13" s="713">
        <v>164927963.62999997</v>
      </c>
      <c r="F13" s="713">
        <v>58263104.720000006</v>
      </c>
      <c r="G13" s="713">
        <v>43553281.195593201</v>
      </c>
      <c r="H13" s="714">
        <v>4171767464.5106001</v>
      </c>
      <c r="I13" s="714">
        <v>3899256474.0912004</v>
      </c>
      <c r="J13" s="714">
        <v>169947419.4095</v>
      </c>
      <c r="K13" s="714">
        <v>58814330.550800003</v>
      </c>
      <c r="L13" s="714">
        <v>43749240.459100001</v>
      </c>
      <c r="M13" s="714">
        <v>34062970.795947999</v>
      </c>
      <c r="N13" s="714">
        <v>8383542.54</v>
      </c>
      <c r="O13" s="714">
        <v>3119037.9899999998</v>
      </c>
      <c r="P13" s="714">
        <v>13292834.00138</v>
      </c>
      <c r="Q13" s="714">
        <v>9267556.2645679992</v>
      </c>
      <c r="R13" s="714">
        <v>67695</v>
      </c>
      <c r="S13" s="715">
        <v>0.10347907942133712</v>
      </c>
      <c r="T13" s="715">
        <v>0.12756273055781983</v>
      </c>
      <c r="U13" s="715">
        <v>0.10226636177398127</v>
      </c>
      <c r="V13" s="716">
        <v>121.16</v>
      </c>
    </row>
    <row r="14" spans="1:22">
      <c r="A14" s="564">
        <v>7.1</v>
      </c>
      <c r="B14" s="563" t="s">
        <v>545</v>
      </c>
      <c r="C14" s="713">
        <v>3218850700.7055931</v>
      </c>
      <c r="D14" s="713">
        <v>2984383827.9499998</v>
      </c>
      <c r="E14" s="713">
        <v>136764411.41999999</v>
      </c>
      <c r="F14" s="713">
        <v>54174503.640000001</v>
      </c>
      <c r="G14" s="713">
        <v>43527957.695593201</v>
      </c>
      <c r="H14" s="714">
        <v>3285105298.1535001</v>
      </c>
      <c r="I14" s="714">
        <v>3045625298.5535002</v>
      </c>
      <c r="J14" s="714">
        <v>141078844.683</v>
      </c>
      <c r="K14" s="714">
        <v>54678449.281400003</v>
      </c>
      <c r="L14" s="714">
        <v>43722705.635600001</v>
      </c>
      <c r="M14" s="714">
        <v>29829886.035203997</v>
      </c>
      <c r="N14" s="714">
        <v>5781276.6600000001</v>
      </c>
      <c r="O14" s="714">
        <v>2351446.46</v>
      </c>
      <c r="P14" s="714">
        <v>12429606.650636001</v>
      </c>
      <c r="Q14" s="714">
        <v>9267556.2645679992</v>
      </c>
      <c r="R14" s="714">
        <v>42202</v>
      </c>
      <c r="S14" s="715">
        <v>0.10155088838372399</v>
      </c>
      <c r="T14" s="715">
        <v>0.12559971263851569</v>
      </c>
      <c r="U14" s="715">
        <v>9.8906101228943874E-2</v>
      </c>
      <c r="V14" s="716">
        <v>123.04</v>
      </c>
    </row>
    <row r="15" spans="1:22">
      <c r="A15" s="564">
        <v>7.2</v>
      </c>
      <c r="B15" s="563" t="s">
        <v>547</v>
      </c>
      <c r="C15" s="713">
        <v>639688245.93999994</v>
      </c>
      <c r="D15" s="713">
        <v>618309982.15999997</v>
      </c>
      <c r="E15" s="713">
        <v>19052957.789999999</v>
      </c>
      <c r="F15" s="713">
        <v>2299982.4900000002</v>
      </c>
      <c r="G15" s="713">
        <v>25323.5</v>
      </c>
      <c r="H15" s="714">
        <v>649328666.24830019</v>
      </c>
      <c r="I15" s="714">
        <v>627520394.38390005</v>
      </c>
      <c r="J15" s="714">
        <v>19430501.7245</v>
      </c>
      <c r="K15" s="714">
        <v>2351235.3163999999</v>
      </c>
      <c r="L15" s="714">
        <v>26534.823499999999</v>
      </c>
      <c r="M15" s="714">
        <v>3456207.8054840006</v>
      </c>
      <c r="N15" s="714">
        <v>2308796.9300000002</v>
      </c>
      <c r="O15" s="714">
        <v>630452.80000000005</v>
      </c>
      <c r="P15" s="714">
        <v>516958.07548399997</v>
      </c>
      <c r="Q15" s="714">
        <v>0</v>
      </c>
      <c r="R15" s="714">
        <v>7717</v>
      </c>
      <c r="S15" s="715">
        <v>0.10413342335953665</v>
      </c>
      <c r="T15" s="715">
        <v>0.12839969381555197</v>
      </c>
      <c r="U15" s="715">
        <v>0.11134512937995693</v>
      </c>
      <c r="V15" s="716">
        <v>121.57</v>
      </c>
    </row>
    <row r="16" spans="1:22">
      <c r="A16" s="564">
        <v>7.3</v>
      </c>
      <c r="B16" s="563" t="s">
        <v>544</v>
      </c>
      <c r="C16" s="713">
        <v>231799428.31</v>
      </c>
      <c r="D16" s="713">
        <v>220900215.30000001</v>
      </c>
      <c r="E16" s="713">
        <v>9110594.4199999999</v>
      </c>
      <c r="F16" s="713">
        <v>1788618.59</v>
      </c>
      <c r="G16" s="713">
        <v>0</v>
      </c>
      <c r="H16" s="714">
        <v>237333500.10880002</v>
      </c>
      <c r="I16" s="714">
        <v>226110781.15380001</v>
      </c>
      <c r="J16" s="714">
        <v>9438073.0020000003</v>
      </c>
      <c r="K16" s="714">
        <v>1784645.953</v>
      </c>
      <c r="L16" s="714">
        <v>0</v>
      </c>
      <c r="M16" s="714">
        <v>776876.95525999996</v>
      </c>
      <c r="N16" s="714">
        <v>293468.95</v>
      </c>
      <c r="O16" s="714">
        <v>137138.73000000001</v>
      </c>
      <c r="P16" s="714">
        <v>346269.27526000002</v>
      </c>
      <c r="Q16" s="714">
        <v>0</v>
      </c>
      <c r="R16" s="714">
        <v>17776</v>
      </c>
      <c r="S16" s="715">
        <v>0.12100347404030747</v>
      </c>
      <c r="T16" s="715">
        <v>0.1450324277132079</v>
      </c>
      <c r="U16" s="715">
        <v>0.12387381836393105</v>
      </c>
      <c r="V16" s="716">
        <v>93.93</v>
      </c>
    </row>
    <row r="17" spans="1:22">
      <c r="A17" s="570">
        <v>8</v>
      </c>
      <c r="B17" s="569" t="s">
        <v>543</v>
      </c>
      <c r="C17" s="713">
        <v>134752770.32000002</v>
      </c>
      <c r="D17" s="713">
        <v>124042511.31</v>
      </c>
      <c r="E17" s="713">
        <v>7183078.4299999997</v>
      </c>
      <c r="F17" s="713">
        <v>3527180.58</v>
      </c>
      <c r="G17" s="713">
        <v>0</v>
      </c>
      <c r="H17" s="714">
        <v>136891543.40290001</v>
      </c>
      <c r="I17" s="714">
        <v>125220167.1847</v>
      </c>
      <c r="J17" s="714">
        <v>7289641.9905000003</v>
      </c>
      <c r="K17" s="714">
        <v>4381734.2276999997</v>
      </c>
      <c r="L17" s="714">
        <v>0</v>
      </c>
      <c r="M17" s="714">
        <v>1427332.38</v>
      </c>
      <c r="N17" s="714">
        <v>77715.87</v>
      </c>
      <c r="O17" s="714">
        <v>32082.720000000001</v>
      </c>
      <c r="P17" s="714">
        <v>1317533.79</v>
      </c>
      <c r="Q17" s="714">
        <v>0</v>
      </c>
      <c r="R17" s="714">
        <v>110147</v>
      </c>
      <c r="S17" s="715">
        <v>0.20946332231464385</v>
      </c>
      <c r="T17" s="715">
        <v>0.20946332231464385</v>
      </c>
      <c r="U17" s="715">
        <v>0.19823418388865074</v>
      </c>
      <c r="V17" s="716">
        <v>0.62</v>
      </c>
    </row>
    <row r="18" spans="1:22">
      <c r="A18" s="568">
        <v>9</v>
      </c>
      <c r="B18" s="567" t="s">
        <v>535</v>
      </c>
      <c r="C18" s="713">
        <v>54756.61</v>
      </c>
      <c r="D18" s="713">
        <v>51911.73</v>
      </c>
      <c r="E18" s="713">
        <v>2844.88</v>
      </c>
      <c r="F18" s="713">
        <v>0</v>
      </c>
      <c r="G18" s="713">
        <v>0</v>
      </c>
      <c r="H18" s="714">
        <v>61213.900399999999</v>
      </c>
      <c r="I18" s="714">
        <v>58269.740299999998</v>
      </c>
      <c r="J18" s="714">
        <v>2944.1601000000001</v>
      </c>
      <c r="K18" s="714">
        <v>0</v>
      </c>
      <c r="L18" s="714">
        <v>0</v>
      </c>
      <c r="M18" s="714">
        <v>1373.4299999999998</v>
      </c>
      <c r="N18" s="714">
        <v>493.26</v>
      </c>
      <c r="O18" s="714">
        <v>880.17</v>
      </c>
      <c r="P18" s="714">
        <v>0</v>
      </c>
      <c r="Q18" s="714">
        <v>0</v>
      </c>
      <c r="R18" s="714">
        <v>10</v>
      </c>
      <c r="S18" s="717">
        <v>0</v>
      </c>
      <c r="T18" s="717">
        <v>0</v>
      </c>
      <c r="U18" s="715">
        <v>0.19548582107256091</v>
      </c>
      <c r="V18" s="716">
        <v>23.08</v>
      </c>
    </row>
    <row r="19" spans="1:22">
      <c r="A19" s="566">
        <v>10</v>
      </c>
      <c r="B19" s="565" t="s">
        <v>546</v>
      </c>
      <c r="C19" s="718">
        <v>7856893711.0855913</v>
      </c>
      <c r="D19" s="718">
        <v>7244858334.1600008</v>
      </c>
      <c r="E19" s="718">
        <v>373022129.56</v>
      </c>
      <c r="F19" s="718">
        <v>172868788.38000003</v>
      </c>
      <c r="G19" s="718">
        <v>66144458.9855932</v>
      </c>
      <c r="H19" s="718">
        <v>7972173035.6455002</v>
      </c>
      <c r="I19" s="718">
        <v>7346382793.106801</v>
      </c>
      <c r="J19" s="718">
        <v>383699627.32649994</v>
      </c>
      <c r="K19" s="718">
        <v>175256443.83060002</v>
      </c>
      <c r="L19" s="718">
        <v>66834171.3816</v>
      </c>
      <c r="M19" s="718">
        <v>171308794.58714601</v>
      </c>
      <c r="N19" s="718">
        <v>51976669.079999983</v>
      </c>
      <c r="O19" s="718">
        <v>21711353.109999996</v>
      </c>
      <c r="P19" s="718">
        <v>80657610.115050003</v>
      </c>
      <c r="Q19" s="718">
        <v>16963162.282095999</v>
      </c>
      <c r="R19" s="718">
        <v>990112</v>
      </c>
      <c r="S19" s="715">
        <v>0.16946891509321838</v>
      </c>
      <c r="T19" s="715">
        <v>0.19634673402884656</v>
      </c>
      <c r="U19" s="715">
        <v>0.13062477657747751</v>
      </c>
      <c r="V19" s="716">
        <v>89.06</v>
      </c>
    </row>
    <row r="20" spans="1:22" ht="25.5">
      <c r="A20" s="564">
        <v>10.1</v>
      </c>
      <c r="B20" s="563" t="s">
        <v>550</v>
      </c>
      <c r="C20" s="559"/>
      <c r="D20" s="559"/>
      <c r="E20" s="559"/>
      <c r="F20" s="559"/>
      <c r="G20" s="559"/>
      <c r="H20" s="559"/>
      <c r="I20" s="559"/>
      <c r="J20" s="559"/>
      <c r="K20" s="559"/>
      <c r="L20" s="559"/>
      <c r="M20" s="559"/>
      <c r="N20" s="559"/>
      <c r="O20" s="559"/>
      <c r="P20" s="559"/>
      <c r="Q20" s="559"/>
      <c r="R20" s="559"/>
      <c r="S20" s="559"/>
      <c r="T20" s="559"/>
      <c r="U20" s="559"/>
      <c r="V20" s="55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topLeftCell="A13" zoomScale="80" zoomScaleNormal="80" workbookViewId="0">
      <selection activeCell="K25" sqref="K25"/>
    </sheetView>
  </sheetViews>
  <sheetFormatPr defaultRowHeight="15"/>
  <cols>
    <col min="1" max="1" width="8.7109375" style="438"/>
    <col min="2" max="2" width="69.28515625" style="439" customWidth="1"/>
    <col min="3" max="4" width="17.42578125" bestFit="1" customWidth="1"/>
    <col min="5" max="5" width="19.140625" style="594" bestFit="1" customWidth="1"/>
    <col min="6" max="6" width="17.42578125" bestFit="1" customWidth="1"/>
    <col min="7" max="7" width="18.7109375" bestFit="1" customWidth="1"/>
    <col min="8" max="8" width="17.5703125" customWidth="1"/>
  </cols>
  <sheetData>
    <row r="1" spans="1:8" s="5" customFormat="1" ht="14.25">
      <c r="A1" s="2" t="s">
        <v>30</v>
      </c>
      <c r="B1" s="3" t="str">
        <f>'Info '!C2</f>
        <v xml:space="preserve">JSC "Bank of Georgia" </v>
      </c>
      <c r="C1" s="3"/>
      <c r="D1" s="4"/>
      <c r="E1" s="590"/>
      <c r="F1" s="4"/>
      <c r="G1" s="4"/>
    </row>
    <row r="2" spans="1:8" s="5" customFormat="1" ht="14.25">
      <c r="A2" s="2" t="s">
        <v>31</v>
      </c>
      <c r="B2" s="362">
        <f>'1. key ratios '!B2</f>
        <v>45016</v>
      </c>
      <c r="C2" s="6"/>
      <c r="D2" s="7"/>
      <c r="E2" s="591"/>
      <c r="F2" s="7"/>
      <c r="G2" s="7"/>
      <c r="H2" s="8"/>
    </row>
    <row r="3" spans="1:8" s="5" customFormat="1" ht="14.25">
      <c r="A3" s="2"/>
      <c r="B3" s="6"/>
      <c r="C3" s="6"/>
      <c r="D3" s="7"/>
      <c r="E3" s="591"/>
      <c r="F3" s="7"/>
      <c r="G3" s="7"/>
      <c r="H3" s="8"/>
    </row>
    <row r="4" spans="1:8" ht="21" customHeight="1">
      <c r="A4" s="730" t="s">
        <v>6</v>
      </c>
      <c r="B4" s="731" t="s">
        <v>557</v>
      </c>
      <c r="C4" s="733" t="s">
        <v>558</v>
      </c>
      <c r="D4" s="733"/>
      <c r="E4" s="733"/>
      <c r="F4" s="733" t="s">
        <v>559</v>
      </c>
      <c r="G4" s="733"/>
      <c r="H4" s="734"/>
    </row>
    <row r="5" spans="1:8" ht="21" customHeight="1">
      <c r="A5" s="730"/>
      <c r="B5" s="732"/>
      <c r="C5" s="408" t="s">
        <v>32</v>
      </c>
      <c r="D5" s="408" t="s">
        <v>33</v>
      </c>
      <c r="E5" s="592" t="s">
        <v>34</v>
      </c>
      <c r="F5" s="408" t="s">
        <v>32</v>
      </c>
      <c r="G5" s="408" t="s">
        <v>33</v>
      </c>
      <c r="H5" s="408" t="s">
        <v>34</v>
      </c>
    </row>
    <row r="6" spans="1:8" ht="26.45" customHeight="1">
      <c r="A6" s="730"/>
      <c r="B6" s="409" t="s">
        <v>560</v>
      </c>
      <c r="C6" s="735"/>
      <c r="D6" s="736"/>
      <c r="E6" s="736"/>
      <c r="F6" s="736"/>
      <c r="G6" s="736"/>
      <c r="H6" s="737"/>
    </row>
    <row r="7" spans="1:8" ht="23.1" customHeight="1">
      <c r="A7" s="410">
        <v>1</v>
      </c>
      <c r="B7" s="411" t="s">
        <v>561</v>
      </c>
      <c r="C7" s="596">
        <v>655164429.69599998</v>
      </c>
      <c r="D7" s="596">
        <v>3518878570.0320001</v>
      </c>
      <c r="E7" s="597">
        <f>C7+D7</f>
        <v>4174042999.7280002</v>
      </c>
      <c r="F7" s="596">
        <f>SUM(F8:F10)</f>
        <v>281705195.34000003</v>
      </c>
      <c r="G7" s="596">
        <f>SUM(G8:G10)</f>
        <v>3094303417.5572</v>
      </c>
      <c r="H7" s="598">
        <f>F7+G7</f>
        <v>3376008612.8972001</v>
      </c>
    </row>
    <row r="8" spans="1:8">
      <c r="A8" s="410">
        <v>1.1000000000000001</v>
      </c>
      <c r="B8" s="412" t="s">
        <v>562</v>
      </c>
      <c r="C8" s="596">
        <v>259622999.02599999</v>
      </c>
      <c r="D8" s="596">
        <v>481284087.66199994</v>
      </c>
      <c r="E8" s="597">
        <f t="shared" ref="E8:E36" si="0">C8+D8</f>
        <v>740907086.68799996</v>
      </c>
      <c r="F8" s="596">
        <v>265061128.11000001</v>
      </c>
      <c r="G8" s="599">
        <v>446146523.30099988</v>
      </c>
      <c r="H8" s="598">
        <f t="shared" ref="H8:H36" si="1">F8+G8</f>
        <v>711207651.41099989</v>
      </c>
    </row>
    <row r="9" spans="1:8">
      <c r="A9" s="410">
        <v>1.2</v>
      </c>
      <c r="B9" s="412" t="s">
        <v>563</v>
      </c>
      <c r="C9" s="596">
        <v>346717869.80999994</v>
      </c>
      <c r="D9" s="596">
        <v>2096172208.3899999</v>
      </c>
      <c r="E9" s="597">
        <f t="shared" si="0"/>
        <v>2442890078.1999998</v>
      </c>
      <c r="F9" s="596">
        <v>5548022.4100000001</v>
      </c>
      <c r="G9" s="596">
        <v>1945283657.4000001</v>
      </c>
      <c r="H9" s="598">
        <f t="shared" si="1"/>
        <v>1950831679.8100002</v>
      </c>
    </row>
    <row r="10" spans="1:8">
      <c r="A10" s="410">
        <v>1.3</v>
      </c>
      <c r="B10" s="412" t="s">
        <v>564</v>
      </c>
      <c r="C10" s="596">
        <v>48823560.859999999</v>
      </c>
      <c r="D10" s="596">
        <v>941422273.98000014</v>
      </c>
      <c r="E10" s="597">
        <f t="shared" si="0"/>
        <v>990245834.84000015</v>
      </c>
      <c r="F10" s="596">
        <v>11096044.82</v>
      </c>
      <c r="G10" s="600">
        <v>702873236.85619986</v>
      </c>
      <c r="H10" s="598">
        <f t="shared" si="1"/>
        <v>713969281.67619991</v>
      </c>
    </row>
    <row r="11" spans="1:8">
      <c r="A11" s="410">
        <v>2</v>
      </c>
      <c r="B11" s="413" t="s">
        <v>565</v>
      </c>
      <c r="C11" s="596">
        <v>19264077.770000003</v>
      </c>
      <c r="D11" s="596"/>
      <c r="E11" s="597">
        <f t="shared" si="0"/>
        <v>19264077.770000003</v>
      </c>
      <c r="F11" s="596">
        <f>F12</f>
        <v>110847981.28</v>
      </c>
      <c r="G11" s="596"/>
      <c r="H11" s="598">
        <f t="shared" si="1"/>
        <v>110847981.28</v>
      </c>
    </row>
    <row r="12" spans="1:8">
      <c r="A12" s="410">
        <v>2.1</v>
      </c>
      <c r="B12" s="414" t="s">
        <v>566</v>
      </c>
      <c r="C12" s="596">
        <v>19264077.770000003</v>
      </c>
      <c r="D12" s="596">
        <v>0</v>
      </c>
      <c r="E12" s="597">
        <f t="shared" si="0"/>
        <v>19264077.770000003</v>
      </c>
      <c r="F12" s="596">
        <v>110847981.28</v>
      </c>
      <c r="G12" s="596">
        <v>0</v>
      </c>
      <c r="H12" s="598">
        <f t="shared" si="1"/>
        <v>110847981.28</v>
      </c>
    </row>
    <row r="13" spans="1:8" ht="26.45" customHeight="1">
      <c r="A13" s="410">
        <v>3</v>
      </c>
      <c r="B13" s="415" t="s">
        <v>567</v>
      </c>
      <c r="C13" s="596"/>
      <c r="D13" s="596"/>
      <c r="E13" s="597">
        <f t="shared" si="0"/>
        <v>0</v>
      </c>
      <c r="F13" s="596"/>
      <c r="G13" s="596"/>
      <c r="H13" s="598">
        <f t="shared" si="1"/>
        <v>0</v>
      </c>
    </row>
    <row r="14" spans="1:8" ht="26.45" customHeight="1">
      <c r="A14" s="410">
        <v>4</v>
      </c>
      <c r="B14" s="416" t="s">
        <v>568</v>
      </c>
      <c r="C14" s="596"/>
      <c r="D14" s="596"/>
      <c r="E14" s="597">
        <f t="shared" si="0"/>
        <v>0</v>
      </c>
      <c r="F14" s="596"/>
      <c r="G14" s="596"/>
      <c r="H14" s="598">
        <f t="shared" si="1"/>
        <v>0</v>
      </c>
    </row>
    <row r="15" spans="1:8" ht="24.6" customHeight="1">
      <c r="A15" s="410">
        <v>5</v>
      </c>
      <c r="B15" s="417" t="s">
        <v>569</v>
      </c>
      <c r="C15" s="601">
        <v>2344975507.6199999</v>
      </c>
      <c r="D15" s="601">
        <v>1510866831.6387994</v>
      </c>
      <c r="E15" s="602">
        <f t="shared" si="0"/>
        <v>3855842339.2587996</v>
      </c>
      <c r="F15" s="601">
        <f>SUM(F16:F18)</f>
        <v>2993517322.7996001</v>
      </c>
      <c r="G15" s="601">
        <f>SUM(G16:G18)</f>
        <v>110409677.20039965</v>
      </c>
      <c r="H15" s="603">
        <f t="shared" si="1"/>
        <v>3103927000</v>
      </c>
    </row>
    <row r="16" spans="1:8">
      <c r="A16" s="410">
        <v>5.0999999999999996</v>
      </c>
      <c r="B16" s="418" t="s">
        <v>570</v>
      </c>
      <c r="C16" s="596">
        <v>108303.24</v>
      </c>
      <c r="D16" s="596">
        <v>4912453.0163000003</v>
      </c>
      <c r="E16" s="597">
        <f t="shared" si="0"/>
        <v>5020756.2563000005</v>
      </c>
      <c r="F16" s="601">
        <v>108303.24</v>
      </c>
      <c r="G16" s="601">
        <v>5209716.9690000005</v>
      </c>
      <c r="H16" s="598">
        <f t="shared" si="1"/>
        <v>5318020.2090000007</v>
      </c>
    </row>
    <row r="17" spans="1:8">
      <c r="A17" s="410">
        <v>5.2</v>
      </c>
      <c r="B17" s="418" t="s">
        <v>571</v>
      </c>
      <c r="C17" s="596">
        <v>2344867204.3800001</v>
      </c>
      <c r="D17" s="596">
        <v>1505954378.6224995</v>
      </c>
      <c r="E17" s="597">
        <f t="shared" si="0"/>
        <v>3850821583.0024996</v>
      </c>
      <c r="F17" s="601">
        <v>2993409019.5596004</v>
      </c>
      <c r="G17" s="601">
        <v>105199960.23139966</v>
      </c>
      <c r="H17" s="598">
        <f t="shared" si="1"/>
        <v>3098608979.7909999</v>
      </c>
    </row>
    <row r="18" spans="1:8">
      <c r="A18" s="410">
        <v>5.3</v>
      </c>
      <c r="B18" s="419" t="s">
        <v>572</v>
      </c>
      <c r="C18" s="596"/>
      <c r="D18" s="596"/>
      <c r="E18" s="597">
        <f t="shared" si="0"/>
        <v>0</v>
      </c>
      <c r="F18" s="596"/>
      <c r="G18" s="596"/>
      <c r="H18" s="598">
        <f t="shared" si="1"/>
        <v>0</v>
      </c>
    </row>
    <row r="19" spans="1:8">
      <c r="A19" s="410">
        <v>6</v>
      </c>
      <c r="B19" s="415" t="s">
        <v>573</v>
      </c>
      <c r="C19" s="596">
        <v>9264813230.7822056</v>
      </c>
      <c r="D19" s="596">
        <v>7567006057.9360008</v>
      </c>
      <c r="E19" s="597">
        <f t="shared" si="0"/>
        <v>16831819288.718206</v>
      </c>
      <c r="F19" s="596">
        <f>SUM(F20:F21)</f>
        <v>7545869331.3817997</v>
      </c>
      <c r="G19" s="596">
        <f>SUM(G20:G21)</f>
        <v>7914321390.9768982</v>
      </c>
      <c r="H19" s="598">
        <f t="shared" si="1"/>
        <v>15460190722.358698</v>
      </c>
    </row>
    <row r="20" spans="1:8">
      <c r="A20" s="410">
        <v>6.1</v>
      </c>
      <c r="B20" s="418" t="s">
        <v>571</v>
      </c>
      <c r="C20" s="596">
        <v>182897433.63999999</v>
      </c>
      <c r="D20" s="596">
        <v>240999736.23070002</v>
      </c>
      <c r="E20" s="597">
        <f t="shared" si="0"/>
        <v>423897169.8707</v>
      </c>
      <c r="F20" s="596">
        <v>0</v>
      </c>
      <c r="G20" s="596">
        <v>0</v>
      </c>
      <c r="H20" s="598">
        <f t="shared" si="1"/>
        <v>0</v>
      </c>
    </row>
    <row r="21" spans="1:8">
      <c r="A21" s="410">
        <v>6.2</v>
      </c>
      <c r="B21" s="419" t="s">
        <v>572</v>
      </c>
      <c r="C21" s="596">
        <v>9081915797.1422062</v>
      </c>
      <c r="D21" s="596">
        <v>7326006321.7053013</v>
      </c>
      <c r="E21" s="597">
        <f t="shared" si="0"/>
        <v>16407922118.847507</v>
      </c>
      <c r="F21" s="596">
        <v>7545869331.3817997</v>
      </c>
      <c r="G21" s="600">
        <v>7914321390.9768982</v>
      </c>
      <c r="H21" s="598">
        <f t="shared" si="1"/>
        <v>15460190722.358698</v>
      </c>
    </row>
    <row r="22" spans="1:8">
      <c r="A22" s="410">
        <v>7</v>
      </c>
      <c r="B22" s="413" t="s">
        <v>574</v>
      </c>
      <c r="C22" s="596">
        <v>157546642.32999998</v>
      </c>
      <c r="D22" s="596">
        <v>0</v>
      </c>
      <c r="E22" s="597">
        <f t="shared" si="0"/>
        <v>157546642.32999998</v>
      </c>
      <c r="F22" s="596">
        <v>159867143.15000001</v>
      </c>
      <c r="G22" s="596">
        <v>0</v>
      </c>
      <c r="H22" s="598">
        <f t="shared" si="1"/>
        <v>159867143.15000001</v>
      </c>
    </row>
    <row r="23" spans="1:8">
      <c r="A23" s="410">
        <v>8</v>
      </c>
      <c r="B23" s="420" t="s">
        <v>575</v>
      </c>
      <c r="C23" s="596">
        <v>30451310.469999995</v>
      </c>
      <c r="D23" s="596">
        <v>0</v>
      </c>
      <c r="E23" s="597">
        <f t="shared" si="0"/>
        <v>30451310.469999995</v>
      </c>
      <c r="F23" s="596">
        <v>46262089.710000001</v>
      </c>
      <c r="G23" s="596">
        <v>0</v>
      </c>
      <c r="H23" s="598">
        <f t="shared" si="1"/>
        <v>46262089.710000001</v>
      </c>
    </row>
    <row r="24" spans="1:8">
      <c r="A24" s="410">
        <v>9</v>
      </c>
      <c r="B24" s="416" t="s">
        <v>576</v>
      </c>
      <c r="C24" s="596">
        <v>604632715.68999994</v>
      </c>
      <c r="D24" s="596">
        <v>0</v>
      </c>
      <c r="E24" s="597">
        <f t="shared" si="0"/>
        <v>604632715.68999994</v>
      </c>
      <c r="F24" s="596">
        <f>SUM(F25:F26)</f>
        <v>632725497.24000001</v>
      </c>
      <c r="G24" s="596">
        <f>SUM(G25:G26)</f>
        <v>0</v>
      </c>
      <c r="H24" s="598">
        <f t="shared" si="1"/>
        <v>632725497.24000001</v>
      </c>
    </row>
    <row r="25" spans="1:8">
      <c r="A25" s="410">
        <v>9.1</v>
      </c>
      <c r="B25" s="418" t="s">
        <v>577</v>
      </c>
      <c r="C25" s="596">
        <v>452259138.08999997</v>
      </c>
      <c r="D25" s="596">
        <v>0</v>
      </c>
      <c r="E25" s="597">
        <f t="shared" si="0"/>
        <v>452259138.08999997</v>
      </c>
      <c r="F25" s="596">
        <v>412802805.24999994</v>
      </c>
      <c r="G25" s="596">
        <v>0</v>
      </c>
      <c r="H25" s="598">
        <f t="shared" si="1"/>
        <v>412802805.24999994</v>
      </c>
    </row>
    <row r="26" spans="1:8">
      <c r="A26" s="410">
        <v>9.1999999999999993</v>
      </c>
      <c r="B26" s="418" t="s">
        <v>578</v>
      </c>
      <c r="C26" s="596">
        <v>152373577.59999999</v>
      </c>
      <c r="D26" s="596">
        <v>0</v>
      </c>
      <c r="E26" s="597">
        <f t="shared" si="0"/>
        <v>152373577.59999999</v>
      </c>
      <c r="F26" s="596">
        <v>219922691.99000001</v>
      </c>
      <c r="G26" s="596">
        <v>0</v>
      </c>
      <c r="H26" s="598">
        <f t="shared" si="1"/>
        <v>219922691.99000001</v>
      </c>
    </row>
    <row r="27" spans="1:8">
      <c r="A27" s="410">
        <v>10</v>
      </c>
      <c r="B27" s="416" t="s">
        <v>579</v>
      </c>
      <c r="C27" s="596">
        <v>159471238.15000001</v>
      </c>
      <c r="D27" s="596">
        <v>0</v>
      </c>
      <c r="E27" s="597">
        <f t="shared" si="0"/>
        <v>159471238.15000001</v>
      </c>
      <c r="F27" s="596">
        <f>SUM(F28:F29)</f>
        <v>150471855.67000002</v>
      </c>
      <c r="G27" s="596">
        <f>SUM(G28:G29)</f>
        <v>0</v>
      </c>
      <c r="H27" s="598">
        <f t="shared" si="1"/>
        <v>150471855.67000002</v>
      </c>
    </row>
    <row r="28" spans="1:8">
      <c r="A28" s="410">
        <v>10.1</v>
      </c>
      <c r="B28" s="418" t="s">
        <v>580</v>
      </c>
      <c r="C28" s="596">
        <v>33331342.84</v>
      </c>
      <c r="D28" s="596">
        <v>0</v>
      </c>
      <c r="E28" s="597">
        <f t="shared" si="0"/>
        <v>33331342.84</v>
      </c>
      <c r="F28" s="596">
        <v>33331342.84</v>
      </c>
      <c r="G28" s="596">
        <v>0</v>
      </c>
      <c r="H28" s="598">
        <f t="shared" si="1"/>
        <v>33331342.84</v>
      </c>
    </row>
    <row r="29" spans="1:8">
      <c r="A29" s="410">
        <v>10.199999999999999</v>
      </c>
      <c r="B29" s="418" t="s">
        <v>581</v>
      </c>
      <c r="C29" s="596">
        <v>126139895.31</v>
      </c>
      <c r="D29" s="596">
        <v>0</v>
      </c>
      <c r="E29" s="597">
        <f t="shared" si="0"/>
        <v>126139895.31</v>
      </c>
      <c r="F29" s="596">
        <v>117140512.83000001</v>
      </c>
      <c r="G29" s="596">
        <v>0</v>
      </c>
      <c r="H29" s="598">
        <f t="shared" si="1"/>
        <v>117140512.83000001</v>
      </c>
    </row>
    <row r="30" spans="1:8">
      <c r="A30" s="410">
        <v>11</v>
      </c>
      <c r="B30" s="416" t="s">
        <v>582</v>
      </c>
      <c r="C30" s="596"/>
      <c r="D30" s="596">
        <v>0</v>
      </c>
      <c r="E30" s="597">
        <f t="shared" si="0"/>
        <v>0</v>
      </c>
      <c r="F30" s="596">
        <f>SUM(F31:F32)</f>
        <v>0</v>
      </c>
      <c r="G30" s="596">
        <f>SUM(G31:G32)</f>
        <v>0</v>
      </c>
      <c r="H30" s="598">
        <f t="shared" si="1"/>
        <v>0</v>
      </c>
    </row>
    <row r="31" spans="1:8">
      <c r="A31" s="410">
        <v>11.1</v>
      </c>
      <c r="B31" s="418" t="s">
        <v>583</v>
      </c>
      <c r="C31" s="596"/>
      <c r="D31" s="596">
        <v>0</v>
      </c>
      <c r="E31" s="597">
        <f t="shared" si="0"/>
        <v>0</v>
      </c>
      <c r="F31" s="596">
        <v>0</v>
      </c>
      <c r="G31" s="596">
        <v>0</v>
      </c>
      <c r="H31" s="598">
        <f t="shared" si="1"/>
        <v>0</v>
      </c>
    </row>
    <row r="32" spans="1:8">
      <c r="A32" s="410">
        <v>11.2</v>
      </c>
      <c r="B32" s="418" t="s">
        <v>584</v>
      </c>
      <c r="C32" s="596"/>
      <c r="D32" s="596">
        <v>0</v>
      </c>
      <c r="E32" s="597">
        <f t="shared" si="0"/>
        <v>0</v>
      </c>
      <c r="F32" s="596">
        <v>0</v>
      </c>
      <c r="G32" s="596">
        <v>0</v>
      </c>
      <c r="H32" s="598">
        <f t="shared" si="1"/>
        <v>0</v>
      </c>
    </row>
    <row r="33" spans="1:8">
      <c r="A33" s="410">
        <v>13</v>
      </c>
      <c r="B33" s="416" t="s">
        <v>585</v>
      </c>
      <c r="C33" s="596">
        <v>273513729.27759165</v>
      </c>
      <c r="D33" s="596">
        <v>97524597.31159997</v>
      </c>
      <c r="E33" s="597">
        <f t="shared" si="0"/>
        <v>371038326.58919162</v>
      </c>
      <c r="F33" s="596">
        <v>79025235.342480272</v>
      </c>
      <c r="G33" s="596">
        <v>41583201.589000016</v>
      </c>
      <c r="H33" s="598">
        <f t="shared" si="1"/>
        <v>120608436.93148029</v>
      </c>
    </row>
    <row r="34" spans="1:8">
      <c r="A34" s="410">
        <v>13.1</v>
      </c>
      <c r="B34" s="421" t="s">
        <v>586</v>
      </c>
      <c r="C34" s="596">
        <v>146073969.61999995</v>
      </c>
      <c r="D34" s="596">
        <v>0</v>
      </c>
      <c r="E34" s="597">
        <f t="shared" si="0"/>
        <v>146073969.61999995</v>
      </c>
      <c r="F34" s="596">
        <v>2614164.94</v>
      </c>
      <c r="G34" s="596">
        <v>0</v>
      </c>
      <c r="H34" s="598">
        <f t="shared" si="1"/>
        <v>2614164.94</v>
      </c>
    </row>
    <row r="35" spans="1:8">
      <c r="A35" s="410">
        <v>13.2</v>
      </c>
      <c r="B35" s="421" t="s">
        <v>587</v>
      </c>
      <c r="C35" s="596">
        <v>0</v>
      </c>
      <c r="D35" s="596">
        <v>0</v>
      </c>
      <c r="E35" s="597">
        <f t="shared" si="0"/>
        <v>0</v>
      </c>
      <c r="F35" s="596">
        <v>0</v>
      </c>
      <c r="G35" s="596">
        <v>0</v>
      </c>
      <c r="H35" s="598">
        <f t="shared" si="1"/>
        <v>0</v>
      </c>
    </row>
    <row r="36" spans="1:8">
      <c r="A36" s="410">
        <v>14</v>
      </c>
      <c r="B36" s="422" t="s">
        <v>588</v>
      </c>
      <c r="C36" s="596">
        <v>13509832881.785797</v>
      </c>
      <c r="D36" s="596">
        <v>12694276056.9184</v>
      </c>
      <c r="E36" s="597">
        <f t="shared" si="0"/>
        <v>26204108938.704197</v>
      </c>
      <c r="F36" s="596">
        <f>SUM(F7,F11,F13,F14,F15,F19,F22,F23,F24,F27,F30,F33)</f>
        <v>12000291651.913877</v>
      </c>
      <c r="G36" s="596">
        <f>SUM(G7,G11,G13,G14,G15,G19,G22,G23,G24,G27,G30,G33)</f>
        <v>11160617687.323498</v>
      </c>
      <c r="H36" s="598">
        <f t="shared" si="1"/>
        <v>23160909339.237373</v>
      </c>
    </row>
    <row r="37" spans="1:8" ht="22.5" customHeight="1">
      <c r="A37" s="410"/>
      <c r="B37" s="423" t="s">
        <v>589</v>
      </c>
      <c r="C37" s="728"/>
      <c r="D37" s="728"/>
      <c r="E37" s="728"/>
      <c r="F37" s="728"/>
      <c r="G37" s="728"/>
      <c r="H37" s="729"/>
    </row>
    <row r="38" spans="1:8">
      <c r="A38" s="410">
        <v>15</v>
      </c>
      <c r="B38" s="424" t="s">
        <v>590</v>
      </c>
      <c r="C38" s="596">
        <v>28061320.780000001</v>
      </c>
      <c r="D38" s="596">
        <v>0</v>
      </c>
      <c r="E38" s="597">
        <f>C38+D38</f>
        <v>28061320.780000001</v>
      </c>
      <c r="F38" s="596">
        <f>F39</f>
        <v>6739540.0000000065</v>
      </c>
      <c r="G38" s="596">
        <f>G39</f>
        <v>75051460</v>
      </c>
      <c r="H38" s="598">
        <f>F38+G38</f>
        <v>81791000</v>
      </c>
    </row>
    <row r="39" spans="1:8">
      <c r="A39" s="425">
        <v>15.1</v>
      </c>
      <c r="B39" s="426" t="s">
        <v>566</v>
      </c>
      <c r="C39" s="596">
        <v>28061320.780000001</v>
      </c>
      <c r="D39" s="596">
        <v>0</v>
      </c>
      <c r="E39" s="597">
        <f t="shared" ref="E39:E52" si="2">C39+D39</f>
        <v>28061320.780000001</v>
      </c>
      <c r="F39" s="596">
        <v>6739540.0000000065</v>
      </c>
      <c r="G39" s="596">
        <v>75051460</v>
      </c>
      <c r="H39" s="598">
        <f t="shared" ref="H39:H53" si="3">F39+G39</f>
        <v>81791000</v>
      </c>
    </row>
    <row r="40" spans="1:8" ht="24" customHeight="1">
      <c r="A40" s="425">
        <v>16</v>
      </c>
      <c r="B40" s="413" t="s">
        <v>591</v>
      </c>
      <c r="C40" s="596"/>
      <c r="D40" s="596"/>
      <c r="E40" s="597">
        <f t="shared" si="2"/>
        <v>0</v>
      </c>
      <c r="F40" s="596"/>
      <c r="G40" s="596"/>
      <c r="H40" s="598">
        <f t="shared" si="3"/>
        <v>0</v>
      </c>
    </row>
    <row r="41" spans="1:8">
      <c r="A41" s="425">
        <v>17</v>
      </c>
      <c r="B41" s="413" t="s">
        <v>592</v>
      </c>
      <c r="C41" s="596">
        <v>9664242622.9524994</v>
      </c>
      <c r="D41" s="596">
        <v>11367736073.442003</v>
      </c>
      <c r="E41" s="597">
        <f t="shared" si="2"/>
        <v>21031978696.394501</v>
      </c>
      <c r="F41" s="596">
        <f>SUM(F42:F45)</f>
        <v>8650052693.9428024</v>
      </c>
      <c r="G41" s="596">
        <f>SUM(G42:G45)</f>
        <v>10041002705.4072</v>
      </c>
      <c r="H41" s="598">
        <f t="shared" si="3"/>
        <v>18691055399.350002</v>
      </c>
    </row>
    <row r="42" spans="1:8">
      <c r="A42" s="425">
        <v>17.100000000000001</v>
      </c>
      <c r="B42" s="427" t="s">
        <v>593</v>
      </c>
      <c r="C42" s="596">
        <v>7616869979.9364986</v>
      </c>
      <c r="D42" s="596">
        <v>10481779932.972002</v>
      </c>
      <c r="E42" s="597">
        <f t="shared" si="2"/>
        <v>18098649912.908501</v>
      </c>
      <c r="F42" s="596">
        <v>6017241029.712801</v>
      </c>
      <c r="G42" s="596">
        <v>8443609970.287199</v>
      </c>
      <c r="H42" s="598">
        <f t="shared" si="3"/>
        <v>14460851000</v>
      </c>
    </row>
    <row r="43" spans="1:8">
      <c r="A43" s="425">
        <v>17.2</v>
      </c>
      <c r="B43" s="428" t="s">
        <v>594</v>
      </c>
      <c r="C43" s="596">
        <v>2043127421.7260001</v>
      </c>
      <c r="D43" s="596">
        <v>494482746.9400003</v>
      </c>
      <c r="E43" s="597">
        <f t="shared" si="2"/>
        <v>2537610168.6660004</v>
      </c>
      <c r="F43" s="596">
        <v>2628748083.6900001</v>
      </c>
      <c r="G43" s="596">
        <v>493508316.75999975</v>
      </c>
      <c r="H43" s="598">
        <f t="shared" si="3"/>
        <v>3122256400.4499998</v>
      </c>
    </row>
    <row r="44" spans="1:8">
      <c r="A44" s="425">
        <v>17.3</v>
      </c>
      <c r="B44" s="427" t="s">
        <v>595</v>
      </c>
      <c r="C44" s="596">
        <v>0</v>
      </c>
      <c r="D44" s="596">
        <v>301639997.35000002</v>
      </c>
      <c r="E44" s="597">
        <f t="shared" si="2"/>
        <v>301639997.35000002</v>
      </c>
      <c r="F44" s="596">
        <v>0</v>
      </c>
      <c r="G44" s="596">
        <v>1019780469.3399999</v>
      </c>
      <c r="H44" s="598">
        <f t="shared" si="3"/>
        <v>1019780469.3399999</v>
      </c>
    </row>
    <row r="45" spans="1:8">
      <c r="A45" s="425">
        <v>17.399999999999999</v>
      </c>
      <c r="B45" s="427" t="s">
        <v>596</v>
      </c>
      <c r="C45" s="596">
        <v>4245221.29</v>
      </c>
      <c r="D45" s="596">
        <v>89833396.179999992</v>
      </c>
      <c r="E45" s="597">
        <f t="shared" si="2"/>
        <v>94078617.469999999</v>
      </c>
      <c r="F45" s="596">
        <v>4063580.54</v>
      </c>
      <c r="G45" s="596">
        <v>84103949.019999996</v>
      </c>
      <c r="H45" s="598">
        <f t="shared" si="3"/>
        <v>88167529.560000002</v>
      </c>
    </row>
    <row r="46" spans="1:8">
      <c r="A46" s="425">
        <v>18</v>
      </c>
      <c r="B46" s="429" t="s">
        <v>597</v>
      </c>
      <c r="C46" s="596">
        <v>997772.08</v>
      </c>
      <c r="D46" s="596">
        <v>2640699.8477000003</v>
      </c>
      <c r="E46" s="597">
        <f t="shared" si="2"/>
        <v>3638471.9277000003</v>
      </c>
      <c r="F46" s="596">
        <v>1325876.5325</v>
      </c>
      <c r="G46" s="596">
        <v>3491549.7753999997</v>
      </c>
      <c r="H46" s="598">
        <f t="shared" si="3"/>
        <v>4817426.3078999994</v>
      </c>
    </row>
    <row r="47" spans="1:8">
      <c r="A47" s="425">
        <v>19</v>
      </c>
      <c r="B47" s="429" t="s">
        <v>598</v>
      </c>
      <c r="C47" s="604">
        <v>121173352.10241669</v>
      </c>
      <c r="D47" s="596">
        <v>0</v>
      </c>
      <c r="E47" s="597">
        <f t="shared" si="2"/>
        <v>121173352.10241669</v>
      </c>
      <c r="F47" s="604">
        <f>SUM(F48:F49)</f>
        <v>39554646.040000007</v>
      </c>
      <c r="G47" s="596">
        <f>SUM(G48:G49)</f>
        <v>0</v>
      </c>
      <c r="H47" s="598">
        <f t="shared" si="3"/>
        <v>39554646.040000007</v>
      </c>
    </row>
    <row r="48" spans="1:8">
      <c r="A48" s="425">
        <v>19.100000000000001</v>
      </c>
      <c r="B48" s="430" t="s">
        <v>599</v>
      </c>
      <c r="C48" s="596">
        <v>98824776.113609806</v>
      </c>
      <c r="D48" s="596">
        <v>0</v>
      </c>
      <c r="E48" s="597">
        <f t="shared" si="2"/>
        <v>98824776.113609806</v>
      </c>
      <c r="F48" s="596">
        <v>22426119.690000001</v>
      </c>
      <c r="G48" s="596">
        <v>0</v>
      </c>
      <c r="H48" s="598">
        <f t="shared" si="3"/>
        <v>22426119.690000001</v>
      </c>
    </row>
    <row r="49" spans="1:8">
      <c r="A49" s="425">
        <v>19.2</v>
      </c>
      <c r="B49" s="431" t="s">
        <v>600</v>
      </c>
      <c r="C49" s="596">
        <v>22348575.988806896</v>
      </c>
      <c r="D49" s="596">
        <v>0</v>
      </c>
      <c r="E49" s="597">
        <f t="shared" si="2"/>
        <v>22348575.988806896</v>
      </c>
      <c r="F49" s="596">
        <v>17128526.350000001</v>
      </c>
      <c r="G49" s="596">
        <v>0</v>
      </c>
      <c r="H49" s="598">
        <f t="shared" si="3"/>
        <v>17128526.350000001</v>
      </c>
    </row>
    <row r="50" spans="1:8">
      <c r="A50" s="425">
        <v>20</v>
      </c>
      <c r="B50" s="432" t="s">
        <v>601</v>
      </c>
      <c r="C50" s="596">
        <v>0</v>
      </c>
      <c r="D50" s="596">
        <v>784304769</v>
      </c>
      <c r="E50" s="597">
        <f t="shared" si="2"/>
        <v>784304769</v>
      </c>
      <c r="F50" s="596">
        <v>0</v>
      </c>
      <c r="G50" s="596">
        <v>995435756.43000007</v>
      </c>
      <c r="H50" s="598">
        <f t="shared" si="3"/>
        <v>995435756.43000007</v>
      </c>
    </row>
    <row r="51" spans="1:8">
      <c r="A51" s="425">
        <v>21</v>
      </c>
      <c r="B51" s="420" t="s">
        <v>602</v>
      </c>
      <c r="C51" s="596">
        <v>159958129.92952144</v>
      </c>
      <c r="D51" s="596">
        <v>41842822.421299994</v>
      </c>
      <c r="E51" s="597">
        <f t="shared" si="2"/>
        <v>201800952.35082144</v>
      </c>
      <c r="F51" s="596">
        <v>113611682.99369553</v>
      </c>
      <c r="G51" s="596">
        <v>23859201.694900006</v>
      </c>
      <c r="H51" s="598">
        <f t="shared" si="3"/>
        <v>137470884.68859553</v>
      </c>
    </row>
    <row r="52" spans="1:8">
      <c r="A52" s="425">
        <v>21.1</v>
      </c>
      <c r="B52" s="428" t="s">
        <v>603</v>
      </c>
      <c r="C52" s="596">
        <v>2327414.75</v>
      </c>
      <c r="D52" s="596"/>
      <c r="E52" s="597">
        <f t="shared" si="2"/>
        <v>2327414.75</v>
      </c>
      <c r="F52" s="596">
        <v>1702000</v>
      </c>
      <c r="G52" s="596"/>
      <c r="H52" s="598">
        <f t="shared" si="3"/>
        <v>1702000</v>
      </c>
    </row>
    <row r="53" spans="1:8">
      <c r="A53" s="425">
        <v>22</v>
      </c>
      <c r="B53" s="433" t="s">
        <v>604</v>
      </c>
      <c r="C53" s="596">
        <v>9974433197.8444386</v>
      </c>
      <c r="D53" s="596">
        <v>12196524364.711004</v>
      </c>
      <c r="E53" s="597">
        <f>C53+D53</f>
        <v>22170957562.555443</v>
      </c>
      <c r="F53" s="596">
        <f>SUM(F38,F40,F41,F46,F47,F50,F51)</f>
        <v>8811284439.5089989</v>
      </c>
      <c r="G53" s="596">
        <f>SUM(G38,G40,G41,G46,G47,G50,G51)</f>
        <v>11138840673.307501</v>
      </c>
      <c r="H53" s="598">
        <f t="shared" si="3"/>
        <v>19950125112.816498</v>
      </c>
    </row>
    <row r="54" spans="1:8" ht="24" customHeight="1">
      <c r="A54" s="425"/>
      <c r="B54" s="434" t="s">
        <v>605</v>
      </c>
      <c r="C54" s="728"/>
      <c r="D54" s="728"/>
      <c r="E54" s="728"/>
      <c r="F54" s="728"/>
      <c r="G54" s="728"/>
      <c r="H54" s="729"/>
    </row>
    <row r="55" spans="1:8">
      <c r="A55" s="425">
        <v>23</v>
      </c>
      <c r="B55" s="432" t="s">
        <v>606</v>
      </c>
      <c r="C55" s="596">
        <v>27993660.18</v>
      </c>
      <c r="D55" s="596"/>
      <c r="E55" s="597">
        <f>C55+D55</f>
        <v>27993660.18</v>
      </c>
      <c r="F55" s="596">
        <v>27993660.18</v>
      </c>
      <c r="G55" s="596"/>
      <c r="H55" s="598">
        <f>F55+G55</f>
        <v>27993660.18</v>
      </c>
    </row>
    <row r="56" spans="1:8">
      <c r="A56" s="425">
        <v>24</v>
      </c>
      <c r="B56" s="432" t="s">
        <v>607</v>
      </c>
      <c r="C56" s="596"/>
      <c r="D56" s="596"/>
      <c r="E56" s="597">
        <f t="shared" ref="E56:E69" si="4">C56+D56</f>
        <v>0</v>
      </c>
      <c r="F56" s="596"/>
      <c r="G56" s="596"/>
      <c r="H56" s="598">
        <f t="shared" ref="H56:H69" si="5">F56+G56</f>
        <v>0</v>
      </c>
    </row>
    <row r="57" spans="1:8">
      <c r="A57" s="425">
        <v>25</v>
      </c>
      <c r="B57" s="429" t="s">
        <v>608</v>
      </c>
      <c r="C57" s="596">
        <v>182642927.07627702</v>
      </c>
      <c r="D57" s="596"/>
      <c r="E57" s="597">
        <f t="shared" si="4"/>
        <v>182642927.07627702</v>
      </c>
      <c r="F57" s="596">
        <v>164148397.39627701</v>
      </c>
      <c r="G57" s="596"/>
      <c r="H57" s="598">
        <f t="shared" si="5"/>
        <v>164148397.39627701</v>
      </c>
    </row>
    <row r="58" spans="1:8">
      <c r="A58" s="425">
        <v>26</v>
      </c>
      <c r="B58" s="429" t="s">
        <v>609</v>
      </c>
      <c r="C58" s="596">
        <v>-10173</v>
      </c>
      <c r="D58" s="596"/>
      <c r="E58" s="597">
        <f t="shared" si="4"/>
        <v>-10173</v>
      </c>
      <c r="F58" s="596">
        <v>-10173</v>
      </c>
      <c r="G58" s="596"/>
      <c r="H58" s="598">
        <f t="shared" si="5"/>
        <v>-10173</v>
      </c>
    </row>
    <row r="59" spans="1:8">
      <c r="A59" s="425">
        <v>27</v>
      </c>
      <c r="B59" s="429" t="s">
        <v>610</v>
      </c>
      <c r="C59" s="596">
        <v>0</v>
      </c>
      <c r="D59" s="596">
        <v>0</v>
      </c>
      <c r="E59" s="597">
        <f t="shared" si="4"/>
        <v>0</v>
      </c>
      <c r="F59" s="596">
        <v>0</v>
      </c>
      <c r="G59" s="596">
        <f>SUM(G60:G61)</f>
        <v>0</v>
      </c>
      <c r="H59" s="598">
        <f t="shared" si="5"/>
        <v>0</v>
      </c>
    </row>
    <row r="60" spans="1:8">
      <c r="A60" s="425">
        <v>27.1</v>
      </c>
      <c r="B60" s="427" t="s">
        <v>611</v>
      </c>
      <c r="C60" s="596"/>
      <c r="D60" s="596"/>
      <c r="E60" s="597">
        <f t="shared" si="4"/>
        <v>0</v>
      </c>
      <c r="F60" s="596"/>
      <c r="G60" s="596"/>
      <c r="H60" s="598">
        <f t="shared" si="5"/>
        <v>0</v>
      </c>
    </row>
    <row r="61" spans="1:8">
      <c r="A61" s="425">
        <v>27.2</v>
      </c>
      <c r="B61" s="427" t="s">
        <v>612</v>
      </c>
      <c r="C61" s="596"/>
      <c r="D61" s="596"/>
      <c r="E61" s="597">
        <f t="shared" si="4"/>
        <v>0</v>
      </c>
      <c r="F61" s="596"/>
      <c r="G61" s="596"/>
      <c r="H61" s="598">
        <f t="shared" si="5"/>
        <v>0</v>
      </c>
    </row>
    <row r="62" spans="1:8">
      <c r="A62" s="425">
        <v>28</v>
      </c>
      <c r="B62" s="435" t="s">
        <v>613</v>
      </c>
      <c r="C62" s="596">
        <v>0</v>
      </c>
      <c r="D62" s="596"/>
      <c r="E62" s="597">
        <f t="shared" si="4"/>
        <v>0</v>
      </c>
      <c r="F62" s="596">
        <v>0</v>
      </c>
      <c r="G62" s="596"/>
      <c r="H62" s="598">
        <f t="shared" si="5"/>
        <v>0</v>
      </c>
    </row>
    <row r="63" spans="1:8">
      <c r="A63" s="425">
        <v>29</v>
      </c>
      <c r="B63" s="429" t="s">
        <v>614</v>
      </c>
      <c r="C63" s="596">
        <v>32124322.266700003</v>
      </c>
      <c r="D63" s="596">
        <v>0</v>
      </c>
      <c r="E63" s="597">
        <f t="shared" si="4"/>
        <v>32124322.266700003</v>
      </c>
      <c r="F63" s="596">
        <v>-18309259.520000011</v>
      </c>
      <c r="G63" s="596">
        <f>SUM(G64:G66)</f>
        <v>0</v>
      </c>
      <c r="H63" s="598">
        <f t="shared" si="5"/>
        <v>-18309259.520000011</v>
      </c>
    </row>
    <row r="64" spans="1:8">
      <c r="A64" s="425">
        <v>29.1</v>
      </c>
      <c r="B64" s="419" t="s">
        <v>615</v>
      </c>
      <c r="C64" s="596">
        <v>2358668.17</v>
      </c>
      <c r="D64" s="596"/>
      <c r="E64" s="597">
        <f t="shared" si="4"/>
        <v>2358668.17</v>
      </c>
      <c r="F64" s="596">
        <v>2358668.17</v>
      </c>
      <c r="G64" s="596"/>
      <c r="H64" s="598">
        <f t="shared" si="5"/>
        <v>2358668.17</v>
      </c>
    </row>
    <row r="65" spans="1:8" ht="24.95" customHeight="1">
      <c r="A65" s="425">
        <v>29.2</v>
      </c>
      <c r="B65" s="442" t="s">
        <v>616</v>
      </c>
      <c r="C65" s="596">
        <v>858680.64</v>
      </c>
      <c r="D65" s="596"/>
      <c r="E65" s="597">
        <f t="shared" si="4"/>
        <v>858680.64</v>
      </c>
      <c r="F65" s="596">
        <v>-33821.579999999958</v>
      </c>
      <c r="G65" s="596"/>
      <c r="H65" s="598">
        <f t="shared" si="5"/>
        <v>-33821.579999999958</v>
      </c>
    </row>
    <row r="66" spans="1:8" ht="22.5" customHeight="1">
      <c r="A66" s="425">
        <v>29.3</v>
      </c>
      <c r="B66" s="442" t="s">
        <v>617</v>
      </c>
      <c r="C66" s="596">
        <v>28906973.456700005</v>
      </c>
      <c r="D66" s="596"/>
      <c r="E66" s="597">
        <f t="shared" si="4"/>
        <v>28906973.456700005</v>
      </c>
      <c r="F66" s="596">
        <v>-20634106.110000011</v>
      </c>
      <c r="G66" s="596"/>
      <c r="H66" s="598">
        <f t="shared" si="5"/>
        <v>-20634106.110000011</v>
      </c>
    </row>
    <row r="67" spans="1:8">
      <c r="A67" s="425">
        <v>30</v>
      </c>
      <c r="B67" s="416" t="s">
        <v>618</v>
      </c>
      <c r="C67" s="596">
        <v>3790400640.1257858</v>
      </c>
      <c r="D67" s="596"/>
      <c r="E67" s="597">
        <f t="shared" si="4"/>
        <v>3790400640.1257858</v>
      </c>
      <c r="F67" s="596">
        <v>3036961601.2212281</v>
      </c>
      <c r="G67" s="596"/>
      <c r="H67" s="598">
        <f t="shared" si="5"/>
        <v>3036961601.2212281</v>
      </c>
    </row>
    <row r="68" spans="1:8">
      <c r="A68" s="425">
        <v>31</v>
      </c>
      <c r="B68" s="436" t="s">
        <v>619</v>
      </c>
      <c r="C68" s="596">
        <v>4033151376.6487627</v>
      </c>
      <c r="D68" s="596">
        <v>0</v>
      </c>
      <c r="E68" s="597">
        <f t="shared" si="4"/>
        <v>4033151376.6487627</v>
      </c>
      <c r="F68" s="596">
        <f>SUM(F55,F56,F57,F58,F59,F62,F63,F67)</f>
        <v>3210784226.2775049</v>
      </c>
      <c r="G68" s="596">
        <f>SUM(G55,G56,G57,G58,G59,G62,G63,G67)</f>
        <v>0</v>
      </c>
      <c r="H68" s="598">
        <f t="shared" si="5"/>
        <v>3210784226.2775049</v>
      </c>
    </row>
    <row r="69" spans="1:8" ht="15.75" thickBot="1">
      <c r="A69" s="425">
        <v>32</v>
      </c>
      <c r="B69" s="437" t="s">
        <v>620</v>
      </c>
      <c r="C69" s="605">
        <v>14007584574.493202</v>
      </c>
      <c r="D69" s="605">
        <v>12196524364.711004</v>
      </c>
      <c r="E69" s="595">
        <f t="shared" si="4"/>
        <v>26204108939.204208</v>
      </c>
      <c r="F69" s="605">
        <f>SUM(F53,F68)</f>
        <v>12022068665.786503</v>
      </c>
      <c r="G69" s="605">
        <f>SUM(G53,G68)</f>
        <v>11138840673.307501</v>
      </c>
      <c r="H69" s="595">
        <f t="shared" si="5"/>
        <v>23160909339.094002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topLeftCell="A19" zoomScale="80" zoomScaleNormal="80" workbookViewId="0">
      <selection activeCell="K15" sqref="K15"/>
    </sheetView>
  </sheetViews>
  <sheetFormatPr defaultRowHeight="15"/>
  <cols>
    <col min="2" max="2" width="66.5703125" customWidth="1"/>
    <col min="3" max="8" width="17.85546875" customWidth="1"/>
  </cols>
  <sheetData>
    <row r="1" spans="1:8" s="5" customFormat="1" ht="14.25">
      <c r="A1" s="2" t="s">
        <v>30</v>
      </c>
      <c r="B1" s="3" t="str">
        <f>'Info '!C2</f>
        <v xml:space="preserve">JSC "Bank of Georgia" </v>
      </c>
      <c r="C1" s="3"/>
      <c r="D1" s="4"/>
      <c r="E1" s="4"/>
      <c r="F1" s="4"/>
      <c r="G1" s="4"/>
    </row>
    <row r="2" spans="1:8" s="5" customFormat="1" ht="14.25">
      <c r="A2" s="2" t="s">
        <v>31</v>
      </c>
      <c r="B2" s="362">
        <f>'1. key ratios '!B2</f>
        <v>45016</v>
      </c>
      <c r="C2" s="6"/>
      <c r="D2" s="7"/>
      <c r="E2" s="7"/>
      <c r="F2" s="7"/>
      <c r="G2" s="7"/>
      <c r="H2" s="8"/>
    </row>
    <row r="4" spans="1:8">
      <c r="A4" s="738" t="s">
        <v>6</v>
      </c>
      <c r="B4" s="740" t="s">
        <v>621</v>
      </c>
      <c r="C4" s="733" t="s">
        <v>558</v>
      </c>
      <c r="D4" s="733"/>
      <c r="E4" s="733"/>
      <c r="F4" s="733" t="s">
        <v>559</v>
      </c>
      <c r="G4" s="733"/>
      <c r="H4" s="734"/>
    </row>
    <row r="5" spans="1:8" ht="15.6" customHeight="1">
      <c r="A5" s="739"/>
      <c r="B5" s="741"/>
      <c r="C5" s="440" t="s">
        <v>32</v>
      </c>
      <c r="D5" s="440" t="s">
        <v>33</v>
      </c>
      <c r="E5" s="440" t="s">
        <v>34</v>
      </c>
      <c r="F5" s="440" t="s">
        <v>32</v>
      </c>
      <c r="G5" s="440" t="s">
        <v>33</v>
      </c>
      <c r="H5" s="440" t="s">
        <v>34</v>
      </c>
    </row>
    <row r="6" spans="1:8">
      <c r="A6" s="441">
        <v>1</v>
      </c>
      <c r="B6" s="607" t="s">
        <v>622</v>
      </c>
      <c r="C6" s="606">
        <f>SUM(C7:C12)</f>
        <v>432260227.8202067</v>
      </c>
      <c r="D6" s="606">
        <f>SUM(D7:D12)</f>
        <v>184851959.44489998</v>
      </c>
      <c r="E6" s="593">
        <f>C6+D6</f>
        <v>617112187.26510668</v>
      </c>
      <c r="F6" s="606">
        <v>366805763.42379999</v>
      </c>
      <c r="G6" s="606">
        <v>130872623.66120002</v>
      </c>
      <c r="H6" s="593">
        <f>F6+G6</f>
        <v>497678387.08500004</v>
      </c>
    </row>
    <row r="7" spans="1:8">
      <c r="A7" s="441">
        <v>1.1000000000000001</v>
      </c>
      <c r="B7" s="471" t="s">
        <v>565</v>
      </c>
      <c r="C7" s="606"/>
      <c r="D7" s="606"/>
      <c r="E7" s="593">
        <f t="shared" ref="E7:E45" si="0">C7+D7</f>
        <v>0</v>
      </c>
      <c r="F7" s="606"/>
      <c r="G7" s="606"/>
      <c r="H7" s="593">
        <f t="shared" ref="H7:H45" si="1">F7+G7</f>
        <v>0</v>
      </c>
    </row>
    <row r="8" spans="1:8">
      <c r="A8" s="441">
        <v>1.2</v>
      </c>
      <c r="B8" s="471" t="s">
        <v>567</v>
      </c>
      <c r="C8" s="606"/>
      <c r="D8" s="606"/>
      <c r="E8" s="593">
        <f t="shared" si="0"/>
        <v>0</v>
      </c>
      <c r="F8" s="606"/>
      <c r="G8" s="606"/>
      <c r="H8" s="593">
        <f t="shared" si="1"/>
        <v>0</v>
      </c>
    </row>
    <row r="9" spans="1:8" ht="21.6" customHeight="1">
      <c r="A9" s="441">
        <v>1.3</v>
      </c>
      <c r="B9" s="471" t="s">
        <v>623</v>
      </c>
      <c r="C9" s="606"/>
      <c r="D9" s="606"/>
      <c r="E9" s="593">
        <f t="shared" si="0"/>
        <v>0</v>
      </c>
      <c r="F9" s="606"/>
      <c r="G9" s="606"/>
      <c r="H9" s="593">
        <f t="shared" si="1"/>
        <v>0</v>
      </c>
    </row>
    <row r="10" spans="1:8">
      <c r="A10" s="441">
        <v>1.4</v>
      </c>
      <c r="B10" s="471" t="s">
        <v>569</v>
      </c>
      <c r="C10" s="606">
        <v>49336168.969999999</v>
      </c>
      <c r="D10" s="606">
        <v>23422147.170000006</v>
      </c>
      <c r="E10" s="593">
        <f t="shared" si="0"/>
        <v>72758316.140000001</v>
      </c>
      <c r="F10" s="606">
        <v>62455750.689999998</v>
      </c>
      <c r="G10" s="606">
        <v>397392.40999999642</v>
      </c>
      <c r="H10" s="593">
        <f t="shared" si="1"/>
        <v>62853143.099999994</v>
      </c>
    </row>
    <row r="11" spans="1:8">
      <c r="A11" s="441">
        <v>1.5</v>
      </c>
      <c r="B11" s="471" t="s">
        <v>573</v>
      </c>
      <c r="C11" s="606">
        <v>382022058.52819997</v>
      </c>
      <c r="D11" s="606">
        <v>161429812.27489996</v>
      </c>
      <c r="E11" s="593">
        <f t="shared" si="0"/>
        <v>543451870.80309987</v>
      </c>
      <c r="F11" s="606">
        <v>303215012.73379999</v>
      </c>
      <c r="G11" s="606">
        <v>130475231.25120002</v>
      </c>
      <c r="H11" s="593">
        <f t="shared" si="1"/>
        <v>433690243.98500001</v>
      </c>
    </row>
    <row r="12" spans="1:8">
      <c r="A12" s="441">
        <v>1.6</v>
      </c>
      <c r="B12" s="471" t="s">
        <v>455</v>
      </c>
      <c r="C12" s="606">
        <v>902000.32200677972</v>
      </c>
      <c r="D12" s="606"/>
      <c r="E12" s="593">
        <f t="shared" si="0"/>
        <v>902000.32200677972</v>
      </c>
      <c r="F12" s="606">
        <v>1135000</v>
      </c>
      <c r="G12" s="606"/>
      <c r="H12" s="593">
        <f t="shared" si="1"/>
        <v>1135000</v>
      </c>
    </row>
    <row r="13" spans="1:8">
      <c r="A13" s="441">
        <v>2</v>
      </c>
      <c r="B13" s="607" t="s">
        <v>624</v>
      </c>
      <c r="C13" s="606">
        <f>SUM(C14:C17)</f>
        <v>-214781680.02999997</v>
      </c>
      <c r="D13" s="606">
        <f>SUM(D14:D17)</f>
        <v>-39098947.530099973</v>
      </c>
      <c r="E13" s="593">
        <f t="shared" si="0"/>
        <v>-253880627.56009996</v>
      </c>
      <c r="F13" s="606">
        <v>-188457918.85999998</v>
      </c>
      <c r="G13" s="606">
        <v>-47318759.070000008</v>
      </c>
      <c r="H13" s="593">
        <f t="shared" si="1"/>
        <v>-235776677.93000001</v>
      </c>
    </row>
    <row r="14" spans="1:8">
      <c r="A14" s="441">
        <v>2.1</v>
      </c>
      <c r="B14" s="471" t="s">
        <v>625</v>
      </c>
      <c r="C14" s="606"/>
      <c r="D14" s="606"/>
      <c r="E14" s="593">
        <f t="shared" si="0"/>
        <v>0</v>
      </c>
      <c r="F14" s="606"/>
      <c r="G14" s="606"/>
      <c r="H14" s="593">
        <f t="shared" si="1"/>
        <v>0</v>
      </c>
    </row>
    <row r="15" spans="1:8" ht="24.6" customHeight="1">
      <c r="A15" s="441">
        <v>2.2000000000000002</v>
      </c>
      <c r="B15" s="471" t="s">
        <v>626</v>
      </c>
      <c r="C15" s="606"/>
      <c r="D15" s="606"/>
      <c r="E15" s="593">
        <f t="shared" si="0"/>
        <v>0</v>
      </c>
      <c r="F15" s="606"/>
      <c r="G15" s="606"/>
      <c r="H15" s="593">
        <f t="shared" si="1"/>
        <v>0</v>
      </c>
    </row>
    <row r="16" spans="1:8" ht="20.45" customHeight="1">
      <c r="A16" s="441">
        <v>2.2999999999999998</v>
      </c>
      <c r="B16" s="471" t="s">
        <v>627</v>
      </c>
      <c r="C16" s="606">
        <v>-213604016.93999997</v>
      </c>
      <c r="D16" s="606">
        <v>-47131797.890099972</v>
      </c>
      <c r="E16" s="593">
        <f t="shared" si="0"/>
        <v>-260735814.83009994</v>
      </c>
      <c r="F16" s="606">
        <v>-187294986.36999997</v>
      </c>
      <c r="G16" s="606">
        <v>-52350841.480000004</v>
      </c>
      <c r="H16" s="593">
        <f t="shared" si="1"/>
        <v>-239645827.84999996</v>
      </c>
    </row>
    <row r="17" spans="1:8">
      <c r="A17" s="441">
        <v>2.4</v>
      </c>
      <c r="B17" s="471" t="s">
        <v>628</v>
      </c>
      <c r="C17" s="606">
        <v>-1177663.0900000001</v>
      </c>
      <c r="D17" s="606">
        <v>8032850.3600000003</v>
      </c>
      <c r="E17" s="593">
        <f t="shared" si="0"/>
        <v>6855187.2700000005</v>
      </c>
      <c r="F17" s="606">
        <v>-1162932.49</v>
      </c>
      <c r="G17" s="606">
        <v>5032082.41</v>
      </c>
      <c r="H17" s="593">
        <f t="shared" si="1"/>
        <v>3869149.92</v>
      </c>
    </row>
    <row r="18" spans="1:8">
      <c r="A18" s="441">
        <v>3</v>
      </c>
      <c r="B18" s="607" t="s">
        <v>629</v>
      </c>
      <c r="C18" s="606"/>
      <c r="D18" s="606"/>
      <c r="E18" s="593">
        <f t="shared" si="0"/>
        <v>0</v>
      </c>
      <c r="F18" s="606"/>
      <c r="G18" s="606"/>
      <c r="H18" s="593">
        <f t="shared" si="1"/>
        <v>0</v>
      </c>
    </row>
    <row r="19" spans="1:8">
      <c r="A19" s="441">
        <v>4</v>
      </c>
      <c r="B19" s="607" t="s">
        <v>630</v>
      </c>
      <c r="C19" s="606">
        <v>96943702.290000007</v>
      </c>
      <c r="D19" s="606">
        <v>49331297.709999993</v>
      </c>
      <c r="E19" s="593">
        <f t="shared" si="0"/>
        <v>146275000</v>
      </c>
      <c r="F19" s="606">
        <v>71075151.930000007</v>
      </c>
      <c r="G19" s="606">
        <v>27914848.069999993</v>
      </c>
      <c r="H19" s="593">
        <f t="shared" si="1"/>
        <v>98990000</v>
      </c>
    </row>
    <row r="20" spans="1:8">
      <c r="A20" s="441">
        <v>5</v>
      </c>
      <c r="B20" s="607" t="s">
        <v>631</v>
      </c>
      <c r="C20" s="606">
        <v>-33811209.759999998</v>
      </c>
      <c r="D20" s="606">
        <v>-43763804.190000005</v>
      </c>
      <c r="E20" s="593">
        <f t="shared" si="0"/>
        <v>-77575013.950000003</v>
      </c>
      <c r="F20" s="606">
        <v>-21364211.169999998</v>
      </c>
      <c r="G20" s="606">
        <v>-31053947.710000005</v>
      </c>
      <c r="H20" s="593">
        <f t="shared" si="1"/>
        <v>-52418158.880000003</v>
      </c>
    </row>
    <row r="21" spans="1:8" ht="24" customHeight="1">
      <c r="A21" s="441">
        <v>6</v>
      </c>
      <c r="B21" s="607" t="s">
        <v>632</v>
      </c>
      <c r="C21" s="606">
        <v>2631667.73</v>
      </c>
      <c r="D21" s="606"/>
      <c r="E21" s="593">
        <f t="shared" si="0"/>
        <v>2631667.73</v>
      </c>
      <c r="F21" s="606">
        <v>2527000</v>
      </c>
      <c r="G21" s="606"/>
      <c r="H21" s="593">
        <f t="shared" si="1"/>
        <v>2527000</v>
      </c>
    </row>
    <row r="22" spans="1:8" ht="18.600000000000001" customHeight="1">
      <c r="A22" s="441">
        <v>7</v>
      </c>
      <c r="B22" s="607" t="s">
        <v>633</v>
      </c>
      <c r="C22" s="606"/>
      <c r="D22" s="606"/>
      <c r="E22" s="593">
        <f t="shared" si="0"/>
        <v>0</v>
      </c>
      <c r="F22" s="606"/>
      <c r="G22" s="606"/>
      <c r="H22" s="593">
        <f t="shared" si="1"/>
        <v>0</v>
      </c>
    </row>
    <row r="23" spans="1:8" ht="25.5" customHeight="1">
      <c r="A23" s="441">
        <v>8</v>
      </c>
      <c r="B23" s="608" t="s">
        <v>634</v>
      </c>
      <c r="C23" s="606">
        <v>5151000</v>
      </c>
      <c r="D23" s="606"/>
      <c r="E23" s="593">
        <f t="shared" si="0"/>
        <v>5151000</v>
      </c>
      <c r="F23" s="606">
        <v>-1437000</v>
      </c>
      <c r="G23" s="606"/>
      <c r="H23" s="593">
        <f t="shared" si="1"/>
        <v>-1437000</v>
      </c>
    </row>
    <row r="24" spans="1:8" ht="34.5" customHeight="1">
      <c r="A24" s="441">
        <v>9</v>
      </c>
      <c r="B24" s="608" t="s">
        <v>635</v>
      </c>
      <c r="C24" s="606">
        <v>-280000</v>
      </c>
      <c r="D24" s="606"/>
      <c r="E24" s="593">
        <f t="shared" si="0"/>
        <v>-280000</v>
      </c>
      <c r="F24" s="606">
        <v>271000</v>
      </c>
      <c r="G24" s="606"/>
      <c r="H24" s="593">
        <f t="shared" si="1"/>
        <v>271000</v>
      </c>
    </row>
    <row r="25" spans="1:8">
      <c r="A25" s="441">
        <v>10</v>
      </c>
      <c r="B25" s="607" t="s">
        <v>636</v>
      </c>
      <c r="C25" s="606">
        <v>61518090.5</v>
      </c>
      <c r="D25" s="606">
        <v>13243909.5</v>
      </c>
      <c r="E25" s="593">
        <f t="shared" si="0"/>
        <v>74762000</v>
      </c>
      <c r="F25" s="606">
        <v>45905961.649999999</v>
      </c>
      <c r="G25" s="606">
        <v>7090038.3499999996</v>
      </c>
      <c r="H25" s="593">
        <f t="shared" si="1"/>
        <v>52996000</v>
      </c>
    </row>
    <row r="26" spans="1:8">
      <c r="A26" s="441">
        <v>11</v>
      </c>
      <c r="B26" s="609" t="s">
        <v>637</v>
      </c>
      <c r="C26" s="606"/>
      <c r="D26" s="606"/>
      <c r="E26" s="593">
        <f t="shared" si="0"/>
        <v>0</v>
      </c>
      <c r="F26" s="606"/>
      <c r="G26" s="606"/>
      <c r="H26" s="593">
        <f t="shared" si="1"/>
        <v>0</v>
      </c>
    </row>
    <row r="27" spans="1:8">
      <c r="A27" s="441">
        <v>12</v>
      </c>
      <c r="B27" s="607" t="s">
        <v>638</v>
      </c>
      <c r="C27" s="606">
        <v>526612.14769765129</v>
      </c>
      <c r="D27" s="606"/>
      <c r="E27" s="593">
        <f t="shared" si="0"/>
        <v>526612.14769765129</v>
      </c>
      <c r="F27" s="606">
        <v>-1403137.8010045588</v>
      </c>
      <c r="G27" s="606"/>
      <c r="H27" s="593">
        <f t="shared" si="1"/>
        <v>-1403137.8010045588</v>
      </c>
    </row>
    <row r="28" spans="1:8">
      <c r="A28" s="441">
        <v>13</v>
      </c>
      <c r="B28" s="607" t="s">
        <v>639</v>
      </c>
      <c r="C28" s="606"/>
      <c r="D28" s="606"/>
      <c r="E28" s="593">
        <f t="shared" si="0"/>
        <v>0</v>
      </c>
      <c r="F28" s="606"/>
      <c r="G28" s="606"/>
      <c r="H28" s="593">
        <f t="shared" si="1"/>
        <v>0</v>
      </c>
    </row>
    <row r="29" spans="1:8">
      <c r="A29" s="441">
        <v>14</v>
      </c>
      <c r="B29" s="607" t="s">
        <v>640</v>
      </c>
      <c r="C29" s="606">
        <f>SUM(C30:C31)</f>
        <v>-108365891.36000001</v>
      </c>
      <c r="D29" s="606">
        <f>SUM(D30:D31)</f>
        <v>0</v>
      </c>
      <c r="E29" s="593">
        <f t="shared" si="0"/>
        <v>-108365891.36000001</v>
      </c>
      <c r="F29" s="606">
        <v>-89887646.25</v>
      </c>
      <c r="G29" s="606">
        <v>0</v>
      </c>
      <c r="H29" s="593">
        <f t="shared" si="1"/>
        <v>-89887646.25</v>
      </c>
    </row>
    <row r="30" spans="1:8">
      <c r="A30" s="441">
        <v>14.1</v>
      </c>
      <c r="B30" s="610" t="s">
        <v>641</v>
      </c>
      <c r="C30" s="596">
        <v>-78701267.370000005</v>
      </c>
      <c r="D30" s="606"/>
      <c r="E30" s="593">
        <f t="shared" si="0"/>
        <v>-78701267.370000005</v>
      </c>
      <c r="F30" s="606">
        <v>-64190989.32</v>
      </c>
      <c r="G30" s="606"/>
      <c r="H30" s="593">
        <f t="shared" si="1"/>
        <v>-64190989.32</v>
      </c>
    </row>
    <row r="31" spans="1:8">
      <c r="A31" s="441">
        <v>14.2</v>
      </c>
      <c r="B31" s="610" t="s">
        <v>642</v>
      </c>
      <c r="C31" s="596">
        <v>-29664623.990000002</v>
      </c>
      <c r="D31" s="606"/>
      <c r="E31" s="593">
        <f t="shared" si="0"/>
        <v>-29664623.990000002</v>
      </c>
      <c r="F31" s="606">
        <v>-25696656.93</v>
      </c>
      <c r="G31" s="606"/>
      <c r="H31" s="593">
        <f t="shared" si="1"/>
        <v>-25696656.93</v>
      </c>
    </row>
    <row r="32" spans="1:8">
      <c r="A32" s="441">
        <v>15</v>
      </c>
      <c r="B32" s="607" t="s">
        <v>643</v>
      </c>
      <c r="C32" s="606">
        <v>-22881585.84</v>
      </c>
      <c r="D32" s="606"/>
      <c r="E32" s="593">
        <f t="shared" si="0"/>
        <v>-22881585.84</v>
      </c>
      <c r="F32" s="606">
        <v>-20283935.850000001</v>
      </c>
      <c r="G32" s="606"/>
      <c r="H32" s="593">
        <f t="shared" si="1"/>
        <v>-20283935.850000001</v>
      </c>
    </row>
    <row r="33" spans="1:8" ht="22.5" customHeight="1">
      <c r="A33" s="441">
        <v>16</v>
      </c>
      <c r="B33" s="437" t="s">
        <v>644</v>
      </c>
      <c r="C33" s="606">
        <v>-7291067.2199999988</v>
      </c>
      <c r="D33" s="606">
        <v>141289.85999999999</v>
      </c>
      <c r="E33" s="593">
        <f t="shared" si="0"/>
        <v>-7149777.3599999985</v>
      </c>
      <c r="F33" s="606">
        <v>-4585634.8599999994</v>
      </c>
      <c r="G33" s="606">
        <v>-673365.14</v>
      </c>
      <c r="H33" s="593">
        <f t="shared" si="1"/>
        <v>-5258999.9999999991</v>
      </c>
    </row>
    <row r="34" spans="1:8">
      <c r="A34" s="441">
        <v>17</v>
      </c>
      <c r="B34" s="607" t="s">
        <v>645</v>
      </c>
      <c r="C34" s="606">
        <f>C35+C36</f>
        <v>-137595.64990000005</v>
      </c>
      <c r="D34" s="606">
        <f>SUM(D35:D36)</f>
        <v>0</v>
      </c>
      <c r="E34" s="593">
        <f t="shared" si="0"/>
        <v>-137595.64990000005</v>
      </c>
      <c r="F34" s="606">
        <v>224143.81890000004</v>
      </c>
      <c r="G34" s="606">
        <v>0</v>
      </c>
      <c r="H34" s="593">
        <f t="shared" si="1"/>
        <v>224143.81890000004</v>
      </c>
    </row>
    <row r="35" spans="1:8">
      <c r="A35" s="441">
        <v>17.100000000000001</v>
      </c>
      <c r="B35" s="610" t="s">
        <v>646</v>
      </c>
      <c r="C35" s="606">
        <v>53733.500099999947</v>
      </c>
      <c r="D35" s="606"/>
      <c r="E35" s="593">
        <f t="shared" si="0"/>
        <v>53733.500099999947</v>
      </c>
      <c r="F35" s="606">
        <v>245780.33890000003</v>
      </c>
      <c r="G35" s="606"/>
      <c r="H35" s="593">
        <f t="shared" si="1"/>
        <v>245780.33890000003</v>
      </c>
    </row>
    <row r="36" spans="1:8">
      <c r="A36" s="441">
        <v>17.2</v>
      </c>
      <c r="B36" s="610" t="s">
        <v>647</v>
      </c>
      <c r="C36" s="606">
        <v>-191329.15</v>
      </c>
      <c r="D36" s="606"/>
      <c r="E36" s="593">
        <f t="shared" si="0"/>
        <v>-191329.15</v>
      </c>
      <c r="F36" s="606">
        <v>-21636.52</v>
      </c>
      <c r="G36" s="606"/>
      <c r="H36" s="593">
        <f t="shared" si="1"/>
        <v>-21636.52</v>
      </c>
    </row>
    <row r="37" spans="1:8" ht="41.45" customHeight="1">
      <c r="A37" s="441">
        <v>18</v>
      </c>
      <c r="B37" s="611" t="s">
        <v>648</v>
      </c>
      <c r="C37" s="606">
        <f>SUM(C38:C39)</f>
        <v>-43854919.945465937</v>
      </c>
      <c r="D37" s="606">
        <f>SUM(D38:D39)</f>
        <v>0</v>
      </c>
      <c r="E37" s="593">
        <f t="shared" si="0"/>
        <v>-43854919.945465937</v>
      </c>
      <c r="F37" s="606">
        <v>-11246869.925095437</v>
      </c>
      <c r="G37" s="606">
        <v>0</v>
      </c>
      <c r="H37" s="593">
        <f t="shared" si="1"/>
        <v>-11246869.925095437</v>
      </c>
    </row>
    <row r="38" spans="1:8">
      <c r="A38" s="441">
        <v>18.100000000000001</v>
      </c>
      <c r="B38" s="612" t="s">
        <v>649</v>
      </c>
      <c r="C38" s="606">
        <v>-2025930.4400000002</v>
      </c>
      <c r="D38" s="606"/>
      <c r="E38" s="593">
        <f t="shared" si="0"/>
        <v>-2025930.4400000002</v>
      </c>
      <c r="F38" s="606">
        <v>-495949.24</v>
      </c>
      <c r="G38" s="606"/>
      <c r="H38" s="593">
        <f t="shared" si="1"/>
        <v>-495949.24</v>
      </c>
    </row>
    <row r="39" spans="1:8">
      <c r="A39" s="441">
        <v>18.2</v>
      </c>
      <c r="B39" s="612" t="s">
        <v>650</v>
      </c>
      <c r="C39" s="606">
        <v>-41828989.50546594</v>
      </c>
      <c r="D39" s="606"/>
      <c r="E39" s="593">
        <f t="shared" si="0"/>
        <v>-41828989.50546594</v>
      </c>
      <c r="F39" s="606">
        <v>-10750920.685095437</v>
      </c>
      <c r="G39" s="606"/>
      <c r="H39" s="593">
        <f t="shared" si="1"/>
        <v>-10750920.685095437</v>
      </c>
    </row>
    <row r="40" spans="1:8" ht="24.6" customHeight="1">
      <c r="A40" s="441">
        <v>19</v>
      </c>
      <c r="B40" s="611" t="s">
        <v>651</v>
      </c>
      <c r="C40" s="606"/>
      <c r="D40" s="606"/>
      <c r="E40" s="593">
        <f t="shared" si="0"/>
        <v>0</v>
      </c>
      <c r="F40" s="606"/>
      <c r="G40" s="606"/>
      <c r="H40" s="593">
        <f t="shared" si="1"/>
        <v>0</v>
      </c>
    </row>
    <row r="41" spans="1:8" ht="17.45" customHeight="1">
      <c r="A41" s="441">
        <v>20</v>
      </c>
      <c r="B41" s="611" t="s">
        <v>652</v>
      </c>
      <c r="C41" s="606">
        <v>-1630521.5348999964</v>
      </c>
      <c r="D41" s="606"/>
      <c r="E41" s="593">
        <f t="shared" si="0"/>
        <v>-1630521.5348999964</v>
      </c>
      <c r="F41" s="606">
        <v>-1523329.2078000002</v>
      </c>
      <c r="G41" s="606"/>
      <c r="H41" s="593">
        <f t="shared" si="1"/>
        <v>-1523329.2078000002</v>
      </c>
    </row>
    <row r="42" spans="1:8" ht="26.45" customHeight="1">
      <c r="A42" s="441">
        <v>21</v>
      </c>
      <c r="B42" s="611" t="s">
        <v>653</v>
      </c>
      <c r="C42" s="606"/>
      <c r="D42" s="606"/>
      <c r="E42" s="593">
        <f t="shared" si="0"/>
        <v>0</v>
      </c>
      <c r="F42" s="606"/>
      <c r="G42" s="606"/>
      <c r="H42" s="593">
        <f t="shared" si="1"/>
        <v>0</v>
      </c>
    </row>
    <row r="43" spans="1:8">
      <c r="A43" s="441">
        <v>22</v>
      </c>
      <c r="B43" s="433" t="s">
        <v>654</v>
      </c>
      <c r="C43" s="606">
        <f>SUM(C6,C13,C18,C19,C20,C21,C22,C23,C24,C25,C26,C27,C28,C29,C32,C33,C34,C37,C40,C41,C42)</f>
        <v>165996829.14763844</v>
      </c>
      <c r="D43" s="606">
        <f>SUM(D6,D13,D18,D19,D20,D21,D22,D23,D24,D25,D26,D27,D28,D29,D32,D33,D34,D37,D40,D41,D42)</f>
        <v>164705704.79479998</v>
      </c>
      <c r="E43" s="593">
        <f t="shared" si="0"/>
        <v>330702533.94243842</v>
      </c>
      <c r="F43" s="606">
        <v>146619336.89879999</v>
      </c>
      <c r="G43" s="606">
        <v>86831438.161199987</v>
      </c>
      <c r="H43" s="593">
        <f t="shared" si="1"/>
        <v>233450775.05999997</v>
      </c>
    </row>
    <row r="44" spans="1:8">
      <c r="A44" s="441">
        <v>23</v>
      </c>
      <c r="B44" s="433" t="s">
        <v>655</v>
      </c>
      <c r="C44" s="606">
        <v>48695325.907845698</v>
      </c>
      <c r="D44" s="606"/>
      <c r="E44" s="593">
        <f t="shared" si="0"/>
        <v>48695325.907845698</v>
      </c>
      <c r="F44" s="606">
        <v>24562775.059999999</v>
      </c>
      <c r="G44" s="606"/>
      <c r="H44" s="593">
        <f t="shared" si="1"/>
        <v>24562775.059999999</v>
      </c>
    </row>
    <row r="45" spans="1:8">
      <c r="A45" s="441">
        <v>24</v>
      </c>
      <c r="B45" s="613" t="s">
        <v>656</v>
      </c>
      <c r="C45" s="606">
        <f>C43-C44</f>
        <v>117301503.23979273</v>
      </c>
      <c r="D45" s="606">
        <f>D43-D44</f>
        <v>164705704.79479998</v>
      </c>
      <c r="E45" s="593">
        <f t="shared" si="0"/>
        <v>282007208.03459275</v>
      </c>
      <c r="F45" s="606">
        <v>122056561.83879998</v>
      </c>
      <c r="G45" s="606">
        <v>86831438.161199987</v>
      </c>
      <c r="H45" s="593">
        <f t="shared" si="1"/>
        <v>208887999.99999997</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topLeftCell="A7" zoomScale="70" zoomScaleNormal="70" workbookViewId="0">
      <selection activeCell="B62" sqref="B62:D62"/>
    </sheetView>
  </sheetViews>
  <sheetFormatPr defaultRowHeight="15"/>
  <cols>
    <col min="1" max="1" width="8.7109375" style="438"/>
    <col min="2" max="2" width="87.5703125" bestFit="1" customWidth="1"/>
    <col min="3" max="8" width="15.42578125" customWidth="1"/>
  </cols>
  <sheetData>
    <row r="1" spans="1:8" s="5" customFormat="1" ht="14.25">
      <c r="A1" s="2" t="s">
        <v>30</v>
      </c>
      <c r="B1" s="3" t="str">
        <f>'Info '!C2</f>
        <v xml:space="preserve">JSC "Bank of Georgia" </v>
      </c>
      <c r="C1" s="3"/>
      <c r="D1" s="4"/>
      <c r="E1" s="4"/>
      <c r="F1" s="4"/>
      <c r="G1" s="4"/>
    </row>
    <row r="2" spans="1:8" s="5" customFormat="1" ht="14.25">
      <c r="A2" s="2" t="s">
        <v>31</v>
      </c>
      <c r="B2" s="362">
        <f>'1. key ratios '!B2</f>
        <v>45016</v>
      </c>
      <c r="C2" s="6"/>
      <c r="D2" s="7"/>
      <c r="E2" s="7"/>
      <c r="F2" s="7"/>
      <c r="G2" s="7"/>
      <c r="H2" s="8"/>
    </row>
    <row r="3" spans="1:8" ht="15.75" thickBot="1">
      <c r="A3"/>
    </row>
    <row r="4" spans="1:8">
      <c r="A4" s="742" t="s">
        <v>6</v>
      </c>
      <c r="B4" s="743" t="s">
        <v>94</v>
      </c>
      <c r="C4" s="733" t="s">
        <v>558</v>
      </c>
      <c r="D4" s="733"/>
      <c r="E4" s="733"/>
      <c r="F4" s="733" t="s">
        <v>559</v>
      </c>
      <c r="G4" s="733"/>
      <c r="H4" s="734"/>
    </row>
    <row r="5" spans="1:8">
      <c r="A5" s="742"/>
      <c r="B5" s="743"/>
      <c r="C5" s="440" t="s">
        <v>32</v>
      </c>
      <c r="D5" s="440" t="s">
        <v>33</v>
      </c>
      <c r="E5" s="440" t="s">
        <v>34</v>
      </c>
      <c r="F5" s="440" t="s">
        <v>32</v>
      </c>
      <c r="G5" s="440" t="s">
        <v>33</v>
      </c>
      <c r="H5" s="440" t="s">
        <v>34</v>
      </c>
    </row>
    <row r="6" spans="1:8" ht="15.75">
      <c r="A6" s="425">
        <v>1</v>
      </c>
      <c r="B6" s="443" t="s">
        <v>657</v>
      </c>
      <c r="C6" s="444"/>
      <c r="D6" s="444"/>
      <c r="E6" s="445">
        <f t="shared" ref="E6:E43" si="0">C6+D6</f>
        <v>0</v>
      </c>
      <c r="F6" s="444"/>
      <c r="G6" s="444"/>
      <c r="H6" s="446">
        <f t="shared" ref="H6:H43" si="1">F6+G6</f>
        <v>0</v>
      </c>
    </row>
    <row r="7" spans="1:8" ht="15.75">
      <c r="A7" s="425">
        <v>2</v>
      </c>
      <c r="B7" s="443" t="s">
        <v>196</v>
      </c>
      <c r="C7" s="444"/>
      <c r="D7" s="444"/>
      <c r="E7" s="445">
        <f t="shared" si="0"/>
        <v>0</v>
      </c>
      <c r="F7" s="444"/>
      <c r="G7" s="444"/>
      <c r="H7" s="446">
        <f t="shared" si="1"/>
        <v>0</v>
      </c>
    </row>
    <row r="8" spans="1:8" ht="15.75">
      <c r="A8" s="425">
        <v>3</v>
      </c>
      <c r="B8" s="443" t="s">
        <v>206</v>
      </c>
      <c r="C8" s="444">
        <v>857041735.28999996</v>
      </c>
      <c r="D8" s="444">
        <v>569100248.80909991</v>
      </c>
      <c r="E8" s="445">
        <f t="shared" si="0"/>
        <v>1426141984.0990999</v>
      </c>
      <c r="F8" s="444">
        <v>835102298.30999994</v>
      </c>
      <c r="G8" s="444">
        <v>746817247.95510006</v>
      </c>
      <c r="H8" s="446">
        <f t="shared" si="1"/>
        <v>1581919546.2651</v>
      </c>
    </row>
    <row r="9" spans="1:8" ht="15.75">
      <c r="A9" s="425">
        <v>3.1</v>
      </c>
      <c r="B9" s="447" t="s">
        <v>197</v>
      </c>
      <c r="C9" s="444">
        <v>332382426.29000002</v>
      </c>
      <c r="D9" s="444">
        <v>235153313.69</v>
      </c>
      <c r="E9" s="445">
        <f t="shared" si="0"/>
        <v>567535739.98000002</v>
      </c>
      <c r="F9" s="444">
        <v>308392950.44999999</v>
      </c>
      <c r="G9" s="444">
        <v>296009307.88</v>
      </c>
      <c r="H9" s="446">
        <f t="shared" si="1"/>
        <v>604402258.32999992</v>
      </c>
    </row>
    <row r="10" spans="1:8" ht="15.75">
      <c r="A10" s="425">
        <v>3.2</v>
      </c>
      <c r="B10" s="447" t="s">
        <v>193</v>
      </c>
      <c r="C10" s="444">
        <v>524659309</v>
      </c>
      <c r="D10" s="444">
        <v>333946935.11909997</v>
      </c>
      <c r="E10" s="445">
        <f t="shared" si="0"/>
        <v>858606244.11909997</v>
      </c>
      <c r="F10" s="444">
        <v>526709347.86000001</v>
      </c>
      <c r="G10" s="444">
        <v>450807940.0751</v>
      </c>
      <c r="H10" s="446">
        <f t="shared" si="1"/>
        <v>977517287.93510008</v>
      </c>
    </row>
    <row r="11" spans="1:8" ht="15.75">
      <c r="A11" s="425">
        <v>4</v>
      </c>
      <c r="B11" s="448" t="s">
        <v>195</v>
      </c>
      <c r="C11" s="444">
        <v>1996554000</v>
      </c>
      <c r="D11" s="444">
        <v>0</v>
      </c>
      <c r="E11" s="445">
        <f t="shared" si="0"/>
        <v>1996554000</v>
      </c>
      <c r="F11" s="444">
        <v>2441595967.8800001</v>
      </c>
      <c r="G11" s="444">
        <v>0</v>
      </c>
      <c r="H11" s="446">
        <f t="shared" si="1"/>
        <v>2441595967.8800001</v>
      </c>
    </row>
    <row r="12" spans="1:8" ht="15.75">
      <c r="A12" s="425">
        <v>4.0999999999999996</v>
      </c>
      <c r="B12" s="447" t="s">
        <v>179</v>
      </c>
      <c r="C12" s="444">
        <v>1996554000</v>
      </c>
      <c r="D12" s="444"/>
      <c r="E12" s="445">
        <f t="shared" si="0"/>
        <v>1996554000</v>
      </c>
      <c r="F12" s="444">
        <v>2441595967.8800001</v>
      </c>
      <c r="G12" s="444"/>
      <c r="H12" s="446">
        <f t="shared" si="1"/>
        <v>2441595967.8800001</v>
      </c>
    </row>
    <row r="13" spans="1:8" ht="15.75">
      <c r="A13" s="425">
        <v>4.2</v>
      </c>
      <c r="B13" s="447" t="s">
        <v>180</v>
      </c>
      <c r="C13" s="444"/>
      <c r="D13" s="444"/>
      <c r="E13" s="445">
        <f t="shared" si="0"/>
        <v>0</v>
      </c>
      <c r="F13" s="444"/>
      <c r="G13" s="444"/>
      <c r="H13" s="446">
        <f t="shared" si="1"/>
        <v>0</v>
      </c>
    </row>
    <row r="14" spans="1:8" ht="15.75">
      <c r="A14" s="425">
        <v>5</v>
      </c>
      <c r="B14" s="448" t="s">
        <v>205</v>
      </c>
      <c r="C14" s="444">
        <v>17965376891.949997</v>
      </c>
      <c r="D14" s="444">
        <v>22813542004.119999</v>
      </c>
      <c r="E14" s="445">
        <f t="shared" si="0"/>
        <v>40778918896.069992</v>
      </c>
      <c r="F14" s="444">
        <v>14420839747.49</v>
      </c>
      <c r="G14" s="444">
        <v>20294998100.049999</v>
      </c>
      <c r="H14" s="446">
        <f t="shared" si="1"/>
        <v>34715837847.540001</v>
      </c>
    </row>
    <row r="15" spans="1:8" ht="15.75">
      <c r="A15" s="425">
        <v>5.0999999999999996</v>
      </c>
      <c r="B15" s="449" t="s">
        <v>183</v>
      </c>
      <c r="C15" s="444">
        <v>328832059.66000003</v>
      </c>
      <c r="D15" s="444">
        <v>224065529.47999999</v>
      </c>
      <c r="E15" s="445">
        <f t="shared" si="0"/>
        <v>552897589.13999999</v>
      </c>
      <c r="F15" s="444">
        <v>193474923.78</v>
      </c>
      <c r="G15" s="444">
        <v>179493246.56999999</v>
      </c>
      <c r="H15" s="446">
        <f t="shared" si="1"/>
        <v>372968170.35000002</v>
      </c>
    </row>
    <row r="16" spans="1:8" ht="15.75">
      <c r="A16" s="425">
        <v>5.2</v>
      </c>
      <c r="B16" s="449" t="s">
        <v>182</v>
      </c>
      <c r="C16" s="444">
        <v>181407561.22999999</v>
      </c>
      <c r="D16" s="444">
        <v>174413.78</v>
      </c>
      <c r="E16" s="445">
        <f t="shared" si="0"/>
        <v>181581975.00999999</v>
      </c>
      <c r="F16" s="444">
        <v>189158261.74000001</v>
      </c>
      <c r="G16" s="444">
        <v>334764.34999999998</v>
      </c>
      <c r="H16" s="446">
        <f t="shared" si="1"/>
        <v>189493026.09</v>
      </c>
    </row>
    <row r="17" spans="1:8" ht="15.75">
      <c r="A17" s="425">
        <v>5.3</v>
      </c>
      <c r="B17" s="449" t="s">
        <v>181</v>
      </c>
      <c r="C17" s="444">
        <v>14865908677.709999</v>
      </c>
      <c r="D17" s="444">
        <v>17906555012.130001</v>
      </c>
      <c r="E17" s="445">
        <f t="shared" si="0"/>
        <v>32772463689.84</v>
      </c>
      <c r="F17" s="444">
        <v>11247673007.049999</v>
      </c>
      <c r="G17" s="444">
        <v>13870387635.08</v>
      </c>
      <c r="H17" s="446">
        <f t="shared" si="1"/>
        <v>25118060642.129997</v>
      </c>
    </row>
    <row r="18" spans="1:8" ht="15.75">
      <c r="A18" s="425" t="s">
        <v>15</v>
      </c>
      <c r="B18" s="450" t="s">
        <v>36</v>
      </c>
      <c r="C18" s="444">
        <v>8607109985.8099995</v>
      </c>
      <c r="D18" s="444">
        <v>5192087251.4499998</v>
      </c>
      <c r="E18" s="445">
        <f t="shared" si="0"/>
        <v>13799197237.259998</v>
      </c>
      <c r="F18" s="444">
        <v>8039152403.54</v>
      </c>
      <c r="G18" s="444">
        <v>5651746947.0200005</v>
      </c>
      <c r="H18" s="446">
        <f t="shared" si="1"/>
        <v>13690899350.560001</v>
      </c>
    </row>
    <row r="19" spans="1:8" ht="15.75">
      <c r="A19" s="425" t="s">
        <v>16</v>
      </c>
      <c r="B19" s="450" t="s">
        <v>37</v>
      </c>
      <c r="C19" s="444">
        <v>2410144929.5300002</v>
      </c>
      <c r="D19" s="444">
        <v>6592073407.5200005</v>
      </c>
      <c r="E19" s="445">
        <f t="shared" si="0"/>
        <v>9002218337.0500011</v>
      </c>
      <c r="F19" s="444">
        <v>1927250399.3599999</v>
      </c>
      <c r="G19" s="444">
        <v>5993741251.7399998</v>
      </c>
      <c r="H19" s="446">
        <f t="shared" si="1"/>
        <v>7920991651.0999994</v>
      </c>
    </row>
    <row r="20" spans="1:8" ht="15.75">
      <c r="A20" s="425" t="s">
        <v>17</v>
      </c>
      <c r="B20" s="450" t="s">
        <v>38</v>
      </c>
      <c r="C20" s="444">
        <v>0</v>
      </c>
      <c r="D20" s="444">
        <v>0</v>
      </c>
      <c r="E20" s="445">
        <f t="shared" si="0"/>
        <v>0</v>
      </c>
      <c r="F20" s="444">
        <v>0</v>
      </c>
      <c r="G20" s="444">
        <v>0</v>
      </c>
      <c r="H20" s="446">
        <f t="shared" si="1"/>
        <v>0</v>
      </c>
    </row>
    <row r="21" spans="1:8" ht="15.75">
      <c r="A21" s="425" t="s">
        <v>18</v>
      </c>
      <c r="B21" s="450" t="s">
        <v>39</v>
      </c>
      <c r="C21" s="444">
        <v>1259425169.02</v>
      </c>
      <c r="D21" s="444">
        <v>1439647304.4300001</v>
      </c>
      <c r="E21" s="445">
        <f t="shared" si="0"/>
        <v>2699072473.4499998</v>
      </c>
      <c r="F21" s="444">
        <v>1281270204.1500001</v>
      </c>
      <c r="G21" s="444">
        <v>2224899436.3200002</v>
      </c>
      <c r="H21" s="446">
        <f t="shared" si="1"/>
        <v>3506169640.4700003</v>
      </c>
    </row>
    <row r="22" spans="1:8" ht="15.75">
      <c r="A22" s="425" t="s">
        <v>19</v>
      </c>
      <c r="B22" s="450" t="s">
        <v>40</v>
      </c>
      <c r="C22" s="444">
        <v>0</v>
      </c>
      <c r="D22" s="444">
        <v>0</v>
      </c>
      <c r="E22" s="445">
        <f t="shared" si="0"/>
        <v>0</v>
      </c>
      <c r="F22" s="444">
        <v>0</v>
      </c>
      <c r="G22" s="444">
        <v>0</v>
      </c>
      <c r="H22" s="446">
        <f t="shared" si="1"/>
        <v>0</v>
      </c>
    </row>
    <row r="23" spans="1:8" ht="15.75">
      <c r="A23" s="425">
        <v>5.4</v>
      </c>
      <c r="B23" s="449" t="s">
        <v>184</v>
      </c>
      <c r="C23" s="444">
        <v>169626106.06</v>
      </c>
      <c r="D23" s="444">
        <v>210246587.83000001</v>
      </c>
      <c r="E23" s="445">
        <f t="shared" si="0"/>
        <v>379872693.88999999</v>
      </c>
      <c r="F23" s="444">
        <v>349047279.69999999</v>
      </c>
      <c r="G23" s="444">
        <v>384944266.68000001</v>
      </c>
      <c r="H23" s="446">
        <f t="shared" si="1"/>
        <v>733991546.38</v>
      </c>
    </row>
    <row r="24" spans="1:8" ht="15.75">
      <c r="A24" s="425">
        <v>5.5</v>
      </c>
      <c r="B24" s="449" t="s">
        <v>185</v>
      </c>
      <c r="C24" s="444">
        <v>0</v>
      </c>
      <c r="D24" s="444">
        <v>0</v>
      </c>
      <c r="E24" s="445">
        <f t="shared" si="0"/>
        <v>0</v>
      </c>
      <c r="F24" s="444">
        <v>0</v>
      </c>
      <c r="G24" s="444">
        <v>0</v>
      </c>
      <c r="H24" s="446">
        <f t="shared" si="1"/>
        <v>0</v>
      </c>
    </row>
    <row r="25" spans="1:8" ht="15.75">
      <c r="A25" s="425">
        <v>5.6</v>
      </c>
      <c r="B25" s="449" t="s">
        <v>186</v>
      </c>
      <c r="C25" s="444">
        <v>243510208.31</v>
      </c>
      <c r="D25" s="444">
        <v>1252925953.46</v>
      </c>
      <c r="E25" s="445">
        <f t="shared" si="0"/>
        <v>1496436161.77</v>
      </c>
      <c r="F25" s="444">
        <v>280436131.75</v>
      </c>
      <c r="G25" s="444">
        <v>1762843347.46</v>
      </c>
      <c r="H25" s="446">
        <f t="shared" si="1"/>
        <v>2043279479.21</v>
      </c>
    </row>
    <row r="26" spans="1:8" ht="15.75">
      <c r="A26" s="425">
        <v>5.7</v>
      </c>
      <c r="B26" s="449" t="s">
        <v>40</v>
      </c>
      <c r="C26" s="444">
        <v>2176092278.98</v>
      </c>
      <c r="D26" s="444">
        <v>3219574507.4400001</v>
      </c>
      <c r="E26" s="445">
        <f t="shared" si="0"/>
        <v>5395666786.4200001</v>
      </c>
      <c r="F26" s="444">
        <v>2161050143.4699998</v>
      </c>
      <c r="G26" s="444">
        <v>4096994839.9099998</v>
      </c>
      <c r="H26" s="446">
        <f t="shared" si="1"/>
        <v>6258044983.3799992</v>
      </c>
    </row>
    <row r="27" spans="1:8" ht="15.75">
      <c r="A27" s="425">
        <v>6</v>
      </c>
      <c r="B27" s="451" t="s">
        <v>658</v>
      </c>
      <c r="C27" s="444">
        <v>460147489.87989998</v>
      </c>
      <c r="D27" s="444">
        <v>267542576.20740005</v>
      </c>
      <c r="E27" s="445">
        <f t="shared" si="0"/>
        <v>727690066.08730006</v>
      </c>
      <c r="F27" s="444">
        <v>420601956.57999998</v>
      </c>
      <c r="G27" s="444">
        <v>437350020.20160002</v>
      </c>
      <c r="H27" s="446">
        <f t="shared" si="1"/>
        <v>857951976.7816</v>
      </c>
    </row>
    <row r="28" spans="1:8" ht="15.75">
      <c r="A28" s="425">
        <v>7</v>
      </c>
      <c r="B28" s="451" t="s">
        <v>659</v>
      </c>
      <c r="C28" s="444">
        <v>1082973826.1500001</v>
      </c>
      <c r="D28" s="444">
        <v>597141382.06060004</v>
      </c>
      <c r="E28" s="445">
        <f t="shared" si="0"/>
        <v>1680115208.2106001</v>
      </c>
      <c r="F28" s="444">
        <v>884232149.38999999</v>
      </c>
      <c r="G28" s="444">
        <v>737496661.61189997</v>
      </c>
      <c r="H28" s="446">
        <f t="shared" si="1"/>
        <v>1621728811.0019</v>
      </c>
    </row>
    <row r="29" spans="1:8" ht="15.75">
      <c r="A29" s="425">
        <v>8</v>
      </c>
      <c r="B29" s="451" t="s">
        <v>194</v>
      </c>
      <c r="C29" s="444">
        <v>0</v>
      </c>
      <c r="D29" s="444">
        <v>85993922.141299993</v>
      </c>
      <c r="E29" s="445">
        <f t="shared" si="0"/>
        <v>85993922.141299993</v>
      </c>
      <c r="F29" s="444">
        <v>0</v>
      </c>
      <c r="G29" s="444">
        <v>85062878.960500017</v>
      </c>
      <c r="H29" s="446">
        <f t="shared" si="1"/>
        <v>85062878.960500017</v>
      </c>
    </row>
    <row r="30" spans="1:8" ht="15.75">
      <c r="A30" s="425">
        <v>9</v>
      </c>
      <c r="B30" s="452" t="s">
        <v>211</v>
      </c>
      <c r="C30" s="444">
        <v>467682784.74000001</v>
      </c>
      <c r="D30" s="444">
        <v>4406648724.2577238</v>
      </c>
      <c r="E30" s="445">
        <f t="shared" si="0"/>
        <v>4874331508.9977236</v>
      </c>
      <c r="F30" s="444">
        <v>275528980.57999992</v>
      </c>
      <c r="G30" s="444">
        <v>5391476894.7420921</v>
      </c>
      <c r="H30" s="446">
        <f t="shared" si="1"/>
        <v>5667005875.3220921</v>
      </c>
    </row>
    <row r="31" spans="1:8" ht="15.75">
      <c r="A31" s="425">
        <v>9.1</v>
      </c>
      <c r="B31" s="453" t="s">
        <v>201</v>
      </c>
      <c r="C31" s="444">
        <v>465678827.74000001</v>
      </c>
      <c r="D31" s="444">
        <v>1971751748.9359396</v>
      </c>
      <c r="E31" s="445">
        <f t="shared" si="0"/>
        <v>2437430576.6759396</v>
      </c>
      <c r="F31" s="444">
        <v>245876244.07999992</v>
      </c>
      <c r="G31" s="444">
        <v>2650256278.045229</v>
      </c>
      <c r="H31" s="446">
        <f t="shared" si="1"/>
        <v>2896132522.1252289</v>
      </c>
    </row>
    <row r="32" spans="1:8" ht="15.75">
      <c r="A32" s="425">
        <v>9.1999999999999993</v>
      </c>
      <c r="B32" s="453" t="s">
        <v>202</v>
      </c>
      <c r="C32" s="444">
        <v>2003957</v>
      </c>
      <c r="D32" s="444">
        <v>2434896975.3217845</v>
      </c>
      <c r="E32" s="445">
        <f t="shared" si="0"/>
        <v>2436900932.3217845</v>
      </c>
      <c r="F32" s="444">
        <v>29652736.5</v>
      </c>
      <c r="G32" s="444">
        <v>2741220616.6968637</v>
      </c>
      <c r="H32" s="446">
        <f t="shared" si="1"/>
        <v>2770873353.1968637</v>
      </c>
    </row>
    <row r="33" spans="1:8" ht="15.75">
      <c r="A33" s="425">
        <v>9.3000000000000007</v>
      </c>
      <c r="B33" s="453" t="s">
        <v>198</v>
      </c>
      <c r="C33" s="444"/>
      <c r="D33" s="444"/>
      <c r="E33" s="445">
        <f t="shared" si="0"/>
        <v>0</v>
      </c>
      <c r="F33" s="444"/>
      <c r="G33" s="444"/>
      <c r="H33" s="446">
        <f t="shared" si="1"/>
        <v>0</v>
      </c>
    </row>
    <row r="34" spans="1:8" ht="15.75">
      <c r="A34" s="425">
        <v>9.4</v>
      </c>
      <c r="B34" s="453" t="s">
        <v>199</v>
      </c>
      <c r="C34" s="444"/>
      <c r="D34" s="444"/>
      <c r="E34" s="445">
        <f t="shared" si="0"/>
        <v>0</v>
      </c>
      <c r="F34" s="444"/>
      <c r="G34" s="444"/>
      <c r="H34" s="446">
        <f t="shared" si="1"/>
        <v>0</v>
      </c>
    </row>
    <row r="35" spans="1:8" ht="15.75">
      <c r="A35" s="425">
        <v>9.5</v>
      </c>
      <c r="B35" s="453" t="s">
        <v>200</v>
      </c>
      <c r="C35" s="444"/>
      <c r="D35" s="444"/>
      <c r="E35" s="445">
        <f t="shared" si="0"/>
        <v>0</v>
      </c>
      <c r="F35" s="444"/>
      <c r="G35" s="444"/>
      <c r="H35" s="446">
        <f t="shared" si="1"/>
        <v>0</v>
      </c>
    </row>
    <row r="36" spans="1:8" ht="15.75">
      <c r="A36" s="425">
        <v>9.6</v>
      </c>
      <c r="B36" s="453" t="s">
        <v>203</v>
      </c>
      <c r="C36" s="444"/>
      <c r="D36" s="444"/>
      <c r="E36" s="445">
        <f t="shared" si="0"/>
        <v>0</v>
      </c>
      <c r="F36" s="444"/>
      <c r="G36" s="444"/>
      <c r="H36" s="446">
        <f t="shared" si="1"/>
        <v>0</v>
      </c>
    </row>
    <row r="37" spans="1:8" ht="15.75">
      <c r="A37" s="425">
        <v>9.6999999999999993</v>
      </c>
      <c r="B37" s="453" t="s">
        <v>204</v>
      </c>
      <c r="C37" s="444"/>
      <c r="D37" s="444"/>
      <c r="E37" s="445">
        <f t="shared" si="0"/>
        <v>0</v>
      </c>
      <c r="F37" s="444"/>
      <c r="G37" s="444"/>
      <c r="H37" s="446">
        <f t="shared" si="1"/>
        <v>0</v>
      </c>
    </row>
    <row r="38" spans="1:8" ht="15.75">
      <c r="A38" s="425">
        <v>10</v>
      </c>
      <c r="B38" s="448" t="s">
        <v>207</v>
      </c>
      <c r="C38" s="444">
        <v>354552208.85000002</v>
      </c>
      <c r="D38" s="444">
        <v>86422900.936867997</v>
      </c>
      <c r="E38" s="445">
        <f t="shared" si="0"/>
        <v>440975109.78686804</v>
      </c>
      <c r="F38" s="444">
        <v>227997534.45999998</v>
      </c>
      <c r="G38" s="444">
        <v>91708866.618181989</v>
      </c>
      <c r="H38" s="446">
        <f t="shared" si="1"/>
        <v>319706401.07818198</v>
      </c>
    </row>
    <row r="39" spans="1:8" ht="15.75">
      <c r="A39" s="425">
        <v>10.1</v>
      </c>
      <c r="B39" s="454" t="s">
        <v>208</v>
      </c>
      <c r="C39" s="444">
        <v>45457235.409999996</v>
      </c>
      <c r="D39" s="444">
        <v>5047045.57</v>
      </c>
      <c r="E39" s="445">
        <f t="shared" si="0"/>
        <v>50504280.979999997</v>
      </c>
      <c r="F39" s="444">
        <v>31621393.359999999</v>
      </c>
      <c r="G39" s="444">
        <v>1675907.19</v>
      </c>
      <c r="H39" s="446">
        <f t="shared" si="1"/>
        <v>33297300.550000001</v>
      </c>
    </row>
    <row r="40" spans="1:8" ht="15.75">
      <c r="A40" s="425">
        <v>10.199999999999999</v>
      </c>
      <c r="B40" s="454" t="s">
        <v>209</v>
      </c>
      <c r="C40" s="444">
        <v>7438966.04</v>
      </c>
      <c r="D40" s="444">
        <v>907554.36557999998</v>
      </c>
      <c r="E40" s="445">
        <f t="shared" si="0"/>
        <v>8346520.40558</v>
      </c>
      <c r="F40" s="444">
        <v>5065670.47</v>
      </c>
      <c r="G40" s="444">
        <v>1170232.6233039999</v>
      </c>
      <c r="H40" s="446">
        <f t="shared" si="1"/>
        <v>6235903.0933039999</v>
      </c>
    </row>
    <row r="41" spans="1:8" ht="15.75">
      <c r="A41" s="425">
        <v>10.3</v>
      </c>
      <c r="B41" s="454" t="s">
        <v>212</v>
      </c>
      <c r="C41" s="444">
        <v>240481571.09</v>
      </c>
      <c r="D41" s="444">
        <v>61466495.859999999</v>
      </c>
      <c r="E41" s="445">
        <f t="shared" si="0"/>
        <v>301948066.94999999</v>
      </c>
      <c r="F41" s="444">
        <v>145749749.94999999</v>
      </c>
      <c r="G41" s="444">
        <v>67816094.799999997</v>
      </c>
      <c r="H41" s="446">
        <f t="shared" si="1"/>
        <v>213565844.75</v>
      </c>
    </row>
    <row r="42" spans="1:8" ht="25.5">
      <c r="A42" s="425">
        <v>10.4</v>
      </c>
      <c r="B42" s="454" t="s">
        <v>213</v>
      </c>
      <c r="C42" s="444">
        <v>61174436.310000002</v>
      </c>
      <c r="D42" s="444">
        <v>19001805.141287997</v>
      </c>
      <c r="E42" s="445">
        <f t="shared" si="0"/>
        <v>80176241.451288</v>
      </c>
      <c r="F42" s="444">
        <v>45560720.68</v>
      </c>
      <c r="G42" s="444">
        <v>21046632.004877999</v>
      </c>
      <c r="H42" s="446">
        <f t="shared" si="1"/>
        <v>66607352.684877999</v>
      </c>
    </row>
    <row r="43" spans="1:8" ht="16.5" thickBot="1">
      <c r="A43" s="425">
        <v>11</v>
      </c>
      <c r="B43" s="158" t="s">
        <v>210</v>
      </c>
      <c r="C43" s="444"/>
      <c r="D43" s="444"/>
      <c r="E43" s="445">
        <f t="shared" si="0"/>
        <v>0</v>
      </c>
      <c r="F43" s="444"/>
      <c r="G43" s="444"/>
      <c r="H43" s="446">
        <f t="shared" si="1"/>
        <v>0</v>
      </c>
    </row>
    <row r="44" spans="1:8" ht="15.75">
      <c r="C44" s="455"/>
      <c r="D44" s="455"/>
      <c r="E44" s="455"/>
      <c r="F44" s="455"/>
      <c r="G44" s="455"/>
      <c r="H44" s="455"/>
    </row>
    <row r="45" spans="1:8" ht="15.75">
      <c r="C45" s="455"/>
      <c r="D45" s="455"/>
      <c r="E45" s="455"/>
      <c r="F45" s="455"/>
      <c r="G45" s="455"/>
      <c r="H45" s="455"/>
    </row>
    <row r="46" spans="1:8" ht="15.75">
      <c r="C46" s="455"/>
      <c r="D46" s="455"/>
      <c r="E46" s="455"/>
      <c r="F46" s="455"/>
      <c r="G46" s="455"/>
      <c r="H46" s="455"/>
    </row>
    <row r="47" spans="1:8" ht="15.75">
      <c r="C47" s="455"/>
      <c r="D47" s="455"/>
      <c r="E47" s="455"/>
      <c r="F47" s="455"/>
      <c r="G47" s="455"/>
      <c r="H47" s="45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F24" sqref="F24"/>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23" bestFit="1" customWidth="1"/>
    <col min="8" max="11" width="9.7109375" style="23" customWidth="1"/>
    <col min="12" max="16384" width="9.140625" style="23"/>
  </cols>
  <sheetData>
    <row r="1" spans="1:8">
      <c r="A1" s="2" t="s">
        <v>30</v>
      </c>
      <c r="B1" s="3" t="str">
        <f>'Info '!C2</f>
        <v xml:space="preserve">JSC "Bank of Georgia" </v>
      </c>
      <c r="C1" s="3"/>
    </row>
    <row r="2" spans="1:8">
      <c r="A2" s="2" t="s">
        <v>31</v>
      </c>
      <c r="B2" s="362">
        <f>'1. key ratios '!B2</f>
        <v>45016</v>
      </c>
      <c r="C2" s="6"/>
      <c r="D2" s="7"/>
      <c r="E2" s="26"/>
      <c r="F2" s="26"/>
      <c r="G2" s="26"/>
      <c r="H2" s="26"/>
    </row>
    <row r="3" spans="1:8">
      <c r="A3" s="2"/>
      <c r="B3" s="3"/>
      <c r="C3" s="6"/>
      <c r="D3" s="7"/>
      <c r="E3" s="26"/>
      <c r="F3" s="26"/>
      <c r="G3" s="26"/>
      <c r="H3" s="26"/>
    </row>
    <row r="4" spans="1:8" ht="15" customHeight="1" thickBot="1">
      <c r="A4" s="7" t="s">
        <v>96</v>
      </c>
      <c r="B4" s="104" t="s">
        <v>187</v>
      </c>
      <c r="C4" s="27" t="s">
        <v>35</v>
      </c>
    </row>
    <row r="5" spans="1:8" ht="15" customHeight="1">
      <c r="A5" s="183" t="s">
        <v>6</v>
      </c>
      <c r="B5" s="184"/>
      <c r="C5" s="360" t="s">
        <v>712</v>
      </c>
      <c r="D5" s="360" t="s">
        <v>713</v>
      </c>
      <c r="E5" s="360" t="s">
        <v>714</v>
      </c>
      <c r="F5" s="360" t="s">
        <v>715</v>
      </c>
      <c r="G5" s="361" t="s">
        <v>716</v>
      </c>
    </row>
    <row r="6" spans="1:8" ht="15" customHeight="1">
      <c r="A6" s="28">
        <v>1</v>
      </c>
      <c r="B6" s="281" t="s">
        <v>191</v>
      </c>
      <c r="C6" s="350">
        <f>C7+C9+C10</f>
        <v>17087179299.749371</v>
      </c>
      <c r="D6" s="353">
        <f>D7+D9+D10</f>
        <v>17451383093.870884</v>
      </c>
      <c r="E6" s="283">
        <f t="shared" ref="E6:G6" si="0">E7+E9+E10</f>
        <v>17385480990.604816</v>
      </c>
      <c r="F6" s="350">
        <f t="shared" si="0"/>
        <v>16444434337.824961</v>
      </c>
      <c r="G6" s="356">
        <f t="shared" si="0"/>
        <v>16595665556.213942</v>
      </c>
    </row>
    <row r="7" spans="1:8" ht="15" customHeight="1">
      <c r="A7" s="28">
        <v>1.1000000000000001</v>
      </c>
      <c r="B7" s="281" t="s">
        <v>357</v>
      </c>
      <c r="C7" s="351">
        <v>16253110501.412691</v>
      </c>
      <c r="D7" s="354">
        <v>16590135222.602516</v>
      </c>
      <c r="E7" s="351">
        <v>16581105612.659035</v>
      </c>
      <c r="F7" s="351">
        <v>15893852296.720985</v>
      </c>
      <c r="G7" s="357">
        <v>15800923530.44376</v>
      </c>
    </row>
    <row r="8" spans="1:8">
      <c r="A8" s="28" t="s">
        <v>14</v>
      </c>
      <c r="B8" s="281" t="s">
        <v>95</v>
      </c>
      <c r="C8" s="351">
        <v>148555914.72509998</v>
      </c>
      <c r="D8" s="354">
        <v>151804720.6652</v>
      </c>
      <c r="E8" s="351">
        <v>151781826.95207024</v>
      </c>
      <c r="F8" s="351">
        <v>151915119.46799999</v>
      </c>
      <c r="G8" s="357">
        <v>151901396.94800001</v>
      </c>
    </row>
    <row r="9" spans="1:8" ht="15" customHeight="1">
      <c r="A9" s="28">
        <v>1.2</v>
      </c>
      <c r="B9" s="282" t="s">
        <v>94</v>
      </c>
      <c r="C9" s="351">
        <v>824012837.25019991</v>
      </c>
      <c r="D9" s="354">
        <v>845605725.42429984</v>
      </c>
      <c r="E9" s="351">
        <v>792046718.06011248</v>
      </c>
      <c r="F9" s="351">
        <v>533980042.96208745</v>
      </c>
      <c r="G9" s="357">
        <v>775483378.79502511</v>
      </c>
    </row>
    <row r="10" spans="1:8" ht="15" customHeight="1">
      <c r="A10" s="28">
        <v>1.3</v>
      </c>
      <c r="B10" s="281" t="s">
        <v>28</v>
      </c>
      <c r="C10" s="352">
        <v>10055961.086479401</v>
      </c>
      <c r="D10" s="354">
        <v>15642145.844064999</v>
      </c>
      <c r="E10" s="352">
        <v>12328659.885669002</v>
      </c>
      <c r="F10" s="351">
        <v>16601998.1418876</v>
      </c>
      <c r="G10" s="358">
        <v>19258646.975155998</v>
      </c>
    </row>
    <row r="11" spans="1:8" ht="15" customHeight="1">
      <c r="A11" s="28">
        <v>2</v>
      </c>
      <c r="B11" s="281" t="s">
        <v>188</v>
      </c>
      <c r="C11" s="351">
        <v>35275073.636974022</v>
      </c>
      <c r="D11" s="354">
        <v>108999294.88707557</v>
      </c>
      <c r="E11" s="351">
        <v>95876354.65144597</v>
      </c>
      <c r="F11" s="351">
        <v>153963489.39625639</v>
      </c>
      <c r="G11" s="357">
        <v>46626056.179577142</v>
      </c>
    </row>
    <row r="12" spans="1:8" ht="15" customHeight="1">
      <c r="A12" s="28">
        <v>3</v>
      </c>
      <c r="B12" s="281" t="s">
        <v>189</v>
      </c>
      <c r="C12" s="352">
        <v>2507003750</v>
      </c>
      <c r="D12" s="354">
        <v>2507003750</v>
      </c>
      <c r="E12" s="352">
        <v>2006159999.9999998</v>
      </c>
      <c r="F12" s="351">
        <v>2006159999.9999998</v>
      </c>
      <c r="G12" s="358">
        <v>2006159999.9999998</v>
      </c>
    </row>
    <row r="13" spans="1:8" ht="15" customHeight="1" thickBot="1">
      <c r="A13" s="30">
        <v>4</v>
      </c>
      <c r="B13" s="31" t="s">
        <v>190</v>
      </c>
      <c r="C13" s="284">
        <f>C6+C11+C12</f>
        <v>19629458123.386345</v>
      </c>
      <c r="D13" s="355">
        <f>D6+D11+D12</f>
        <v>20067386138.757961</v>
      </c>
      <c r="E13" s="285">
        <f t="shared" ref="E13:G13" si="1">E6+E11+E12</f>
        <v>19487517345.256264</v>
      </c>
      <c r="F13" s="284">
        <f t="shared" si="1"/>
        <v>18604557827.221214</v>
      </c>
      <c r="G13" s="359">
        <f t="shared" si="1"/>
        <v>18648451612.393517</v>
      </c>
    </row>
    <row r="14" spans="1:8">
      <c r="B14" s="34"/>
    </row>
    <row r="15" spans="1:8" ht="25.5">
      <c r="B15" s="35" t="s">
        <v>358</v>
      </c>
    </row>
    <row r="16" spans="1:8">
      <c r="B16" s="35"/>
    </row>
    <row r="17" spans="1:4" ht="11.25">
      <c r="A17" s="23"/>
      <c r="B17" s="23"/>
      <c r="C17" s="23"/>
      <c r="D17" s="23"/>
    </row>
    <row r="18" spans="1:4" ht="11.25">
      <c r="A18" s="23"/>
      <c r="B18" s="23"/>
      <c r="C18" s="23"/>
      <c r="D18" s="23"/>
    </row>
    <row r="19" spans="1:4" ht="11.25">
      <c r="A19" s="23"/>
      <c r="B19" s="23"/>
      <c r="C19" s="23"/>
      <c r="D19" s="23"/>
    </row>
    <row r="20" spans="1:4" ht="11.25">
      <c r="A20" s="23"/>
      <c r="B20" s="23"/>
      <c r="C20" s="23"/>
      <c r="D20" s="23"/>
    </row>
    <row r="21" spans="1:4" ht="11.25">
      <c r="A21" s="23"/>
      <c r="B21" s="23"/>
      <c r="C21" s="23"/>
      <c r="D21" s="23"/>
    </row>
    <row r="22" spans="1:4" ht="11.25">
      <c r="A22" s="23"/>
      <c r="B22" s="23"/>
      <c r="C22" s="23"/>
      <c r="D22" s="23"/>
    </row>
    <row r="23" spans="1:4" ht="11.25">
      <c r="A23" s="23"/>
      <c r="B23" s="23"/>
      <c r="C23" s="23"/>
      <c r="D23" s="23"/>
    </row>
    <row r="24" spans="1:4" ht="11.25">
      <c r="A24" s="23"/>
      <c r="B24" s="23"/>
      <c r="C24" s="23"/>
      <c r="D24" s="23"/>
    </row>
    <row r="25" spans="1:4" ht="11.25">
      <c r="A25" s="23"/>
      <c r="B25" s="23"/>
      <c r="C25" s="23"/>
      <c r="D25" s="23"/>
    </row>
    <row r="26" spans="1:4" ht="11.25">
      <c r="A26" s="23"/>
      <c r="B26" s="23"/>
      <c r="C26" s="23"/>
      <c r="D26" s="23"/>
    </row>
    <row r="27" spans="1:4" ht="11.25">
      <c r="A27" s="23"/>
      <c r="B27" s="23"/>
      <c r="C27" s="23"/>
      <c r="D27" s="23"/>
    </row>
    <row r="28" spans="1:4" ht="11.25">
      <c r="A28" s="23"/>
      <c r="B28" s="23"/>
      <c r="C28" s="23"/>
      <c r="D28" s="23"/>
    </row>
    <row r="29" spans="1:4" ht="11.25">
      <c r="A29" s="23"/>
      <c r="B29" s="23"/>
      <c r="C29" s="23"/>
      <c r="D29" s="2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24" sqref="G24"/>
    </sheetView>
  </sheetViews>
  <sheetFormatPr defaultColWidth="9.140625" defaultRowHeight="14.25"/>
  <cols>
    <col min="1" max="1" width="9.5703125" style="4" bestFit="1" customWidth="1"/>
    <col min="2" max="2" width="65.5703125" style="4" customWidth="1"/>
    <col min="3" max="3" width="82.42578125" style="4" customWidth="1"/>
    <col min="4" max="16384" width="9.140625" style="5"/>
  </cols>
  <sheetData>
    <row r="1" spans="1:8">
      <c r="A1" s="2" t="s">
        <v>30</v>
      </c>
      <c r="B1" s="3" t="str">
        <f>'Info '!C2</f>
        <v xml:space="preserve">JSC "Bank of Georgia" </v>
      </c>
    </row>
    <row r="2" spans="1:8">
      <c r="A2" s="2" t="s">
        <v>31</v>
      </c>
      <c r="B2" s="362">
        <f>'1. key ratios '!B2</f>
        <v>45016</v>
      </c>
    </row>
    <row r="4" spans="1:8" ht="27.95" customHeight="1" thickBot="1">
      <c r="A4" s="36" t="s">
        <v>41</v>
      </c>
      <c r="B4" s="37" t="s">
        <v>163</v>
      </c>
      <c r="C4" s="38"/>
    </row>
    <row r="5" spans="1:8">
      <c r="A5" s="39"/>
      <c r="B5" s="344" t="s">
        <v>42</v>
      </c>
      <c r="C5" s="345" t="s">
        <v>371</v>
      </c>
    </row>
    <row r="6" spans="1:8">
      <c r="A6" s="40">
        <v>1</v>
      </c>
      <c r="B6" s="41" t="s">
        <v>723</v>
      </c>
      <c r="C6" s="42" t="s">
        <v>726</v>
      </c>
    </row>
    <row r="7" spans="1:8">
      <c r="A7" s="40">
        <v>2</v>
      </c>
      <c r="B7" s="41" t="s">
        <v>727</v>
      </c>
      <c r="C7" s="42" t="s">
        <v>728</v>
      </c>
    </row>
    <row r="8" spans="1:8">
      <c r="A8" s="40">
        <v>3</v>
      </c>
      <c r="B8" s="41" t="s">
        <v>729</v>
      </c>
      <c r="C8" s="42" t="s">
        <v>728</v>
      </c>
    </row>
    <row r="9" spans="1:8">
      <c r="A9" s="40">
        <v>4</v>
      </c>
      <c r="B9" s="41" t="s">
        <v>730</v>
      </c>
      <c r="C9" s="42" t="s">
        <v>728</v>
      </c>
    </row>
    <row r="10" spans="1:8">
      <c r="A10" s="40">
        <v>5</v>
      </c>
      <c r="B10" s="41" t="s">
        <v>731</v>
      </c>
      <c r="C10" s="42" t="s">
        <v>732</v>
      </c>
    </row>
    <row r="11" spans="1:8">
      <c r="A11" s="40">
        <v>6</v>
      </c>
      <c r="B11" s="41" t="s">
        <v>733</v>
      </c>
      <c r="C11" s="42" t="s">
        <v>732</v>
      </c>
    </row>
    <row r="12" spans="1:8">
      <c r="A12" s="40">
        <v>7</v>
      </c>
      <c r="B12" s="41" t="s">
        <v>734</v>
      </c>
      <c r="C12" s="42" t="s">
        <v>732</v>
      </c>
      <c r="H12" s="43"/>
    </row>
    <row r="13" spans="1:8">
      <c r="A13" s="40">
        <v>8</v>
      </c>
      <c r="B13" s="41" t="s">
        <v>735</v>
      </c>
      <c r="C13" s="42" t="s">
        <v>732</v>
      </c>
    </row>
    <row r="14" spans="1:8">
      <c r="A14" s="40"/>
      <c r="B14" s="41"/>
      <c r="C14" s="42"/>
    </row>
    <row r="15" spans="1:8">
      <c r="A15" s="40"/>
      <c r="B15" s="41"/>
      <c r="C15" s="42"/>
    </row>
    <row r="16" spans="1:8">
      <c r="A16" s="40"/>
      <c r="B16" s="346"/>
      <c r="C16" s="347"/>
    </row>
    <row r="17" spans="1:3">
      <c r="A17" s="40"/>
      <c r="B17" s="348" t="s">
        <v>43</v>
      </c>
      <c r="C17" s="349" t="s">
        <v>372</v>
      </c>
    </row>
    <row r="18" spans="1:3">
      <c r="A18" s="40">
        <v>1</v>
      </c>
      <c r="B18" s="41" t="s">
        <v>724</v>
      </c>
      <c r="C18" s="44" t="s">
        <v>736</v>
      </c>
    </row>
    <row r="19" spans="1:3">
      <c r="A19" s="40">
        <v>2</v>
      </c>
      <c r="B19" s="41" t="s">
        <v>737</v>
      </c>
      <c r="C19" s="44" t="s">
        <v>738</v>
      </c>
    </row>
    <row r="20" spans="1:3">
      <c r="A20" s="40">
        <v>3</v>
      </c>
      <c r="B20" s="41" t="s">
        <v>739</v>
      </c>
      <c r="C20" s="44" t="s">
        <v>738</v>
      </c>
    </row>
    <row r="21" spans="1:3">
      <c r="A21" s="40">
        <v>4</v>
      </c>
      <c r="B21" s="41" t="s">
        <v>740</v>
      </c>
      <c r="C21" s="44" t="s">
        <v>738</v>
      </c>
    </row>
    <row r="22" spans="1:3">
      <c r="A22" s="40">
        <v>5</v>
      </c>
      <c r="B22" s="41" t="s">
        <v>741</v>
      </c>
      <c r="C22" s="44" t="s">
        <v>742</v>
      </c>
    </row>
    <row r="23" spans="1:3">
      <c r="A23" s="40">
        <v>6</v>
      </c>
      <c r="B23" s="41" t="s">
        <v>743</v>
      </c>
      <c r="C23" s="44" t="s">
        <v>744</v>
      </c>
    </row>
    <row r="24" spans="1:3">
      <c r="A24" s="40">
        <v>7</v>
      </c>
      <c r="B24" s="41" t="s">
        <v>745</v>
      </c>
      <c r="C24" s="44" t="s">
        <v>746</v>
      </c>
    </row>
    <row r="25" spans="1:3">
      <c r="A25" s="40">
        <v>8</v>
      </c>
      <c r="B25" s="41" t="s">
        <v>747</v>
      </c>
      <c r="C25" s="44" t="s">
        <v>738</v>
      </c>
    </row>
    <row r="26" spans="1:3">
      <c r="A26" s="40"/>
      <c r="B26" s="41"/>
      <c r="C26" s="44"/>
    </row>
    <row r="27" spans="1:3" ht="15.75" customHeight="1">
      <c r="A27" s="40"/>
      <c r="B27" s="41"/>
      <c r="C27" s="45"/>
    </row>
    <row r="28" spans="1:3" ht="15.75" customHeight="1">
      <c r="A28" s="40"/>
      <c r="B28" s="41"/>
      <c r="C28" s="45"/>
    </row>
    <row r="29" spans="1:3" ht="30" customHeight="1">
      <c r="A29" s="40"/>
      <c r="B29" s="744" t="s">
        <v>44</v>
      </c>
      <c r="C29" s="745"/>
    </row>
    <row r="30" spans="1:3">
      <c r="A30" s="40">
        <v>1</v>
      </c>
      <c r="B30" s="41" t="s">
        <v>749</v>
      </c>
      <c r="C30" s="707">
        <v>0.19770973141775675</v>
      </c>
    </row>
    <row r="31" spans="1:3" ht="15.75" customHeight="1">
      <c r="A31" s="40"/>
      <c r="B31" s="41" t="s">
        <v>750</v>
      </c>
      <c r="C31" s="707" t="s">
        <v>748</v>
      </c>
    </row>
    <row r="32" spans="1:3" ht="29.25" customHeight="1">
      <c r="A32" s="40"/>
      <c r="B32" s="744" t="s">
        <v>45</v>
      </c>
      <c r="C32" s="745"/>
    </row>
    <row r="33" spans="1:3">
      <c r="A33" s="40">
        <v>1</v>
      </c>
      <c r="B33" s="41" t="s">
        <v>751</v>
      </c>
      <c r="C33" s="706">
        <v>0.20300000000000001</v>
      </c>
    </row>
    <row r="34" spans="1:3" ht="15" thickBot="1">
      <c r="A34" s="46"/>
      <c r="B34" s="47"/>
      <c r="C34" s="48"/>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70" zoomScaleNormal="70" workbookViewId="0">
      <pane xSplit="1" ySplit="5" topLeftCell="B8" activePane="bottomRight" state="frozen"/>
      <selection activeCell="B62" sqref="B62:D62"/>
      <selection pane="topRight" activeCell="B62" sqref="B62:D62"/>
      <selection pane="bottomLeft" activeCell="B62" sqref="B62:D62"/>
      <selection pane="bottomRight" activeCell="I21" sqref="I21"/>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25" t="s">
        <v>30</v>
      </c>
      <c r="B1" s="3" t="str">
        <f>'Info '!C2</f>
        <v xml:space="preserve">JSC "Bank of Georgia" </v>
      </c>
      <c r="C1" s="60"/>
      <c r="D1" s="60"/>
      <c r="E1" s="60"/>
      <c r="F1" s="18"/>
    </row>
    <row r="2" spans="1:7" s="49" customFormat="1" ht="15.75" customHeight="1">
      <c r="A2" s="225" t="s">
        <v>31</v>
      </c>
      <c r="B2" s="362">
        <f>'1. key ratios '!B2</f>
        <v>45016</v>
      </c>
    </row>
    <row r="3" spans="1:7" s="49" customFormat="1" ht="15.75" customHeight="1">
      <c r="A3" s="225"/>
    </row>
    <row r="4" spans="1:7" s="49" customFormat="1" ht="15.75" customHeight="1" thickBot="1">
      <c r="A4" s="226" t="s">
        <v>99</v>
      </c>
      <c r="B4" s="750" t="s">
        <v>225</v>
      </c>
      <c r="C4" s="751"/>
      <c r="D4" s="751"/>
      <c r="E4" s="751"/>
    </row>
    <row r="5" spans="1:7" s="53" customFormat="1" ht="17.45" customHeight="1">
      <c r="A5" s="167"/>
      <c r="B5" s="168"/>
      <c r="C5" s="51" t="s">
        <v>0</v>
      </c>
      <c r="D5" s="51" t="s">
        <v>1</v>
      </c>
      <c r="E5" s="52" t="s">
        <v>2</v>
      </c>
    </row>
    <row r="6" spans="1:7" s="18" customFormat="1" ht="14.45" customHeight="1">
      <c r="A6" s="227"/>
      <c r="B6" s="746" t="s">
        <v>232</v>
      </c>
      <c r="C6" s="746" t="s">
        <v>660</v>
      </c>
      <c r="D6" s="748" t="s">
        <v>98</v>
      </c>
      <c r="E6" s="749"/>
      <c r="G6" s="5"/>
    </row>
    <row r="7" spans="1:7" s="18" customFormat="1" ht="99.6" customHeight="1">
      <c r="A7" s="227"/>
      <c r="B7" s="747"/>
      <c r="C7" s="746"/>
      <c r="D7" s="265" t="s">
        <v>97</v>
      </c>
      <c r="E7" s="266" t="s">
        <v>233</v>
      </c>
      <c r="G7" s="5"/>
    </row>
    <row r="8" spans="1:7" ht="21">
      <c r="A8" s="410">
        <v>1</v>
      </c>
      <c r="B8" s="411" t="s">
        <v>561</v>
      </c>
      <c r="C8" s="614">
        <f>SUM(C9:C11)</f>
        <v>4174042999.7279997</v>
      </c>
      <c r="D8" s="614">
        <f t="shared" ref="D8:E8" si="0">SUM(D9:D11)</f>
        <v>0</v>
      </c>
      <c r="E8" s="615">
        <f t="shared" si="0"/>
        <v>4174042999.7279997</v>
      </c>
      <c r="F8" s="18"/>
    </row>
    <row r="9" spans="1:7" ht="15">
      <c r="A9" s="410">
        <v>1.1000000000000001</v>
      </c>
      <c r="B9" s="412" t="s">
        <v>562</v>
      </c>
      <c r="C9" s="614">
        <v>740907086.68799996</v>
      </c>
      <c r="D9" s="614"/>
      <c r="E9" s="616">
        <f>C9-D9</f>
        <v>740907086.68799996</v>
      </c>
      <c r="F9" s="18"/>
    </row>
    <row r="10" spans="1:7" ht="15">
      <c r="A10" s="410">
        <v>1.2</v>
      </c>
      <c r="B10" s="412" t="s">
        <v>563</v>
      </c>
      <c r="C10" s="614">
        <v>2442890078.1999998</v>
      </c>
      <c r="D10" s="614"/>
      <c r="E10" s="616">
        <f t="shared" ref="E10:E36" si="1">C10-D10</f>
        <v>2442890078.1999998</v>
      </c>
      <c r="F10" s="18"/>
    </row>
    <row r="11" spans="1:7" ht="15">
      <c r="A11" s="410">
        <v>1.3</v>
      </c>
      <c r="B11" s="412" t="s">
        <v>564</v>
      </c>
      <c r="C11" s="614">
        <v>990245834.84000015</v>
      </c>
      <c r="D11" s="614"/>
      <c r="E11" s="616">
        <f t="shared" si="1"/>
        <v>990245834.84000015</v>
      </c>
      <c r="F11" s="18"/>
    </row>
    <row r="12" spans="1:7" ht="15">
      <c r="A12" s="410">
        <v>2</v>
      </c>
      <c r="B12" s="413" t="s">
        <v>565</v>
      </c>
      <c r="C12" s="614">
        <v>19264077.770000003</v>
      </c>
      <c r="D12" s="614"/>
      <c r="E12" s="616">
        <f t="shared" si="1"/>
        <v>19264077.770000003</v>
      </c>
      <c r="F12" s="18"/>
    </row>
    <row r="13" spans="1:7" ht="15">
      <c r="A13" s="410">
        <v>2.1</v>
      </c>
      <c r="B13" s="414" t="s">
        <v>566</v>
      </c>
      <c r="C13" s="614">
        <v>19264077.770000003</v>
      </c>
      <c r="D13" s="614"/>
      <c r="E13" s="616">
        <f t="shared" si="1"/>
        <v>19264077.770000003</v>
      </c>
      <c r="F13" s="18"/>
    </row>
    <row r="14" spans="1:7" ht="21">
      <c r="A14" s="410">
        <v>3</v>
      </c>
      <c r="B14" s="415" t="s">
        <v>567</v>
      </c>
      <c r="C14" s="614">
        <v>0</v>
      </c>
      <c r="D14" s="614"/>
      <c r="E14" s="616">
        <f t="shared" si="1"/>
        <v>0</v>
      </c>
      <c r="F14" s="18"/>
    </row>
    <row r="15" spans="1:7" ht="21">
      <c r="A15" s="410">
        <v>4</v>
      </c>
      <c r="B15" s="416" t="s">
        <v>568</v>
      </c>
      <c r="C15" s="614">
        <v>0</v>
      </c>
      <c r="D15" s="614"/>
      <c r="E15" s="616">
        <f t="shared" si="1"/>
        <v>0</v>
      </c>
      <c r="F15" s="18"/>
    </row>
    <row r="16" spans="1:7" ht="21">
      <c r="A16" s="410">
        <v>5</v>
      </c>
      <c r="B16" s="417" t="s">
        <v>569</v>
      </c>
      <c r="C16" s="614">
        <f>SUM(C17:C19)</f>
        <v>3855842339.2587996</v>
      </c>
      <c r="D16" s="614">
        <f t="shared" ref="D16:E16" si="2">SUM(D17:D19)</f>
        <v>4435622.9763000002</v>
      </c>
      <c r="E16" s="615">
        <f t="shared" si="2"/>
        <v>3851406716.2824998</v>
      </c>
      <c r="F16" s="18"/>
    </row>
    <row r="17" spans="1:6" ht="15">
      <c r="A17" s="410">
        <v>5.0999999999999996</v>
      </c>
      <c r="B17" s="418" t="s">
        <v>570</v>
      </c>
      <c r="C17" s="614">
        <v>5020756.2563000005</v>
      </c>
      <c r="D17" s="614">
        <v>4435622.9763000002</v>
      </c>
      <c r="E17" s="616">
        <f t="shared" si="1"/>
        <v>585133.28000000026</v>
      </c>
      <c r="F17" s="18"/>
    </row>
    <row r="18" spans="1:6" ht="15">
      <c r="A18" s="410">
        <v>5.2</v>
      </c>
      <c r="B18" s="418" t="s">
        <v>571</v>
      </c>
      <c r="C18" s="614">
        <v>3850821583.0024996</v>
      </c>
      <c r="D18" s="614"/>
      <c r="E18" s="616">
        <f t="shared" si="1"/>
        <v>3850821583.0024996</v>
      </c>
      <c r="F18" s="18"/>
    </row>
    <row r="19" spans="1:6" ht="15">
      <c r="A19" s="410">
        <v>5.3</v>
      </c>
      <c r="B19" s="419" t="s">
        <v>572</v>
      </c>
      <c r="C19" s="614">
        <v>0</v>
      </c>
      <c r="D19" s="614"/>
      <c r="E19" s="616">
        <f t="shared" si="1"/>
        <v>0</v>
      </c>
      <c r="F19" s="18"/>
    </row>
    <row r="20" spans="1:6" ht="15">
      <c r="A20" s="410">
        <v>6</v>
      </c>
      <c r="B20" s="415" t="s">
        <v>573</v>
      </c>
      <c r="C20" s="614">
        <f>SUM(C21:C22)</f>
        <v>16831819288.718208</v>
      </c>
      <c r="D20" s="614">
        <f t="shared" ref="D20:E20" si="3">SUM(D21:D22)</f>
        <v>0</v>
      </c>
      <c r="E20" s="615">
        <f t="shared" si="3"/>
        <v>16831819288.718208</v>
      </c>
      <c r="F20" s="18"/>
    </row>
    <row r="21" spans="1:6" ht="15">
      <c r="A21" s="410">
        <v>6.1</v>
      </c>
      <c r="B21" s="418" t="s">
        <v>571</v>
      </c>
      <c r="C21" s="614">
        <v>423897169.8707</v>
      </c>
      <c r="D21" s="617"/>
      <c r="E21" s="616">
        <f t="shared" si="1"/>
        <v>423897169.8707</v>
      </c>
      <c r="F21" s="18"/>
    </row>
    <row r="22" spans="1:6" ht="15">
      <c r="A22" s="410">
        <v>6.2</v>
      </c>
      <c r="B22" s="419" t="s">
        <v>572</v>
      </c>
      <c r="C22" s="614">
        <v>16407922118.847507</v>
      </c>
      <c r="D22" s="617"/>
      <c r="E22" s="616">
        <f t="shared" si="1"/>
        <v>16407922118.847507</v>
      </c>
      <c r="F22" s="18"/>
    </row>
    <row r="23" spans="1:6" ht="21">
      <c r="A23" s="410">
        <v>7</v>
      </c>
      <c r="B23" s="413" t="s">
        <v>574</v>
      </c>
      <c r="C23" s="614">
        <v>157546642.32999998</v>
      </c>
      <c r="D23" s="618">
        <v>9467557.6500000004</v>
      </c>
      <c r="E23" s="616">
        <f t="shared" si="1"/>
        <v>148079084.67999998</v>
      </c>
      <c r="F23" s="18"/>
    </row>
    <row r="24" spans="1:6" ht="21">
      <c r="A24" s="410">
        <v>8</v>
      </c>
      <c r="B24" s="420" t="s">
        <v>575</v>
      </c>
      <c r="C24" s="614">
        <v>30451310.469999995</v>
      </c>
      <c r="D24" s="618">
        <v>0</v>
      </c>
      <c r="E24" s="616">
        <f t="shared" si="1"/>
        <v>30451310.469999995</v>
      </c>
      <c r="F24" s="18"/>
    </row>
    <row r="25" spans="1:6" ht="15">
      <c r="A25" s="410">
        <v>9</v>
      </c>
      <c r="B25" s="416" t="s">
        <v>576</v>
      </c>
      <c r="C25" s="617">
        <f>SUM(C26:C27)</f>
        <v>604632715.68999994</v>
      </c>
      <c r="D25" s="617">
        <f t="shared" ref="D25:E25" si="4">SUM(D26:D27)</f>
        <v>2358668.17</v>
      </c>
      <c r="E25" s="619">
        <f t="shared" si="4"/>
        <v>602274047.51999998</v>
      </c>
      <c r="F25" s="18"/>
    </row>
    <row r="26" spans="1:6" ht="15">
      <c r="A26" s="410">
        <v>9.1</v>
      </c>
      <c r="B26" s="418" t="s">
        <v>577</v>
      </c>
      <c r="C26" s="614">
        <v>452259138.08999997</v>
      </c>
      <c r="D26" s="617">
        <v>2358668.17</v>
      </c>
      <c r="E26" s="616">
        <f t="shared" si="1"/>
        <v>449900469.91999996</v>
      </c>
      <c r="F26" s="18"/>
    </row>
    <row r="27" spans="1:6" ht="15">
      <c r="A27" s="410">
        <v>9.1999999999999993</v>
      </c>
      <c r="B27" s="418" t="s">
        <v>578</v>
      </c>
      <c r="C27" s="614">
        <v>152373577.59999999</v>
      </c>
      <c r="D27" s="617"/>
      <c r="E27" s="616">
        <f t="shared" si="1"/>
        <v>152373577.59999999</v>
      </c>
      <c r="F27" s="18"/>
    </row>
    <row r="28" spans="1:6" ht="15">
      <c r="A28" s="410">
        <v>10</v>
      </c>
      <c r="B28" s="416" t="s">
        <v>579</v>
      </c>
      <c r="C28" s="617">
        <f>SUM(C29:C30)</f>
        <v>159471238.15000001</v>
      </c>
      <c r="D28" s="617">
        <f t="shared" ref="D28:E28" si="5">SUM(D29:D30)</f>
        <v>159471238.15000001</v>
      </c>
      <c r="E28" s="619">
        <f t="shared" si="5"/>
        <v>0</v>
      </c>
      <c r="F28" s="18"/>
    </row>
    <row r="29" spans="1:6" ht="15">
      <c r="A29" s="410">
        <v>10.1</v>
      </c>
      <c r="B29" s="418" t="s">
        <v>580</v>
      </c>
      <c r="C29" s="614">
        <v>33331342.84</v>
      </c>
      <c r="D29" s="617">
        <f>C29</f>
        <v>33331342.84</v>
      </c>
      <c r="E29" s="616">
        <f t="shared" si="1"/>
        <v>0</v>
      </c>
      <c r="F29" s="18"/>
    </row>
    <row r="30" spans="1:6" ht="15">
      <c r="A30" s="410">
        <v>10.199999999999999</v>
      </c>
      <c r="B30" s="418" t="s">
        <v>581</v>
      </c>
      <c r="C30" s="614">
        <v>126139895.31</v>
      </c>
      <c r="D30" s="617">
        <f>C30</f>
        <v>126139895.31</v>
      </c>
      <c r="E30" s="616">
        <f t="shared" si="1"/>
        <v>0</v>
      </c>
      <c r="F30" s="18"/>
    </row>
    <row r="31" spans="1:6" ht="15">
      <c r="A31" s="410">
        <v>11</v>
      </c>
      <c r="B31" s="416" t="s">
        <v>582</v>
      </c>
      <c r="C31" s="617">
        <f>SUM(C32:C33)</f>
        <v>0</v>
      </c>
      <c r="D31" s="617">
        <f t="shared" ref="D31:E31" si="6">SUM(D32:D33)</f>
        <v>0</v>
      </c>
      <c r="E31" s="619">
        <f t="shared" si="6"/>
        <v>0</v>
      </c>
      <c r="F31" s="18"/>
    </row>
    <row r="32" spans="1:6" ht="15">
      <c r="A32" s="410">
        <v>11.1</v>
      </c>
      <c r="B32" s="418" t="s">
        <v>583</v>
      </c>
      <c r="C32" s="614">
        <v>0</v>
      </c>
      <c r="D32" s="617"/>
      <c r="E32" s="616">
        <f t="shared" si="1"/>
        <v>0</v>
      </c>
      <c r="F32" s="18"/>
    </row>
    <row r="33" spans="1:7" ht="15">
      <c r="A33" s="410">
        <v>11.2</v>
      </c>
      <c r="B33" s="418" t="s">
        <v>584</v>
      </c>
      <c r="C33" s="614">
        <v>0</v>
      </c>
      <c r="D33" s="617"/>
      <c r="E33" s="616">
        <f t="shared" si="1"/>
        <v>0</v>
      </c>
      <c r="F33" s="18"/>
    </row>
    <row r="34" spans="1:7" ht="15">
      <c r="A34" s="410">
        <v>13</v>
      </c>
      <c r="B34" s="416" t="s">
        <v>585</v>
      </c>
      <c r="C34" s="614">
        <v>371038326.58919162</v>
      </c>
      <c r="D34" s="617"/>
      <c r="E34" s="616">
        <f t="shared" si="1"/>
        <v>371038326.58919162</v>
      </c>
      <c r="F34" s="18"/>
    </row>
    <row r="35" spans="1:7" ht="15">
      <c r="A35" s="410">
        <v>13.1</v>
      </c>
      <c r="B35" s="421" t="s">
        <v>586</v>
      </c>
      <c r="C35" s="614">
        <v>146073969.61999995</v>
      </c>
      <c r="D35" s="617"/>
      <c r="E35" s="616">
        <f t="shared" si="1"/>
        <v>146073969.61999995</v>
      </c>
      <c r="F35" s="18"/>
    </row>
    <row r="36" spans="1:7" ht="15">
      <c r="A36" s="410">
        <v>13.2</v>
      </c>
      <c r="B36" s="421" t="s">
        <v>587</v>
      </c>
      <c r="C36" s="614">
        <v>0</v>
      </c>
      <c r="D36" s="617"/>
      <c r="E36" s="616">
        <f t="shared" si="1"/>
        <v>0</v>
      </c>
      <c r="F36" s="18"/>
    </row>
    <row r="37" spans="1:7" ht="26.25" thickBot="1">
      <c r="A37" s="125"/>
      <c r="B37" s="228" t="s">
        <v>234</v>
      </c>
      <c r="C37" s="620">
        <f>SUM(C8,C12,C14,C15,C16,C20,C23,C24,C25,C28,C31,C34)</f>
        <v>26204108938.704201</v>
      </c>
      <c r="D37" s="620">
        <f t="shared" ref="D37:E37" si="7">SUM(D8,D12,D14,D15,D16,D20,D23,D24,D25,D28,D31,D34)</f>
        <v>175733086.9463</v>
      </c>
      <c r="E37" s="621">
        <f t="shared" si="7"/>
        <v>26028375851.7579</v>
      </c>
    </row>
    <row r="38" spans="1:7">
      <c r="A38" s="5"/>
      <c r="B38" s="5"/>
      <c r="C38" s="5"/>
      <c r="D38" s="5"/>
      <c r="E38" s="5"/>
    </row>
    <row r="39" spans="1:7">
      <c r="A39" s="5"/>
      <c r="B39" s="5"/>
      <c r="C39" s="5"/>
      <c r="D39" s="5"/>
      <c r="E39" s="5"/>
    </row>
    <row r="41" spans="1:7" s="4" customFormat="1">
      <c r="B41" s="55"/>
      <c r="F41" s="5"/>
      <c r="G41" s="5"/>
    </row>
    <row r="42" spans="1:7" s="4" customFormat="1">
      <c r="B42" s="55"/>
      <c r="F42" s="5"/>
      <c r="G42" s="5"/>
    </row>
    <row r="43" spans="1:7" s="4" customFormat="1">
      <c r="B43" s="55"/>
      <c r="F43" s="5"/>
      <c r="G43" s="5"/>
    </row>
    <row r="44" spans="1:7" s="4" customFormat="1">
      <c r="B44" s="55"/>
      <c r="F44" s="5"/>
      <c r="G44" s="5"/>
    </row>
    <row r="45" spans="1:7" s="4" customFormat="1">
      <c r="B45" s="55"/>
      <c r="F45" s="5"/>
      <c r="G45" s="5"/>
    </row>
    <row r="46" spans="1:7" s="4" customFormat="1">
      <c r="B46" s="55"/>
      <c r="F46" s="5"/>
      <c r="G46" s="5"/>
    </row>
    <row r="47" spans="1:7" s="4" customFormat="1">
      <c r="B47" s="55"/>
      <c r="F47" s="5"/>
      <c r="G47" s="5"/>
    </row>
    <row r="48" spans="1:7" s="4" customFormat="1">
      <c r="B48" s="55"/>
      <c r="F48" s="5"/>
      <c r="G48" s="5"/>
    </row>
    <row r="49" spans="2:7" s="4" customFormat="1">
      <c r="B49" s="55"/>
      <c r="F49" s="5"/>
      <c r="G49" s="5"/>
    </row>
    <row r="50" spans="2:7" s="4" customFormat="1">
      <c r="B50" s="55"/>
      <c r="F50" s="5"/>
      <c r="G50" s="5"/>
    </row>
    <row r="51" spans="2:7" s="4" customFormat="1">
      <c r="B51" s="55"/>
      <c r="F51" s="5"/>
      <c r="G51" s="5"/>
    </row>
    <row r="52" spans="2:7" s="4" customFormat="1">
      <c r="B52" s="55"/>
      <c r="F52" s="5"/>
      <c r="G52" s="5"/>
    </row>
    <row r="53" spans="2:7" s="4" customFormat="1">
      <c r="B53" s="5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1" sqref="B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 xml:space="preserve">JSC "Bank of Georgia" </v>
      </c>
    </row>
    <row r="2" spans="1:6" s="49" customFormat="1" ht="15.75" customHeight="1">
      <c r="A2" s="2" t="s">
        <v>31</v>
      </c>
      <c r="B2" s="362">
        <f>'1. key ratios '!B2</f>
        <v>45016</v>
      </c>
      <c r="C2" s="4"/>
      <c r="D2" s="4"/>
      <c r="E2" s="4"/>
      <c r="F2" s="4"/>
    </row>
    <row r="3" spans="1:6" s="49" customFormat="1" ht="15.75" customHeight="1">
      <c r="C3" s="4"/>
      <c r="D3" s="4"/>
      <c r="E3" s="4"/>
      <c r="F3" s="4"/>
    </row>
    <row r="4" spans="1:6" s="49" customFormat="1" ht="13.5" thickBot="1">
      <c r="A4" s="49" t="s">
        <v>46</v>
      </c>
      <c r="B4" s="229" t="s">
        <v>554</v>
      </c>
      <c r="C4" s="50" t="s">
        <v>35</v>
      </c>
      <c r="D4" s="4"/>
      <c r="E4" s="4"/>
      <c r="F4" s="4"/>
    </row>
    <row r="5" spans="1:6">
      <c r="A5" s="173">
        <v>1</v>
      </c>
      <c r="B5" s="230" t="s">
        <v>556</v>
      </c>
      <c r="C5" s="174">
        <v>26028375851.7579</v>
      </c>
    </row>
    <row r="6" spans="1:6" s="175" customFormat="1">
      <c r="A6" s="56">
        <v>2.1</v>
      </c>
      <c r="B6" s="170" t="s">
        <v>214</v>
      </c>
      <c r="C6" s="113">
        <v>2492465084.5426002</v>
      </c>
    </row>
    <row r="7" spans="1:6" s="34" customFormat="1" outlineLevel="1">
      <c r="A7" s="28">
        <v>2.2000000000000002</v>
      </c>
      <c r="B7" s="29" t="s">
        <v>215</v>
      </c>
      <c r="C7" s="176">
        <v>1451793462.3973</v>
      </c>
    </row>
    <row r="8" spans="1:6" s="34" customFormat="1">
      <c r="A8" s="28">
        <v>3</v>
      </c>
      <c r="B8" s="171" t="s">
        <v>555</v>
      </c>
      <c r="C8" s="177">
        <f>SUM(C5:C7)</f>
        <v>29972634398.6978</v>
      </c>
    </row>
    <row r="9" spans="1:6" s="175" customFormat="1">
      <c r="A9" s="56">
        <v>4</v>
      </c>
      <c r="B9" s="58" t="s">
        <v>48</v>
      </c>
      <c r="C9" s="113">
        <v>0</v>
      </c>
    </row>
    <row r="10" spans="1:6" s="34" customFormat="1" outlineLevel="1">
      <c r="A10" s="28">
        <v>5.0999999999999996</v>
      </c>
      <c r="B10" s="29" t="s">
        <v>216</v>
      </c>
      <c r="C10" s="176">
        <v>-1444912389.875</v>
      </c>
    </row>
    <row r="11" spans="1:6" s="34" customFormat="1" outlineLevel="1">
      <c r="A11" s="28">
        <v>5.2</v>
      </c>
      <c r="B11" s="29" t="s">
        <v>217</v>
      </c>
      <c r="C11" s="176">
        <v>-1421914939.4823649</v>
      </c>
    </row>
    <row r="12" spans="1:6" s="34" customFormat="1">
      <c r="A12" s="28">
        <v>6</v>
      </c>
      <c r="B12" s="169" t="s">
        <v>359</v>
      </c>
      <c r="C12" s="176"/>
    </row>
    <row r="13" spans="1:6" s="34" customFormat="1" ht="13.5" thickBot="1">
      <c r="A13" s="30">
        <v>7</v>
      </c>
      <c r="B13" s="172" t="s">
        <v>177</v>
      </c>
      <c r="C13" s="178">
        <f>SUM(C8:C12)</f>
        <v>27105807069.340435</v>
      </c>
    </row>
    <row r="15" spans="1:6" ht="25.5">
      <c r="A15" s="190"/>
      <c r="B15" s="35" t="s">
        <v>360</v>
      </c>
    </row>
    <row r="16" spans="1:6">
      <c r="A16" s="190"/>
      <c r="B16" s="190"/>
    </row>
    <row r="17" spans="1:5" ht="15">
      <c r="A17" s="185"/>
      <c r="B17" s="186"/>
      <c r="C17" s="190"/>
      <c r="D17" s="190"/>
      <c r="E17" s="190"/>
    </row>
    <row r="18" spans="1:5" ht="15">
      <c r="A18" s="191"/>
      <c r="B18" s="192"/>
      <c r="C18" s="190"/>
      <c r="D18" s="190"/>
      <c r="E18" s="190"/>
    </row>
    <row r="19" spans="1:5">
      <c r="A19" s="193"/>
      <c r="B19" s="187"/>
      <c r="C19" s="190"/>
      <c r="D19" s="190"/>
      <c r="E19" s="190"/>
    </row>
    <row r="20" spans="1:5">
      <c r="A20" s="194"/>
      <c r="B20" s="188"/>
      <c r="C20" s="190"/>
      <c r="D20" s="190"/>
      <c r="E20" s="190"/>
    </row>
    <row r="21" spans="1:5">
      <c r="A21" s="194"/>
      <c r="B21" s="192"/>
      <c r="C21" s="190"/>
      <c r="D21" s="190"/>
      <c r="E21" s="190"/>
    </row>
    <row r="22" spans="1:5">
      <c r="A22" s="193"/>
      <c r="B22" s="189"/>
      <c r="C22" s="190"/>
      <c r="D22" s="190"/>
      <c r="E22" s="190"/>
    </row>
    <row r="23" spans="1:5">
      <c r="A23" s="194"/>
      <c r="B23" s="188"/>
      <c r="C23" s="190"/>
      <c r="D23" s="190"/>
      <c r="E23" s="190"/>
    </row>
    <row r="24" spans="1:5">
      <c r="A24" s="194"/>
      <c r="B24" s="188"/>
      <c r="C24" s="190"/>
      <c r="D24" s="190"/>
      <c r="E24" s="190"/>
    </row>
    <row r="25" spans="1:5">
      <c r="A25" s="194"/>
      <c r="B25" s="195"/>
      <c r="C25" s="190"/>
      <c r="D25" s="190"/>
      <c r="E25" s="190"/>
    </row>
    <row r="26" spans="1:5">
      <c r="A26" s="194"/>
      <c r="B26" s="192"/>
      <c r="C26" s="190"/>
      <c r="D26" s="190"/>
      <c r="E26" s="190"/>
    </row>
    <row r="27" spans="1:5">
      <c r="A27" s="190"/>
      <c r="B27" s="196"/>
      <c r="C27" s="190"/>
      <c r="D27" s="190"/>
      <c r="E27" s="190"/>
    </row>
    <row r="28" spans="1:5">
      <c r="A28" s="190"/>
      <c r="B28" s="196"/>
      <c r="C28" s="190"/>
      <c r="D28" s="190"/>
      <c r="E28" s="190"/>
    </row>
    <row r="29" spans="1:5">
      <c r="A29" s="190"/>
      <c r="B29" s="196"/>
      <c r="C29" s="190"/>
      <c r="D29" s="190"/>
      <c r="E29" s="190"/>
    </row>
    <row r="30" spans="1:5">
      <c r="A30" s="190"/>
      <c r="B30" s="196"/>
      <c r="C30" s="190"/>
      <c r="D30" s="190"/>
      <c r="E30" s="190"/>
    </row>
    <row r="31" spans="1:5">
      <c r="A31" s="190"/>
      <c r="B31" s="196"/>
      <c r="C31" s="190"/>
      <c r="D31" s="190"/>
      <c r="E31" s="190"/>
    </row>
    <row r="32" spans="1:5">
      <c r="A32" s="190"/>
      <c r="B32" s="196"/>
      <c r="C32" s="190"/>
      <c r="D32" s="190"/>
      <c r="E32" s="190"/>
    </row>
    <row r="33" spans="1:5">
      <c r="A33" s="190"/>
      <c r="B33" s="196"/>
      <c r="C33" s="190"/>
      <c r="D33" s="190"/>
      <c r="E33" s="19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2023-12-21T18:49:12Z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{1A067545-A4E2-4FA1-8094-0D7902669705}</vt:lpwstr>
  </property>
  <property fmtid="{D5CDD505-2E9C-101B-9397-08002B2CF9AE}" pid="8" name="DLPManualFileClassificationLastModifiedBy">
    <vt:lpwstr>BOG0\nchurgulashvili</vt:lpwstr>
  </property>
  <property fmtid="{D5CDD505-2E9C-101B-9397-08002B2CF9AE}" pid="9" name="DLPManualFileClassificationLastModificationDate">
    <vt:lpwstr>1684143528</vt:lpwstr>
  </property>
  <property fmtid="{D5CDD505-2E9C-101B-9397-08002B2CF9AE}" pid="10" name="DLPManualFileClassificationVersion">
    <vt:lpwstr>11.6.600.21</vt:lpwstr>
  </property>
</Properties>
</file>