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G34" i="85" l="1"/>
  <c r="F34" i="85"/>
  <c r="D34" i="85"/>
  <c r="E34" i="85" s="1"/>
  <c r="C34" i="85"/>
  <c r="C38" i="69" l="1"/>
  <c r="B2" i="95" l="1"/>
  <c r="B2" i="97"/>
  <c r="B2" i="92"/>
  <c r="B2" i="93"/>
  <c r="C2" i="91"/>
  <c r="B2" i="64"/>
  <c r="B2" i="90"/>
  <c r="C46" i="69"/>
  <c r="C25" i="69"/>
  <c r="C15" i="69"/>
  <c r="B2" i="69"/>
  <c r="B2" i="94"/>
  <c r="B2" i="89"/>
  <c r="B2" i="73"/>
  <c r="B2" i="88"/>
  <c r="B2" i="52"/>
  <c r="B2" i="86"/>
  <c r="B2" i="75"/>
  <c r="B2" i="107" l="1"/>
  <c r="B1" i="107"/>
  <c r="B1" i="106" l="1"/>
  <c r="B1" i="105"/>
  <c r="B1" i="104"/>
  <c r="B1" i="103"/>
  <c r="B1" i="102"/>
  <c r="B1" i="101"/>
  <c r="B1" i="100"/>
  <c r="B1" i="99"/>
  <c r="B1" i="98"/>
  <c r="C10" i="102" l="1"/>
  <c r="C19" i="102" s="1"/>
  <c r="D22" i="98" l="1"/>
  <c r="E22" i="98"/>
  <c r="F22" i="98"/>
  <c r="G22" i="98"/>
  <c r="C22" i="98"/>
  <c r="B2" i="106" l="1"/>
  <c r="B2" i="105"/>
  <c r="B2" i="104"/>
  <c r="B2" i="103"/>
  <c r="B2" i="102"/>
  <c r="B2" i="101"/>
  <c r="B2" i="100"/>
  <c r="B2" i="99"/>
  <c r="B2" i="98"/>
  <c r="D19" i="101"/>
  <c r="C19" i="101"/>
  <c r="H34" i="100"/>
  <c r="G34" i="100"/>
  <c r="F34" i="100"/>
  <c r="E34" i="100"/>
  <c r="D34" i="100"/>
  <c r="C34" i="100"/>
  <c r="I34" i="100" s="1"/>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I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B1" i="97"/>
  <c r="G39" i="97" l="1"/>
  <c r="B1" i="95"/>
  <c r="B1" i="92"/>
  <c r="B1" i="93"/>
  <c r="B1" i="64"/>
  <c r="B1" i="90"/>
  <c r="B1" i="69"/>
  <c r="B1" i="94"/>
  <c r="B1" i="89"/>
  <c r="B1" i="73"/>
  <c r="B1" i="88"/>
  <c r="B1" i="52"/>
  <c r="B1" i="86"/>
  <c r="B1" i="75"/>
  <c r="B2" i="83"/>
  <c r="E6" i="86" l="1"/>
  <c r="E13" i="86" s="1"/>
  <c r="F6" i="86"/>
  <c r="F13" i="86" s="1"/>
  <c r="G6" i="86"/>
  <c r="G13" i="86" s="1"/>
  <c r="B1" i="91" l="1"/>
  <c r="B1" i="85"/>
  <c r="B1" i="83"/>
  <c r="B1" i="84"/>
  <c r="D6" i="86" l="1"/>
  <c r="D13" i="86" s="1"/>
  <c r="C6" i="86" l="1"/>
  <c r="C13" i="86" s="1"/>
  <c r="E19" i="92" l="1"/>
  <c r="E18" i="92"/>
  <c r="E17" i="92"/>
  <c r="E16" i="92"/>
  <c r="E15" i="92"/>
  <c r="E14" i="92" s="1"/>
  <c r="C14" i="92"/>
  <c r="E12" i="92"/>
  <c r="E11" i="92"/>
  <c r="E10" i="92"/>
  <c r="E9" i="92"/>
  <c r="E8" i="92"/>
  <c r="C7" i="92"/>
  <c r="C21" i="92" l="1"/>
  <c r="E7" i="92"/>
  <c r="E21" i="92"/>
  <c r="C21" i="88"/>
  <c r="T21" i="64" l="1"/>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D21" i="88" l="1"/>
  <c r="E21" i="88"/>
  <c r="C22" i="90" l="1"/>
  <c r="C12" i="89"/>
  <c r="C6" i="89"/>
  <c r="D14" i="83" l="1"/>
  <c r="D20" i="83" s="1"/>
  <c r="D22" i="90" l="1"/>
  <c r="E22" i="90"/>
  <c r="F22" i="90"/>
  <c r="G22" i="90"/>
  <c r="H22" i="90"/>
  <c r="I22" i="90"/>
  <c r="J22" i="90"/>
  <c r="C28" i="89"/>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53" i="85" l="1"/>
  <c r="C41" i="89"/>
  <c r="E30" i="85"/>
  <c r="H34" i="85"/>
  <c r="H9" i="85"/>
  <c r="F31" i="85"/>
  <c r="G54" i="85"/>
  <c r="E61" i="85"/>
  <c r="H53" i="85"/>
  <c r="F45" i="85"/>
  <c r="H45" i="85" s="1"/>
  <c r="H61" i="85"/>
  <c r="G31" i="85"/>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14" i="83"/>
  <c r="G20" i="83" s="1"/>
  <c r="F14" i="83"/>
  <c r="F20" i="83" s="1"/>
  <c r="C14" i="83"/>
  <c r="C20" i="83" s="1"/>
  <c r="E20" i="83" s="1"/>
  <c r="H13" i="83"/>
  <c r="E13" i="83"/>
  <c r="H12" i="83"/>
  <c r="E12" i="83"/>
  <c r="H11" i="83"/>
  <c r="E11" i="83"/>
  <c r="H10" i="83"/>
  <c r="E10" i="83"/>
  <c r="H9" i="83"/>
  <c r="E9" i="83"/>
  <c r="H8" i="83"/>
  <c r="E8" i="83"/>
  <c r="H7" i="83"/>
  <c r="E7" i="83"/>
  <c r="F54" i="85" l="1"/>
  <c r="H54" i="85" s="1"/>
  <c r="H31" i="85"/>
  <c r="D56" i="85"/>
  <c r="D63" i="85" s="1"/>
  <c r="D65" i="85" s="1"/>
  <c r="D67" i="85" s="1"/>
  <c r="G56" i="85"/>
  <c r="G63" i="85" s="1"/>
  <c r="G65" i="85" s="1"/>
  <c r="G67" i="85" s="1"/>
  <c r="H14" i="83"/>
  <c r="H31" i="83"/>
  <c r="H20" i="83"/>
  <c r="G41" i="83"/>
  <c r="H41" i="83" s="1"/>
  <c r="E45" i="85"/>
  <c r="C54" i="85"/>
  <c r="E14" i="83"/>
  <c r="F56" i="85"/>
  <c r="E31" i="85"/>
  <c r="E41" i="83"/>
  <c r="E31" i="83"/>
  <c r="H56" i="85" l="1"/>
  <c r="F63" i="85"/>
  <c r="H63" i="85" s="1"/>
  <c r="E54" i="85"/>
  <c r="C56" i="85"/>
  <c r="F65" i="85" l="1"/>
  <c r="H65" i="85" s="1"/>
  <c r="E56" i="85"/>
  <c r="C63" i="85"/>
  <c r="F67" i="85"/>
  <c r="H67" i="85" s="1"/>
  <c r="C65" i="85" l="1"/>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<sst xmlns="http://schemas.openxmlformats.org/spreadsheetml/2006/main" count="1178" uniqueCount="781">
  <si>
    <t>a</t>
  </si>
  <si>
    <t>b</t>
  </si>
  <si>
    <t>c</t>
  </si>
  <si>
    <t>d</t>
  </si>
  <si>
    <t>e</t>
  </si>
  <si>
    <t xml:space="preserve"> </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</si>
  <si>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</si>
  <si>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</si>
  <si>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</si>
  <si>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</si>
  <si>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</si>
  <si>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</si>
  <si>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</si>
  <si>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</si>
  <si>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</si>
  <si>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</si>
  <si>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</si>
  <si>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</si>
  <si>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</si>
  <si>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</si>
  <si>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</si>
  <si>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</si>
  <si>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</si>
  <si>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</si>
  <si>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</si>
  <si>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</si>
  <si>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</si>
  <si>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</si>
  <si>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</si>
  <si>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</si>
  <si>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</si>
  <si>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</si>
  <si>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</si>
  <si>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</si>
  <si>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</si>
  <si>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</si>
  <si>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</si>
  <si>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</si>
  <si>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</si>
  <si>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</si>
  <si>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</si>
  <si>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</si>
  <si>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</si>
  <si>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</si>
  <si>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</si>
  <si>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</si>
  <si>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</si>
  <si>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</si>
  <si>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</si>
  <si>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</si>
  <si>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</si>
  <si>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</si>
  <si>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</si>
  <si>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</si>
  <si>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</si>
  <si>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</si>
  <si>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</si>
  <si>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</si>
  <si>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</si>
  <si>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</si>
  <si>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</si>
  <si>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</si>
  <si>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</si>
  <si>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</si>
  <si>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</si>
  <si>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</si>
  <si>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</si>
  <si>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</si>
  <si>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</si>
  <si>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</si>
  <si>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</si>
  <si>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</si>
  <si>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</si>
  <si>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</si>
  <si>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</si>
  <si>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</si>
  <si>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</si>
  <si>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</si>
  <si>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</si>
  <si>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</si>
  <si>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</si>
  <si>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</si>
  <si>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</si>
  <si>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</si>
  <si>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</si>
  <si>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</si>
  <si>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</si>
  <si>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</si>
  <si>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</si>
  <si>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</si>
  <si>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</si>
  <si>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</si>
  <si>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</si>
  <si>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</si>
  <si>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</si>
  <si>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</si>
  <si>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</si>
  <si>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</si>
  <si>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</si>
  <si>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</si>
  <si>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</si>
  <si>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</si>
  <si>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</si>
  <si>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</si>
  <si>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</si>
  <si>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</si>
  <si>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</si>
  <si>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</si>
  <si>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</si>
  <si>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</si>
  <si>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</si>
  <si>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</si>
  <si>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</si>
  <si>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</si>
  <si>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</si>
  <si>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</si>
  <si>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</si>
  <si>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</si>
  <si>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</si>
  <si>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</si>
  <si>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</si>
  <si>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</si>
  <si>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</si>
  <si>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</si>
  <si>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</si>
  <si>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</si>
  <si>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</si>
  <si>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</si>
  <si>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</si>
  <si>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</si>
  <si>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</si>
  <si>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</si>
  <si>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</si>
  <si>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</si>
  <si>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</si>
  <si>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</si>
  <si>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</si>
  <si>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</si>
  <si>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</si>
  <si>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</si>
  <si>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</si>
  <si>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</si>
  <si>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</si>
  <si>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</si>
  <si>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</si>
  <si>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</si>
  <si>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</si>
  <si>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</si>
  <si>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</si>
  <si>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</si>
  <si>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</si>
  <si>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</si>
  <si>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</si>
  <si>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</si>
  <si>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</si>
  <si>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</si>
  <si>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</si>
  <si>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</si>
  <si>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</si>
  <si>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</si>
  <si>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</si>
  <si>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</si>
  <si>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</si>
  <si>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</si>
  <si>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</si>
  <si>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</si>
  <si>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</si>
  <si>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</si>
  <si>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</si>
  <si>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</si>
  <si>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</si>
  <si>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</si>
  <si>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</si>
  <si>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</si>
  <si>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</si>
  <si>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</si>
  <si>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</si>
  <si>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</si>
  <si>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</si>
  <si>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</si>
  <si>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</si>
  <si>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</si>
  <si>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</si>
  <si>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</si>
  <si>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</si>
  <si>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</si>
  <si>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</si>
  <si>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</si>
  <si>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</si>
  <si>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</si>
  <si>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</si>
  <si>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</si>
  <si>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</si>
  <si>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</si>
  <si>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</si>
  <si>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</si>
  <si>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</si>
  <si>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</si>
  <si>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</si>
  <si>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</si>
  <si>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</si>
  <si>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</si>
  <si>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</si>
  <si>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</si>
  <si>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</si>
  <si>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</si>
  <si>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</si>
  <si>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</si>
  <si>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</si>
  <si>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</si>
  <si>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</si>
  <si>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</si>
  <si>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</si>
  <si>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</si>
  <si>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</si>
  <si>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</si>
  <si>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</si>
  <si>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</si>
  <si>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</si>
  <si>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</si>
  <si>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</si>
  <si>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</si>
  <si>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</si>
  <si>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</si>
  <si>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</si>
  <si>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</si>
  <si>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</si>
  <si>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</si>
  <si>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</si>
  <si>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</si>
  <si>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</si>
  <si>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</si>
  <si>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</si>
  <si>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</si>
  <si>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</si>
  <si>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</si>
  <si>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</si>
  <si>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</si>
  <si>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</si>
  <si>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</si>
  <si>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</si>
  <si>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</si>
  <si>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</si>
  <si>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</si>
  <si>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</si>
  <si>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</si>
  <si>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</si>
  <si>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</si>
  <si>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</si>
  <si>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</si>
  <si>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</si>
  <si>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</si>
  <si>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</si>
  <si>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</si>
  <si>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</si>
  <si>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</si>
  <si>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</si>
  <si>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</si>
  <si>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</si>
  <si>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</si>
  <si>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</si>
  <si>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</si>
  <si>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</si>
  <si>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</si>
  <si>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</si>
  <si>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</si>
  <si>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</si>
  <si>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</si>
  <si>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</si>
  <si>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</si>
  <si>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</si>
  <si>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</si>
  <si>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</si>
  <si>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</si>
  <si>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</si>
  <si>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</si>
  <si>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</si>
  <si>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</si>
  <si>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</si>
  <si>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</si>
  <si>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</si>
  <si>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</si>
  <si>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</si>
  <si>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</si>
  <si>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</si>
  <si>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</si>
  <si>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</si>
  <si>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</si>
  <si>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</si>
  <si>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</si>
  <si>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</si>
  <si>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</si>
  <si>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</si>
  <si>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</si>
  <si>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</si>
  <si>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</si>
  <si>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</si>
  <si>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</si>
  <si>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</si>
  <si>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</si>
  <si>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</si>
  <si>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</si>
  <si>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</si>
  <si>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</si>
  <si>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</si>
  <si>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</si>
  <si>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</si>
  <si>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</si>
  <si>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</si>
  <si>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</si>
  <si>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</si>
  <si>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</si>
  <si>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</si>
  <si>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</si>
  <si>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</si>
  <si>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</si>
  <si>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</si>
  <si>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</si>
  <si>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</si>
  <si>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</si>
  <si>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</si>
  <si>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</si>
  <si>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</si>
  <si>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</si>
  <si>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</si>
  <si>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</si>
  <si>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</si>
  <si>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</si>
  <si>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</si>
  <si>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</si>
  <si>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</si>
  <si>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</si>
  <si>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</si>
  <si>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</si>
  <si>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</si>
  <si>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</si>
  <si>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</si>
  <si>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</si>
  <si>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</si>
  <si>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</si>
  <si>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</si>
  <si>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</si>
  <si>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</si>
  <si>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</si>
  <si>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</si>
  <si>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</si>
  <si>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</si>
  <si>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</si>
  <si>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</si>
  <si>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</si>
  <si>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</si>
  <si>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</si>
  <si>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</si>
  <si>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</si>
  <si>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</si>
  <si>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</si>
  <si>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</si>
  <si>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</si>
  <si>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</si>
  <si>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</si>
  <si>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</si>
  <si>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</si>
  <si>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</si>
  <si>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</si>
  <si>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</si>
  <si>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</si>
  <si>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</si>
  <si>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</si>
  <si>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</si>
  <si>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</si>
  <si>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</si>
  <si>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</si>
  <si>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</si>
  <si>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</si>
  <si>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</si>
  <si>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</si>
  <si>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</si>
  <si>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</si>
  <si>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</si>
  <si>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</si>
  <si>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</si>
  <si>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</si>
  <si>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</si>
  <si>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</si>
  <si>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</si>
  <si>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</si>
  <si>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</si>
  <si>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</si>
  <si>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</si>
  <si>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</si>
  <si>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</si>
  <si>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</si>
  <si>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</si>
  <si>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</si>
  <si>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</si>
  <si>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</si>
  <si>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</si>
  <si>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</si>
  <si>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</si>
  <si>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</si>
  <si>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</si>
  <si>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</si>
  <si>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</si>
  <si>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</si>
  <si>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</si>
  <si>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</si>
  <si>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</si>
  <si>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</si>
  <si>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</si>
  <si>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</si>
  <si>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</si>
  <si>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</si>
  <si>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</si>
  <si>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</si>
  <si>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</si>
  <si>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</si>
  <si>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</si>
  <si>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</si>
  <si>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</si>
  <si>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</si>
  <si>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</si>
  <si>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</si>
  <si>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</si>
  <si>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</si>
  <si>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</si>
  <si>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</si>
  <si>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</si>
  <si>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</si>
  <si>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</si>
  <si>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</si>
  <si>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</si>
  <si>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</si>
  <si>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</si>
  <si>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</si>
  <si>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</si>
  <si>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</si>
  <si>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</si>
  <si>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</si>
  <si>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</si>
  <si>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</si>
  <si>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</si>
  <si>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</si>
  <si>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</si>
  <si>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</si>
  <si>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</si>
  <si>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</si>
  <si>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</si>
  <si>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</si>
  <si>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</si>
  <si>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</si>
  <si>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</si>
  <si>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</si>
  <si>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</si>
  <si>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</si>
  <si>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</si>
  <si>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</si>
  <si>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</si>
  <si>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</si>
  <si>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</si>
  <si>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</si>
  <si>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</si>
  <si>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</si>
  <si>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</si>
  <si>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</si>
  <si>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</si>
  <si>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</si>
  <si>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</si>
  <si>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</si>
  <si>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</si>
  <si>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</si>
  <si>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</si>
  <si>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</si>
  <si>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</si>
  <si>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</si>
  <si>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</si>
  <si>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</si>
  <si>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</si>
  <si>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</si>
  <si>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</si>
  <si>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</si>
  <si>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</si>
  <si>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</si>
  <si>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</si>
  <si>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</si>
  <si>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</si>
  <si>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</si>
  <si>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</si>
  <si>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</si>
  <si>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</si>
  <si>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</si>
  <si>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</si>
  <si>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</si>
  <si>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</si>
  <si>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</si>
  <si>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</si>
  <si>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</si>
  <si>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</si>
  <si>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</si>
  <si>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</si>
  <si>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</si>
  <si>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</si>
  <si>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</si>
  <si>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</si>
  <si>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</si>
  <si>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</si>
  <si>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</si>
  <si>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</si>
  <si>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</si>
  <si>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</si>
  <si>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</si>
  <si>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</si>
  <si>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</si>
  <si>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</si>
  <si>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</si>
  <si>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</si>
  <si>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</si>
  <si>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</si>
  <si>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</si>
  <si>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</si>
  <si>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</si>
  <si>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</si>
  <si>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</si>
  <si>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</si>
  <si>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</si>
  <si>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</si>
  <si>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</si>
  <si>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</si>
  <si>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</si>
  <si>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</si>
  <si>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</si>
  <si>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</si>
  <si>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</si>
  <si>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</si>
  <si>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</si>
  <si>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</si>
  <si>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</si>
  <si>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</si>
  <si>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</si>
  <si>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</si>
  <si>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</si>
  <si>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</si>
  <si>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</si>
  <si>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</si>
  <si>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</si>
  <si>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</si>
  <si>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</si>
  <si>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</si>
  <si>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</si>
  <si>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</si>
  <si>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</si>
  <si>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</si>
  <si>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</si>
  <si>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</si>
  <si>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</si>
  <si>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</si>
  <si>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</si>
  <si>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</si>
  <si>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</si>
  <si>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</si>
  <si>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</si>
  <si>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</si>
  <si>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</si>
  <si>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</si>
  <si>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</si>
  <si>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</si>
  <si>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</si>
  <si>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</si>
  <si>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</si>
  <si>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</si>
  <si>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</si>
  <si>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</si>
  <si>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</si>
  <si>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</si>
  <si>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</si>
  <si>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</si>
  <si>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</si>
  <si>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</si>
  <si>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</si>
  <si>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</si>
  <si>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</si>
  <si>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</si>
  <si>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</si>
  <si>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</si>
  <si>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</si>
  <si>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</si>
  <si>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</si>
  <si>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</si>
  <si>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</si>
  <si>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</si>
  <si>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</si>
  <si>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</si>
  <si>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</si>
  <si>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</si>
  <si>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</si>
  <si>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</si>
  <si>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</si>
  <si>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</si>
  <si>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</si>
  <si>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</si>
  <si>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</si>
  <si>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</si>
  <si>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</si>
  <si>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</si>
  <si>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</si>
  <si>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</si>
  <si>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</si>
  <si>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</si>
  <si>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</si>
  <si>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</si>
  <si>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</si>
  <si>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</si>
  <si>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</si>
  <si>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</si>
  <si>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</si>
  <si>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</si>
  <si>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</si>
  <si>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</si>
  <si>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</si>
  <si>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</si>
  <si>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</si>
  <si>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</si>
  <si>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</si>
  <si>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</si>
  <si>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</si>
  <si>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</si>
  <si>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</si>
  <si>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</si>
  <si>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</si>
  <si>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</si>
  <si>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</si>
  <si>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</si>
  <si>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</si>
  <si>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</si>
  <si>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</si>
  <si>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</si>
  <si>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</si>
  <si>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</si>
  <si>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</si>
  <si>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</si>
  <si>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</si>
  <si>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</si>
  <si>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</si>
  <si>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</si>
  <si>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</si>
  <si>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</si>
  <si>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</si>
  <si>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</si>
  <si>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</si>
  <si>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</si>
  <si>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</si>
  <si>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</si>
  <si>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</si>
  <si>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</si>
  <si>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</si>
  <si>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</si>
  <si>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</si>
  <si>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</si>
  <si>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</si>
  <si>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</si>
  <si>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</si>
  <si>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</si>
  <si>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</si>
  <si>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</si>
  <si>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</si>
  <si>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</si>
  <si>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</si>
  <si>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</si>
  <si>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</si>
  <si>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</si>
  <si>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</si>
  <si>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</si>
  <si>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</si>
  <si>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</si>
  <si>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</si>
  <si>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</si>
  <si>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</si>
  <si>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</si>
  <si>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</si>
  <si>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</si>
  <si>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</si>
  <si>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</si>
  <si>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</si>
  <si>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</si>
  <si>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</si>
  <si>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</si>
  <si>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</si>
  <si>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</si>
  <si>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</si>
  <si>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</si>
  <si>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</si>
  <si>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</si>
  <si>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</si>
  <si>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</si>
  <si>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</si>
  <si>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</si>
  <si>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</si>
  <si>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</si>
  <si>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</si>
  <si>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</si>
  <si>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</si>
  <si>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</si>
  <si>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</si>
  <si>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</si>
  <si>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</si>
  <si>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</si>
  <si>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</si>
  <si>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</si>
  <si>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</si>
  <si>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</si>
  <si>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</si>
  <si>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</si>
  <si>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</si>
  <si>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</si>
  <si>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</si>
  <si>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</si>
  <si>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</si>
  <si>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</si>
  <si>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</si>
  <si>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</si>
  <si>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</si>
  <si>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</si>
  <si>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</si>
  <si>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</si>
  <si>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</si>
  <si>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</si>
  <si>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</si>
  <si>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</si>
  <si>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</si>
  <si>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</si>
  <si>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</si>
  <si>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</si>
  <si>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</si>
  <si>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</si>
  <si>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</si>
  <si>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</si>
  <si>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2Q-2022</t>
  </si>
  <si>
    <t>1Q-2022</t>
  </si>
  <si>
    <t>4Q-2021</t>
  </si>
  <si>
    <t>3Q-2021</t>
  </si>
  <si>
    <t>2Q-2021</t>
  </si>
  <si>
    <t>\</t>
  </si>
  <si>
    <t xml:space="preserve">Return on Average Equity (ROE) </t>
  </si>
  <si>
    <t xml:space="preserve">Return on Average Assets (ROA) </t>
  </si>
  <si>
    <t xml:space="preserve">JSC "Bank of Georgia" </t>
  </si>
  <si>
    <t>www.bog.ge</t>
  </si>
  <si>
    <t>Archil Gachechiladze</t>
  </si>
  <si>
    <t>in GEL</t>
  </si>
  <si>
    <t>Tamaz Georgadze</t>
  </si>
  <si>
    <t>Independent member</t>
  </si>
  <si>
    <t>Alasdair Breach</t>
  </si>
  <si>
    <t>Non-independent member</t>
  </si>
  <si>
    <t>Hanna Loikkanen</t>
  </si>
  <si>
    <t>Jonathan Muir</t>
  </si>
  <si>
    <t>Cecil Quillen</t>
  </si>
  <si>
    <t>Véronique McCarroll</t>
  </si>
  <si>
    <t>Mariam Meghvinetukhutsesi</t>
  </si>
  <si>
    <t>CEO</t>
  </si>
  <si>
    <t>Levan Kulijanishvili</t>
  </si>
  <si>
    <t>Deputy CEO, Chief operations officer</t>
  </si>
  <si>
    <t>Michael Gomarteli</t>
  </si>
  <si>
    <t>Deputy CEO, Mass retail and micro business banking</t>
  </si>
  <si>
    <t>George Tchiladze</t>
  </si>
  <si>
    <t>Deputy CEO, Chief risk officer</t>
  </si>
  <si>
    <t>Vakhtang Bobokhidze</t>
  </si>
  <si>
    <t>Deputy CEO, Information technology, data analytics, digital channels</t>
  </si>
  <si>
    <t xml:space="preserve"> Sulkhan Gvalia</t>
  </si>
  <si>
    <t>Deputy CEO, Chief financial officer</t>
  </si>
  <si>
    <t>Eter Iremadze</t>
  </si>
  <si>
    <t>Deputy CEO, Premium business banking (Solo)</t>
  </si>
  <si>
    <t>Zurab kokosadze</t>
  </si>
  <si>
    <t>Deputy CEO, Corporate banking</t>
  </si>
  <si>
    <t>Bank of Georgia Group Plc</t>
  </si>
  <si>
    <t>JSC BGEO Group</t>
  </si>
  <si>
    <t> 79.75%</t>
  </si>
  <si>
    <t>Georgia Capital JSC</t>
  </si>
  <si>
    <t>Table 9 (Capital), N39</t>
  </si>
  <si>
    <t>Table 9 (Capital), N17</t>
  </si>
  <si>
    <t>Table 9 (Capital), N13</t>
  </si>
  <si>
    <t>Table 9 (Capital), N18</t>
  </si>
  <si>
    <t>Table 9 (Capital), N10</t>
  </si>
  <si>
    <t>Table 9 (Capital), N15</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</si>
</sst>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font>
    <font>
      <b/>
      <sz val="10"/>
      <color theme="1"/>
      <name val="Sylfaen"/>
      <family val="1"/>
    </font>
    <font>
      <i/>
      <sz val="10"/>
      <color theme="1"/>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73">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6" xfId="0" applyFont="1" applyFill="1" applyBorder="1" applyAlignment="1">
      <alignment horizontal="left"/>
    </xf>
    <xf numFmtId="0" fontId="100"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93" xfId="0" applyFont="1" applyFill="1" applyBorder="1" applyAlignment="1">
      <alignment vertical="center"/>
    </xf>
    <xf numFmtId="0" fontId="3" fillId="0" borderId="71"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3" fillId="0" borderId="94" xfId="0" applyFont="1" applyFill="1" applyBorder="1" applyAlignment="1">
      <alignment vertical="center"/>
    </xf>
    <xf numFmtId="0" fontId="3" fillId="0" borderId="89"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0" borderId="25" xfId="0" applyFont="1" applyFill="1" applyBorder="1" applyAlignment="1">
      <alignment vertical="center"/>
    </xf>
    <xf numFmtId="0" fontId="3" fillId="0" borderId="27" xfId="0" applyFont="1" applyFill="1" applyBorder="1" applyAlignment="1">
      <alignment vertical="center"/>
    </xf>
    <xf numFmtId="0" fontId="3" fillId="0" borderId="26"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29" xfId="0" applyFont="1" applyFill="1" applyBorder="1" applyAlignment="1">
      <alignment vertical="center"/>
    </xf>
    <xf numFmtId="0" fontId="3" fillId="0" borderId="20" xfId="0" applyFont="1" applyFill="1" applyBorder="1" applyAlignment="1">
      <alignment vertical="center"/>
    </xf>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98" xfId="0" applyFont="1" applyFill="1" applyBorder="1" applyAlignment="1">
      <alignment vertical="center"/>
    </xf>
    <xf numFmtId="0" fontId="3" fillId="0" borderId="99" xfId="0" applyFont="1" applyFill="1" applyBorder="1" applyAlignment="1">
      <alignment vertical="center"/>
    </xf>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4" fillId="36" borderId="89"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6" fillId="70" borderId="105" xfId="20964" applyFont="1" applyFill="1" applyBorder="1" applyAlignment="1">
      <alignment horizontal="center" vertical="center"/>
    </xf>
    <xf numFmtId="0" fontId="106" fillId="70" borderId="106" xfId="20964" applyFont="1" applyFill="1" applyBorder="1" applyAlignment="1">
      <alignment horizontal="left" vertical="center" wrapText="1"/>
    </xf>
    <xf numFmtId="164" fontId="106" fillId="0" borderId="107" xfId="7" applyNumberFormat="1" applyFont="1" applyFill="1" applyBorder="1" applyAlignment="1" applyProtection="1">
      <alignment horizontal="right" vertical="center"/>
      <protection locked="0"/>
    </xf>
    <xf numFmtId="0" fontId="105" fillId="78" borderId="107" xfId="20964" applyFont="1" applyFill="1" applyBorder="1" applyAlignment="1">
      <alignment horizontal="center" vertical="center"/>
    </xf>
    <xf numFmtId="0" fontId="105"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7" fillId="70" borderId="105" xfId="20964" applyFont="1" applyFill="1" applyBorder="1" applyAlignment="1">
      <alignment horizontal="center" vertical="center"/>
    </xf>
    <xf numFmtId="0" fontId="106" fillId="70" borderId="109" xfId="20964" applyFont="1" applyFill="1" applyBorder="1" applyAlignment="1">
      <alignment vertical="center" wrapText="1"/>
    </xf>
    <xf numFmtId="0" fontId="106" fillId="70" borderId="106" xfId="20964" applyFont="1" applyFill="1" applyBorder="1" applyAlignment="1">
      <alignment horizontal="left" vertical="center"/>
    </xf>
    <xf numFmtId="0" fontId="107" fillId="3" borderId="105" xfId="20964" applyFont="1" applyFill="1" applyBorder="1" applyAlignment="1">
      <alignment horizontal="center" vertical="center"/>
    </xf>
    <xf numFmtId="0" fontId="106" fillId="3" borderId="106" xfId="20964" applyFont="1" applyFill="1" applyBorder="1" applyAlignment="1">
      <alignment horizontal="left" vertical="center"/>
    </xf>
    <xf numFmtId="0" fontId="107" fillId="0" borderId="105" xfId="20964" applyFont="1" applyFill="1" applyBorder="1" applyAlignment="1">
      <alignment horizontal="center" vertical="center"/>
    </xf>
    <xf numFmtId="0" fontId="106" fillId="0" borderId="106" xfId="20964" applyFont="1" applyFill="1" applyBorder="1" applyAlignment="1">
      <alignment horizontal="left" vertical="center"/>
    </xf>
    <xf numFmtId="0" fontId="108" fillId="78" borderId="107" xfId="20964" applyFont="1" applyFill="1" applyBorder="1" applyAlignment="1">
      <alignment horizontal="center" vertical="center"/>
    </xf>
    <xf numFmtId="0" fontId="105" fillId="78" borderId="109" xfId="20964" applyFont="1" applyFill="1" applyBorder="1" applyAlignment="1">
      <alignment vertical="center"/>
    </xf>
    <xf numFmtId="164" fontId="106" fillId="78" borderId="107" xfId="7" applyNumberFormat="1" applyFont="1" applyFill="1" applyBorder="1" applyAlignment="1" applyProtection="1">
      <alignment horizontal="right" vertical="center"/>
      <protection locked="0"/>
    </xf>
    <xf numFmtId="0" fontId="105" fillId="77" borderId="108" xfId="20964" applyFont="1" applyFill="1" applyBorder="1" applyAlignment="1">
      <alignment vertical="center"/>
    </xf>
    <xf numFmtId="0" fontId="105" fillId="77" borderId="109" xfId="20964" applyFont="1" applyFill="1" applyBorder="1" applyAlignment="1">
      <alignment vertical="center"/>
    </xf>
    <xf numFmtId="164" fontId="105" fillId="77" borderId="106" xfId="7" applyNumberFormat="1" applyFont="1" applyFill="1" applyBorder="1" applyAlignment="1">
      <alignment horizontal="right" vertical="center"/>
    </xf>
    <xf numFmtId="0" fontId="110" fillId="3" borderId="105" xfId="20964" applyFont="1" applyFill="1" applyBorder="1" applyAlignment="1">
      <alignment horizontal="center" vertical="center"/>
    </xf>
    <xf numFmtId="0" fontId="111"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10" fillId="70" borderId="105" xfId="20964" applyFont="1" applyFill="1" applyBorder="1" applyAlignment="1">
      <alignment horizontal="center" vertical="center"/>
    </xf>
    <xf numFmtId="164" fontId="106" fillId="3" borderId="107" xfId="7" applyNumberFormat="1" applyFont="1" applyFill="1" applyBorder="1" applyAlignment="1" applyProtection="1">
      <alignment horizontal="right" vertical="center"/>
      <protection locked="0"/>
    </xf>
    <xf numFmtId="0" fontId="111" fillId="3" borderId="107" xfId="20964" applyFont="1" applyFill="1" applyBorder="1" applyAlignment="1">
      <alignment horizontal="center" vertical="center"/>
    </xf>
    <xf numFmtId="0" fontId="45" fillId="3" borderId="109" xfId="20964" applyFont="1" applyFill="1" applyBorder="1" applyAlignment="1">
      <alignment vertical="center"/>
    </xf>
    <xf numFmtId="0" fontId="107"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1" fillId="0" borderId="107" xfId="0" applyFont="1" applyFill="1" applyBorder="1" applyAlignment="1">
      <alignment horizontal="left" vertical="center" wrapText="1"/>
    </xf>
    <xf numFmtId="10" fontId="97"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1"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10" fontId="4" fillId="36" borderId="89" xfId="20962" applyNumberFormat="1" applyFont="1" applyFill="1" applyBorder="1" applyAlignment="1">
      <alignment horizontal="left" vertical="center" wrapText="1"/>
    </xf>
    <xf numFmtId="0" fontId="4" fillId="36" borderId="89" xfId="0" applyFont="1" applyFill="1" applyBorder="1" applyAlignment="1">
      <alignment horizontal="center" vertical="center" wrapText="1"/>
    </xf>
    <xf numFmtId="1" fontId="3" fillId="0" borderId="26" xfId="0" applyNumberFormat="1" applyFont="1" applyFill="1" applyBorder="1" applyAlignment="1">
      <alignment horizontal="righ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0" borderId="107" xfId="0" applyNumberFormat="1" applyFont="1" applyFill="1" applyBorder="1" applyAlignment="1">
      <alignment vertical="center" wrapText="1"/>
    </xf>
    <xf numFmtId="3" fontId="104" fillId="36" borderId="108" xfId="0" applyNumberFormat="1" applyFont="1" applyFill="1" applyBorder="1" applyAlignment="1">
      <alignment vertical="center" wrapText="1"/>
    </xf>
    <xf numFmtId="3" fontId="104" fillId="0" borderId="108"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2" xfId="0" applyNumberFormat="1" applyFont="1" applyFill="1" applyBorder="1" applyAlignment="1">
      <alignment vertical="center" wrapText="1"/>
    </xf>
    <xf numFmtId="3" fontId="104" fillId="0" borderId="92" xfId="0" applyNumberFormat="1" applyFont="1" applyBorder="1" applyAlignment="1">
      <alignment vertical="center" wrapText="1"/>
    </xf>
    <xf numFmtId="3" fontId="104" fillId="0" borderId="92" xfId="0" applyNumberFormat="1" applyFont="1" applyFill="1" applyBorder="1" applyAlignment="1">
      <alignment vertical="center" wrapText="1"/>
    </xf>
    <xf numFmtId="3" fontId="104"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4"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0" borderId="107" xfId="0" applyFont="1" applyFill="1" applyBorder="1" applyAlignment="1">
      <alignment horizontal="center"/>
    </xf>
    <xf numFmtId="0" fontId="3" fillId="0" borderId="107"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0" fontId="3" fillId="0" borderId="107" xfId="0" applyFont="1" applyBorder="1" applyAlignment="1">
      <alignment wrapText="1"/>
    </xf>
    <xf numFmtId="164" fontId="3" fillId="0" borderId="107" xfId="7" applyNumberFormat="1" applyFont="1" applyBorder="1"/>
    <xf numFmtId="164" fontId="3" fillId="0" borderId="89" xfId="7" applyNumberFormat="1" applyFont="1" applyBorder="1"/>
    <xf numFmtId="0" fontId="100" fillId="0" borderId="107" xfId="0" applyFont="1" applyBorder="1" applyAlignment="1">
      <alignment horizontal="left" wrapText="1" indent="2"/>
    </xf>
    <xf numFmtId="169" fontId="9" fillId="37" borderId="107" xfId="20" applyBorder="1"/>
    <xf numFmtId="164" fontId="3" fillId="0" borderId="107" xfId="7" applyNumberFormat="1" applyFont="1" applyBorder="1" applyAlignment="1">
      <alignment vertical="center"/>
    </xf>
    <xf numFmtId="0" fontId="4" fillId="0" borderId="21" xfId="0" applyFont="1" applyBorder="1"/>
    <xf numFmtId="0" fontId="4" fillId="0" borderId="107" xfId="0" applyFont="1" applyBorder="1" applyAlignment="1">
      <alignment wrapText="1"/>
    </xf>
    <xf numFmtId="164" fontId="4" fillId="0" borderId="89" xfId="7" applyNumberFormat="1" applyFont="1" applyBorder="1"/>
    <xf numFmtId="0" fontId="112" fillId="3" borderId="70"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164" fontId="3" fillId="0" borderId="107" xfId="7" applyNumberFormat="1" applyFont="1" applyFill="1" applyBorder="1"/>
    <xf numFmtId="164" fontId="3" fillId="0" borderId="107" xfId="7" applyNumberFormat="1" applyFont="1" applyFill="1" applyBorder="1" applyAlignment="1">
      <alignment vertical="center"/>
    </xf>
    <xf numFmtId="0" fontId="100" fillId="0" borderId="10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193" fontId="2" fillId="2" borderId="105" xfId="0" applyNumberFormat="1" applyFont="1" applyFill="1" applyBorder="1" applyAlignment="1" applyProtection="1">
      <alignment vertical="center"/>
      <protection locked="0"/>
    </xf>
    <xf numFmtId="193" fontId="87" fillId="2" borderId="105"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22" xfId="13" applyFont="1" applyFill="1" applyBorder="1" applyAlignment="1" applyProtection="1">
      <alignment horizontal="left" vertical="center" wrapText="1"/>
      <protection locked="0"/>
    </xf>
    <xf numFmtId="49" fontId="118" fillId="0" borderId="122" xfId="5" applyNumberFormat="1" applyFont="1" applyFill="1" applyBorder="1" applyAlignment="1" applyProtection="1">
      <alignment horizontal="right" vertical="center"/>
      <protection locked="0"/>
    </xf>
    <xf numFmtId="49" fontId="119" fillId="0" borderId="122" xfId="5" applyNumberFormat="1" applyFont="1" applyFill="1" applyBorder="1" applyAlignment="1" applyProtection="1">
      <alignment horizontal="right" vertical="center"/>
      <protection locked="0"/>
    </xf>
    <xf numFmtId="0" fontId="114" fillId="0" borderId="122" xfId="0" applyFont="1" applyFill="1" applyBorder="1"/>
    <xf numFmtId="166" fontId="113" fillId="0" borderId="122" xfId="20965" applyFont="1" applyFill="1" applyBorder="1"/>
    <xf numFmtId="49" fontId="118" fillId="0" borderId="122" xfId="5" applyNumberFormat="1" applyFont="1" applyFill="1" applyBorder="1" applyAlignment="1" applyProtection="1">
      <alignment horizontal="right" vertical="center" wrapText="1"/>
      <protection locked="0"/>
    </xf>
    <xf numFmtId="49" fontId="119" fillId="0" borderId="122" xfId="5" applyNumberFormat="1" applyFont="1" applyFill="1" applyBorder="1" applyAlignment="1" applyProtection="1">
      <alignment horizontal="right" vertical="center" wrapText="1"/>
      <protection locked="0"/>
    </xf>
    <xf numFmtId="0" fontId="114" fillId="0" borderId="0" xfId="0" applyFont="1" applyFill="1"/>
    <xf numFmtId="0" fontId="113" fillId="0" borderId="122" xfId="0" applyNumberFormat="1" applyFont="1" applyFill="1" applyBorder="1" applyAlignment="1">
      <alignment horizontal="left" vertical="center" wrapText="1"/>
    </xf>
    <xf numFmtId="0" fontId="117" fillId="0" borderId="122" xfId="0" applyFont="1" applyFill="1" applyBorder="1"/>
    <xf numFmtId="0" fontId="114" fillId="0" borderId="0" xfId="0" applyFont="1" applyFill="1" applyBorder="1"/>
    <xf numFmtId="0" fontId="116" fillId="0" borderId="122" xfId="0" applyFont="1" applyFill="1" applyBorder="1" applyAlignment="1">
      <alignment horizontal="left" indent="1"/>
    </xf>
    <xf numFmtId="0" fontId="116" fillId="0" borderId="122" xfId="0" applyFont="1" applyFill="1" applyBorder="1" applyAlignment="1">
      <alignment horizontal="left" wrapText="1" indent="1"/>
    </xf>
    <xf numFmtId="0" fontId="113" fillId="0" borderId="122" xfId="0" applyFont="1" applyFill="1" applyBorder="1" applyAlignment="1">
      <alignment horizontal="left" indent="1"/>
    </xf>
    <xf numFmtId="0" fontId="113" fillId="0" borderId="122" xfId="0" applyNumberFormat="1" applyFont="1" applyFill="1" applyBorder="1" applyAlignment="1">
      <alignment horizontal="left" indent="1"/>
    </xf>
    <xf numFmtId="0" fontId="113" fillId="0" borderId="122" xfId="0" applyFont="1" applyFill="1" applyBorder="1" applyAlignment="1">
      <alignment horizontal="left" wrapText="1" indent="2"/>
    </xf>
    <xf numFmtId="0" fontId="116" fillId="0" borderId="122" xfId="0" applyFont="1" applyFill="1" applyBorder="1" applyAlignment="1">
      <alignment horizontal="left" vertical="center" indent="1"/>
    </xf>
    <xf numFmtId="0" fontId="114" fillId="0" borderId="122" xfId="0" applyFont="1" applyFill="1" applyBorder="1" applyAlignment="1">
      <alignment horizontal="left" wrapText="1"/>
    </xf>
    <xf numFmtId="0" fontId="114" fillId="0" borderId="122" xfId="0" applyFont="1" applyFill="1" applyBorder="1" applyAlignment="1">
      <alignment horizontal="left" wrapText="1" indent="2"/>
    </xf>
    <xf numFmtId="49" fontId="114" fillId="0" borderId="122" xfId="0" applyNumberFormat="1" applyFont="1" applyFill="1" applyBorder="1" applyAlignment="1">
      <alignment horizontal="left" indent="3"/>
    </xf>
    <xf numFmtId="49" fontId="114" fillId="0" borderId="122" xfId="0" applyNumberFormat="1" applyFont="1" applyFill="1" applyBorder="1" applyAlignment="1">
      <alignment horizontal="left" indent="1"/>
    </xf>
    <xf numFmtId="49" fontId="114" fillId="0" borderId="122" xfId="0" applyNumberFormat="1" applyFont="1" applyFill="1" applyBorder="1" applyAlignment="1">
      <alignment horizontal="left" vertical="top" wrapText="1" indent="2"/>
    </xf>
    <xf numFmtId="49" fontId="114" fillId="0" borderId="122" xfId="0" applyNumberFormat="1" applyFont="1" applyFill="1" applyBorder="1" applyAlignment="1">
      <alignment horizontal="left" wrapText="1" indent="3"/>
    </xf>
    <xf numFmtId="49" fontId="114" fillId="0" borderId="122" xfId="0" applyNumberFormat="1" applyFont="1" applyFill="1" applyBorder="1" applyAlignment="1">
      <alignment horizontal="left" wrapText="1" indent="2"/>
    </xf>
    <xf numFmtId="0" fontId="114" fillId="0" borderId="122" xfId="0" applyNumberFormat="1" applyFont="1" applyFill="1" applyBorder="1" applyAlignment="1">
      <alignment horizontal="left" wrapText="1" indent="1"/>
    </xf>
    <xf numFmtId="49" fontId="114" fillId="0" borderId="122" xfId="0" applyNumberFormat="1" applyFont="1" applyFill="1" applyBorder="1" applyAlignment="1">
      <alignment horizontal="left" wrapText="1" indent="1"/>
    </xf>
    <xf numFmtId="0" fontId="116" fillId="0" borderId="76" xfId="0" applyNumberFormat="1" applyFont="1" applyFill="1" applyBorder="1" applyAlignment="1">
      <alignment horizontal="left" vertical="center" wrapText="1"/>
    </xf>
    <xf numFmtId="0" fontId="114" fillId="0" borderId="123" xfId="0" applyFont="1" applyFill="1" applyBorder="1" applyAlignment="1">
      <alignment horizontal="center" vertical="center" wrapText="1"/>
    </xf>
    <xf numFmtId="0" fontId="116" fillId="0" borderId="122" xfId="0" applyNumberFormat="1" applyFont="1" applyFill="1" applyBorder="1" applyAlignment="1">
      <alignment horizontal="left" vertical="center" wrapText="1"/>
    </xf>
    <xf numFmtId="0" fontId="114" fillId="0" borderId="122" xfId="0" applyFont="1" applyFill="1" applyBorder="1" applyAlignment="1">
      <alignment horizontal="left" indent="1"/>
    </xf>
    <xf numFmtId="0" fontId="6" fillId="0" borderId="122" xfId="17" applyBorder="1" applyAlignment="1" applyProtection="1"/>
    <xf numFmtId="0" fontId="117" fillId="0" borderId="122"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22"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22" xfId="0" applyFont="1" applyFill="1" applyBorder="1" applyAlignment="1">
      <alignment horizontal="center" vertical="center"/>
    </xf>
    <xf numFmtId="0" fontId="114" fillId="0" borderId="122" xfId="0" applyFont="1" applyFill="1" applyBorder="1" applyAlignment="1">
      <alignment horizontal="center" vertical="center" wrapText="1"/>
    </xf>
    <xf numFmtId="0" fontId="117" fillId="0" borderId="0" xfId="0" applyFont="1" applyFill="1"/>
    <xf numFmtId="0" fontId="114" fillId="0" borderId="122" xfId="0" applyFont="1" applyFill="1" applyBorder="1" applyAlignment="1">
      <alignment wrapText="1"/>
    </xf>
    <xf numFmtId="0" fontId="114" fillId="0" borderId="122"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22" xfId="0" applyNumberFormat="1" applyFont="1" applyFill="1" applyBorder="1" applyAlignment="1">
      <alignment horizontal="center" vertical="center" wrapText="1"/>
    </xf>
    <xf numFmtId="0" fontId="114" fillId="0" borderId="122" xfId="0" applyFont="1" applyFill="1" applyBorder="1" applyAlignment="1">
      <alignment horizontal="center"/>
    </xf>
    <xf numFmtId="0" fontId="114" fillId="0" borderId="7" xfId="0" applyFont="1" applyFill="1" applyBorder="1"/>
    <xf numFmtId="0" fontId="114" fillId="0" borderId="122" xfId="0" applyFont="1" applyFill="1" applyBorder="1" applyAlignment="1">
      <alignment horizontal="left" indent="2"/>
    </xf>
    <xf numFmtId="0" fontId="114" fillId="0" borderId="122" xfId="0" applyNumberFormat="1" applyFont="1" applyFill="1" applyBorder="1" applyAlignment="1">
      <alignment horizontal="left" indent="1"/>
    </xf>
    <xf numFmtId="0" fontId="114" fillId="0" borderId="122" xfId="0" applyFont="1" applyFill="1" applyBorder="1" applyAlignment="1">
      <alignment horizontal="center" vertical="center" textRotation="90" wrapTex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22" xfId="0" applyFont="1" applyFill="1" applyBorder="1" applyAlignment="1">
      <alignment horizontal="center" vertical="center" wrapText="1"/>
    </xf>
    <xf numFmtId="0" fontId="114" fillId="79" borderId="122" xfId="0" applyFont="1" applyFill="1" applyBorder="1"/>
    <xf numFmtId="0" fontId="117" fillId="79" borderId="122" xfId="0" applyFont="1" applyFill="1" applyBorder="1"/>
    <xf numFmtId="0" fontId="0" fillId="0" borderId="122" xfId="0" applyBorder="1" applyAlignment="1">
      <alignment horizontal="left" indent="2"/>
    </xf>
    <xf numFmtId="0" fontId="0" fillId="0" borderId="122" xfId="0" applyBorder="1"/>
    <xf numFmtId="0" fontId="0" fillId="0" borderId="123" xfId="0" applyBorder="1" applyAlignment="1">
      <alignment horizontal="left" indent="2"/>
    </xf>
    <xf numFmtId="0" fontId="0" fillId="0" borderId="122" xfId="0" applyFill="1" applyBorder="1" applyAlignment="1">
      <alignment horizontal="left" indent="2"/>
    </xf>
    <xf numFmtId="0" fontId="124" fillId="0" borderId="129" xfId="0" applyNumberFormat="1" applyFont="1" applyFill="1" applyBorder="1" applyAlignment="1">
      <alignment vertical="center" wrapText="1" readingOrder="1"/>
    </xf>
    <xf numFmtId="0" fontId="124" fillId="0" borderId="130" xfId="0" applyNumberFormat="1" applyFont="1" applyFill="1" applyBorder="1" applyAlignment="1">
      <alignment vertical="center" wrapText="1" readingOrder="1"/>
    </xf>
    <xf numFmtId="0" fontId="124" fillId="0" borderId="130" xfId="0" applyNumberFormat="1" applyFont="1" applyFill="1" applyBorder="1" applyAlignment="1">
      <alignment horizontal="left" vertical="center" wrapText="1" indent="1" readingOrder="1"/>
    </xf>
    <xf numFmtId="0" fontId="124" fillId="0" borderId="131" xfId="0" applyNumberFormat="1" applyFont="1" applyFill="1" applyBorder="1" applyAlignment="1">
      <alignment vertical="center" wrapText="1" readingOrder="1"/>
    </xf>
    <xf numFmtId="0" fontId="125" fillId="0" borderId="122" xfId="0" applyNumberFormat="1" applyFont="1" applyFill="1" applyBorder="1" applyAlignment="1">
      <alignment vertical="center" wrapText="1" readingOrder="1"/>
    </xf>
    <xf numFmtId="0" fontId="114" fillId="0" borderId="123" xfId="0" applyFont="1" applyFill="1" applyBorder="1" applyAlignment="1">
      <alignment horizontal="center" vertical="center" wrapText="1"/>
    </xf>
    <xf numFmtId="0" fontId="0" fillId="0" borderId="7" xfId="0" applyBorder="1"/>
    <xf numFmtId="0" fontId="122" fillId="0" borderId="122" xfId="0" applyFont="1" applyBorder="1"/>
    <xf numFmtId="0" fontId="114" fillId="0" borderId="114" xfId="0" applyFont="1" applyFill="1" applyBorder="1" applyAlignment="1">
      <alignment horizontal="center" vertical="center" wrapText="1"/>
    </xf>
    <xf numFmtId="0" fontId="0" fillId="0" borderId="122" xfId="0" applyBorder="1" applyAlignment="1">
      <alignment horizontal="left" indent="3"/>
    </xf>
    <xf numFmtId="0" fontId="6" fillId="0" borderId="3" xfId="17" applyBorder="1" applyAlignment="1" applyProtection="1"/>
    <xf numFmtId="193" fontId="127" fillId="36" borderId="13" xfId="0" applyNumberFormat="1" applyFont="1" applyFill="1" applyBorder="1" applyAlignment="1">
      <alignment vertical="center"/>
    </xf>
    <xf numFmtId="193" fontId="128" fillId="36" borderId="16" xfId="0" applyNumberFormat="1" applyFont="1" applyFill="1" applyBorder="1" applyAlignment="1">
      <alignment vertical="center"/>
    </xf>
    <xf numFmtId="193" fontId="129" fillId="0" borderId="132" xfId="0" applyNumberFormat="1" applyFont="1" applyBorder="1" applyAlignment="1">
      <alignment vertical="center"/>
    </xf>
    <xf numFmtId="10" fontId="106" fillId="0" borderId="107" xfId="20962" applyNumberFormat="1" applyFont="1" applyFill="1" applyBorder="1" applyAlignment="1" applyProtection="1">
      <alignment horizontal="right" vertical="center"/>
      <protection locked="0"/>
    </xf>
    <xf numFmtId="164" fontId="117" fillId="0" borderId="122" xfId="7" applyNumberFormat="1" applyFont="1" applyFill="1" applyBorder="1"/>
    <xf numFmtId="164" fontId="114" fillId="0" borderId="122" xfId="7" applyNumberFormat="1" applyFont="1" applyFill="1" applyBorder="1"/>
    <xf numFmtId="164" fontId="113" fillId="0" borderId="122" xfId="7" applyNumberFormat="1" applyFont="1" applyFill="1" applyBorder="1"/>
    <xf numFmtId="164" fontId="114" fillId="0" borderId="122" xfId="7" applyNumberFormat="1" applyFont="1" applyFill="1" applyBorder="1" applyAlignment="1">
      <alignment horizontal="left" indent="1"/>
    </xf>
    <xf numFmtId="164" fontId="117" fillId="0" borderId="122" xfId="7" applyNumberFormat="1" applyFont="1" applyBorder="1"/>
    <xf numFmtId="164" fontId="114" fillId="0" borderId="122" xfId="7" applyNumberFormat="1" applyFont="1" applyBorder="1"/>
    <xf numFmtId="164" fontId="114" fillId="80" borderId="122" xfId="7" applyNumberFormat="1" applyFont="1" applyFill="1" applyBorder="1"/>
    <xf numFmtId="164" fontId="114" fillId="0" borderId="122" xfId="7" applyNumberFormat="1" applyFont="1" applyBorder="1" applyAlignment="1">
      <alignment horizontal="left" indent="1"/>
    </xf>
    <xf numFmtId="164" fontId="117" fillId="0" borderId="7" xfId="7" applyNumberFormat="1" applyFont="1" applyFill="1" applyBorder="1"/>
    <xf numFmtId="164" fontId="114" fillId="0" borderId="122" xfId="7" applyNumberFormat="1" applyFont="1" applyFill="1" applyBorder="1" applyAlignment="1">
      <alignment horizontal="left" indent="2"/>
    </xf>
    <xf numFmtId="164" fontId="114" fillId="0" borderId="122" xfId="7" applyNumberFormat="1" applyFont="1" applyFill="1" applyBorder="1" applyAlignment="1">
      <alignment horizontal="left" indent="3"/>
    </xf>
    <xf numFmtId="164" fontId="114" fillId="0" borderId="122" xfId="7" applyNumberFormat="1" applyFont="1" applyFill="1" applyBorder="1" applyAlignment="1">
      <alignment horizontal="left" vertical="top" wrapText="1" indent="2"/>
    </xf>
    <xf numFmtId="164" fontId="114" fillId="0" borderId="122" xfId="7" applyNumberFormat="1" applyFont="1" applyFill="1" applyBorder="1" applyAlignment="1">
      <alignment horizontal="left" wrapText="1" indent="3"/>
    </xf>
    <xf numFmtId="164" fontId="114" fillId="0" borderId="122" xfId="7" applyNumberFormat="1" applyFont="1" applyFill="1" applyBorder="1" applyAlignment="1">
      <alignment horizontal="left" wrapText="1" indent="2"/>
    </xf>
    <xf numFmtId="164" fontId="114" fillId="0" borderId="122" xfId="7" applyNumberFormat="1" applyFont="1" applyFill="1" applyBorder="1" applyAlignment="1">
      <alignment horizontal="left" wrapText="1" indent="1"/>
    </xf>
    <xf numFmtId="164" fontId="113" fillId="0" borderId="122" xfId="7" applyNumberFormat="1" applyFont="1" applyFill="1" applyBorder="1" applyAlignment="1">
      <alignment horizontal="left" vertical="center" wrapText="1"/>
    </xf>
    <xf numFmtId="164" fontId="114" fillId="0" borderId="122" xfId="7" applyNumberFormat="1" applyFont="1" applyFill="1" applyBorder="1" applyAlignment="1">
      <alignment horizontal="center" vertical="center" wrapText="1"/>
    </xf>
    <xf numFmtId="164" fontId="114" fillId="0" borderId="122" xfId="7" applyNumberFormat="1" applyFont="1" applyFill="1" applyBorder="1" applyAlignment="1">
      <alignment horizontal="center" vertical="center"/>
    </xf>
    <xf numFmtId="164" fontId="116" fillId="0" borderId="122" xfId="7" applyNumberFormat="1" applyFont="1" applyFill="1" applyBorder="1" applyAlignment="1">
      <alignment horizontal="left" vertical="center" wrapText="1"/>
    </xf>
    <xf numFmtId="164" fontId="122" fillId="0" borderId="122" xfId="7" applyNumberFormat="1" applyFont="1" applyBorder="1"/>
    <xf numFmtId="164" fontId="0" fillId="0" borderId="122" xfId="7" applyNumberFormat="1" applyFont="1" applyBorder="1"/>
    <xf numFmtId="164" fontId="122" fillId="0" borderId="123" xfId="7" applyNumberFormat="1" applyFont="1" applyBorder="1"/>
    <xf numFmtId="164" fontId="0" fillId="0" borderId="123" xfId="7" applyNumberFormat="1" applyFont="1" applyBorder="1"/>
    <xf numFmtId="10" fontId="84" fillId="0" borderId="23" xfId="20962" applyNumberFormat="1" applyFont="1" applyBorder="1" applyAlignment="1"/>
    <xf numFmtId="0" fontId="84" fillId="0" borderId="23" xfId="0" applyFont="1" applyBorder="1" applyAlignment="1">
      <alignment horizontal="right"/>
    </xf>
    <xf numFmtId="165" fontId="2" fillId="0" borderId="3" xfId="20962" applyNumberFormat="1" applyFont="1" applyBorder="1" applyAlignment="1" applyProtection="1">
      <alignment horizontal="right" vertical="center" wrapText="1"/>
      <protection locked="0"/>
    </xf>
    <xf numFmtId="165" fontId="84" fillId="0" borderId="3" xfId="20962" applyNumberFormat="1" applyFont="1" applyBorder="1" applyAlignment="1" applyProtection="1">
      <alignment vertical="center" wrapText="1"/>
      <protection locked="0"/>
    </xf>
    <xf numFmtId="165" fontId="84" fillId="0" borderId="22" xfId="20962" applyNumberFormat="1" applyFont="1" applyBorder="1" applyAlignment="1" applyProtection="1">
      <alignment vertical="center" wrapText="1"/>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2" fillId="37" borderId="0" xfId="20962" applyNumberFormat="1" applyFont="1" applyFill="1" applyBorder="1"/>
    <xf numFmtId="10" fontId="2" fillId="37" borderId="104" xfId="20962" applyNumberFormat="1" applyFont="1" applyFill="1" applyBorder="1"/>
    <xf numFmtId="10" fontId="45" fillId="0" borderId="3" xfId="20962" applyNumberFormat="1" applyFont="1" applyFill="1" applyBorder="1" applyAlignment="1" applyProtection="1">
      <alignment horizontal="center" vertical="center" wrapText="1"/>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9" fontId="2" fillId="2" borderId="105" xfId="20962" applyFont="1" applyFill="1" applyBorder="1" applyAlignment="1" applyProtection="1">
      <alignment vertical="center"/>
      <protection locked="0"/>
    </xf>
    <xf numFmtId="9" fontId="87" fillId="2" borderId="105" xfId="20962" applyFont="1" applyFill="1" applyBorder="1" applyAlignment="1" applyProtection="1">
      <alignment vertical="center"/>
      <protection locked="0"/>
    </xf>
    <xf numFmtId="9" fontId="87" fillId="2" borderId="99" xfId="20962" applyFont="1" applyFill="1" applyBorder="1" applyAlignment="1" applyProtection="1">
      <alignment vertical="center"/>
      <protection locked="0"/>
    </xf>
    <xf numFmtId="165" fontId="2" fillId="2" borderId="25" xfId="20962" applyNumberFormat="1" applyFont="1" applyFill="1" applyBorder="1" applyAlignment="1" applyProtection="1">
      <alignment vertical="center"/>
      <protection locked="0"/>
    </xf>
    <xf numFmtId="165" fontId="87" fillId="2" borderId="25" xfId="20962" applyNumberFormat="1" applyFont="1" applyFill="1" applyBorder="1" applyAlignment="1" applyProtection="1">
      <alignment vertical="center"/>
      <protection locked="0"/>
    </xf>
    <xf numFmtId="165" fontId="87" fillId="2" borderId="26" xfId="20962" applyNumberFormat="1" applyFont="1" applyFill="1" applyBorder="1" applyAlignment="1" applyProtection="1">
      <alignment vertical="center"/>
      <protection locked="0"/>
    </xf>
    <xf numFmtId="10" fontId="3" fillId="0" borderId="102" xfId="20962" applyNumberFormat="1" applyFont="1" applyFill="1" applyBorder="1" applyAlignment="1">
      <alignment vertical="center"/>
    </xf>
    <xf numFmtId="10" fontId="3" fillId="0" borderId="103" xfId="20962" applyNumberFormat="1" applyFont="1" applyFill="1" applyBorder="1" applyAlignment="1">
      <alignment vertical="center"/>
    </xf>
    <xf numFmtId="4" fontId="84" fillId="0" borderId="0" xfId="0" applyNumberFormat="1" applyFont="1"/>
    <xf numFmtId="4" fontId="84" fillId="0" borderId="0" xfId="0" applyNumberFormat="1" applyFont="1" applyBorder="1"/>
    <xf numFmtId="4" fontId="2" fillId="0" borderId="0" xfId="6" applyNumberFormat="1" applyFont="1" applyFill="1" applyBorder="1" applyProtection="1">
      <protection locked="0"/>
    </xf>
    <xf numFmtId="4" fontId="2" fillId="0" borderId="3" xfId="0" applyNumberFormat="1" applyFont="1" applyFill="1" applyBorder="1" applyAlignment="1">
      <alignment horizontal="center" vertical="center" wrapText="1"/>
    </xf>
    <xf numFmtId="4" fontId="2" fillId="0" borderId="3" xfId="0" applyNumberFormat="1" applyFont="1" applyFill="1" applyBorder="1" applyAlignment="1" applyProtection="1">
      <alignment horizontal="right"/>
      <protection locked="0"/>
    </xf>
    <xf numFmtId="4" fontId="2" fillId="36" borderId="3" xfId="7" applyNumberFormat="1" applyFont="1" applyFill="1" applyBorder="1" applyAlignment="1" applyProtection="1">
      <alignment horizontal="right"/>
    </xf>
    <xf numFmtId="4" fontId="2" fillId="3" borderId="3" xfId="7" applyNumberFormat="1" applyFont="1" applyFill="1" applyBorder="1" applyAlignment="1" applyProtection="1">
      <alignment horizontal="right"/>
    </xf>
    <xf numFmtId="4" fontId="2" fillId="36" borderId="25" xfId="7" applyNumberFormat="1" applyFont="1" applyFill="1" applyBorder="1" applyAlignment="1" applyProtection="1">
      <alignment horizontal="right"/>
    </xf>
    <xf numFmtId="4" fontId="46" fillId="0" borderId="0" xfId="0" applyNumberFormat="1" applyFont="1" applyFill="1" applyBorder="1" applyAlignment="1" applyProtection="1">
      <alignment horizontal="right"/>
      <protection locked="0"/>
    </xf>
    <xf numFmtId="4" fontId="2" fillId="0" borderId="22" xfId="0" applyNumberFormat="1" applyFont="1" applyFill="1" applyBorder="1" applyAlignment="1">
      <alignment horizontal="center" vertical="center" wrapText="1"/>
    </xf>
    <xf numFmtId="4" fontId="2" fillId="0" borderId="22" xfId="0" applyNumberFormat="1" applyFont="1" applyFill="1" applyBorder="1" applyAlignment="1" applyProtection="1">
      <alignment horizontal="right"/>
      <protection locked="0"/>
    </xf>
    <xf numFmtId="4" fontId="2" fillId="36" borderId="22" xfId="7" applyNumberFormat="1" applyFont="1" applyFill="1" applyBorder="1" applyAlignment="1" applyProtection="1">
      <alignment horizontal="right"/>
    </xf>
    <xf numFmtId="4" fontId="2" fillId="3" borderId="22" xfId="7" applyNumberFormat="1" applyFont="1" applyFill="1" applyBorder="1" applyAlignment="1" applyProtection="1">
      <alignment horizontal="right"/>
    </xf>
    <xf numFmtId="4" fontId="2" fillId="36" borderId="26" xfId="7" applyNumberFormat="1" applyFont="1" applyFill="1" applyBorder="1" applyAlignment="1" applyProtection="1">
      <alignment horizontal="right"/>
    </xf>
    <xf numFmtId="0" fontId="94" fillId="0" borderId="73" xfId="0" applyFont="1" applyBorder="1" applyAlignment="1">
      <alignment horizontal="left" wrapText="1"/>
    </xf>
    <xf numFmtId="0" fontId="94"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9" xfId="13" applyFont="1" applyFill="1" applyBorder="1" applyAlignment="1" applyProtection="1">
      <alignment horizontal="center" vertical="center" wrapText="1"/>
      <protection locked="0"/>
    </xf>
    <xf numFmtId="0" fontId="99"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6" fillId="0" borderId="112"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6" fillId="0" borderId="118" xfId="0" applyNumberFormat="1" applyFont="1" applyFill="1" applyBorder="1" applyAlignment="1">
      <alignment horizontal="left" vertical="center" wrapText="1"/>
    </xf>
    <xf numFmtId="0" fontId="116" fillId="0" borderId="120" xfId="0" applyNumberFormat="1" applyFont="1" applyFill="1" applyBorder="1" applyAlignment="1">
      <alignment horizontal="left" vertical="center" wrapText="1"/>
    </xf>
    <xf numFmtId="0" fontId="116" fillId="0" borderId="121" xfId="0" applyNumberFormat="1" applyFont="1" applyFill="1" applyBorder="1" applyAlignment="1">
      <alignment horizontal="left" vertical="center" wrapText="1"/>
    </xf>
    <xf numFmtId="0" fontId="117" fillId="0" borderId="114"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116" xfId="0" applyFont="1" applyFill="1" applyBorder="1" applyAlignment="1">
      <alignment horizontal="center" vertical="center" wrapText="1"/>
    </xf>
    <xf numFmtId="0" fontId="117" fillId="0" borderId="93" xfId="0" applyFont="1" applyFill="1" applyBorder="1" applyAlignment="1">
      <alignment horizontal="center" vertical="center" wrapText="1"/>
    </xf>
    <xf numFmtId="0" fontId="117" fillId="0" borderId="119" xfId="0" applyFont="1" applyFill="1" applyBorder="1" applyAlignment="1">
      <alignment horizontal="center" vertical="center" wrapText="1"/>
    </xf>
    <xf numFmtId="0" fontId="117" fillId="0" borderId="83" xfId="0" applyFont="1" applyFill="1" applyBorder="1" applyAlignment="1">
      <alignment horizontal="center" vertical="center" wrapText="1"/>
    </xf>
    <xf numFmtId="0" fontId="114" fillId="0" borderId="123"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21" fillId="0" borderId="122" xfId="0" applyFont="1" applyFill="1" applyBorder="1" applyAlignment="1">
      <alignment horizontal="center" vertical="center"/>
    </xf>
    <xf numFmtId="0" fontId="121" fillId="0" borderId="114" xfId="0" applyFont="1" applyFill="1" applyBorder="1" applyAlignment="1">
      <alignment horizontal="center" vertical="center"/>
    </xf>
    <xf numFmtId="0" fontId="121" fillId="0" borderId="116" xfId="0" applyFont="1" applyFill="1" applyBorder="1" applyAlignment="1">
      <alignment horizontal="center" vertical="center"/>
    </xf>
    <xf numFmtId="0" fontId="121" fillId="0" borderId="93" xfId="0" applyFont="1" applyFill="1" applyBorder="1" applyAlignment="1">
      <alignment horizontal="center" vertical="center"/>
    </xf>
    <xf numFmtId="0" fontId="121" fillId="0" borderId="83" xfId="0" applyFont="1" applyFill="1" applyBorder="1" applyAlignment="1">
      <alignment horizontal="center" vertical="center"/>
    </xf>
    <xf numFmtId="0" fontId="117" fillId="0" borderId="122" xfId="0" applyFont="1" applyFill="1" applyBorder="1" applyAlignment="1">
      <alignment horizontal="center" vertical="center" wrapText="1"/>
    </xf>
    <xf numFmtId="0" fontId="117" fillId="0" borderId="78" xfId="0" applyFont="1" applyFill="1" applyBorder="1" applyAlignment="1">
      <alignment horizontal="center" vertical="center" wrapText="1"/>
    </xf>
    <xf numFmtId="0" fontId="117" fillId="0" borderId="76" xfId="0" applyFont="1" applyFill="1" applyBorder="1" applyAlignment="1">
      <alignment horizontal="center" vertical="center" wrapText="1"/>
    </xf>
    <xf numFmtId="0" fontId="114" fillId="0" borderId="124" xfId="0" applyFont="1" applyFill="1" applyBorder="1" applyAlignment="1">
      <alignment horizontal="center" vertical="center" wrapText="1"/>
    </xf>
    <xf numFmtId="0" fontId="114" fillId="0" borderId="125" xfId="0" applyFont="1" applyFill="1" applyBorder="1" applyAlignment="1">
      <alignment horizontal="center" vertical="center" wrapText="1"/>
    </xf>
    <xf numFmtId="0" fontId="114" fillId="0" borderId="126" xfId="0" applyFont="1" applyFill="1" applyBorder="1" applyAlignment="1">
      <alignment horizontal="center" vertical="center" wrapText="1"/>
    </xf>
    <xf numFmtId="0" fontId="117" fillId="0" borderId="84"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4" xfId="0" applyFont="1" applyFill="1" applyBorder="1" applyAlignment="1">
      <alignment horizontal="center" vertical="center" wrapText="1"/>
    </xf>
    <xf numFmtId="0" fontId="114" fillId="0" borderId="78"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7" fillId="0" borderId="114" xfId="0" applyFont="1" applyFill="1" applyBorder="1" applyAlignment="1">
      <alignment horizontal="center" vertical="top" wrapText="1"/>
    </xf>
    <xf numFmtId="0" fontId="117" fillId="0" borderId="116" xfId="0" applyFont="1" applyFill="1" applyBorder="1" applyAlignment="1">
      <alignment horizontal="center" vertical="top" wrapText="1"/>
    </xf>
    <xf numFmtId="0" fontId="117" fillId="0" borderId="78" xfId="0" applyFont="1" applyFill="1" applyBorder="1" applyAlignment="1">
      <alignment horizontal="center" vertical="top" wrapText="1"/>
    </xf>
    <xf numFmtId="0" fontId="117" fillId="0" borderId="76" xfId="0" applyFont="1" applyFill="1" applyBorder="1" applyAlignment="1">
      <alignment horizontal="center" vertical="top" wrapText="1"/>
    </xf>
    <xf numFmtId="0" fontId="117" fillId="0" borderId="93" xfId="0" applyFont="1" applyFill="1" applyBorder="1" applyAlignment="1">
      <alignment horizontal="center" vertical="top" wrapText="1"/>
    </xf>
    <xf numFmtId="0" fontId="117" fillId="0" borderId="83"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6" xfId="0" applyFont="1" applyFill="1" applyBorder="1" applyAlignment="1">
      <alignment horizontal="center" vertical="center"/>
    </xf>
    <xf numFmtId="0" fontId="114" fillId="0" borderId="78" xfId="0" applyFont="1" applyFill="1" applyBorder="1" applyAlignment="1">
      <alignment horizontal="center" vertical="center"/>
    </xf>
    <xf numFmtId="0" fontId="114" fillId="0" borderId="124" xfId="0" applyFont="1" applyFill="1" applyBorder="1" applyAlignment="1">
      <alignment horizontal="center" vertical="center"/>
    </xf>
    <xf numFmtId="0" fontId="114" fillId="0" borderId="125" xfId="0" applyFont="1" applyFill="1" applyBorder="1" applyAlignment="1">
      <alignment horizontal="center" vertical="center"/>
    </xf>
    <xf numFmtId="0" fontId="114" fillId="0" borderId="126" xfId="0" applyFont="1" applyFill="1" applyBorder="1" applyAlignment="1">
      <alignment horizontal="center" vertical="center"/>
    </xf>
    <xf numFmtId="0" fontId="114" fillId="0" borderId="114" xfId="0" applyFont="1" applyFill="1" applyBorder="1" applyAlignment="1">
      <alignment horizontal="center" vertical="top" wrapText="1"/>
    </xf>
    <xf numFmtId="0" fontId="114" fillId="0" borderId="115" xfId="0" applyFont="1" applyFill="1" applyBorder="1" applyAlignment="1">
      <alignment horizontal="center" vertical="top" wrapText="1"/>
    </xf>
    <xf numFmtId="0" fontId="114" fillId="0" borderId="116" xfId="0" applyFont="1" applyFill="1" applyBorder="1" applyAlignment="1">
      <alignment horizontal="center" vertical="top" wrapText="1"/>
    </xf>
    <xf numFmtId="0" fontId="114" fillId="0" borderId="125" xfId="0" applyFont="1" applyFill="1" applyBorder="1" applyAlignment="1">
      <alignment horizontal="center" vertical="top" wrapText="1"/>
    </xf>
    <xf numFmtId="0" fontId="114" fillId="0" borderId="126" xfId="0" applyFont="1" applyFill="1" applyBorder="1" applyAlignment="1">
      <alignment horizontal="center" vertical="top" wrapText="1"/>
    </xf>
    <xf numFmtId="0" fontId="114" fillId="0" borderId="123"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7" xfId="0" applyNumberFormat="1" applyFont="1" applyFill="1" applyBorder="1" applyAlignment="1">
      <alignment horizontal="left" vertical="top" wrapText="1"/>
    </xf>
    <xf numFmtId="0" fontId="116" fillId="0" borderId="128" xfId="0" applyNumberFormat="1" applyFont="1" applyFill="1" applyBorder="1" applyAlignment="1">
      <alignment horizontal="left" vertical="top" wrapText="1"/>
    </xf>
    <xf numFmtId="0" fontId="122" fillId="0" borderId="123" xfId="0" applyFont="1" applyBorder="1" applyAlignment="1">
      <alignment horizontal="center" vertical="center" wrapText="1"/>
    </xf>
    <xf numFmtId="0" fontId="122" fillId="0" borderId="114" xfId="0" applyFont="1" applyBorder="1" applyAlignment="1">
      <alignment horizontal="center" vertical="center" wrapText="1"/>
    </xf>
    <xf numFmtId="0" fontId="126" fillId="0" borderId="122" xfId="0" applyFont="1" applyBorder="1" applyAlignment="1">
      <alignment horizontal="center" vertical="center"/>
    </xf>
    <xf numFmtId="0" fontId="123" fillId="0" borderId="122"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g.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92"/>
      <c r="B1" s="240" t="s">
        <v>341</v>
      </c>
      <c r="C1" s="192"/>
    </row>
    <row r="2" spans="1:3">
      <c r="A2" s="241">
        <v>1</v>
      </c>
      <c r="B2" s="397" t="s">
        <v>342</v>
      </c>
      <c r="C2" s="101" t="s">
        <v>743</v>
      </c>
    </row>
    <row r="3" spans="1:3">
      <c r="A3" s="241">
        <v>2</v>
      </c>
      <c r="B3" s="398" t="s">
        <v>338</v>
      </c>
      <c r="C3" s="101"/>
    </row>
    <row r="4" spans="1:3">
      <c r="A4" s="241">
        <v>3</v>
      </c>
      <c r="B4" s="399" t="s">
        <v>343</v>
      </c>
      <c r="C4" s="101" t="s">
        <v>745</v>
      </c>
    </row>
    <row r="5" spans="1:3">
      <c r="A5" s="242">
        <v>4</v>
      </c>
      <c r="B5" s="400" t="s">
        <v>339</v>
      </c>
      <c r="C5" s="602" t="s">
        <v>744</v>
      </c>
    </row>
    <row r="6" spans="1:3" s="243" customFormat="1" ht="45.75" customHeight="1">
      <c r="A6" s="665" t="s">
        <v>416</v>
      </c>
      <c r="B6" s="666"/>
      <c r="C6" s="666"/>
    </row>
    <row r="7" spans="1:3" ht="15">
      <c r="A7" s="244" t="s">
        <v>30</v>
      </c>
      <c r="B7" s="240" t="s">
        <v>340</v>
      </c>
    </row>
    <row r="8" spans="1:3">
      <c r="A8" s="192">
        <v>1</v>
      </c>
      <c r="B8" s="286" t="s">
        <v>21</v>
      </c>
    </row>
    <row r="9" spans="1:3">
      <c r="A9" s="192">
        <v>2</v>
      </c>
      <c r="B9" s="287" t="s">
        <v>22</v>
      </c>
    </row>
    <row r="10" spans="1:3">
      <c r="A10" s="192">
        <v>3</v>
      </c>
      <c r="B10" s="287" t="s">
        <v>23</v>
      </c>
    </row>
    <row r="11" spans="1:3">
      <c r="A11" s="192">
        <v>4</v>
      </c>
      <c r="B11" s="287" t="s">
        <v>24</v>
      </c>
      <c r="C11" s="106"/>
    </row>
    <row r="12" spans="1:3">
      <c r="A12" s="192">
        <v>5</v>
      </c>
      <c r="B12" s="287" t="s">
        <v>25</v>
      </c>
    </row>
    <row r="13" spans="1:3">
      <c r="A13" s="192">
        <v>6</v>
      </c>
      <c r="B13" s="288" t="s">
        <v>350</v>
      </c>
    </row>
    <row r="14" spans="1:3">
      <c r="A14" s="192">
        <v>7</v>
      </c>
      <c r="B14" s="287" t="s">
        <v>344</v>
      </c>
    </row>
    <row r="15" spans="1:3">
      <c r="A15" s="192">
        <v>8</v>
      </c>
      <c r="B15" s="287" t="s">
        <v>345</v>
      </c>
    </row>
    <row r="16" spans="1:3">
      <c r="A16" s="192">
        <v>9</v>
      </c>
      <c r="B16" s="287" t="s">
        <v>26</v>
      </c>
    </row>
    <row r="17" spans="1:2">
      <c r="A17" s="396" t="s">
        <v>415</v>
      </c>
      <c r="B17" s="395" t="s">
        <v>402</v>
      </c>
    </row>
    <row r="18" spans="1:2">
      <c r="A18" s="192">
        <v>10</v>
      </c>
      <c r="B18" s="287" t="s">
        <v>27</v>
      </c>
    </row>
    <row r="19" spans="1:2">
      <c r="A19" s="192">
        <v>11</v>
      </c>
      <c r="B19" s="288" t="s">
        <v>346</v>
      </c>
    </row>
    <row r="20" spans="1:2">
      <c r="A20" s="192">
        <v>12</v>
      </c>
      <c r="B20" s="288" t="s">
        <v>28</v>
      </c>
    </row>
    <row r="21" spans="1:2">
      <c r="A21" s="452">
        <v>13</v>
      </c>
      <c r="B21" s="453" t="s">
        <v>347</v>
      </c>
    </row>
    <row r="22" spans="1:2">
      <c r="A22" s="452">
        <v>14</v>
      </c>
      <c r="B22" s="454" t="s">
        <v>374</v>
      </c>
    </row>
    <row r="23" spans="1:2">
      <c r="A23" s="455">
        <v>15</v>
      </c>
      <c r="B23" s="456" t="s">
        <v>29</v>
      </c>
    </row>
    <row r="24" spans="1:2">
      <c r="A24" s="455">
        <v>15.1</v>
      </c>
      <c r="B24" s="457" t="s">
        <v>429</v>
      </c>
    </row>
    <row r="25" spans="1:2">
      <c r="A25" s="455">
        <v>16</v>
      </c>
      <c r="B25" s="457" t="s">
        <v>492</v>
      </c>
    </row>
    <row r="26" spans="1:2">
      <c r="A26" s="455">
        <v>17</v>
      </c>
      <c r="B26" s="457" t="s">
        <v>533</v>
      </c>
    </row>
    <row r="27" spans="1:2">
      <c r="A27" s="455">
        <v>18</v>
      </c>
      <c r="B27" s="457" t="s">
        <v>703</v>
      </c>
    </row>
    <row r="28" spans="1:2">
      <c r="A28" s="455">
        <v>19</v>
      </c>
      <c r="B28" s="457" t="s">
        <v>704</v>
      </c>
    </row>
    <row r="29" spans="1:2">
      <c r="A29" s="455">
        <v>20</v>
      </c>
      <c r="B29" s="558" t="s">
        <v>534</v>
      </c>
    </row>
    <row r="30" spans="1:2">
      <c r="A30" s="455">
        <v>21</v>
      </c>
      <c r="B30" s="457" t="s">
        <v>700</v>
      </c>
    </row>
    <row r="31" spans="1:2">
      <c r="A31" s="455">
        <v>22</v>
      </c>
      <c r="B31" s="457" t="s">
        <v>535</v>
      </c>
    </row>
    <row r="32" spans="1:2">
      <c r="A32" s="455">
        <v>23</v>
      </c>
      <c r="B32" s="457" t="s">
        <v>536</v>
      </c>
    </row>
    <row r="33" spans="1:2">
      <c r="A33" s="455">
        <v>24</v>
      </c>
      <c r="B33" s="457" t="s">
        <v>537</v>
      </c>
    </row>
    <row r="34" spans="1:2">
      <c r="A34" s="455">
        <v>25</v>
      </c>
      <c r="B34" s="457" t="s">
        <v>538</v>
      </c>
    </row>
    <row r="35" spans="1:2">
      <c r="A35" s="455">
        <v>26</v>
      </c>
      <c r="B35" s="457" t="s">
        <v>734</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2.75"/>
  <cols>
    <col min="1" max="1" width="9.5703125" style="109" bestFit="1" customWidth="1"/>
    <col min="2" max="2" width="132.42578125" style="4" customWidth="1"/>
    <col min="3" max="3" width="18.42578125" style="4" customWidth="1"/>
    <col min="4" max="16384" width="9.140625" style="4"/>
  </cols>
  <sheetData>
    <row r="1" spans="1:3">
      <c r="A1" s="2" t="s">
        <v>31</v>
      </c>
      <c r="B1" s="3" t="str">
        <f>'Info '!C2</f>
        <v xml:space="preserve">JSC "Bank of Georgia" </v>
      </c>
    </row>
    <row r="2" spans="1:3" s="96" customFormat="1" ht="15.75" customHeight="1">
      <c r="A2" s="96" t="s">
        <v>32</v>
      </c>
      <c r="B2" s="476">
        <f>'1. key ratios '!B2</f>
        <v>44742</v>
      </c>
    </row>
    <row r="3" spans="1:3" s="96" customFormat="1" ht="15.75" customHeight="1"/>
    <row r="4" spans="1:3" ht="13.5" thickBot="1">
      <c r="A4" s="109" t="s">
        <v>245</v>
      </c>
      <c r="B4" s="173" t="s">
        <v>244</v>
      </c>
    </row>
    <row r="5" spans="1:3">
      <c r="A5" s="110" t="s">
        <v>7</v>
      </c>
      <c r="B5" s="111"/>
      <c r="C5" s="112" t="s">
        <v>74</v>
      </c>
    </row>
    <row r="6" spans="1:3">
      <c r="A6" s="113">
        <v>1</v>
      </c>
      <c r="B6" s="114" t="s">
        <v>243</v>
      </c>
      <c r="C6" s="115">
        <f>SUM(C7:C11)</f>
        <v>2719470820.96</v>
      </c>
    </row>
    <row r="7" spans="1:3">
      <c r="A7" s="113">
        <v>2</v>
      </c>
      <c r="B7" s="116" t="s">
        <v>242</v>
      </c>
      <c r="C7" s="117">
        <v>27993660.18</v>
      </c>
    </row>
    <row r="8" spans="1:3">
      <c r="A8" s="113">
        <v>3</v>
      </c>
      <c r="B8" s="118" t="s">
        <v>241</v>
      </c>
      <c r="C8" s="117">
        <v>190226928.78</v>
      </c>
    </row>
    <row r="9" spans="1:3">
      <c r="A9" s="113">
        <v>4</v>
      </c>
      <c r="B9" s="118" t="s">
        <v>240</v>
      </c>
      <c r="C9" s="117">
        <v>-28642426</v>
      </c>
    </row>
    <row r="10" spans="1:3">
      <c r="A10" s="113">
        <v>5</v>
      </c>
      <c r="B10" s="118" t="s">
        <v>239</v>
      </c>
      <c r="C10" s="117"/>
    </row>
    <row r="11" spans="1:3">
      <c r="A11" s="113">
        <v>6</v>
      </c>
      <c r="B11" s="119" t="s">
        <v>238</v>
      </c>
      <c r="C11" s="117">
        <v>2529892658</v>
      </c>
    </row>
    <row r="12" spans="1:3" s="81" customFormat="1">
      <c r="A12" s="113">
        <v>7</v>
      </c>
      <c r="B12" s="114" t="s">
        <v>237</v>
      </c>
      <c r="C12" s="120">
        <f>SUM(C13:C27)</f>
        <v>125893079.8777</v>
      </c>
    </row>
    <row r="13" spans="1:3" s="81" customFormat="1">
      <c r="A13" s="113">
        <v>8</v>
      </c>
      <c r="B13" s="121" t="s">
        <v>236</v>
      </c>
      <c r="C13" s="122">
        <v>-28642426</v>
      </c>
    </row>
    <row r="14" spans="1:3" s="81" customFormat="1" ht="25.5">
      <c r="A14" s="113">
        <v>9</v>
      </c>
      <c r="B14" s="123" t="s">
        <v>235</v>
      </c>
      <c r="C14" s="122">
        <v>0</v>
      </c>
    </row>
    <row r="15" spans="1:3" s="81" customFormat="1">
      <c r="A15" s="113">
        <v>10</v>
      </c>
      <c r="B15" s="124" t="s">
        <v>234</v>
      </c>
      <c r="C15" s="122">
        <v>140383004.56999999</v>
      </c>
    </row>
    <row r="16" spans="1:3" s="81" customFormat="1">
      <c r="A16" s="113">
        <v>11</v>
      </c>
      <c r="B16" s="125" t="s">
        <v>233</v>
      </c>
      <c r="C16" s="122">
        <v>0</v>
      </c>
    </row>
    <row r="17" spans="1:3" s="81" customFormat="1">
      <c r="A17" s="113">
        <v>12</v>
      </c>
      <c r="B17" s="124" t="s">
        <v>232</v>
      </c>
      <c r="C17" s="122">
        <v>4103295.85</v>
      </c>
    </row>
    <row r="18" spans="1:3" s="81" customFormat="1">
      <c r="A18" s="113">
        <v>13</v>
      </c>
      <c r="B18" s="124" t="s">
        <v>231</v>
      </c>
      <c r="C18" s="122">
        <v>4727510.2777000004</v>
      </c>
    </row>
    <row r="19" spans="1:3" s="81" customFormat="1">
      <c r="A19" s="113">
        <v>14</v>
      </c>
      <c r="B19" s="124" t="s">
        <v>230</v>
      </c>
      <c r="C19" s="122">
        <v>0</v>
      </c>
    </row>
    <row r="20" spans="1:3" s="81" customFormat="1">
      <c r="A20" s="113">
        <v>15</v>
      </c>
      <c r="B20" s="124" t="s">
        <v>229</v>
      </c>
      <c r="C20" s="122">
        <v>0</v>
      </c>
    </row>
    <row r="21" spans="1:3" s="81" customFormat="1" ht="25.5">
      <c r="A21" s="113">
        <v>16</v>
      </c>
      <c r="B21" s="123" t="s">
        <v>228</v>
      </c>
      <c r="C21" s="122">
        <v>0</v>
      </c>
    </row>
    <row r="22" spans="1:3" s="81" customFormat="1">
      <c r="A22" s="113">
        <v>17</v>
      </c>
      <c r="B22" s="126" t="s">
        <v>227</v>
      </c>
      <c r="C22" s="122">
        <v>5321695.18</v>
      </c>
    </row>
    <row r="23" spans="1:3" s="81" customFormat="1">
      <c r="A23" s="113">
        <v>18</v>
      </c>
      <c r="B23" s="123" t="s">
        <v>226</v>
      </c>
      <c r="C23" s="122">
        <v>0</v>
      </c>
    </row>
    <row r="24" spans="1:3" s="81" customFormat="1" ht="25.5">
      <c r="A24" s="113">
        <v>19</v>
      </c>
      <c r="B24" s="123" t="s">
        <v>203</v>
      </c>
      <c r="C24" s="122">
        <v>0</v>
      </c>
    </row>
    <row r="25" spans="1:3" s="81" customFormat="1">
      <c r="A25" s="113">
        <v>20</v>
      </c>
      <c r="B25" s="127" t="s">
        <v>225</v>
      </c>
      <c r="C25" s="122">
        <v>0</v>
      </c>
    </row>
    <row r="26" spans="1:3" s="81" customFormat="1">
      <c r="A26" s="113">
        <v>21</v>
      </c>
      <c r="B26" s="127" t="s">
        <v>224</v>
      </c>
      <c r="C26" s="122">
        <v>0</v>
      </c>
    </row>
    <row r="27" spans="1:3" s="81" customFormat="1">
      <c r="A27" s="113">
        <v>22</v>
      </c>
      <c r="B27" s="127" t="s">
        <v>223</v>
      </c>
      <c r="C27" s="122">
        <v>0</v>
      </c>
    </row>
    <row r="28" spans="1:3" s="81" customFormat="1">
      <c r="A28" s="113">
        <v>23</v>
      </c>
      <c r="B28" s="128" t="s">
        <v>222</v>
      </c>
      <c r="C28" s="120">
        <f>C6-C12</f>
        <v>2593577741.0823002</v>
      </c>
    </row>
    <row r="29" spans="1:3" s="81" customFormat="1">
      <c r="A29" s="129"/>
      <c r="B29" s="130"/>
      <c r="C29" s="122"/>
    </row>
    <row r="30" spans="1:3" s="81" customFormat="1">
      <c r="A30" s="129">
        <v>24</v>
      </c>
      <c r="B30" s="128" t="s">
        <v>221</v>
      </c>
      <c r="C30" s="120">
        <f>C31+C34</f>
        <v>439335000</v>
      </c>
    </row>
    <row r="31" spans="1:3" s="81" customFormat="1">
      <c r="A31" s="129">
        <v>25</v>
      </c>
      <c r="B31" s="118" t="s">
        <v>220</v>
      </c>
      <c r="C31" s="131">
        <f>C32+C33</f>
        <v>0</v>
      </c>
    </row>
    <row r="32" spans="1:3" s="81" customFormat="1">
      <c r="A32" s="129">
        <v>26</v>
      </c>
      <c r="B32" s="132" t="s">
        <v>299</v>
      </c>
      <c r="C32" s="122"/>
    </row>
    <row r="33" spans="1:3" s="81" customFormat="1">
      <c r="A33" s="129">
        <v>27</v>
      </c>
      <c r="B33" s="132" t="s">
        <v>219</v>
      </c>
      <c r="C33" s="122"/>
    </row>
    <row r="34" spans="1:3" s="81" customFormat="1">
      <c r="A34" s="129">
        <v>28</v>
      </c>
      <c r="B34" s="118" t="s">
        <v>218</v>
      </c>
      <c r="C34" s="122">
        <v>439335000</v>
      </c>
    </row>
    <row r="35" spans="1:3" s="81" customFormat="1">
      <c r="A35" s="129">
        <v>29</v>
      </c>
      <c r="B35" s="128" t="s">
        <v>217</v>
      </c>
      <c r="C35" s="120">
        <f>SUM(C36:C40)</f>
        <v>0</v>
      </c>
    </row>
    <row r="36" spans="1:3" s="81" customFormat="1">
      <c r="A36" s="129">
        <v>30</v>
      </c>
      <c r="B36" s="123" t="s">
        <v>216</v>
      </c>
      <c r="C36" s="122"/>
    </row>
    <row r="37" spans="1:3" s="81" customFormat="1">
      <c r="A37" s="129">
        <v>31</v>
      </c>
      <c r="B37" s="124" t="s">
        <v>215</v>
      </c>
      <c r="C37" s="122"/>
    </row>
    <row r="38" spans="1:3" s="81" customFormat="1" ht="25.5">
      <c r="A38" s="129">
        <v>32</v>
      </c>
      <c r="B38" s="123" t="s">
        <v>214</v>
      </c>
      <c r="C38" s="122"/>
    </row>
    <row r="39" spans="1:3" s="81" customFormat="1" ht="25.5">
      <c r="A39" s="129">
        <v>33</v>
      </c>
      <c r="B39" s="123" t="s">
        <v>203</v>
      </c>
      <c r="C39" s="122"/>
    </row>
    <row r="40" spans="1:3" s="81" customFormat="1">
      <c r="A40" s="129">
        <v>34</v>
      </c>
      <c r="B40" s="127" t="s">
        <v>213</v>
      </c>
      <c r="C40" s="122"/>
    </row>
    <row r="41" spans="1:3" s="81" customFormat="1">
      <c r="A41" s="129">
        <v>35</v>
      </c>
      <c r="B41" s="128" t="s">
        <v>212</v>
      </c>
      <c r="C41" s="120">
        <f>C30-C35</f>
        <v>439335000</v>
      </c>
    </row>
    <row r="42" spans="1:3" s="81" customFormat="1">
      <c r="A42" s="129"/>
      <c r="B42" s="130"/>
      <c r="C42" s="122"/>
    </row>
    <row r="43" spans="1:3" s="81" customFormat="1">
      <c r="A43" s="129">
        <v>36</v>
      </c>
      <c r="B43" s="133" t="s">
        <v>211</v>
      </c>
      <c r="C43" s="120">
        <f>SUM(C44:C46)</f>
        <v>635196771.59859955</v>
      </c>
    </row>
    <row r="44" spans="1:3" s="81" customFormat="1">
      <c r="A44" s="129">
        <v>37</v>
      </c>
      <c r="B44" s="118" t="s">
        <v>210</v>
      </c>
      <c r="C44" s="122">
        <v>430548300</v>
      </c>
    </row>
    <row r="45" spans="1:3" s="81" customFormat="1">
      <c r="A45" s="129">
        <v>38</v>
      </c>
      <c r="B45" s="118" t="s">
        <v>209</v>
      </c>
      <c r="C45" s="122">
        <v>0</v>
      </c>
    </row>
    <row r="46" spans="1:3" s="81" customFormat="1">
      <c r="A46" s="129">
        <v>39</v>
      </c>
      <c r="B46" s="118" t="s">
        <v>208</v>
      </c>
      <c r="C46" s="122">
        <v>204648471.59859955</v>
      </c>
    </row>
    <row r="47" spans="1:3" s="81" customFormat="1">
      <c r="A47" s="129">
        <v>40</v>
      </c>
      <c r="B47" s="133" t="s">
        <v>207</v>
      </c>
      <c r="C47" s="120">
        <f>SUM(C48:C51)</f>
        <v>0</v>
      </c>
    </row>
    <row r="48" spans="1:3" s="81" customFormat="1">
      <c r="A48" s="129">
        <v>41</v>
      </c>
      <c r="B48" s="123" t="s">
        <v>206</v>
      </c>
      <c r="C48" s="122"/>
    </row>
    <row r="49" spans="1:3" s="81" customFormat="1">
      <c r="A49" s="129">
        <v>42</v>
      </c>
      <c r="B49" s="124" t="s">
        <v>205</v>
      </c>
      <c r="C49" s="122"/>
    </row>
    <row r="50" spans="1:3" s="81" customFormat="1">
      <c r="A50" s="129">
        <v>43</v>
      </c>
      <c r="B50" s="123" t="s">
        <v>204</v>
      </c>
      <c r="C50" s="122"/>
    </row>
    <row r="51" spans="1:3" s="81" customFormat="1" ht="25.5">
      <c r="A51" s="129">
        <v>44</v>
      </c>
      <c r="B51" s="123" t="s">
        <v>203</v>
      </c>
      <c r="C51" s="122"/>
    </row>
    <row r="52" spans="1:3" s="81" customFormat="1" ht="13.5" thickBot="1">
      <c r="A52" s="134">
        <v>45</v>
      </c>
      <c r="B52" s="135" t="s">
        <v>202</v>
      </c>
      <c r="C52" s="136">
        <f>C43-C47</f>
        <v>635196771.59859955</v>
      </c>
    </row>
    <row r="55" spans="1:3">
      <c r="B55" s="4" t="s">
        <v>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heetViews>
  <sheetFormatPr defaultColWidth="9.140625" defaultRowHeight="12.75"/>
  <cols>
    <col min="1" max="1" width="9.42578125" style="302" bestFit="1" customWidth="1"/>
    <col min="2" max="2" width="59" style="302" customWidth="1"/>
    <col min="3" max="3" width="16.7109375" style="302" bestFit="1" customWidth="1"/>
    <col min="4" max="4" width="13.28515625" style="302" bestFit="1" customWidth="1"/>
    <col min="5" max="16384" width="9.140625" style="302"/>
  </cols>
  <sheetData>
    <row r="1" spans="1:4" ht="15">
      <c r="A1" s="376" t="s">
        <v>31</v>
      </c>
      <c r="B1" s="3" t="str">
        <f>'Info '!C2</f>
        <v xml:space="preserve">JSC "Bank of Georgia" </v>
      </c>
    </row>
    <row r="2" spans="1:4" s="269" customFormat="1" ht="15.75" customHeight="1">
      <c r="A2" s="269" t="s">
        <v>32</v>
      </c>
      <c r="B2" s="476">
        <f>'1. key ratios '!B2</f>
        <v>44742</v>
      </c>
    </row>
    <row r="3" spans="1:4" s="269" customFormat="1" ht="15.75" customHeight="1"/>
    <row r="4" spans="1:4" ht="13.5" thickBot="1">
      <c r="A4" s="328" t="s">
        <v>401</v>
      </c>
      <c r="B4" s="384" t="s">
        <v>402</v>
      </c>
    </row>
    <row r="5" spans="1:4" s="385" customFormat="1" ht="12.75" customHeight="1">
      <c r="A5" s="450"/>
      <c r="B5" s="451" t="s">
        <v>405</v>
      </c>
      <c r="C5" s="377" t="s">
        <v>403</v>
      </c>
      <c r="D5" s="378" t="s">
        <v>404</v>
      </c>
    </row>
    <row r="6" spans="1:4" s="386" customFormat="1">
      <c r="A6" s="379">
        <v>1</v>
      </c>
      <c r="B6" s="442" t="s">
        <v>406</v>
      </c>
      <c r="C6" s="442"/>
      <c r="D6" s="380"/>
    </row>
    <row r="7" spans="1:4" s="386" customFormat="1">
      <c r="A7" s="381" t="s">
        <v>392</v>
      </c>
      <c r="B7" s="443" t="s">
        <v>407</v>
      </c>
      <c r="C7" s="434">
        <v>4.4999999999999998E-2</v>
      </c>
      <c r="D7" s="435">
        <v>831704333.28839195</v>
      </c>
    </row>
    <row r="8" spans="1:4" s="386" customFormat="1">
      <c r="A8" s="381" t="s">
        <v>393</v>
      </c>
      <c r="B8" s="443" t="s">
        <v>408</v>
      </c>
      <c r="C8" s="436">
        <v>0.06</v>
      </c>
      <c r="D8" s="435">
        <v>1108939111.0511892</v>
      </c>
    </row>
    <row r="9" spans="1:4" s="386" customFormat="1">
      <c r="A9" s="381" t="s">
        <v>394</v>
      </c>
      <c r="B9" s="443" t="s">
        <v>409</v>
      </c>
      <c r="C9" s="436">
        <v>0.08</v>
      </c>
      <c r="D9" s="435">
        <v>1478585481.4015858</v>
      </c>
    </row>
    <row r="10" spans="1:4" s="386" customFormat="1">
      <c r="A10" s="379" t="s">
        <v>395</v>
      </c>
      <c r="B10" s="442" t="s">
        <v>410</v>
      </c>
      <c r="C10" s="437"/>
      <c r="D10" s="444"/>
    </row>
    <row r="11" spans="1:4" s="387" customFormat="1">
      <c r="A11" s="382" t="s">
        <v>396</v>
      </c>
      <c r="B11" s="433" t="s">
        <v>475</v>
      </c>
      <c r="C11" s="438">
        <v>2.5000000000000001E-2</v>
      </c>
      <c r="D11" s="435">
        <v>462057962.93799555</v>
      </c>
    </row>
    <row r="12" spans="1:4" s="387" customFormat="1">
      <c r="A12" s="382" t="s">
        <v>397</v>
      </c>
      <c r="B12" s="433" t="s">
        <v>411</v>
      </c>
      <c r="C12" s="438">
        <v>0</v>
      </c>
      <c r="D12" s="435">
        <v>0</v>
      </c>
    </row>
    <row r="13" spans="1:4" s="387" customFormat="1">
      <c r="A13" s="382" t="s">
        <v>398</v>
      </c>
      <c r="B13" s="433" t="s">
        <v>412</v>
      </c>
      <c r="C13" s="438">
        <v>2.5000000000000001E-2</v>
      </c>
      <c r="D13" s="435">
        <v>462057962.93799555</v>
      </c>
    </row>
    <row r="14" spans="1:4" s="387" customFormat="1">
      <c r="A14" s="379" t="s">
        <v>399</v>
      </c>
      <c r="B14" s="442" t="s">
        <v>473</v>
      </c>
      <c r="C14" s="439"/>
      <c r="D14" s="445"/>
    </row>
    <row r="15" spans="1:4" s="387" customFormat="1">
      <c r="A15" s="382">
        <v>3.1</v>
      </c>
      <c r="B15" s="433" t="s">
        <v>417</v>
      </c>
      <c r="C15" s="438">
        <v>2.2453376686497939E-2</v>
      </c>
      <c r="D15" s="435">
        <v>414990459.7137087</v>
      </c>
    </row>
    <row r="16" spans="1:4" s="387" customFormat="1">
      <c r="A16" s="382">
        <v>3.2</v>
      </c>
      <c r="B16" s="433" t="s">
        <v>418</v>
      </c>
      <c r="C16" s="438">
        <v>3.0007996452653479E-2</v>
      </c>
      <c r="D16" s="435">
        <v>554617348.51054645</v>
      </c>
    </row>
    <row r="17" spans="1:6" s="386" customFormat="1">
      <c r="A17" s="382">
        <v>3.3</v>
      </c>
      <c r="B17" s="433" t="s">
        <v>419</v>
      </c>
      <c r="C17" s="438">
        <v>4.4751262121871888E-2</v>
      </c>
      <c r="D17" s="435">
        <v>827107080.5974561</v>
      </c>
    </row>
    <row r="18" spans="1:6" s="385" customFormat="1" ht="12.75" customHeight="1">
      <c r="A18" s="448"/>
      <c r="B18" s="449" t="s">
        <v>472</v>
      </c>
      <c r="C18" s="440" t="s">
        <v>403</v>
      </c>
      <c r="D18" s="446" t="s">
        <v>404</v>
      </c>
    </row>
    <row r="19" spans="1:6" s="386" customFormat="1">
      <c r="A19" s="383">
        <v>4</v>
      </c>
      <c r="B19" s="433" t="s">
        <v>413</v>
      </c>
      <c r="C19" s="438">
        <v>0.11745337668649794</v>
      </c>
      <c r="D19" s="435">
        <v>2170810718.8780918</v>
      </c>
    </row>
    <row r="20" spans="1:6" s="386" customFormat="1">
      <c r="A20" s="383">
        <v>5</v>
      </c>
      <c r="B20" s="433" t="s">
        <v>136</v>
      </c>
      <c r="C20" s="438">
        <v>0.14000799645265347</v>
      </c>
      <c r="D20" s="435">
        <v>2587672385.4377265</v>
      </c>
    </row>
    <row r="21" spans="1:6" s="386" customFormat="1" ht="13.5" thickBot="1">
      <c r="A21" s="388" t="s">
        <v>400</v>
      </c>
      <c r="B21" s="389" t="s">
        <v>414</v>
      </c>
      <c r="C21" s="441">
        <v>0.17475126212187189</v>
      </c>
      <c r="D21" s="447">
        <v>3229808487.8750329</v>
      </c>
    </row>
    <row r="22" spans="1:6">
      <c r="F22" s="328"/>
    </row>
    <row r="23" spans="1:6">
      <c r="B23" s="327"/>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31</v>
      </c>
      <c r="B1" s="3" t="str">
        <f>'Info '!C2</f>
        <v xml:space="preserve">JSC "Bank of Georgia" </v>
      </c>
      <c r="E1" s="4"/>
      <c r="F1" s="4"/>
    </row>
    <row r="2" spans="1:6" s="96" customFormat="1" ht="15.75" customHeight="1">
      <c r="A2" s="2" t="s">
        <v>32</v>
      </c>
      <c r="B2" s="476">
        <f>'1. key ratios '!B2</f>
        <v>44742</v>
      </c>
    </row>
    <row r="3" spans="1:6" s="96" customFormat="1" ht="15.75" customHeight="1">
      <c r="A3" s="137"/>
    </row>
    <row r="4" spans="1:6" s="96" customFormat="1" ht="15.75" customHeight="1" thickBot="1">
      <c r="A4" s="96" t="s">
        <v>87</v>
      </c>
      <c r="B4" s="263" t="s">
        <v>283</v>
      </c>
      <c r="D4" s="49" t="s">
        <v>74</v>
      </c>
    </row>
    <row r="5" spans="1:6" ht="25.5">
      <c r="A5" s="138" t="s">
        <v>7</v>
      </c>
      <c r="B5" s="291" t="s">
        <v>337</v>
      </c>
      <c r="C5" s="139" t="s">
        <v>92</v>
      </c>
      <c r="D5" s="140" t="s">
        <v>93</v>
      </c>
    </row>
    <row r="6" spans="1:6">
      <c r="A6" s="102">
        <v>1</v>
      </c>
      <c r="B6" s="141" t="s">
        <v>36</v>
      </c>
      <c r="C6" s="142">
        <v>756428371.86000001</v>
      </c>
      <c r="D6" s="143"/>
      <c r="E6" s="144"/>
    </row>
    <row r="7" spans="1:6">
      <c r="A7" s="102">
        <v>2</v>
      </c>
      <c r="B7" s="145" t="s">
        <v>37</v>
      </c>
      <c r="C7" s="146">
        <v>1736716164.7399998</v>
      </c>
      <c r="D7" s="147"/>
      <c r="E7" s="144"/>
    </row>
    <row r="8" spans="1:6">
      <c r="A8" s="102">
        <v>3</v>
      </c>
      <c r="B8" s="145" t="s">
        <v>38</v>
      </c>
      <c r="C8" s="146">
        <v>2021466085.03</v>
      </c>
      <c r="D8" s="147"/>
      <c r="E8" s="144"/>
    </row>
    <row r="9" spans="1:6">
      <c r="A9" s="102">
        <v>4</v>
      </c>
      <c r="B9" s="145" t="s">
        <v>39</v>
      </c>
      <c r="C9" s="146">
        <v>303.24</v>
      </c>
      <c r="D9" s="147"/>
      <c r="E9" s="144"/>
    </row>
    <row r="10" spans="1:6">
      <c r="A10" s="102">
        <v>5</v>
      </c>
      <c r="B10" s="145" t="s">
        <v>40</v>
      </c>
      <c r="C10" s="146">
        <v>3085389568.1960001</v>
      </c>
      <c r="D10" s="147"/>
      <c r="E10" s="144"/>
    </row>
    <row r="11" spans="1:6">
      <c r="A11" s="102">
        <v>6.1</v>
      </c>
      <c r="B11" s="145" t="s">
        <v>41</v>
      </c>
      <c r="C11" s="148">
        <v>-492081.29399999999</v>
      </c>
      <c r="D11" s="149" t="s">
        <v>775</v>
      </c>
      <c r="E11" s="150"/>
    </row>
    <row r="12" spans="1:6">
      <c r="A12" s="102">
        <v>6.2</v>
      </c>
      <c r="B12" s="145" t="s">
        <v>42</v>
      </c>
      <c r="C12" s="148">
        <v>15797658366.365198</v>
      </c>
      <c r="D12" s="149"/>
      <c r="E12" s="150"/>
    </row>
    <row r="13" spans="1:6">
      <c r="A13" s="102" t="s">
        <v>706</v>
      </c>
      <c r="B13" s="145" t="s">
        <v>708</v>
      </c>
      <c r="C13" s="148">
        <v>-637165840.77950001</v>
      </c>
      <c r="D13" s="149"/>
      <c r="E13" s="150"/>
    </row>
    <row r="14" spans="1:6">
      <c r="A14" s="102" t="s">
        <v>707</v>
      </c>
      <c r="B14" s="145" t="s">
        <v>709</v>
      </c>
      <c r="C14" s="148">
        <v>-280315716.82990003</v>
      </c>
      <c r="D14" s="149" t="s">
        <v>775</v>
      </c>
      <c r="E14" s="150"/>
    </row>
    <row r="15" spans="1:6" ht="15">
      <c r="A15" s="102">
        <v>6</v>
      </c>
      <c r="B15" s="145" t="s">
        <v>43</v>
      </c>
      <c r="C15" s="603">
        <f>C12+C13</f>
        <v>15160492525.585697</v>
      </c>
      <c r="D15" s="149"/>
      <c r="E15" s="144"/>
    </row>
    <row r="16" spans="1:6">
      <c r="A16" s="102">
        <v>7</v>
      </c>
      <c r="B16" s="145" t="s">
        <v>44</v>
      </c>
      <c r="C16" s="146">
        <v>213678366.49900001</v>
      </c>
      <c r="D16" s="147"/>
      <c r="E16" s="144"/>
    </row>
    <row r="17" spans="1:5">
      <c r="A17" s="102">
        <v>8</v>
      </c>
      <c r="B17" s="289" t="s">
        <v>198</v>
      </c>
      <c r="C17" s="146">
        <v>103786927.984</v>
      </c>
      <c r="D17" s="147"/>
      <c r="E17" s="144"/>
    </row>
    <row r="18" spans="1:5">
      <c r="A18" s="102">
        <v>9</v>
      </c>
      <c r="B18" s="145" t="s">
        <v>45</v>
      </c>
      <c r="C18" s="146">
        <v>121795796.48510002</v>
      </c>
      <c r="D18" s="147"/>
      <c r="E18" s="144"/>
    </row>
    <row r="19" spans="1:5">
      <c r="A19" s="102">
        <v>9.1</v>
      </c>
      <c r="B19" s="145" t="s">
        <v>89</v>
      </c>
      <c r="C19" s="148">
        <v>5321695.18</v>
      </c>
      <c r="D19" s="147" t="s">
        <v>776</v>
      </c>
      <c r="E19" s="144"/>
    </row>
    <row r="20" spans="1:5">
      <c r="A20" s="102">
        <v>9.1999999999999993</v>
      </c>
      <c r="B20" s="145" t="s">
        <v>90</v>
      </c>
      <c r="C20" s="148">
        <v>4727510.2777000004</v>
      </c>
      <c r="D20" s="147" t="s">
        <v>777</v>
      </c>
      <c r="E20" s="144"/>
    </row>
    <row r="21" spans="1:5">
      <c r="A21" s="102">
        <v>9.3000000000000007</v>
      </c>
      <c r="B21" s="145" t="s">
        <v>267</v>
      </c>
      <c r="C21" s="148">
        <v>0</v>
      </c>
      <c r="D21" s="147" t="s">
        <v>778</v>
      </c>
      <c r="E21" s="144"/>
    </row>
    <row r="22" spans="1:5">
      <c r="A22" s="102">
        <v>10</v>
      </c>
      <c r="B22" s="145" t="s">
        <v>46</v>
      </c>
      <c r="C22" s="146">
        <v>533375379.11000001</v>
      </c>
      <c r="D22" s="147"/>
      <c r="E22" s="144"/>
    </row>
    <row r="23" spans="1:5">
      <c r="A23" s="102">
        <v>10.1</v>
      </c>
      <c r="B23" s="145" t="s">
        <v>91</v>
      </c>
      <c r="C23" s="146">
        <v>0</v>
      </c>
      <c r="D23" s="151" t="s">
        <v>779</v>
      </c>
      <c r="E23" s="144"/>
    </row>
    <row r="24" spans="1:5">
      <c r="A24" s="102">
        <v>11</v>
      </c>
      <c r="B24" s="145" t="s">
        <v>47</v>
      </c>
      <c r="C24" s="153">
        <v>402030672.16340303</v>
      </c>
      <c r="D24" s="154"/>
      <c r="E24" s="144"/>
    </row>
    <row r="25" spans="1:5" ht="15">
      <c r="A25" s="102">
        <v>12</v>
      </c>
      <c r="B25" s="155" t="s">
        <v>48</v>
      </c>
      <c r="C25" s="604">
        <f>SUM(C6:C10,C15:C18,C22,C24)</f>
        <v>24135160160.8932</v>
      </c>
      <c r="D25" s="157" t="s">
        <v>780</v>
      </c>
      <c r="E25" s="158"/>
    </row>
    <row r="26" spans="1:5">
      <c r="A26" s="102">
        <v>13</v>
      </c>
      <c r="B26" s="145" t="s">
        <v>50</v>
      </c>
      <c r="C26" s="159">
        <v>475413098.62</v>
      </c>
      <c r="D26" s="160"/>
      <c r="E26" s="144"/>
    </row>
    <row r="27" spans="1:5">
      <c r="A27" s="102">
        <v>14</v>
      </c>
      <c r="B27" s="145" t="s">
        <v>51</v>
      </c>
      <c r="C27" s="146">
        <v>3707081638.8865004</v>
      </c>
      <c r="D27" s="147"/>
      <c r="E27" s="144"/>
    </row>
    <row r="28" spans="1:5">
      <c r="A28" s="102">
        <v>15</v>
      </c>
      <c r="B28" s="145" t="s">
        <v>52</v>
      </c>
      <c r="C28" s="146">
        <v>3874313218.73</v>
      </c>
      <c r="D28" s="147"/>
      <c r="E28" s="144"/>
    </row>
    <row r="29" spans="1:5">
      <c r="A29" s="102">
        <v>16</v>
      </c>
      <c r="B29" s="145" t="s">
        <v>53</v>
      </c>
      <c r="C29" s="146">
        <v>6775732840.9399996</v>
      </c>
      <c r="D29" s="147"/>
      <c r="E29" s="144"/>
    </row>
    <row r="30" spans="1:5">
      <c r="A30" s="102">
        <v>17</v>
      </c>
      <c r="B30" s="145" t="s">
        <v>54</v>
      </c>
      <c r="C30" s="146">
        <v>937977730.79999995</v>
      </c>
      <c r="D30" s="147"/>
      <c r="E30" s="144"/>
    </row>
    <row r="31" spans="1:5">
      <c r="A31" s="102">
        <v>18</v>
      </c>
      <c r="B31" s="145" t="s">
        <v>55</v>
      </c>
      <c r="C31" s="146">
        <v>3637296916</v>
      </c>
      <c r="D31" s="147"/>
      <c r="E31" s="144"/>
    </row>
    <row r="32" spans="1:5">
      <c r="A32" s="102">
        <v>19</v>
      </c>
      <c r="B32" s="145" t="s">
        <v>56</v>
      </c>
      <c r="C32" s="146">
        <v>251716168.22000003</v>
      </c>
      <c r="D32" s="147"/>
      <c r="E32" s="144"/>
    </row>
    <row r="33" spans="1:5">
      <c r="A33" s="102">
        <v>20</v>
      </c>
      <c r="B33" s="145" t="s">
        <v>57</v>
      </c>
      <c r="C33" s="146">
        <v>890377723.14670002</v>
      </c>
      <c r="D33" s="147"/>
      <c r="E33" s="144"/>
    </row>
    <row r="34" spans="1:5">
      <c r="A34" s="102">
        <v>20.100000000000001</v>
      </c>
      <c r="B34" s="145" t="s">
        <v>710</v>
      </c>
      <c r="C34" s="153">
        <v>29667942.364399999</v>
      </c>
      <c r="D34" s="154"/>
      <c r="E34" s="144"/>
    </row>
    <row r="35" spans="1:5">
      <c r="A35" s="102">
        <v>21</v>
      </c>
      <c r="B35" s="145" t="s">
        <v>58</v>
      </c>
      <c r="C35" s="153">
        <v>869883300</v>
      </c>
      <c r="D35" s="154"/>
      <c r="E35" s="144"/>
    </row>
    <row r="36" spans="1:5">
      <c r="A36" s="102">
        <v>21.1</v>
      </c>
      <c r="B36" s="118" t="s">
        <v>210</v>
      </c>
      <c r="C36" s="161">
        <v>430548300</v>
      </c>
      <c r="D36" s="162"/>
      <c r="E36" s="144"/>
    </row>
    <row r="37" spans="1:5" ht="15">
      <c r="A37" s="102"/>
      <c r="B37" s="118" t="s">
        <v>218</v>
      </c>
      <c r="C37" s="605">
        <v>439335000</v>
      </c>
      <c r="D37" s="162"/>
      <c r="E37" s="144"/>
    </row>
    <row r="38" spans="1:5" ht="15">
      <c r="A38" s="102">
        <v>22</v>
      </c>
      <c r="B38" s="155" t="s">
        <v>59</v>
      </c>
      <c r="C38" s="156">
        <f>SUM(C26:C35)</f>
        <v>21449460577.7076</v>
      </c>
      <c r="D38" s="157"/>
      <c r="E38" s="158"/>
    </row>
    <row r="39" spans="1:5">
      <c r="A39" s="102">
        <v>23</v>
      </c>
      <c r="B39" s="152" t="s">
        <v>61</v>
      </c>
      <c r="C39" s="146">
        <v>27993660.18</v>
      </c>
      <c r="D39" s="147"/>
      <c r="E39" s="144"/>
    </row>
    <row r="40" spans="1:5">
      <c r="A40" s="102">
        <v>24</v>
      </c>
      <c r="B40" s="152" t="s">
        <v>62</v>
      </c>
      <c r="C40" s="146">
        <v>0</v>
      </c>
      <c r="D40" s="147"/>
      <c r="E40" s="144"/>
    </row>
    <row r="41" spans="1:5">
      <c r="A41" s="102">
        <v>25</v>
      </c>
      <c r="B41" s="152" t="s">
        <v>63</v>
      </c>
      <c r="C41" s="146">
        <v>-4103295.8499999996</v>
      </c>
      <c r="D41" s="147"/>
      <c r="E41" s="144"/>
    </row>
    <row r="42" spans="1:5">
      <c r="A42" s="102">
        <v>26</v>
      </c>
      <c r="B42" s="152" t="s">
        <v>64</v>
      </c>
      <c r="C42" s="146">
        <v>190226928.78</v>
      </c>
      <c r="D42" s="147"/>
      <c r="E42" s="144"/>
    </row>
    <row r="43" spans="1:5">
      <c r="A43" s="102">
        <v>27</v>
      </c>
      <c r="B43" s="152" t="s">
        <v>65</v>
      </c>
      <c r="C43" s="146">
        <v>0</v>
      </c>
      <c r="D43" s="147"/>
      <c r="E43" s="144"/>
    </row>
    <row r="44" spans="1:5">
      <c r="A44" s="102">
        <v>28</v>
      </c>
      <c r="B44" s="152" t="s">
        <v>66</v>
      </c>
      <c r="C44" s="146">
        <v>2529892658</v>
      </c>
      <c r="D44" s="147"/>
      <c r="E44" s="144"/>
    </row>
    <row r="45" spans="1:5">
      <c r="A45" s="102">
        <v>29</v>
      </c>
      <c r="B45" s="152" t="s">
        <v>67</v>
      </c>
      <c r="C45" s="146">
        <v>-28642425.559999999</v>
      </c>
      <c r="D45" s="147"/>
      <c r="E45" s="144"/>
    </row>
    <row r="46" spans="1:5" ht="15.75" thickBot="1">
      <c r="A46" s="163">
        <v>30</v>
      </c>
      <c r="B46" s="164" t="s">
        <v>265</v>
      </c>
      <c r="C46" s="165">
        <f>SUM(C39:C45)</f>
        <v>2715367525.5500002</v>
      </c>
      <c r="D46" s="166"/>
      <c r="E46" s="15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7" bestFit="1" customWidth="1"/>
    <col min="17" max="17" width="14.7109375" style="47" customWidth="1"/>
    <col min="18" max="18" width="13" style="47" bestFit="1" customWidth="1"/>
    <col min="19" max="19" width="34.85546875" style="47" customWidth="1"/>
    <col min="20" max="16384" width="9.140625" style="47"/>
  </cols>
  <sheetData>
    <row r="1" spans="1:19">
      <c r="A1" s="2" t="s">
        <v>31</v>
      </c>
      <c r="B1" s="3" t="str">
        <f>'Info '!C2</f>
        <v xml:space="preserve">JSC "Bank of Georgia" </v>
      </c>
    </row>
    <row r="2" spans="1:19">
      <c r="A2" s="2" t="s">
        <v>32</v>
      </c>
      <c r="B2" s="476">
        <f>'1. key ratios '!B2</f>
        <v>44742</v>
      </c>
    </row>
    <row r="4" spans="1:19" ht="26.25" thickBot="1">
      <c r="A4" s="4" t="s">
        <v>248</v>
      </c>
      <c r="B4" s="313" t="s">
        <v>372</v>
      </c>
    </row>
    <row r="5" spans="1:19" s="299" customFormat="1">
      <c r="A5" s="294"/>
      <c r="B5" s="295"/>
      <c r="C5" s="296" t="s">
        <v>0</v>
      </c>
      <c r="D5" s="296" t="s">
        <v>1</v>
      </c>
      <c r="E5" s="296" t="s">
        <v>2</v>
      </c>
      <c r="F5" s="296" t="s">
        <v>3</v>
      </c>
      <c r="G5" s="296" t="s">
        <v>4</v>
      </c>
      <c r="H5" s="296" t="s">
        <v>6</v>
      </c>
      <c r="I5" s="296" t="s">
        <v>9</v>
      </c>
      <c r="J5" s="296" t="s">
        <v>10</v>
      </c>
      <c r="K5" s="296" t="s">
        <v>11</v>
      </c>
      <c r="L5" s="296" t="s">
        <v>12</v>
      </c>
      <c r="M5" s="296" t="s">
        <v>13</v>
      </c>
      <c r="N5" s="296" t="s">
        <v>14</v>
      </c>
      <c r="O5" s="296" t="s">
        <v>355</v>
      </c>
      <c r="P5" s="296" t="s">
        <v>356</v>
      </c>
      <c r="Q5" s="296" t="s">
        <v>357</v>
      </c>
      <c r="R5" s="297" t="s">
        <v>358</v>
      </c>
      <c r="S5" s="298" t="s">
        <v>359</v>
      </c>
    </row>
    <row r="6" spans="1:19" s="299" customFormat="1" ht="99" customHeight="1">
      <c r="A6" s="300"/>
      <c r="B6" s="687" t="s">
        <v>360</v>
      </c>
      <c r="C6" s="683">
        <v>0</v>
      </c>
      <c r="D6" s="684"/>
      <c r="E6" s="683">
        <v>0.2</v>
      </c>
      <c r="F6" s="684"/>
      <c r="G6" s="683">
        <v>0.35</v>
      </c>
      <c r="H6" s="684"/>
      <c r="I6" s="683">
        <v>0.5</v>
      </c>
      <c r="J6" s="684"/>
      <c r="K6" s="683">
        <v>0.75</v>
      </c>
      <c r="L6" s="684"/>
      <c r="M6" s="683">
        <v>1</v>
      </c>
      <c r="N6" s="684"/>
      <c r="O6" s="683">
        <v>1.5</v>
      </c>
      <c r="P6" s="684"/>
      <c r="Q6" s="683">
        <v>2.5</v>
      </c>
      <c r="R6" s="684"/>
      <c r="S6" s="685" t="s">
        <v>247</v>
      </c>
    </row>
    <row r="7" spans="1:19" s="299" customFormat="1" ht="30.75" customHeight="1">
      <c r="A7" s="300"/>
      <c r="B7" s="688"/>
      <c r="C7" s="290" t="s">
        <v>250</v>
      </c>
      <c r="D7" s="290" t="s">
        <v>249</v>
      </c>
      <c r="E7" s="290" t="s">
        <v>250</v>
      </c>
      <c r="F7" s="290" t="s">
        <v>249</v>
      </c>
      <c r="G7" s="290" t="s">
        <v>250</v>
      </c>
      <c r="H7" s="290" t="s">
        <v>249</v>
      </c>
      <c r="I7" s="290" t="s">
        <v>250</v>
      </c>
      <c r="J7" s="290" t="s">
        <v>249</v>
      </c>
      <c r="K7" s="290" t="s">
        <v>250</v>
      </c>
      <c r="L7" s="290" t="s">
        <v>249</v>
      </c>
      <c r="M7" s="290" t="s">
        <v>250</v>
      </c>
      <c r="N7" s="290" t="s">
        <v>249</v>
      </c>
      <c r="O7" s="290" t="s">
        <v>250</v>
      </c>
      <c r="P7" s="290" t="s">
        <v>249</v>
      </c>
      <c r="Q7" s="290" t="s">
        <v>250</v>
      </c>
      <c r="R7" s="290" t="s">
        <v>249</v>
      </c>
      <c r="S7" s="686"/>
    </row>
    <row r="8" spans="1:19" s="169" customFormat="1">
      <c r="A8" s="167">
        <v>1</v>
      </c>
      <c r="B8" s="1" t="s">
        <v>95</v>
      </c>
      <c r="C8" s="168">
        <v>1326525701.1099999</v>
      </c>
      <c r="D8" s="168"/>
      <c r="E8" s="168">
        <v>0</v>
      </c>
      <c r="F8" s="168"/>
      <c r="G8" s="168">
        <v>0</v>
      </c>
      <c r="H8" s="168"/>
      <c r="I8" s="168">
        <v>0</v>
      </c>
      <c r="J8" s="168"/>
      <c r="K8" s="168">
        <v>0</v>
      </c>
      <c r="L8" s="168"/>
      <c r="M8" s="168">
        <v>1736715642.8199999</v>
      </c>
      <c r="N8" s="168"/>
      <c r="O8" s="168">
        <v>0</v>
      </c>
      <c r="P8" s="168"/>
      <c r="Q8" s="168">
        <v>0</v>
      </c>
      <c r="R8" s="168"/>
      <c r="S8" s="314">
        <v>1736715642.8199999</v>
      </c>
    </row>
    <row r="9" spans="1:19" s="169" customFormat="1">
      <c r="A9" s="167">
        <v>2</v>
      </c>
      <c r="B9" s="1" t="s">
        <v>96</v>
      </c>
      <c r="C9" s="168">
        <v>0</v>
      </c>
      <c r="D9" s="168"/>
      <c r="E9" s="168">
        <v>0</v>
      </c>
      <c r="F9" s="168"/>
      <c r="G9" s="168">
        <v>0</v>
      </c>
      <c r="H9" s="168"/>
      <c r="I9" s="168">
        <v>0</v>
      </c>
      <c r="J9" s="168"/>
      <c r="K9" s="168">
        <v>0</v>
      </c>
      <c r="L9" s="168"/>
      <c r="M9" s="168">
        <v>0</v>
      </c>
      <c r="N9" s="168"/>
      <c r="O9" s="168">
        <v>0</v>
      </c>
      <c r="P9" s="168"/>
      <c r="Q9" s="168">
        <v>0</v>
      </c>
      <c r="R9" s="168"/>
      <c r="S9" s="314">
        <v>0</v>
      </c>
    </row>
    <row r="10" spans="1:19" s="169" customFormat="1">
      <c r="A10" s="167">
        <v>3</v>
      </c>
      <c r="B10" s="1" t="s">
        <v>268</v>
      </c>
      <c r="C10" s="168"/>
      <c r="D10" s="168"/>
      <c r="E10" s="168">
        <v>0</v>
      </c>
      <c r="F10" s="168"/>
      <c r="G10" s="168">
        <v>0</v>
      </c>
      <c r="H10" s="168"/>
      <c r="I10" s="168">
        <v>0</v>
      </c>
      <c r="J10" s="168"/>
      <c r="K10" s="168">
        <v>0</v>
      </c>
      <c r="L10" s="168"/>
      <c r="M10" s="168">
        <v>0</v>
      </c>
      <c r="N10" s="168"/>
      <c r="O10" s="168">
        <v>0</v>
      </c>
      <c r="P10" s="168"/>
      <c r="Q10" s="168">
        <v>0</v>
      </c>
      <c r="R10" s="168"/>
      <c r="S10" s="314">
        <v>0</v>
      </c>
    </row>
    <row r="11" spans="1:19" s="169" customFormat="1">
      <c r="A11" s="167">
        <v>4</v>
      </c>
      <c r="B11" s="1" t="s">
        <v>97</v>
      </c>
      <c r="C11" s="168">
        <v>1043247755.72</v>
      </c>
      <c r="D11" s="168"/>
      <c r="E11" s="168">
        <v>0</v>
      </c>
      <c r="F11" s="168"/>
      <c r="G11" s="168">
        <v>0</v>
      </c>
      <c r="H11" s="168"/>
      <c r="I11" s="168">
        <v>50222043.859999999</v>
      </c>
      <c r="J11" s="168"/>
      <c r="K11" s="168">
        <v>0</v>
      </c>
      <c r="L11" s="168"/>
      <c r="M11" s="168">
        <v>0</v>
      </c>
      <c r="N11" s="168"/>
      <c r="O11" s="168">
        <v>0</v>
      </c>
      <c r="P11" s="168"/>
      <c r="Q11" s="168">
        <v>0</v>
      </c>
      <c r="R11" s="168"/>
      <c r="S11" s="314">
        <v>25111021.93</v>
      </c>
    </row>
    <row r="12" spans="1:19" s="169" customFormat="1">
      <c r="A12" s="167">
        <v>5</v>
      </c>
      <c r="B12" s="1" t="s">
        <v>98</v>
      </c>
      <c r="C12" s="168">
        <v>0</v>
      </c>
      <c r="D12" s="168"/>
      <c r="E12" s="168">
        <v>0</v>
      </c>
      <c r="F12" s="168"/>
      <c r="G12" s="168">
        <v>0</v>
      </c>
      <c r="H12" s="168"/>
      <c r="I12" s="168">
        <v>0</v>
      </c>
      <c r="J12" s="168"/>
      <c r="K12" s="168">
        <v>0</v>
      </c>
      <c r="L12" s="168"/>
      <c r="M12" s="168">
        <v>0</v>
      </c>
      <c r="N12" s="168"/>
      <c r="O12" s="168">
        <v>0</v>
      </c>
      <c r="P12" s="168"/>
      <c r="Q12" s="168">
        <v>0</v>
      </c>
      <c r="R12" s="168"/>
      <c r="S12" s="314">
        <v>0</v>
      </c>
    </row>
    <row r="13" spans="1:19" s="169" customFormat="1">
      <c r="A13" s="167">
        <v>6</v>
      </c>
      <c r="B13" s="1" t="s">
        <v>99</v>
      </c>
      <c r="C13" s="168"/>
      <c r="D13" s="168"/>
      <c r="E13" s="168">
        <v>1946852098.3699999</v>
      </c>
      <c r="F13" s="168"/>
      <c r="G13" s="168">
        <v>0</v>
      </c>
      <c r="H13" s="168"/>
      <c r="I13" s="168">
        <v>180976387.13</v>
      </c>
      <c r="J13" s="168"/>
      <c r="K13" s="168">
        <v>0</v>
      </c>
      <c r="L13" s="168"/>
      <c r="M13" s="168">
        <v>10072296.74</v>
      </c>
      <c r="N13" s="168"/>
      <c r="O13" s="168">
        <v>0</v>
      </c>
      <c r="P13" s="168"/>
      <c r="Q13" s="168">
        <v>0</v>
      </c>
      <c r="R13" s="168"/>
      <c r="S13" s="314">
        <v>489930909.97900003</v>
      </c>
    </row>
    <row r="14" spans="1:19" s="169" customFormat="1">
      <c r="A14" s="167">
        <v>7</v>
      </c>
      <c r="B14" s="1" t="s">
        <v>100</v>
      </c>
      <c r="C14" s="168"/>
      <c r="D14" s="168"/>
      <c r="E14" s="168">
        <v>0</v>
      </c>
      <c r="F14" s="168"/>
      <c r="G14" s="168">
        <v>0</v>
      </c>
      <c r="H14" s="168"/>
      <c r="I14" s="168">
        <v>0</v>
      </c>
      <c r="J14" s="168"/>
      <c r="K14" s="168">
        <v>0</v>
      </c>
      <c r="L14" s="168"/>
      <c r="M14" s="168">
        <v>5760182144.9226007</v>
      </c>
      <c r="N14" s="168">
        <v>874186797.65514994</v>
      </c>
      <c r="O14" s="168">
        <v>0</v>
      </c>
      <c r="P14" s="168"/>
      <c r="Q14" s="168">
        <v>0</v>
      </c>
      <c r="R14" s="168"/>
      <c r="S14" s="314">
        <v>6634368942.5777512</v>
      </c>
    </row>
    <row r="15" spans="1:19" s="169" customFormat="1">
      <c r="A15" s="167">
        <v>8</v>
      </c>
      <c r="B15" s="1" t="s">
        <v>101</v>
      </c>
      <c r="C15" s="168"/>
      <c r="D15" s="168"/>
      <c r="E15" s="168">
        <v>0</v>
      </c>
      <c r="F15" s="168"/>
      <c r="G15" s="168">
        <v>0</v>
      </c>
      <c r="H15" s="168"/>
      <c r="I15" s="168">
        <v>0</v>
      </c>
      <c r="J15" s="168"/>
      <c r="K15" s="168">
        <v>4434854483.0452995</v>
      </c>
      <c r="L15" s="168">
        <v>112892754.24489999</v>
      </c>
      <c r="M15" s="168">
        <v>0</v>
      </c>
      <c r="N15" s="168">
        <v>0</v>
      </c>
      <c r="O15" s="168"/>
      <c r="P15" s="168"/>
      <c r="Q15" s="168">
        <v>0</v>
      </c>
      <c r="R15" s="168"/>
      <c r="S15" s="314">
        <v>3410810427.9676495</v>
      </c>
    </row>
    <row r="16" spans="1:19" s="169" customFormat="1">
      <c r="A16" s="167">
        <v>9</v>
      </c>
      <c r="B16" s="1" t="s">
        <v>102</v>
      </c>
      <c r="C16" s="168"/>
      <c r="D16" s="168"/>
      <c r="E16" s="168">
        <v>0</v>
      </c>
      <c r="F16" s="168"/>
      <c r="G16" s="168">
        <v>3602555317.6419001</v>
      </c>
      <c r="H16" s="168"/>
      <c r="I16" s="168">
        <v>0</v>
      </c>
      <c r="J16" s="168"/>
      <c r="K16" s="168">
        <v>0</v>
      </c>
      <c r="L16" s="168"/>
      <c r="M16" s="168">
        <v>0</v>
      </c>
      <c r="N16" s="168"/>
      <c r="O16" s="168">
        <v>0</v>
      </c>
      <c r="P16" s="168"/>
      <c r="Q16" s="168">
        <v>0</v>
      </c>
      <c r="R16" s="168"/>
      <c r="S16" s="314">
        <v>1260894361.174665</v>
      </c>
    </row>
    <row r="17" spans="1:19" s="169" customFormat="1">
      <c r="A17" s="167">
        <v>10</v>
      </c>
      <c r="B17" s="1" t="s">
        <v>103</v>
      </c>
      <c r="C17" s="168"/>
      <c r="D17" s="168"/>
      <c r="E17" s="168">
        <v>0</v>
      </c>
      <c r="F17" s="168"/>
      <c r="G17" s="168">
        <v>0</v>
      </c>
      <c r="H17" s="168"/>
      <c r="I17" s="168">
        <v>13398257.688100001</v>
      </c>
      <c r="J17" s="168"/>
      <c r="K17" s="168">
        <v>0</v>
      </c>
      <c r="L17" s="168"/>
      <c r="M17" s="168">
        <v>114007727.4848</v>
      </c>
      <c r="N17" s="168"/>
      <c r="O17" s="168">
        <v>20198259.0845</v>
      </c>
      <c r="P17" s="168"/>
      <c r="Q17" s="168">
        <v>0</v>
      </c>
      <c r="R17" s="168"/>
      <c r="S17" s="314">
        <v>151004244.95559999</v>
      </c>
    </row>
    <row r="18" spans="1:19" s="169" customFormat="1">
      <c r="A18" s="167">
        <v>11</v>
      </c>
      <c r="B18" s="1" t="s">
        <v>104</v>
      </c>
      <c r="C18" s="168"/>
      <c r="D18" s="168"/>
      <c r="E18" s="168">
        <v>0</v>
      </c>
      <c r="F18" s="168"/>
      <c r="G18" s="168">
        <v>0</v>
      </c>
      <c r="H18" s="168"/>
      <c r="I18" s="168">
        <v>0</v>
      </c>
      <c r="J18" s="168"/>
      <c r="K18" s="168">
        <v>0</v>
      </c>
      <c r="L18" s="168"/>
      <c r="M18" s="168">
        <v>1030337934.3708</v>
      </c>
      <c r="N18" s="168"/>
      <c r="O18" s="168">
        <v>673413440.35759997</v>
      </c>
      <c r="P18" s="168"/>
      <c r="Q18" s="168">
        <v>25787818.5974054</v>
      </c>
      <c r="R18" s="168"/>
      <c r="S18" s="314">
        <v>2104927641.4007134</v>
      </c>
    </row>
    <row r="19" spans="1:19" s="169" customFormat="1">
      <c r="A19" s="167">
        <v>12</v>
      </c>
      <c r="B19" s="1" t="s">
        <v>105</v>
      </c>
      <c r="C19" s="168"/>
      <c r="D19" s="168"/>
      <c r="E19" s="168">
        <v>0</v>
      </c>
      <c r="F19" s="168"/>
      <c r="G19" s="168">
        <v>0</v>
      </c>
      <c r="H19" s="168"/>
      <c r="I19" s="168">
        <v>0</v>
      </c>
      <c r="J19" s="168"/>
      <c r="K19" s="168">
        <v>0</v>
      </c>
      <c r="L19" s="168"/>
      <c r="M19" s="168">
        <v>0</v>
      </c>
      <c r="N19" s="168"/>
      <c r="O19" s="168">
        <v>0</v>
      </c>
      <c r="P19" s="168"/>
      <c r="Q19" s="168">
        <v>0</v>
      </c>
      <c r="R19" s="168"/>
      <c r="S19" s="314">
        <v>0</v>
      </c>
    </row>
    <row r="20" spans="1:19" s="169" customFormat="1">
      <c r="A20" s="167">
        <v>13</v>
      </c>
      <c r="B20" s="1" t="s">
        <v>246</v>
      </c>
      <c r="C20" s="168"/>
      <c r="D20" s="168"/>
      <c r="E20" s="168">
        <v>0</v>
      </c>
      <c r="F20" s="168"/>
      <c r="G20" s="168">
        <v>0</v>
      </c>
      <c r="H20" s="168"/>
      <c r="I20" s="168">
        <v>0</v>
      </c>
      <c r="J20" s="168"/>
      <c r="K20" s="168">
        <v>0</v>
      </c>
      <c r="L20" s="168"/>
      <c r="M20" s="168">
        <v>0</v>
      </c>
      <c r="N20" s="168"/>
      <c r="O20" s="168">
        <v>0</v>
      </c>
      <c r="P20" s="168"/>
      <c r="Q20" s="168">
        <v>0</v>
      </c>
      <c r="R20" s="168"/>
      <c r="S20" s="314">
        <v>0</v>
      </c>
    </row>
    <row r="21" spans="1:19" s="169" customFormat="1">
      <c r="A21" s="167">
        <v>14</v>
      </c>
      <c r="B21" s="1" t="s">
        <v>107</v>
      </c>
      <c r="C21" s="168">
        <v>756428371.86000001</v>
      </c>
      <c r="D21" s="168"/>
      <c r="E21" s="168">
        <v>0</v>
      </c>
      <c r="F21" s="168"/>
      <c r="G21" s="168">
        <v>0</v>
      </c>
      <c r="H21" s="168"/>
      <c r="I21" s="168">
        <v>0</v>
      </c>
      <c r="J21" s="168"/>
      <c r="K21" s="168">
        <v>0</v>
      </c>
      <c r="L21" s="168"/>
      <c r="M21" s="168">
        <v>735585477.49999797</v>
      </c>
      <c r="N21" s="168"/>
      <c r="O21" s="168">
        <v>0</v>
      </c>
      <c r="P21" s="168"/>
      <c r="Q21" s="168">
        <v>108169897.6574</v>
      </c>
      <c r="R21" s="168"/>
      <c r="S21" s="314">
        <v>1006010221.6434979</v>
      </c>
    </row>
    <row r="22" spans="1:19" ht="13.5" thickBot="1">
      <c r="A22" s="170"/>
      <c r="B22" s="171" t="s">
        <v>108</v>
      </c>
      <c r="C22" s="172">
        <f>SUM(C8:C21)</f>
        <v>3126201828.6900001</v>
      </c>
      <c r="D22" s="172">
        <f t="shared" ref="D22:J22" si="0">SUM(D8:D21)</f>
        <v>0</v>
      </c>
      <c r="E22" s="172">
        <f t="shared" si="0"/>
        <v>1946852098.3699999</v>
      </c>
      <c r="F22" s="172">
        <f t="shared" si="0"/>
        <v>0</v>
      </c>
      <c r="G22" s="172">
        <f t="shared" si="0"/>
        <v>3602555317.6419001</v>
      </c>
      <c r="H22" s="172">
        <f t="shared" si="0"/>
        <v>0</v>
      </c>
      <c r="I22" s="172">
        <f t="shared" si="0"/>
        <v>244596688.67810002</v>
      </c>
      <c r="J22" s="172">
        <f t="shared" si="0"/>
        <v>0</v>
      </c>
      <c r="K22" s="172">
        <f t="shared" ref="K22:S22" si="1">SUM(K8:K21)</f>
        <v>4434854483.0452995</v>
      </c>
      <c r="L22" s="172">
        <f t="shared" si="1"/>
        <v>112892754.24489999</v>
      </c>
      <c r="M22" s="172">
        <f t="shared" si="1"/>
        <v>9386901223.8381996</v>
      </c>
      <c r="N22" s="172">
        <f t="shared" si="1"/>
        <v>874186797.65514994</v>
      </c>
      <c r="O22" s="172">
        <f t="shared" si="1"/>
        <v>693611699.44209993</v>
      </c>
      <c r="P22" s="172">
        <f t="shared" si="1"/>
        <v>0</v>
      </c>
      <c r="Q22" s="172">
        <f t="shared" si="1"/>
        <v>133957716.2548054</v>
      </c>
      <c r="R22" s="172">
        <f t="shared" si="1"/>
        <v>0</v>
      </c>
      <c r="S22" s="315">
        <f t="shared" si="1"/>
        <v>16819773414.448877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47"/>
  </cols>
  <sheetData>
    <row r="1" spans="1:22">
      <c r="A1" s="2" t="s">
        <v>31</v>
      </c>
      <c r="B1" s="3" t="str">
        <f>'Info '!C2</f>
        <v xml:space="preserve">JSC "Bank of Georgia" </v>
      </c>
    </row>
    <row r="2" spans="1:22">
      <c r="A2" s="2" t="s">
        <v>32</v>
      </c>
      <c r="B2" s="476">
        <f>'1. key ratios '!B2</f>
        <v>44742</v>
      </c>
    </row>
    <row r="4" spans="1:22" ht="13.5" thickBot="1">
      <c r="A4" s="4" t="s">
        <v>363</v>
      </c>
      <c r="B4" s="173" t="s">
        <v>94</v>
      </c>
      <c r="V4" s="49" t="s">
        <v>74</v>
      </c>
    </row>
    <row r="5" spans="1:22" ht="12.75" customHeight="1">
      <c r="A5" s="174"/>
      <c r="B5" s="175"/>
      <c r="C5" s="689" t="s">
        <v>274</v>
      </c>
      <c r="D5" s="690"/>
      <c r="E5" s="690"/>
      <c r="F5" s="690"/>
      <c r="G5" s="690"/>
      <c r="H5" s="690"/>
      <c r="I5" s="690"/>
      <c r="J5" s="690"/>
      <c r="K5" s="690"/>
      <c r="L5" s="691"/>
      <c r="M5" s="692" t="s">
        <v>275</v>
      </c>
      <c r="N5" s="693"/>
      <c r="O5" s="693"/>
      <c r="P5" s="693"/>
      <c r="Q5" s="693"/>
      <c r="R5" s="693"/>
      <c r="S5" s="694"/>
      <c r="T5" s="697" t="s">
        <v>361</v>
      </c>
      <c r="U5" s="697" t="s">
        <v>362</v>
      </c>
      <c r="V5" s="695" t="s">
        <v>120</v>
      </c>
    </row>
    <row r="6" spans="1:22" s="108" customFormat="1" ht="102">
      <c r="A6" s="105"/>
      <c r="B6" s="176"/>
      <c r="C6" s="177" t="s">
        <v>109</v>
      </c>
      <c r="D6" s="266" t="s">
        <v>110</v>
      </c>
      <c r="E6" s="204" t="s">
        <v>277</v>
      </c>
      <c r="F6" s="204" t="s">
        <v>278</v>
      </c>
      <c r="G6" s="266" t="s">
        <v>281</v>
      </c>
      <c r="H6" s="266" t="s">
        <v>276</v>
      </c>
      <c r="I6" s="266" t="s">
        <v>111</v>
      </c>
      <c r="J6" s="266" t="s">
        <v>112</v>
      </c>
      <c r="K6" s="178" t="s">
        <v>113</v>
      </c>
      <c r="L6" s="179" t="s">
        <v>114</v>
      </c>
      <c r="M6" s="177" t="s">
        <v>279</v>
      </c>
      <c r="N6" s="178" t="s">
        <v>115</v>
      </c>
      <c r="O6" s="178" t="s">
        <v>116</v>
      </c>
      <c r="P6" s="178" t="s">
        <v>117</v>
      </c>
      <c r="Q6" s="178" t="s">
        <v>118</v>
      </c>
      <c r="R6" s="178" t="s">
        <v>119</v>
      </c>
      <c r="S6" s="292" t="s">
        <v>280</v>
      </c>
      <c r="T6" s="698"/>
      <c r="U6" s="698"/>
      <c r="V6" s="696"/>
    </row>
    <row r="7" spans="1:22" s="169" customFormat="1">
      <c r="A7" s="180">
        <v>1</v>
      </c>
      <c r="B7" s="1" t="s">
        <v>95</v>
      </c>
      <c r="C7" s="181"/>
      <c r="D7" s="168">
        <v>0</v>
      </c>
      <c r="E7" s="168"/>
      <c r="F7" s="168"/>
      <c r="G7" s="168"/>
      <c r="H7" s="168"/>
      <c r="I7" s="168"/>
      <c r="J7" s="168"/>
      <c r="K7" s="168"/>
      <c r="L7" s="182"/>
      <c r="M7" s="181">
        <v>0</v>
      </c>
      <c r="N7" s="168"/>
      <c r="O7" s="168"/>
      <c r="P7" s="168"/>
      <c r="Q7" s="168"/>
      <c r="R7" s="168">
        <v>0</v>
      </c>
      <c r="S7" s="182"/>
      <c r="T7" s="301"/>
      <c r="U7" s="301"/>
      <c r="V7" s="183">
        <f>SUM(C7:S7)</f>
        <v>0</v>
      </c>
    </row>
    <row r="8" spans="1:22" s="169" customFormat="1">
      <c r="A8" s="180">
        <v>2</v>
      </c>
      <c r="B8" s="1" t="s">
        <v>96</v>
      </c>
      <c r="C8" s="181">
        <v>0</v>
      </c>
      <c r="D8" s="168">
        <v>0</v>
      </c>
      <c r="E8" s="168"/>
      <c r="F8" s="168"/>
      <c r="G8" s="168"/>
      <c r="H8" s="168"/>
      <c r="I8" s="168"/>
      <c r="J8" s="168"/>
      <c r="K8" s="168"/>
      <c r="L8" s="182"/>
      <c r="M8" s="181"/>
      <c r="N8" s="168"/>
      <c r="O8" s="168"/>
      <c r="P8" s="168"/>
      <c r="Q8" s="168"/>
      <c r="R8" s="168">
        <v>0</v>
      </c>
      <c r="S8" s="182"/>
      <c r="T8" s="301"/>
      <c r="U8" s="301"/>
      <c r="V8" s="183">
        <f t="shared" ref="V8:V20" si="0">SUM(C8:S8)</f>
        <v>0</v>
      </c>
    </row>
    <row r="9" spans="1:22" s="169" customFormat="1">
      <c r="A9" s="180">
        <v>3</v>
      </c>
      <c r="B9" s="1" t="s">
        <v>269</v>
      </c>
      <c r="C9" s="181"/>
      <c r="D9" s="168">
        <v>0</v>
      </c>
      <c r="E9" s="168"/>
      <c r="F9" s="168"/>
      <c r="G9" s="168"/>
      <c r="H9" s="168"/>
      <c r="I9" s="168"/>
      <c r="J9" s="168"/>
      <c r="K9" s="168"/>
      <c r="L9" s="182"/>
      <c r="M9" s="181"/>
      <c r="N9" s="168"/>
      <c r="O9" s="168"/>
      <c r="P9" s="168"/>
      <c r="Q9" s="168"/>
      <c r="R9" s="168">
        <v>0</v>
      </c>
      <c r="S9" s="182"/>
      <c r="T9" s="301"/>
      <c r="U9" s="301"/>
      <c r="V9" s="183">
        <f t="shared" si="0"/>
        <v>0</v>
      </c>
    </row>
    <row r="10" spans="1:22" s="169" customFormat="1">
      <c r="A10" s="180">
        <v>4</v>
      </c>
      <c r="B10" s="1" t="s">
        <v>97</v>
      </c>
      <c r="C10" s="181"/>
      <c r="D10" s="168">
        <v>0</v>
      </c>
      <c r="E10" s="168"/>
      <c r="F10" s="168"/>
      <c r="G10" s="168"/>
      <c r="H10" s="168"/>
      <c r="I10" s="168"/>
      <c r="J10" s="168"/>
      <c r="K10" s="168"/>
      <c r="L10" s="182"/>
      <c r="M10" s="181"/>
      <c r="N10" s="168"/>
      <c r="O10" s="168"/>
      <c r="P10" s="168"/>
      <c r="Q10" s="168"/>
      <c r="R10" s="168">
        <v>0</v>
      </c>
      <c r="S10" s="182"/>
      <c r="T10" s="301"/>
      <c r="U10" s="301"/>
      <c r="V10" s="183">
        <f t="shared" si="0"/>
        <v>0</v>
      </c>
    </row>
    <row r="11" spans="1:22" s="169" customFormat="1">
      <c r="A11" s="180">
        <v>5</v>
      </c>
      <c r="B11" s="1" t="s">
        <v>98</v>
      </c>
      <c r="C11" s="181" t="s">
        <v>740</v>
      </c>
      <c r="D11" s="168">
        <v>0</v>
      </c>
      <c r="E11" s="168"/>
      <c r="F11" s="168"/>
      <c r="G11" s="168"/>
      <c r="H11" s="168"/>
      <c r="I11" s="168"/>
      <c r="J11" s="168"/>
      <c r="K11" s="168"/>
      <c r="L11" s="182"/>
      <c r="M11" s="181"/>
      <c r="N11" s="168"/>
      <c r="O11" s="168"/>
      <c r="P11" s="168"/>
      <c r="Q11" s="168"/>
      <c r="R11" s="168">
        <v>0</v>
      </c>
      <c r="S11" s="182"/>
      <c r="T11" s="301"/>
      <c r="U11" s="301"/>
      <c r="V11" s="183">
        <f t="shared" si="0"/>
        <v>0</v>
      </c>
    </row>
    <row r="12" spans="1:22" s="169" customFormat="1">
      <c r="A12" s="180">
        <v>6</v>
      </c>
      <c r="B12" s="1" t="s">
        <v>99</v>
      </c>
      <c r="C12" s="181"/>
      <c r="D12" s="168">
        <v>0</v>
      </c>
      <c r="E12" s="168"/>
      <c r="F12" s="168"/>
      <c r="G12" s="168"/>
      <c r="H12" s="168"/>
      <c r="I12" s="168"/>
      <c r="J12" s="168"/>
      <c r="K12" s="168"/>
      <c r="L12" s="182"/>
      <c r="M12" s="181"/>
      <c r="N12" s="168"/>
      <c r="O12" s="168"/>
      <c r="P12" s="168"/>
      <c r="Q12" s="168"/>
      <c r="R12" s="168">
        <v>0</v>
      </c>
      <c r="S12" s="182"/>
      <c r="T12" s="301"/>
      <c r="U12" s="301"/>
      <c r="V12" s="183">
        <f t="shared" si="0"/>
        <v>0</v>
      </c>
    </row>
    <row r="13" spans="1:22" s="169" customFormat="1">
      <c r="A13" s="180">
        <v>7</v>
      </c>
      <c r="B13" s="1" t="s">
        <v>100</v>
      </c>
      <c r="C13" s="181"/>
      <c r="D13" s="168">
        <v>141487975.43650001</v>
      </c>
      <c r="E13" s="168"/>
      <c r="F13" s="168"/>
      <c r="G13" s="168"/>
      <c r="H13" s="168"/>
      <c r="I13" s="168"/>
      <c r="J13" s="168"/>
      <c r="K13" s="168"/>
      <c r="L13" s="182"/>
      <c r="M13" s="181">
        <v>13228613.812999999</v>
      </c>
      <c r="N13" s="168"/>
      <c r="O13" s="168">
        <v>68777881.181299999</v>
      </c>
      <c r="P13" s="168"/>
      <c r="Q13" s="168"/>
      <c r="R13" s="168">
        <v>179040444.30070001</v>
      </c>
      <c r="S13" s="182"/>
      <c r="T13" s="301"/>
      <c r="U13" s="301"/>
      <c r="V13" s="183">
        <f t="shared" si="0"/>
        <v>402534914.73150003</v>
      </c>
    </row>
    <row r="14" spans="1:22" s="169" customFormat="1">
      <c r="A14" s="180">
        <v>8</v>
      </c>
      <c r="B14" s="1" t="s">
        <v>101</v>
      </c>
      <c r="C14" s="181"/>
      <c r="D14" s="168">
        <v>0</v>
      </c>
      <c r="E14" s="168"/>
      <c r="F14" s="168"/>
      <c r="G14" s="168"/>
      <c r="H14" s="168"/>
      <c r="I14" s="168"/>
      <c r="J14" s="168">
        <v>0</v>
      </c>
      <c r="K14" s="168"/>
      <c r="L14" s="182"/>
      <c r="M14" s="181">
        <v>3263076.0857000002</v>
      </c>
      <c r="N14" s="168"/>
      <c r="O14" s="168">
        <v>3542910.8032999998</v>
      </c>
      <c r="P14" s="168"/>
      <c r="Q14" s="168"/>
      <c r="R14" s="168">
        <v>0</v>
      </c>
      <c r="S14" s="182"/>
      <c r="T14" s="301"/>
      <c r="U14" s="301"/>
      <c r="V14" s="183">
        <f t="shared" si="0"/>
        <v>6805986.8890000004</v>
      </c>
    </row>
    <row r="15" spans="1:22" s="169" customFormat="1">
      <c r="A15" s="180">
        <v>9</v>
      </c>
      <c r="B15" s="1" t="s">
        <v>102</v>
      </c>
      <c r="C15" s="181"/>
      <c r="D15" s="168">
        <v>51426225.980300002</v>
      </c>
      <c r="E15" s="168"/>
      <c r="F15" s="168"/>
      <c r="G15" s="168"/>
      <c r="H15" s="168"/>
      <c r="I15" s="168"/>
      <c r="J15" s="168"/>
      <c r="K15" s="168"/>
      <c r="L15" s="182"/>
      <c r="M15" s="181">
        <v>957399.48149999999</v>
      </c>
      <c r="N15" s="168"/>
      <c r="O15" s="168">
        <v>409651.8762</v>
      </c>
      <c r="P15" s="168"/>
      <c r="Q15" s="168"/>
      <c r="R15" s="168">
        <v>0</v>
      </c>
      <c r="S15" s="182"/>
      <c r="T15" s="301"/>
      <c r="U15" s="301"/>
      <c r="V15" s="183">
        <f t="shared" si="0"/>
        <v>52793277.338</v>
      </c>
    </row>
    <row r="16" spans="1:22" s="169" customFormat="1">
      <c r="A16" s="180">
        <v>10</v>
      </c>
      <c r="B16" s="1" t="s">
        <v>103</v>
      </c>
      <c r="C16" s="181"/>
      <c r="D16" s="168">
        <v>0</v>
      </c>
      <c r="E16" s="168"/>
      <c r="F16" s="168"/>
      <c r="G16" s="168"/>
      <c r="H16" s="168"/>
      <c r="I16" s="168"/>
      <c r="J16" s="168"/>
      <c r="K16" s="168"/>
      <c r="L16" s="182"/>
      <c r="M16" s="181"/>
      <c r="N16" s="168"/>
      <c r="O16" s="168"/>
      <c r="P16" s="168"/>
      <c r="Q16" s="168"/>
      <c r="R16" s="168">
        <v>0</v>
      </c>
      <c r="S16" s="182"/>
      <c r="T16" s="301"/>
      <c r="U16" s="301"/>
      <c r="V16" s="183">
        <f t="shared" si="0"/>
        <v>0</v>
      </c>
    </row>
    <row r="17" spans="1:22" s="169" customFormat="1">
      <c r="A17" s="180">
        <v>11</v>
      </c>
      <c r="B17" s="1" t="s">
        <v>104</v>
      </c>
      <c r="C17" s="181"/>
      <c r="D17" s="168">
        <v>612460.20979999995</v>
      </c>
      <c r="E17" s="168"/>
      <c r="F17" s="168"/>
      <c r="G17" s="168"/>
      <c r="H17" s="168"/>
      <c r="I17" s="168">
        <v>0</v>
      </c>
      <c r="J17" s="168"/>
      <c r="K17" s="168"/>
      <c r="L17" s="182"/>
      <c r="M17" s="181">
        <v>781067.89080000005</v>
      </c>
      <c r="N17" s="168"/>
      <c r="O17" s="168">
        <v>0</v>
      </c>
      <c r="P17" s="168"/>
      <c r="Q17" s="168"/>
      <c r="R17" s="168">
        <v>0</v>
      </c>
      <c r="S17" s="182"/>
      <c r="T17" s="301"/>
      <c r="U17" s="301"/>
      <c r="V17" s="183">
        <f t="shared" si="0"/>
        <v>1393528.1006</v>
      </c>
    </row>
    <row r="18" spans="1:22" s="169" customFormat="1">
      <c r="A18" s="180">
        <v>12</v>
      </c>
      <c r="B18" s="1" t="s">
        <v>105</v>
      </c>
      <c r="C18" s="181"/>
      <c r="D18" s="168">
        <v>39089.57</v>
      </c>
      <c r="E18" s="168"/>
      <c r="F18" s="168"/>
      <c r="G18" s="168"/>
      <c r="H18" s="168"/>
      <c r="I18" s="168"/>
      <c r="J18" s="168"/>
      <c r="K18" s="168"/>
      <c r="L18" s="182"/>
      <c r="M18" s="181"/>
      <c r="N18" s="168"/>
      <c r="O18" s="168"/>
      <c r="P18" s="168"/>
      <c r="Q18" s="168"/>
      <c r="R18" s="168">
        <v>0</v>
      </c>
      <c r="S18" s="182"/>
      <c r="T18" s="301"/>
      <c r="U18" s="301"/>
      <c r="V18" s="183">
        <f t="shared" si="0"/>
        <v>39089.57</v>
      </c>
    </row>
    <row r="19" spans="1:22" s="169" customFormat="1">
      <c r="A19" s="180">
        <v>13</v>
      </c>
      <c r="B19" s="1" t="s">
        <v>106</v>
      </c>
      <c r="C19" s="181"/>
      <c r="D19" s="168">
        <v>930888.07369999995</v>
      </c>
      <c r="E19" s="168"/>
      <c r="F19" s="168"/>
      <c r="G19" s="168"/>
      <c r="H19" s="168"/>
      <c r="I19" s="168"/>
      <c r="J19" s="168"/>
      <c r="K19" s="168"/>
      <c r="L19" s="182"/>
      <c r="M19" s="181"/>
      <c r="N19" s="168"/>
      <c r="O19" s="168"/>
      <c r="P19" s="168"/>
      <c r="Q19" s="168"/>
      <c r="R19" s="168">
        <v>0</v>
      </c>
      <c r="S19" s="182"/>
      <c r="T19" s="301"/>
      <c r="U19" s="301"/>
      <c r="V19" s="183">
        <f t="shared" si="0"/>
        <v>930888.07369999995</v>
      </c>
    </row>
    <row r="20" spans="1:22" s="169" customFormat="1">
      <c r="A20" s="180">
        <v>14</v>
      </c>
      <c r="B20" s="1" t="s">
        <v>107</v>
      </c>
      <c r="C20" s="181"/>
      <c r="D20" s="168">
        <v>0</v>
      </c>
      <c r="E20" s="168"/>
      <c r="F20" s="168"/>
      <c r="G20" s="168"/>
      <c r="H20" s="168"/>
      <c r="I20" s="168"/>
      <c r="J20" s="168"/>
      <c r="K20" s="168"/>
      <c r="L20" s="182"/>
      <c r="M20" s="181"/>
      <c r="N20" s="168"/>
      <c r="O20" s="168"/>
      <c r="P20" s="168"/>
      <c r="Q20" s="168"/>
      <c r="R20" s="168">
        <v>0</v>
      </c>
      <c r="S20" s="182"/>
      <c r="T20" s="301"/>
      <c r="U20" s="301"/>
      <c r="V20" s="183">
        <f t="shared" si="0"/>
        <v>0</v>
      </c>
    </row>
    <row r="21" spans="1:22" ht="13.5" thickBot="1">
      <c r="A21" s="170"/>
      <c r="B21" s="184" t="s">
        <v>108</v>
      </c>
      <c r="C21" s="185">
        <f>SUM(C7:C20)</f>
        <v>0</v>
      </c>
      <c r="D21" s="172">
        <f t="shared" ref="D21:V21" si="1">SUM(D7:D20)</f>
        <v>194496639.27030003</v>
      </c>
      <c r="E21" s="172">
        <f t="shared" si="1"/>
        <v>0</v>
      </c>
      <c r="F21" s="172">
        <f t="shared" si="1"/>
        <v>0</v>
      </c>
      <c r="G21" s="172">
        <f t="shared" si="1"/>
        <v>0</v>
      </c>
      <c r="H21" s="172">
        <f t="shared" si="1"/>
        <v>0</v>
      </c>
      <c r="I21" s="172">
        <f t="shared" si="1"/>
        <v>0</v>
      </c>
      <c r="J21" s="172">
        <f t="shared" si="1"/>
        <v>0</v>
      </c>
      <c r="K21" s="172">
        <f t="shared" si="1"/>
        <v>0</v>
      </c>
      <c r="L21" s="186">
        <f t="shared" si="1"/>
        <v>0</v>
      </c>
      <c r="M21" s="185">
        <f t="shared" si="1"/>
        <v>18230157.270999998</v>
      </c>
      <c r="N21" s="172">
        <f t="shared" si="1"/>
        <v>0</v>
      </c>
      <c r="O21" s="172">
        <f t="shared" si="1"/>
        <v>72730443.860799998</v>
      </c>
      <c r="P21" s="172">
        <f t="shared" si="1"/>
        <v>0</v>
      </c>
      <c r="Q21" s="172">
        <f t="shared" si="1"/>
        <v>0</v>
      </c>
      <c r="R21" s="172">
        <f t="shared" si="1"/>
        <v>179040444.30070001</v>
      </c>
      <c r="S21" s="186">
        <f>SUM(S7:S20)</f>
        <v>0</v>
      </c>
      <c r="T21" s="186">
        <f>SUM(T7:T20)</f>
        <v>0</v>
      </c>
      <c r="U21" s="186">
        <f t="shared" ref="U21" si="2">SUM(U7:U20)</f>
        <v>0</v>
      </c>
      <c r="V21" s="187">
        <f t="shared" si="1"/>
        <v>464497684.70280004</v>
      </c>
    </row>
    <row r="24" spans="1:22">
      <c r="A24" s="7"/>
      <c r="B24" s="7"/>
      <c r="C24" s="79"/>
      <c r="D24" s="79"/>
      <c r="E24" s="79"/>
    </row>
    <row r="25" spans="1:22">
      <c r="A25" s="188"/>
      <c r="B25" s="188"/>
      <c r="C25" s="7"/>
      <c r="D25" s="79"/>
      <c r="E25" s="79"/>
    </row>
    <row r="26" spans="1:22">
      <c r="A26" s="188"/>
      <c r="B26" s="80"/>
      <c r="C26" s="7"/>
      <c r="D26" s="79"/>
      <c r="E26" s="79"/>
    </row>
    <row r="27" spans="1:22">
      <c r="A27" s="188"/>
      <c r="B27" s="188"/>
      <c r="C27" s="7"/>
      <c r="D27" s="79"/>
      <c r="E27" s="79"/>
    </row>
    <row r="28" spans="1:22">
      <c r="A28" s="188"/>
      <c r="B28" s="80"/>
      <c r="C28" s="7"/>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pane="topRight"/>
      <selection pane="bottomLeft"/>
      <selection pane="bottomRight" activeCell="B8" sqref="B8"/>
    </sheetView>
  </sheetViews>
  <sheetFormatPr defaultColWidth="9.140625" defaultRowHeight="12.75"/>
  <cols>
    <col min="1" max="1" width="10.5703125" style="4" bestFit="1" customWidth="1"/>
    <col min="2" max="2" width="101.85546875" style="4" customWidth="1"/>
    <col min="3" max="3" width="13.7109375" style="302" customWidth="1"/>
    <col min="4" max="4" width="14.85546875" style="302" bestFit="1" customWidth="1"/>
    <col min="5" max="5" width="17.7109375" style="302" customWidth="1"/>
    <col min="6" max="6" width="15.85546875" style="302" customWidth="1"/>
    <col min="7" max="7" width="17.42578125" style="302" customWidth="1"/>
    <col min="8" max="8" width="15.28515625" style="302" customWidth="1"/>
    <col min="9" max="16384" width="9.140625" style="47"/>
  </cols>
  <sheetData>
    <row r="1" spans="1:9">
      <c r="A1" s="2" t="s">
        <v>31</v>
      </c>
      <c r="B1" s="4" t="str">
        <f>'Info '!C2</f>
        <v xml:space="preserve">JSC "Bank of Georgia" </v>
      </c>
      <c r="C1" s="3"/>
    </row>
    <row r="2" spans="1:9">
      <c r="A2" s="2" t="s">
        <v>32</v>
      </c>
      <c r="C2" s="476">
        <f>'1. key ratios '!B2</f>
        <v>44742</v>
      </c>
    </row>
    <row r="4" spans="1:9" ht="13.5" thickBot="1">
      <c r="A4" s="2" t="s">
        <v>252</v>
      </c>
      <c r="B4" s="173" t="s">
        <v>373</v>
      </c>
    </row>
    <row r="5" spans="1:9">
      <c r="A5" s="174"/>
      <c r="B5" s="189"/>
      <c r="C5" s="303" t="s">
        <v>0</v>
      </c>
      <c r="D5" s="303" t="s">
        <v>1</v>
      </c>
      <c r="E5" s="303" t="s">
        <v>2</v>
      </c>
      <c r="F5" s="303" t="s">
        <v>3</v>
      </c>
      <c r="G5" s="304" t="s">
        <v>4</v>
      </c>
      <c r="H5" s="305" t="s">
        <v>6</v>
      </c>
      <c r="I5" s="190"/>
    </row>
    <row r="6" spans="1:9" s="190" customFormat="1" ht="12.75" customHeight="1">
      <c r="A6" s="191"/>
      <c r="B6" s="701" t="s">
        <v>251</v>
      </c>
      <c r="C6" s="703" t="s">
        <v>365</v>
      </c>
      <c r="D6" s="705" t="s">
        <v>364</v>
      </c>
      <c r="E6" s="706"/>
      <c r="F6" s="703" t="s">
        <v>369</v>
      </c>
      <c r="G6" s="703" t="s">
        <v>370</v>
      </c>
      <c r="H6" s="699" t="s">
        <v>368</v>
      </c>
    </row>
    <row r="7" spans="1:9" ht="38.25">
      <c r="A7" s="193"/>
      <c r="B7" s="702"/>
      <c r="C7" s="704"/>
      <c r="D7" s="306" t="s">
        <v>367</v>
      </c>
      <c r="E7" s="306" t="s">
        <v>366</v>
      </c>
      <c r="F7" s="704"/>
      <c r="G7" s="704"/>
      <c r="H7" s="700"/>
      <c r="I7" s="190"/>
    </row>
    <row r="8" spans="1:9">
      <c r="A8" s="191">
        <v>1</v>
      </c>
      <c r="B8" s="1" t="s">
        <v>95</v>
      </c>
      <c r="C8" s="307">
        <v>3757208219.6039</v>
      </c>
      <c r="D8" s="308"/>
      <c r="E8" s="307"/>
      <c r="F8" s="307">
        <v>1736715642.8199999</v>
      </c>
      <c r="G8" s="309">
        <v>1736715642.8199999</v>
      </c>
      <c r="H8" s="311">
        <f>G8/(C8+E8)</f>
        <v>0.46223566576863589</v>
      </c>
    </row>
    <row r="9" spans="1:9" ht="15" customHeight="1">
      <c r="A9" s="191">
        <v>2</v>
      </c>
      <c r="B9" s="1" t="s">
        <v>96</v>
      </c>
      <c r="C9" s="307">
        <v>0</v>
      </c>
      <c r="D9" s="308"/>
      <c r="E9" s="307"/>
      <c r="F9" s="307"/>
      <c r="G9" s="309">
        <v>0</v>
      </c>
      <c r="H9" s="311" t="e">
        <f t="shared" ref="H9:H21" si="0">G9/(C9+E9)</f>
        <v>#DIV/0!</v>
      </c>
    </row>
    <row r="10" spans="1:9">
      <c r="A10" s="191">
        <v>3</v>
      </c>
      <c r="B10" s="1" t="s">
        <v>269</v>
      </c>
      <c r="C10" s="307"/>
      <c r="D10" s="308"/>
      <c r="E10" s="307"/>
      <c r="F10" s="307"/>
      <c r="G10" s="309">
        <v>0</v>
      </c>
      <c r="H10" s="311" t="e">
        <f t="shared" si="0"/>
        <v>#DIV/0!</v>
      </c>
    </row>
    <row r="11" spans="1:9">
      <c r="A11" s="191">
        <v>4</v>
      </c>
      <c r="B11" s="1" t="s">
        <v>97</v>
      </c>
      <c r="C11" s="307">
        <v>1093469799.5799999</v>
      </c>
      <c r="D11" s="308"/>
      <c r="E11" s="307"/>
      <c r="F11" s="307">
        <v>25111021.93</v>
      </c>
      <c r="G11" s="309">
        <v>25111021.93</v>
      </c>
      <c r="H11" s="311">
        <f t="shared" si="0"/>
        <v>2.2964531749889303E-2</v>
      </c>
    </row>
    <row r="12" spans="1:9">
      <c r="A12" s="191">
        <v>5</v>
      </c>
      <c r="B12" s="1" t="s">
        <v>98</v>
      </c>
      <c r="C12" s="307">
        <v>0</v>
      </c>
      <c r="D12" s="308"/>
      <c r="E12" s="307"/>
      <c r="F12" s="307">
        <v>0</v>
      </c>
      <c r="G12" s="309">
        <v>0</v>
      </c>
      <c r="H12" s="311" t="e">
        <f t="shared" si="0"/>
        <v>#DIV/0!</v>
      </c>
    </row>
    <row r="13" spans="1:9">
      <c r="A13" s="191">
        <v>6</v>
      </c>
      <c r="B13" s="1" t="s">
        <v>99</v>
      </c>
      <c r="C13" s="307">
        <v>2137900782.24</v>
      </c>
      <c r="D13" s="308"/>
      <c r="E13" s="307"/>
      <c r="F13" s="307">
        <v>489930909.97900003</v>
      </c>
      <c r="G13" s="309">
        <v>489930909.97900003</v>
      </c>
      <c r="H13" s="311">
        <f t="shared" si="0"/>
        <v>0.22916447481986119</v>
      </c>
    </row>
    <row r="14" spans="1:9">
      <c r="A14" s="191">
        <v>7</v>
      </c>
      <c r="B14" s="1" t="s">
        <v>100</v>
      </c>
      <c r="C14" s="307">
        <v>5760182144.9226007</v>
      </c>
      <c r="D14" s="308">
        <v>2084987785.0683751</v>
      </c>
      <c r="E14" s="307">
        <v>874186797.65514994</v>
      </c>
      <c r="F14" s="307">
        <v>6634368942.5777512</v>
      </c>
      <c r="G14" s="309">
        <v>6231834027.8462515</v>
      </c>
      <c r="H14" s="311">
        <f t="shared" si="0"/>
        <v>0.93932581708742047</v>
      </c>
    </row>
    <row r="15" spans="1:9">
      <c r="A15" s="191">
        <v>8</v>
      </c>
      <c r="B15" s="1" t="s">
        <v>101</v>
      </c>
      <c r="C15" s="307">
        <v>4434854483.0452995</v>
      </c>
      <c r="D15" s="308">
        <v>230107452.49482498</v>
      </c>
      <c r="E15" s="307">
        <v>112892754.24489999</v>
      </c>
      <c r="F15" s="307">
        <v>3410810427.9676495</v>
      </c>
      <c r="G15" s="309">
        <v>3352578215.0983496</v>
      </c>
      <c r="H15" s="311">
        <f t="shared" si="0"/>
        <v>0.73719537172342986</v>
      </c>
    </row>
    <row r="16" spans="1:9">
      <c r="A16" s="191">
        <v>9</v>
      </c>
      <c r="B16" s="1" t="s">
        <v>102</v>
      </c>
      <c r="C16" s="307">
        <v>3602555317.6419001</v>
      </c>
      <c r="D16" s="308"/>
      <c r="E16" s="307"/>
      <c r="F16" s="307">
        <v>1260894361.174665</v>
      </c>
      <c r="G16" s="309">
        <v>1258914849.6071649</v>
      </c>
      <c r="H16" s="311">
        <f t="shared" si="0"/>
        <v>0.3494505256982991</v>
      </c>
    </row>
    <row r="17" spans="1:8">
      <c r="A17" s="191">
        <v>10</v>
      </c>
      <c r="B17" s="1" t="s">
        <v>103</v>
      </c>
      <c r="C17" s="307">
        <v>147604244.25739998</v>
      </c>
      <c r="D17" s="308"/>
      <c r="E17" s="307"/>
      <c r="F17" s="307">
        <v>151004244.95559999</v>
      </c>
      <c r="G17" s="309">
        <v>150965155.3856</v>
      </c>
      <c r="H17" s="311">
        <f t="shared" si="0"/>
        <v>1.0227697458505265</v>
      </c>
    </row>
    <row r="18" spans="1:8">
      <c r="A18" s="191">
        <v>11</v>
      </c>
      <c r="B18" s="1" t="s">
        <v>104</v>
      </c>
      <c r="C18" s="307">
        <v>1729539193.3258054</v>
      </c>
      <c r="D18" s="308"/>
      <c r="E18" s="307"/>
      <c r="F18" s="307">
        <v>2104927641.4007134</v>
      </c>
      <c r="G18" s="309">
        <v>2103215685.4362135</v>
      </c>
      <c r="H18" s="311">
        <f t="shared" si="0"/>
        <v>1.2160555213506608</v>
      </c>
    </row>
    <row r="19" spans="1:8">
      <c r="A19" s="191">
        <v>12</v>
      </c>
      <c r="B19" s="1" t="s">
        <v>105</v>
      </c>
      <c r="C19" s="307">
        <v>0</v>
      </c>
      <c r="D19" s="308"/>
      <c r="E19" s="307"/>
      <c r="F19" s="307"/>
      <c r="G19" s="309">
        <v>0</v>
      </c>
      <c r="H19" s="311" t="e">
        <f t="shared" si="0"/>
        <v>#DIV/0!</v>
      </c>
    </row>
    <row r="20" spans="1:8">
      <c r="A20" s="191">
        <v>13</v>
      </c>
      <c r="B20" s="1" t="s">
        <v>246</v>
      </c>
      <c r="C20" s="307">
        <v>0</v>
      </c>
      <c r="D20" s="308"/>
      <c r="E20" s="307"/>
      <c r="F20" s="307"/>
      <c r="G20" s="309">
        <v>0</v>
      </c>
      <c r="H20" s="311" t="e">
        <f t="shared" si="0"/>
        <v>#DIV/0!</v>
      </c>
    </row>
    <row r="21" spans="1:8">
      <c r="A21" s="191">
        <v>14</v>
      </c>
      <c r="B21" s="1" t="s">
        <v>107</v>
      </c>
      <c r="C21" s="307">
        <v>1600183747.0173981</v>
      </c>
      <c r="D21" s="308"/>
      <c r="E21" s="307"/>
      <c r="F21" s="307">
        <v>1006010221.6434979</v>
      </c>
      <c r="G21" s="309">
        <v>1006010221.6434979</v>
      </c>
      <c r="H21" s="311">
        <f t="shared" si="0"/>
        <v>0.62868418924927372</v>
      </c>
    </row>
    <row r="22" spans="1:8" ht="13.5" thickBot="1">
      <c r="A22" s="194"/>
      <c r="B22" s="195" t="s">
        <v>108</v>
      </c>
      <c r="C22" s="310">
        <f>SUM(C8:C21)</f>
        <v>24263497931.634304</v>
      </c>
      <c r="D22" s="310">
        <f>SUM(D8:D21)</f>
        <v>2315095237.5632</v>
      </c>
      <c r="E22" s="310">
        <f>SUM(E8:E21)</f>
        <v>987079551.90004992</v>
      </c>
      <c r="F22" s="310">
        <f>SUM(F8:F21)</f>
        <v>16819773414.448877</v>
      </c>
      <c r="G22" s="310">
        <f>SUM(G8:G21)</f>
        <v>16355275729.746075</v>
      </c>
      <c r="H22" s="312">
        <f>G22/(C22+E22)</f>
        <v>0.64771887852510235</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302" bestFit="1" customWidth="1"/>
    <col min="2" max="2" width="104.140625" style="302" customWidth="1"/>
    <col min="3" max="11" width="12.7109375" style="302" customWidth="1"/>
    <col min="12" max="16384" width="9.140625" style="302"/>
  </cols>
  <sheetData>
    <row r="1" spans="1:11">
      <c r="A1" s="302" t="s">
        <v>31</v>
      </c>
      <c r="B1" s="3" t="str">
        <f>'Info '!C2</f>
        <v xml:space="preserve">JSC "Bank of Georgia" </v>
      </c>
    </row>
    <row r="2" spans="1:11">
      <c r="A2" s="302" t="s">
        <v>32</v>
      </c>
      <c r="B2" s="476">
        <f>'1. key ratios '!B2</f>
        <v>44742</v>
      </c>
      <c r="C2" s="328"/>
      <c r="D2" s="328"/>
    </row>
    <row r="3" spans="1:11">
      <c r="B3" s="328"/>
      <c r="C3" s="328"/>
      <c r="D3" s="328"/>
    </row>
    <row r="4" spans="1:11" ht="13.5" thickBot="1">
      <c r="A4" s="302" t="s">
        <v>248</v>
      </c>
      <c r="B4" s="366" t="s">
        <v>374</v>
      </c>
      <c r="C4" s="328"/>
      <c r="D4" s="328"/>
    </row>
    <row r="5" spans="1:11" ht="30" customHeight="1">
      <c r="A5" s="707"/>
      <c r="B5" s="708"/>
      <c r="C5" s="709" t="s">
        <v>425</v>
      </c>
      <c r="D5" s="709"/>
      <c r="E5" s="709"/>
      <c r="F5" s="709" t="s">
        <v>426</v>
      </c>
      <c r="G5" s="709"/>
      <c r="H5" s="709"/>
      <c r="I5" s="709" t="s">
        <v>427</v>
      </c>
      <c r="J5" s="709"/>
      <c r="K5" s="710"/>
    </row>
    <row r="6" spans="1:11">
      <c r="A6" s="329"/>
      <c r="B6" s="330"/>
      <c r="C6" s="54" t="s">
        <v>70</v>
      </c>
      <c r="D6" s="54" t="s">
        <v>71</v>
      </c>
      <c r="E6" s="54" t="s">
        <v>72</v>
      </c>
      <c r="F6" s="54" t="s">
        <v>70</v>
      </c>
      <c r="G6" s="54" t="s">
        <v>71</v>
      </c>
      <c r="H6" s="54" t="s">
        <v>72</v>
      </c>
      <c r="I6" s="54" t="s">
        <v>70</v>
      </c>
      <c r="J6" s="54" t="s">
        <v>71</v>
      </c>
      <c r="K6" s="54" t="s">
        <v>72</v>
      </c>
    </row>
    <row r="7" spans="1:11">
      <c r="A7" s="331" t="s">
        <v>377</v>
      </c>
      <c r="B7" s="332"/>
      <c r="C7" s="332"/>
      <c r="D7" s="332"/>
      <c r="E7" s="332"/>
      <c r="F7" s="332"/>
      <c r="G7" s="332"/>
      <c r="H7" s="332"/>
      <c r="I7" s="332"/>
      <c r="J7" s="332"/>
      <c r="K7" s="333"/>
    </row>
    <row r="8" spans="1:11">
      <c r="A8" s="334">
        <v>1</v>
      </c>
      <c r="B8" s="335" t="s">
        <v>375</v>
      </c>
      <c r="C8" s="336"/>
      <c r="D8" s="336"/>
      <c r="E8" s="336"/>
      <c r="F8" s="337">
        <v>1844068937.8187468</v>
      </c>
      <c r="G8" s="337">
        <v>3563369336.3574185</v>
      </c>
      <c r="H8" s="337">
        <v>5407438274.1761627</v>
      </c>
      <c r="I8" s="337">
        <v>1756853815.7500658</v>
      </c>
      <c r="J8" s="337">
        <v>2307351191.630125</v>
      </c>
      <c r="K8" s="338">
        <v>4064205007.3801899</v>
      </c>
    </row>
    <row r="9" spans="1:11">
      <c r="A9" s="331" t="s">
        <v>378</v>
      </c>
      <c r="B9" s="332"/>
      <c r="C9" s="332"/>
      <c r="D9" s="332"/>
      <c r="E9" s="332"/>
      <c r="F9" s="332"/>
      <c r="G9" s="332"/>
      <c r="H9" s="332"/>
      <c r="I9" s="332"/>
      <c r="J9" s="332"/>
      <c r="K9" s="333"/>
    </row>
    <row r="10" spans="1:11">
      <c r="A10" s="339">
        <v>2</v>
      </c>
      <c r="B10" s="340" t="s">
        <v>386</v>
      </c>
      <c r="C10" s="340">
        <v>2303216023.9403515</v>
      </c>
      <c r="D10" s="341">
        <v>5100244233.4459114</v>
      </c>
      <c r="E10" s="341">
        <v>7260132360.5377359</v>
      </c>
      <c r="F10" s="341">
        <v>437546212.34070396</v>
      </c>
      <c r="G10" s="341">
        <v>1146985649.4312973</v>
      </c>
      <c r="H10" s="341">
        <v>1557686994.1686599</v>
      </c>
      <c r="I10" s="341">
        <v>126958494.75216593</v>
      </c>
      <c r="J10" s="341">
        <v>319344502.01683402</v>
      </c>
      <c r="K10" s="342">
        <v>438516015.37960666</v>
      </c>
    </row>
    <row r="11" spans="1:11">
      <c r="A11" s="339">
        <v>3</v>
      </c>
      <c r="B11" s="340" t="s">
        <v>380</v>
      </c>
      <c r="C11" s="340">
        <v>4886476676.7772799</v>
      </c>
      <c r="D11" s="341">
        <v>7534541851.1663036</v>
      </c>
      <c r="E11" s="341">
        <v>12127946874.897568</v>
      </c>
      <c r="F11" s="341">
        <v>1760670567.998848</v>
      </c>
      <c r="G11" s="341">
        <v>2323049586.8596458</v>
      </c>
      <c r="H11" s="341">
        <v>4083720154.8584924</v>
      </c>
      <c r="I11" s="341">
        <v>1378328375.5036342</v>
      </c>
      <c r="J11" s="341">
        <v>1359827994.8104441</v>
      </c>
      <c r="K11" s="342">
        <v>2738156370.3140769</v>
      </c>
    </row>
    <row r="12" spans="1:11">
      <c r="A12" s="339">
        <v>4</v>
      </c>
      <c r="B12" s="340" t="s">
        <v>381</v>
      </c>
      <c r="C12" s="340">
        <v>2453501091.6363735</v>
      </c>
      <c r="D12" s="341">
        <v>95885384.615384609</v>
      </c>
      <c r="E12" s="341">
        <v>2357615707.0209889</v>
      </c>
      <c r="F12" s="341">
        <v>0</v>
      </c>
      <c r="G12" s="341">
        <v>0</v>
      </c>
      <c r="H12" s="341">
        <v>0</v>
      </c>
      <c r="I12" s="341">
        <v>0</v>
      </c>
      <c r="J12" s="341">
        <v>0</v>
      </c>
      <c r="K12" s="342">
        <v>0</v>
      </c>
    </row>
    <row r="13" spans="1:11">
      <c r="A13" s="339">
        <v>5</v>
      </c>
      <c r="B13" s="340" t="s">
        <v>389</v>
      </c>
      <c r="C13" s="340">
        <v>1315671145.5970569</v>
      </c>
      <c r="D13" s="341">
        <v>1069489481.9234807</v>
      </c>
      <c r="E13" s="341">
        <v>2300363504.8194385</v>
      </c>
      <c r="F13" s="341">
        <v>197162076.47443578</v>
      </c>
      <c r="G13" s="341">
        <v>167870433.26750413</v>
      </c>
      <c r="H13" s="341">
        <v>365032509.7419399</v>
      </c>
      <c r="I13" s="341">
        <v>78483454.401472569</v>
      </c>
      <c r="J13" s="341">
        <v>66819567.109106891</v>
      </c>
      <c r="K13" s="342">
        <v>145303021.5105795</v>
      </c>
    </row>
    <row r="14" spans="1:11">
      <c r="A14" s="339">
        <v>6</v>
      </c>
      <c r="B14" s="340" t="s">
        <v>420</v>
      </c>
      <c r="C14" s="340"/>
      <c r="D14" s="341"/>
      <c r="E14" s="341"/>
      <c r="F14" s="341"/>
      <c r="G14" s="341"/>
      <c r="H14" s="341"/>
      <c r="I14" s="341"/>
      <c r="J14" s="341"/>
      <c r="K14" s="342"/>
    </row>
    <row r="15" spans="1:11">
      <c r="A15" s="339">
        <v>7</v>
      </c>
      <c r="B15" s="340" t="s">
        <v>421</v>
      </c>
      <c r="C15" s="340">
        <v>100633653.56648353</v>
      </c>
      <c r="D15" s="341">
        <v>455953175.41021979</v>
      </c>
      <c r="E15" s="341">
        <v>551202039.53868127</v>
      </c>
      <c r="F15" s="341">
        <v>81529224.50351648</v>
      </c>
      <c r="G15" s="341">
        <v>472365209.7541759</v>
      </c>
      <c r="H15" s="341">
        <v>553894434.25769222</v>
      </c>
      <c r="I15" s="341">
        <v>81529224.50351648</v>
      </c>
      <c r="J15" s="341">
        <v>472365209.7541759</v>
      </c>
      <c r="K15" s="342">
        <v>553894434.25769222</v>
      </c>
    </row>
    <row r="16" spans="1:11">
      <c r="A16" s="339">
        <v>8</v>
      </c>
      <c r="B16" s="343" t="s">
        <v>382</v>
      </c>
      <c r="C16" s="340">
        <v>8756282567.5771942</v>
      </c>
      <c r="D16" s="341">
        <v>9155869893.1153889</v>
      </c>
      <c r="E16" s="341">
        <v>17337128126.276676</v>
      </c>
      <c r="F16" s="341">
        <v>2039361868.9768002</v>
      </c>
      <c r="G16" s="341">
        <v>2963285229.8813257</v>
      </c>
      <c r="H16" s="341">
        <v>5002647098.8581247</v>
      </c>
      <c r="I16" s="341">
        <v>1538341054.4086232</v>
      </c>
      <c r="J16" s="341">
        <v>1899012771.6737268</v>
      </c>
      <c r="K16" s="342">
        <v>3437353826.0823488</v>
      </c>
    </row>
    <row r="17" spans="1:11">
      <c r="A17" s="331" t="s">
        <v>379</v>
      </c>
      <c r="B17" s="332"/>
      <c r="C17" s="332"/>
      <c r="D17" s="332"/>
      <c r="E17" s="332"/>
      <c r="F17" s="332"/>
      <c r="G17" s="332"/>
      <c r="H17" s="332"/>
      <c r="I17" s="332"/>
      <c r="J17" s="332"/>
      <c r="K17" s="333"/>
    </row>
    <row r="18" spans="1:11">
      <c r="A18" s="339">
        <v>9</v>
      </c>
      <c r="B18" s="340" t="s">
        <v>385</v>
      </c>
      <c r="C18" s="340"/>
      <c r="D18" s="341"/>
      <c r="E18" s="341"/>
      <c r="F18" s="341"/>
      <c r="G18" s="341"/>
      <c r="H18" s="341"/>
      <c r="I18" s="341"/>
      <c r="J18" s="341"/>
      <c r="K18" s="342"/>
    </row>
    <row r="19" spans="1:11">
      <c r="A19" s="339">
        <v>10</v>
      </c>
      <c r="B19" s="340" t="s">
        <v>422</v>
      </c>
      <c r="C19" s="340">
        <v>343168565.40879577</v>
      </c>
      <c r="D19" s="341">
        <v>207722930.60521543</v>
      </c>
      <c r="E19" s="341">
        <v>528255801.38709885</v>
      </c>
      <c r="F19" s="341">
        <v>170328459.92456257</v>
      </c>
      <c r="G19" s="341">
        <v>101887287.00329725</v>
      </c>
      <c r="H19" s="341">
        <v>272215746.9278599</v>
      </c>
      <c r="I19" s="341">
        <v>258438456.42049664</v>
      </c>
      <c r="J19" s="341">
        <v>1429363142.0624585</v>
      </c>
      <c r="K19" s="342">
        <v>1687801598.4829555</v>
      </c>
    </row>
    <row r="20" spans="1:11">
      <c r="A20" s="339">
        <v>11</v>
      </c>
      <c r="B20" s="340" t="s">
        <v>384</v>
      </c>
      <c r="C20" s="340">
        <v>40727548.230558239</v>
      </c>
      <c r="D20" s="341">
        <v>2348254.1458967035</v>
      </c>
      <c r="E20" s="341">
        <v>38379294.084661536</v>
      </c>
      <c r="F20" s="341">
        <v>40727548.230558239</v>
      </c>
      <c r="G20" s="341">
        <v>0</v>
      </c>
      <c r="H20" s="341">
        <v>40727548.230558239</v>
      </c>
      <c r="I20" s="341">
        <v>40727548.230558239</v>
      </c>
      <c r="J20" s="341">
        <v>0</v>
      </c>
      <c r="K20" s="342">
        <v>40727548.230558239</v>
      </c>
    </row>
    <row r="21" spans="1:11" ht="13.5" thickBot="1">
      <c r="A21" s="344">
        <v>12</v>
      </c>
      <c r="B21" s="345" t="s">
        <v>383</v>
      </c>
      <c r="C21" s="346">
        <v>383896113.63935399</v>
      </c>
      <c r="D21" s="347">
        <v>210071184.75111213</v>
      </c>
      <c r="E21" s="346">
        <v>566635095.47176039</v>
      </c>
      <c r="F21" s="347">
        <v>211056008.15512082</v>
      </c>
      <c r="G21" s="347">
        <v>101887287.00329725</v>
      </c>
      <c r="H21" s="347">
        <v>312943295.15841812</v>
      </c>
      <c r="I21" s="347">
        <v>299166004.65105486</v>
      </c>
      <c r="J21" s="347">
        <v>1429363142.0624585</v>
      </c>
      <c r="K21" s="348">
        <v>1728529146.7135136</v>
      </c>
    </row>
    <row r="22" spans="1:11" ht="38.25" customHeight="1" thickBot="1">
      <c r="A22" s="349"/>
      <c r="B22" s="350"/>
      <c r="C22" s="350"/>
      <c r="D22" s="350"/>
      <c r="E22" s="350"/>
      <c r="F22" s="711" t="s">
        <v>424</v>
      </c>
      <c r="G22" s="709"/>
      <c r="H22" s="709"/>
      <c r="I22" s="711" t="s">
        <v>390</v>
      </c>
      <c r="J22" s="709"/>
      <c r="K22" s="710"/>
    </row>
    <row r="23" spans="1:11">
      <c r="A23" s="351">
        <v>13</v>
      </c>
      <c r="B23" s="352" t="s">
        <v>375</v>
      </c>
      <c r="C23" s="353"/>
      <c r="D23" s="353"/>
      <c r="E23" s="353"/>
      <c r="F23" s="354">
        <v>1844068937.8187468</v>
      </c>
      <c r="G23" s="354">
        <v>3563369336.3574185</v>
      </c>
      <c r="H23" s="354">
        <v>5407438274.1761627</v>
      </c>
      <c r="I23" s="354">
        <v>1756853815.7500658</v>
      </c>
      <c r="J23" s="354">
        <v>2307351191.630125</v>
      </c>
      <c r="K23" s="355">
        <v>4064205007.3801899</v>
      </c>
    </row>
    <row r="24" spans="1:11" ht="13.5" thickBot="1">
      <c r="A24" s="356">
        <v>14</v>
      </c>
      <c r="B24" s="357" t="s">
        <v>387</v>
      </c>
      <c r="C24" s="358"/>
      <c r="D24" s="359"/>
      <c r="E24" s="360"/>
      <c r="F24" s="361">
        <v>1828305860.8216784</v>
      </c>
      <c r="G24" s="361">
        <v>2861397942.878026</v>
      </c>
      <c r="H24" s="361">
        <v>4689703803.699708</v>
      </c>
      <c r="I24" s="361">
        <v>1239175049.7575669</v>
      </c>
      <c r="J24" s="361">
        <v>565647799.89179683</v>
      </c>
      <c r="K24" s="362">
        <v>1708824679.3688352</v>
      </c>
    </row>
    <row r="25" spans="1:11" ht="13.5" thickBot="1">
      <c r="A25" s="363">
        <v>15</v>
      </c>
      <c r="B25" s="364" t="s">
        <v>388</v>
      </c>
      <c r="C25" s="365"/>
      <c r="D25" s="365"/>
      <c r="E25" s="365"/>
      <c r="F25" s="649">
        <v>1.0086216848804412</v>
      </c>
      <c r="G25" s="649">
        <v>1.2453246306500598</v>
      </c>
      <c r="H25" s="649">
        <v>1.1530447338508316</v>
      </c>
      <c r="I25" s="649">
        <v>1.417760804733583</v>
      </c>
      <c r="J25" s="649">
        <v>4.079130497937939</v>
      </c>
      <c r="K25" s="650">
        <v>2.3783627755664956</v>
      </c>
    </row>
    <row r="27" spans="1:11" ht="25.5">
      <c r="B27" s="327" t="s">
        <v>423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2.75"/>
  <cols>
    <col min="1" max="1" width="10.5703125" style="4" bestFit="1" customWidth="1"/>
    <col min="2" max="2" width="95" style="4" customWidth="1"/>
    <col min="3" max="3" width="14.42578125" style="4" customWidth="1"/>
    <col min="4" max="4" width="11.42578125" style="4" customWidth="1"/>
    <col min="5" max="5" width="18.28515625" style="4" bestFit="1" customWidth="1"/>
    <col min="6" max="13" width="12.7109375" style="4" customWidth="1"/>
    <col min="14" max="14" width="31" style="4" bestFit="1" customWidth="1"/>
    <col min="15" max="16384" width="9.140625" style="47"/>
  </cols>
  <sheetData>
    <row r="1" spans="1:14">
      <c r="A1" s="4" t="s">
        <v>31</v>
      </c>
      <c r="B1" s="3" t="str">
        <f>'Info '!C2</f>
        <v xml:space="preserve">JSC "Bank of Georgia" </v>
      </c>
    </row>
    <row r="2" spans="1:14" ht="14.25" customHeight="1">
      <c r="A2" s="4" t="s">
        <v>32</v>
      </c>
      <c r="B2" s="476">
        <f>'1. key ratios '!B2</f>
        <v>44742</v>
      </c>
    </row>
    <row r="3" spans="1:14" ht="14.25" customHeight="1"/>
    <row r="4" spans="1:14" ht="13.5" thickBot="1">
      <c r="A4" s="4" t="s">
        <v>264</v>
      </c>
      <c r="B4" s="265" t="s">
        <v>29</v>
      </c>
    </row>
    <row r="5" spans="1:14" s="201" customFormat="1">
      <c r="A5" s="197"/>
      <c r="B5" s="198"/>
      <c r="C5" s="199" t="s">
        <v>0</v>
      </c>
      <c r="D5" s="199" t="s">
        <v>1</v>
      </c>
      <c r="E5" s="199" t="s">
        <v>2</v>
      </c>
      <c r="F5" s="199" t="s">
        <v>3</v>
      </c>
      <c r="G5" s="199" t="s">
        <v>4</v>
      </c>
      <c r="H5" s="199" t="s">
        <v>6</v>
      </c>
      <c r="I5" s="199" t="s">
        <v>9</v>
      </c>
      <c r="J5" s="199" t="s">
        <v>10</v>
      </c>
      <c r="K5" s="199" t="s">
        <v>11</v>
      </c>
      <c r="L5" s="199" t="s">
        <v>12</v>
      </c>
      <c r="M5" s="199" t="s">
        <v>13</v>
      </c>
      <c r="N5" s="200" t="s">
        <v>14</v>
      </c>
    </row>
    <row r="6" spans="1:14" ht="25.5">
      <c r="A6" s="202"/>
      <c r="B6" s="203"/>
      <c r="C6" s="204" t="s">
        <v>263</v>
      </c>
      <c r="D6" s="205" t="s">
        <v>262</v>
      </c>
      <c r="E6" s="206" t="s">
        <v>261</v>
      </c>
      <c r="F6" s="207">
        <v>0</v>
      </c>
      <c r="G6" s="207">
        <v>0.2</v>
      </c>
      <c r="H6" s="207">
        <v>0.35</v>
      </c>
      <c r="I6" s="207">
        <v>0.5</v>
      </c>
      <c r="J6" s="207">
        <v>0.75</v>
      </c>
      <c r="K6" s="207">
        <v>1</v>
      </c>
      <c r="L6" s="207">
        <v>1.5</v>
      </c>
      <c r="M6" s="207">
        <v>2.5</v>
      </c>
      <c r="N6" s="264" t="s">
        <v>273</v>
      </c>
    </row>
    <row r="7" spans="1:14" ht="15">
      <c r="A7" s="208">
        <v>1</v>
      </c>
      <c r="B7" s="209" t="s">
        <v>260</v>
      </c>
      <c r="C7" s="210">
        <f>SUM(C8:C13)</f>
        <v>2219965127.9905005</v>
      </c>
      <c r="D7" s="203"/>
      <c r="E7" s="211">
        <f t="shared" ref="E7" si="0">SUM(E8:E13)</f>
        <v>45349933.603960998</v>
      </c>
      <c r="F7" s="212">
        <v>0</v>
      </c>
      <c r="G7" s="212">
        <v>27582999.514348</v>
      </c>
      <c r="H7" s="212">
        <v>0</v>
      </c>
      <c r="I7" s="212">
        <v>13369382.307957999</v>
      </c>
      <c r="J7" s="212">
        <v>0</v>
      </c>
      <c r="K7" s="212">
        <v>4400707.085039</v>
      </c>
      <c r="L7" s="212">
        <v>0</v>
      </c>
      <c r="M7" s="212">
        <v>0</v>
      </c>
      <c r="N7" s="213">
        <v>16601998.1418876</v>
      </c>
    </row>
    <row r="8" spans="1:14" ht="14.25">
      <c r="A8" s="208">
        <v>1.1000000000000001</v>
      </c>
      <c r="B8" s="214" t="s">
        <v>258</v>
      </c>
      <c r="C8" s="212">
        <v>2194822121.0506001</v>
      </c>
      <c r="D8" s="215">
        <v>0.02</v>
      </c>
      <c r="E8" s="211">
        <f>C8*D8</f>
        <v>43896442.421011999</v>
      </c>
      <c r="F8" s="212">
        <v>0</v>
      </c>
      <c r="G8" s="212">
        <v>26850774.514348</v>
      </c>
      <c r="H8" s="212">
        <v>0</v>
      </c>
      <c r="I8" s="212">
        <v>13369382.307957999</v>
      </c>
      <c r="J8" s="212">
        <v>0</v>
      </c>
      <c r="K8" s="212">
        <v>3679440.90209</v>
      </c>
      <c r="L8" s="212">
        <v>0</v>
      </c>
      <c r="M8" s="212">
        <v>0</v>
      </c>
      <c r="N8" s="213">
        <v>15734286.9589386</v>
      </c>
    </row>
    <row r="9" spans="1:14" ht="14.25">
      <c r="A9" s="208">
        <v>1.2</v>
      </c>
      <c r="B9" s="214" t="s">
        <v>257</v>
      </c>
      <c r="C9" s="212">
        <v>18695202.528900001</v>
      </c>
      <c r="D9" s="215">
        <v>0.05</v>
      </c>
      <c r="E9" s="211">
        <f>C9*D9</f>
        <v>934760.12644500006</v>
      </c>
      <c r="F9" s="212">
        <v>0</v>
      </c>
      <c r="G9" s="212">
        <v>732225</v>
      </c>
      <c r="H9" s="212">
        <v>0</v>
      </c>
      <c r="I9" s="212">
        <v>0</v>
      </c>
      <c r="J9" s="212">
        <v>0</v>
      </c>
      <c r="K9" s="212">
        <v>202535.126445</v>
      </c>
      <c r="L9" s="212">
        <v>0</v>
      </c>
      <c r="M9" s="212">
        <v>0</v>
      </c>
      <c r="N9" s="213">
        <v>348980.126445</v>
      </c>
    </row>
    <row r="10" spans="1:14" ht="14.25">
      <c r="A10" s="208">
        <v>1.3</v>
      </c>
      <c r="B10" s="214" t="s">
        <v>256</v>
      </c>
      <c r="C10" s="212">
        <v>6350914.2901999997</v>
      </c>
      <c r="D10" s="215">
        <v>0.08</v>
      </c>
      <c r="E10" s="211">
        <f>C10*D10</f>
        <v>508073.143216</v>
      </c>
      <c r="F10" s="212">
        <v>0</v>
      </c>
      <c r="G10" s="212">
        <v>0</v>
      </c>
      <c r="H10" s="212">
        <v>0</v>
      </c>
      <c r="I10" s="212">
        <v>0</v>
      </c>
      <c r="J10" s="212">
        <v>0</v>
      </c>
      <c r="K10" s="212">
        <v>508073.143216</v>
      </c>
      <c r="L10" s="212">
        <v>0</v>
      </c>
      <c r="M10" s="212">
        <v>0</v>
      </c>
      <c r="N10" s="213">
        <v>508073.143216</v>
      </c>
    </row>
    <row r="11" spans="1:14" ht="14.25">
      <c r="A11" s="208">
        <v>1.4</v>
      </c>
      <c r="B11" s="214" t="s">
        <v>255</v>
      </c>
      <c r="C11" s="212">
        <v>96890.120800000004</v>
      </c>
      <c r="D11" s="215">
        <v>0.11</v>
      </c>
      <c r="E11" s="211">
        <f>C11*D11</f>
        <v>10657.913288</v>
      </c>
      <c r="F11" s="212">
        <v>0</v>
      </c>
      <c r="G11" s="212">
        <v>0</v>
      </c>
      <c r="H11" s="212">
        <v>0</v>
      </c>
      <c r="I11" s="212">
        <v>0</v>
      </c>
      <c r="J11" s="212">
        <v>0</v>
      </c>
      <c r="K11" s="212">
        <v>10657.913288</v>
      </c>
      <c r="L11" s="212">
        <v>0</v>
      </c>
      <c r="M11" s="212">
        <v>0</v>
      </c>
      <c r="N11" s="213">
        <v>10657.913288</v>
      </c>
    </row>
    <row r="12" spans="1:14" ht="14.25">
      <c r="A12" s="208">
        <v>1.5</v>
      </c>
      <c r="B12" s="214" t="s">
        <v>254</v>
      </c>
      <c r="C12" s="212">
        <v>0</v>
      </c>
      <c r="D12" s="215">
        <v>0.14000000000000001</v>
      </c>
      <c r="E12" s="211">
        <f>C12*D12</f>
        <v>0</v>
      </c>
      <c r="F12" s="212">
        <v>0</v>
      </c>
      <c r="G12" s="212">
        <v>0</v>
      </c>
      <c r="H12" s="212">
        <v>0</v>
      </c>
      <c r="I12" s="212">
        <v>0</v>
      </c>
      <c r="J12" s="212">
        <v>0</v>
      </c>
      <c r="K12" s="212">
        <v>0</v>
      </c>
      <c r="L12" s="212">
        <v>0</v>
      </c>
      <c r="M12" s="212">
        <v>0</v>
      </c>
      <c r="N12" s="213">
        <v>0</v>
      </c>
    </row>
    <row r="13" spans="1:14" ht="14.25">
      <c r="A13" s="208">
        <v>1.6</v>
      </c>
      <c r="B13" s="216" t="s">
        <v>253</v>
      </c>
      <c r="C13" s="212">
        <v>0</v>
      </c>
      <c r="D13" s="217"/>
      <c r="E13" s="212"/>
      <c r="F13" s="212">
        <v>0</v>
      </c>
      <c r="G13" s="212">
        <v>0</v>
      </c>
      <c r="H13" s="212">
        <v>0</v>
      </c>
      <c r="I13" s="212">
        <v>0</v>
      </c>
      <c r="J13" s="212">
        <v>0</v>
      </c>
      <c r="K13" s="212">
        <v>0</v>
      </c>
      <c r="L13" s="212">
        <v>0</v>
      </c>
      <c r="M13" s="212">
        <v>0</v>
      </c>
      <c r="N13" s="213">
        <v>0</v>
      </c>
    </row>
    <row r="14" spans="1:14" ht="15">
      <c r="A14" s="208">
        <v>2</v>
      </c>
      <c r="B14" s="218" t="s">
        <v>259</v>
      </c>
      <c r="C14" s="210">
        <f>SUM(C15:C20)</f>
        <v>0</v>
      </c>
      <c r="D14" s="203"/>
      <c r="E14" s="211">
        <f t="shared" ref="E14" si="1">SUM(E15:E20)</f>
        <v>0</v>
      </c>
      <c r="F14" s="212">
        <v>0</v>
      </c>
      <c r="G14" s="212">
        <v>0</v>
      </c>
      <c r="H14" s="212">
        <v>0</v>
      </c>
      <c r="I14" s="212">
        <v>0</v>
      </c>
      <c r="J14" s="212">
        <v>0</v>
      </c>
      <c r="K14" s="212">
        <v>0</v>
      </c>
      <c r="L14" s="212">
        <v>0</v>
      </c>
      <c r="M14" s="212">
        <v>0</v>
      </c>
      <c r="N14" s="213">
        <v>0</v>
      </c>
    </row>
    <row r="15" spans="1:14" ht="14.25">
      <c r="A15" s="208">
        <v>2.1</v>
      </c>
      <c r="B15" s="216" t="s">
        <v>258</v>
      </c>
      <c r="C15" s="212">
        <v>0</v>
      </c>
      <c r="D15" s="215">
        <v>5.0000000000000001E-3</v>
      </c>
      <c r="E15" s="211">
        <f>C15*D15</f>
        <v>0</v>
      </c>
      <c r="F15" s="212">
        <v>0</v>
      </c>
      <c r="G15" s="212">
        <v>0</v>
      </c>
      <c r="H15" s="212">
        <v>0</v>
      </c>
      <c r="I15" s="212">
        <v>0</v>
      </c>
      <c r="J15" s="212">
        <v>0</v>
      </c>
      <c r="K15" s="212">
        <v>0</v>
      </c>
      <c r="L15" s="212">
        <v>0</v>
      </c>
      <c r="M15" s="212">
        <v>0</v>
      </c>
      <c r="N15" s="213">
        <v>0</v>
      </c>
    </row>
    <row r="16" spans="1:14" ht="14.25">
      <c r="A16" s="208">
        <v>2.2000000000000002</v>
      </c>
      <c r="B16" s="216" t="s">
        <v>257</v>
      </c>
      <c r="C16" s="212">
        <v>0</v>
      </c>
      <c r="D16" s="215">
        <v>0.01</v>
      </c>
      <c r="E16" s="211">
        <f>C16*D16</f>
        <v>0</v>
      </c>
      <c r="F16" s="212">
        <v>0</v>
      </c>
      <c r="G16" s="212">
        <v>0</v>
      </c>
      <c r="H16" s="212">
        <v>0</v>
      </c>
      <c r="I16" s="212">
        <v>0</v>
      </c>
      <c r="J16" s="212">
        <v>0</v>
      </c>
      <c r="K16" s="212">
        <v>0</v>
      </c>
      <c r="L16" s="212">
        <v>0</v>
      </c>
      <c r="M16" s="212">
        <v>0</v>
      </c>
      <c r="N16" s="213">
        <v>0</v>
      </c>
    </row>
    <row r="17" spans="1:14" ht="14.25">
      <c r="A17" s="208">
        <v>2.2999999999999998</v>
      </c>
      <c r="B17" s="216" t="s">
        <v>256</v>
      </c>
      <c r="C17" s="212">
        <v>0</v>
      </c>
      <c r="D17" s="215">
        <v>0.02</v>
      </c>
      <c r="E17" s="211">
        <f>C17*D17</f>
        <v>0</v>
      </c>
      <c r="F17" s="212">
        <v>0</v>
      </c>
      <c r="G17" s="212">
        <v>0</v>
      </c>
      <c r="H17" s="212">
        <v>0</v>
      </c>
      <c r="I17" s="212">
        <v>0</v>
      </c>
      <c r="J17" s="212">
        <v>0</v>
      </c>
      <c r="K17" s="212">
        <v>0</v>
      </c>
      <c r="L17" s="212">
        <v>0</v>
      </c>
      <c r="M17" s="212">
        <v>0</v>
      </c>
      <c r="N17" s="213">
        <v>0</v>
      </c>
    </row>
    <row r="18" spans="1:14" ht="14.25">
      <c r="A18" s="208">
        <v>2.4</v>
      </c>
      <c r="B18" s="216" t="s">
        <v>255</v>
      </c>
      <c r="C18" s="212">
        <v>0</v>
      </c>
      <c r="D18" s="215">
        <v>0.03</v>
      </c>
      <c r="E18" s="211">
        <f>C18*D18</f>
        <v>0</v>
      </c>
      <c r="F18" s="212">
        <v>0</v>
      </c>
      <c r="G18" s="212">
        <v>0</v>
      </c>
      <c r="H18" s="212">
        <v>0</v>
      </c>
      <c r="I18" s="212">
        <v>0</v>
      </c>
      <c r="J18" s="212">
        <v>0</v>
      </c>
      <c r="K18" s="212">
        <v>0</v>
      </c>
      <c r="L18" s="212">
        <v>0</v>
      </c>
      <c r="M18" s="212">
        <v>0</v>
      </c>
      <c r="N18" s="213">
        <v>0</v>
      </c>
    </row>
    <row r="19" spans="1:14" ht="14.25">
      <c r="A19" s="208">
        <v>2.5</v>
      </c>
      <c r="B19" s="216" t="s">
        <v>254</v>
      </c>
      <c r="C19" s="212">
        <v>0</v>
      </c>
      <c r="D19" s="215">
        <v>0.04</v>
      </c>
      <c r="E19" s="211">
        <f>C19*D19</f>
        <v>0</v>
      </c>
      <c r="F19" s="212">
        <v>0</v>
      </c>
      <c r="G19" s="212">
        <v>0</v>
      </c>
      <c r="H19" s="212">
        <v>0</v>
      </c>
      <c r="I19" s="212">
        <v>0</v>
      </c>
      <c r="J19" s="212">
        <v>0</v>
      </c>
      <c r="K19" s="212">
        <v>0</v>
      </c>
      <c r="L19" s="212">
        <v>0</v>
      </c>
      <c r="M19" s="212">
        <v>0</v>
      </c>
      <c r="N19" s="213">
        <v>0</v>
      </c>
    </row>
    <row r="20" spans="1:14" ht="14.25">
      <c r="A20" s="208">
        <v>2.6</v>
      </c>
      <c r="B20" s="216" t="s">
        <v>253</v>
      </c>
      <c r="C20" s="212">
        <v>0</v>
      </c>
      <c r="D20" s="217"/>
      <c r="E20" s="219"/>
      <c r="F20" s="212">
        <v>0</v>
      </c>
      <c r="G20" s="212">
        <v>0</v>
      </c>
      <c r="H20" s="212">
        <v>0</v>
      </c>
      <c r="I20" s="212">
        <v>0</v>
      </c>
      <c r="J20" s="212">
        <v>0</v>
      </c>
      <c r="K20" s="212">
        <v>0</v>
      </c>
      <c r="L20" s="212">
        <v>0</v>
      </c>
      <c r="M20" s="212">
        <v>0</v>
      </c>
      <c r="N20" s="213">
        <v>0</v>
      </c>
    </row>
    <row r="21" spans="1:14" ht="15.75" thickBot="1">
      <c r="A21" s="220"/>
      <c r="B21" s="221" t="s">
        <v>108</v>
      </c>
      <c r="C21" s="196">
        <f>C14+C7</f>
        <v>2219965127.9905005</v>
      </c>
      <c r="D21" s="222"/>
      <c r="E21" s="223">
        <f>E14+E7</f>
        <v>45349933.603960998</v>
      </c>
      <c r="F21" s="224">
        <v>0</v>
      </c>
      <c r="G21" s="224">
        <v>27582999.514348</v>
      </c>
      <c r="H21" s="224">
        <v>0</v>
      </c>
      <c r="I21" s="224">
        <v>13369382.307957999</v>
      </c>
      <c r="J21" s="224">
        <v>0</v>
      </c>
      <c r="K21" s="224">
        <v>4400707.085039</v>
      </c>
      <c r="L21" s="224">
        <v>0</v>
      </c>
      <c r="M21" s="224">
        <v>0</v>
      </c>
      <c r="N21" s="225">
        <v>16601998.1418876</v>
      </c>
    </row>
    <row r="22" spans="1:14">
      <c r="E22" s="226"/>
      <c r="F22" s="226"/>
      <c r="G22" s="226"/>
      <c r="H22" s="226"/>
      <c r="I22" s="226"/>
      <c r="J22" s="226"/>
      <c r="K22" s="226"/>
      <c r="L22" s="226"/>
      <c r="M22" s="22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Normal="100" workbookViewId="0"/>
  </sheetViews>
  <sheetFormatPr defaultRowHeight="15"/>
  <cols>
    <col min="1" max="1" width="11.42578125" customWidth="1"/>
    <col min="2" max="2" width="76.85546875" style="401" customWidth="1"/>
    <col min="3" max="3" width="22.85546875" customWidth="1"/>
  </cols>
  <sheetData>
    <row r="1" spans="1:3">
      <c r="A1" s="2" t="s">
        <v>31</v>
      </c>
      <c r="B1" s="3" t="str">
        <f>'Info '!C2</f>
        <v xml:space="preserve">JSC "Bank of Georgia" </v>
      </c>
    </row>
    <row r="2" spans="1:3">
      <c r="A2" s="2" t="s">
        <v>32</v>
      </c>
      <c r="B2" s="476">
        <f>'1. key ratios '!B2</f>
        <v>44742</v>
      </c>
    </row>
    <row r="3" spans="1:3">
      <c r="A3" s="4"/>
      <c r="B3"/>
    </row>
    <row r="4" spans="1:3">
      <c r="A4" s="4" t="s">
        <v>428</v>
      </c>
      <c r="B4" t="s">
        <v>429</v>
      </c>
    </row>
    <row r="5" spans="1:3">
      <c r="A5" s="402" t="s">
        <v>430</v>
      </c>
      <c r="B5" s="403"/>
      <c r="C5" s="404"/>
    </row>
    <row r="6" spans="1:3" ht="24">
      <c r="A6" s="405">
        <v>1</v>
      </c>
      <c r="B6" s="406" t="s">
        <v>480</v>
      </c>
      <c r="C6" s="407">
        <v>24416288809.832005</v>
      </c>
    </row>
    <row r="7" spans="1:3">
      <c r="A7" s="405">
        <v>2</v>
      </c>
      <c r="B7" s="406" t="s">
        <v>431</v>
      </c>
      <c r="C7" s="407">
        <v>-125893079.8777</v>
      </c>
    </row>
    <row r="8" spans="1:3" ht="24">
      <c r="A8" s="408">
        <v>3</v>
      </c>
      <c r="B8" s="409" t="s">
        <v>432</v>
      </c>
      <c r="C8" s="407">
        <v>24290395729.954304</v>
      </c>
    </row>
    <row r="9" spans="1:3">
      <c r="A9" s="402" t="s">
        <v>433</v>
      </c>
      <c r="B9" s="403"/>
      <c r="C9" s="410"/>
    </row>
    <row r="10" spans="1:3" ht="24">
      <c r="A10" s="411">
        <v>4</v>
      </c>
      <c r="B10" s="412" t="s">
        <v>434</v>
      </c>
      <c r="C10" s="407"/>
    </row>
    <row r="11" spans="1:3">
      <c r="A11" s="411">
        <v>5</v>
      </c>
      <c r="B11" s="413" t="s">
        <v>435</v>
      </c>
      <c r="C11" s="407"/>
    </row>
    <row r="12" spans="1:3">
      <c r="A12" s="411" t="s">
        <v>436</v>
      </c>
      <c r="B12" s="413" t="s">
        <v>437</v>
      </c>
      <c r="C12" s="407">
        <v>45349933.603960998</v>
      </c>
    </row>
    <row r="13" spans="1:3" ht="24">
      <c r="A13" s="414">
        <v>6</v>
      </c>
      <c r="B13" s="412" t="s">
        <v>438</v>
      </c>
      <c r="C13" s="407"/>
    </row>
    <row r="14" spans="1:3">
      <c r="A14" s="414">
        <v>7</v>
      </c>
      <c r="B14" s="415" t="s">
        <v>439</v>
      </c>
      <c r="C14" s="407"/>
    </row>
    <row r="15" spans="1:3">
      <c r="A15" s="416">
        <v>8</v>
      </c>
      <c r="B15" s="417" t="s">
        <v>440</v>
      </c>
      <c r="C15" s="407"/>
    </row>
    <row r="16" spans="1:3">
      <c r="A16" s="414">
        <v>9</v>
      </c>
      <c r="B16" s="415" t="s">
        <v>441</v>
      </c>
      <c r="C16" s="407"/>
    </row>
    <row r="17" spans="1:3">
      <c r="A17" s="414">
        <v>10</v>
      </c>
      <c r="B17" s="415" t="s">
        <v>442</v>
      </c>
      <c r="C17" s="407"/>
    </row>
    <row r="18" spans="1:3">
      <c r="A18" s="418">
        <v>11</v>
      </c>
      <c r="B18" s="419" t="s">
        <v>443</v>
      </c>
      <c r="C18" s="420">
        <v>45349933.603960998</v>
      </c>
    </row>
    <row r="19" spans="1:3">
      <c r="A19" s="421" t="s">
        <v>444</v>
      </c>
      <c r="B19" s="422"/>
      <c r="C19" s="423"/>
    </row>
    <row r="20" spans="1:3" ht="24">
      <c r="A20" s="424">
        <v>12</v>
      </c>
      <c r="B20" s="412" t="s">
        <v>445</v>
      </c>
      <c r="C20" s="407"/>
    </row>
    <row r="21" spans="1:3">
      <c r="A21" s="424">
        <v>13</v>
      </c>
      <c r="B21" s="412" t="s">
        <v>446</v>
      </c>
      <c r="C21" s="407"/>
    </row>
    <row r="22" spans="1:3">
      <c r="A22" s="424">
        <v>14</v>
      </c>
      <c r="B22" s="412" t="s">
        <v>447</v>
      </c>
      <c r="C22" s="407"/>
    </row>
    <row r="23" spans="1:3" ht="24">
      <c r="A23" s="424" t="s">
        <v>448</v>
      </c>
      <c r="B23" s="412" t="s">
        <v>449</v>
      </c>
      <c r="C23" s="407"/>
    </row>
    <row r="24" spans="1:3">
      <c r="A24" s="424">
        <v>15</v>
      </c>
      <c r="B24" s="412" t="s">
        <v>450</v>
      </c>
      <c r="C24" s="407"/>
    </row>
    <row r="25" spans="1:3">
      <c r="A25" s="424" t="s">
        <v>451</v>
      </c>
      <c r="B25" s="412" t="s">
        <v>452</v>
      </c>
      <c r="C25" s="407"/>
    </row>
    <row r="26" spans="1:3">
      <c r="A26" s="425">
        <v>16</v>
      </c>
      <c r="B26" s="426" t="s">
        <v>453</v>
      </c>
      <c r="C26" s="420">
        <v>0</v>
      </c>
    </row>
    <row r="27" spans="1:3">
      <c r="A27" s="402" t="s">
        <v>454</v>
      </c>
      <c r="B27" s="403"/>
      <c r="C27" s="410"/>
    </row>
    <row r="28" spans="1:3">
      <c r="A28" s="427">
        <v>17</v>
      </c>
      <c r="B28" s="413" t="s">
        <v>455</v>
      </c>
      <c r="C28" s="407">
        <v>2315095237.5632</v>
      </c>
    </row>
    <row r="29" spans="1:3">
      <c r="A29" s="427">
        <v>18</v>
      </c>
      <c r="B29" s="413" t="s">
        <v>456</v>
      </c>
      <c r="C29" s="407">
        <v>-1285785897.53619</v>
      </c>
    </row>
    <row r="30" spans="1:3">
      <c r="A30" s="425">
        <v>19</v>
      </c>
      <c r="B30" s="426" t="s">
        <v>457</v>
      </c>
      <c r="C30" s="420">
        <v>1029309340.02701</v>
      </c>
    </row>
    <row r="31" spans="1:3">
      <c r="A31" s="402" t="s">
        <v>458</v>
      </c>
      <c r="B31" s="403"/>
      <c r="C31" s="410"/>
    </row>
    <row r="32" spans="1:3" ht="24">
      <c r="A32" s="427" t="s">
        <v>459</v>
      </c>
      <c r="B32" s="412" t="s">
        <v>460</v>
      </c>
      <c r="C32" s="428"/>
    </row>
    <row r="33" spans="1:3">
      <c r="A33" s="427" t="s">
        <v>461</v>
      </c>
      <c r="B33" s="413" t="s">
        <v>462</v>
      </c>
      <c r="C33" s="428"/>
    </row>
    <row r="34" spans="1:3">
      <c r="A34" s="402" t="s">
        <v>463</v>
      </c>
      <c r="B34" s="403"/>
      <c r="C34" s="410"/>
    </row>
    <row r="35" spans="1:3">
      <c r="A35" s="429">
        <v>20</v>
      </c>
      <c r="B35" s="430" t="s">
        <v>464</v>
      </c>
      <c r="C35" s="420">
        <v>3032912741.0823002</v>
      </c>
    </row>
    <row r="36" spans="1:3">
      <c r="A36" s="425">
        <v>21</v>
      </c>
      <c r="B36" s="426" t="s">
        <v>465</v>
      </c>
      <c r="C36" s="420">
        <v>25365055003.585274</v>
      </c>
    </row>
    <row r="37" spans="1:3">
      <c r="A37" s="402" t="s">
        <v>466</v>
      </c>
      <c r="B37" s="403"/>
      <c r="C37" s="410"/>
    </row>
    <row r="38" spans="1:3">
      <c r="A38" s="425">
        <v>22</v>
      </c>
      <c r="B38" s="426" t="s">
        <v>466</v>
      </c>
      <c r="C38" s="606">
        <v>0.11957051702247865</v>
      </c>
    </row>
    <row r="39" spans="1:3">
      <c r="A39" s="402" t="s">
        <v>467</v>
      </c>
      <c r="B39" s="403"/>
      <c r="C39" s="410"/>
    </row>
    <row r="40" spans="1:3">
      <c r="A40" s="431" t="s">
        <v>468</v>
      </c>
      <c r="B40" s="412" t="s">
        <v>469</v>
      </c>
      <c r="C40" s="428"/>
    </row>
    <row r="41" spans="1:3" ht="24">
      <c r="A41" s="432" t="s">
        <v>470</v>
      </c>
      <c r="B41" s="406" t="s">
        <v>471</v>
      </c>
      <c r="C41" s="428"/>
    </row>
    <row r="43" spans="1:3">
      <c r="B43" s="401" t="s">
        <v>481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pane xSplit="2" ySplit="6" topLeftCell="C7" activePane="bottomRight" state="frozen"/>
      <selection pane="topRight"/>
      <selection pane="bottomLeft"/>
      <selection pane="bottomRight" activeCell="C7" sqref="C7"/>
    </sheetView>
  </sheetViews>
  <sheetFormatPr defaultRowHeight="15"/>
  <cols>
    <col min="1" max="1" width="8.7109375" style="302"/>
    <col min="2" max="2" width="82.5703125" style="484" customWidth="1"/>
    <col min="3" max="7" width="17.5703125" style="302" customWidth="1"/>
  </cols>
  <sheetData>
    <row r="1" spans="1:7">
      <c r="A1" s="302" t="s">
        <v>31</v>
      </c>
      <c r="B1" s="3" t="str">
        <f>'Info '!C2</f>
        <v xml:space="preserve">JSC "Bank of Georgia" </v>
      </c>
    </row>
    <row r="2" spans="1:7">
      <c r="A2" s="302" t="s">
        <v>32</v>
      </c>
      <c r="B2" s="476">
        <f>'1. key ratios '!B2</f>
        <v>44742</v>
      </c>
    </row>
    <row r="4" spans="1:7" ht="15.75" thickBot="1">
      <c r="A4" s="302" t="s">
        <v>531</v>
      </c>
      <c r="B4" s="485" t="s">
        <v>492</v>
      </c>
    </row>
    <row r="5" spans="1:7">
      <c r="A5" s="486"/>
      <c r="B5" s="487"/>
      <c r="C5" s="712" t="s">
        <v>493</v>
      </c>
      <c r="D5" s="712"/>
      <c r="E5" s="712"/>
      <c r="F5" s="712"/>
      <c r="G5" s="713" t="s">
        <v>494</v>
      </c>
    </row>
    <row r="6" spans="1:7">
      <c r="A6" s="488"/>
      <c r="B6" s="489"/>
      <c r="C6" s="490" t="s">
        <v>495</v>
      </c>
      <c r="D6" s="491" t="s">
        <v>496</v>
      </c>
      <c r="E6" s="491" t="s">
        <v>497</v>
      </c>
      <c r="F6" s="491" t="s">
        <v>498</v>
      </c>
      <c r="G6" s="714"/>
    </row>
    <row r="7" spans="1:7">
      <c r="A7" s="492"/>
      <c r="B7" s="493" t="s">
        <v>499</v>
      </c>
      <c r="C7" s="494"/>
      <c r="D7" s="494"/>
      <c r="E7" s="494"/>
      <c r="F7" s="494"/>
      <c r="G7" s="495"/>
    </row>
    <row r="8" spans="1:7">
      <c r="A8" s="496">
        <v>1</v>
      </c>
      <c r="B8" s="497" t="s">
        <v>500</v>
      </c>
      <c r="C8" s="498">
        <v>3032912741.0823002</v>
      </c>
      <c r="D8" s="498">
        <v>0</v>
      </c>
      <c r="E8" s="498">
        <v>0</v>
      </c>
      <c r="F8" s="498">
        <v>3376343677.0362</v>
      </c>
      <c r="G8" s="499">
        <v>6409256418.1184998</v>
      </c>
    </row>
    <row r="9" spans="1:7">
      <c r="A9" s="496">
        <v>2</v>
      </c>
      <c r="B9" s="500" t="s">
        <v>501</v>
      </c>
      <c r="C9" s="498">
        <v>3032912741.0823002</v>
      </c>
      <c r="D9" s="498"/>
      <c r="E9" s="498"/>
      <c r="F9" s="498">
        <v>430548300</v>
      </c>
      <c r="G9" s="499">
        <v>3463461041.0823002</v>
      </c>
    </row>
    <row r="10" spans="1:7">
      <c r="A10" s="496">
        <v>3</v>
      </c>
      <c r="B10" s="500" t="s">
        <v>502</v>
      </c>
      <c r="C10" s="501"/>
      <c r="D10" s="501"/>
      <c r="E10" s="501"/>
      <c r="F10" s="498">
        <v>2945795377.0362</v>
      </c>
      <c r="G10" s="499">
        <v>2945795377.0362005</v>
      </c>
    </row>
    <row r="11" spans="1:7" ht="14.45" customHeight="1">
      <c r="A11" s="496">
        <v>4</v>
      </c>
      <c r="B11" s="497" t="s">
        <v>503</v>
      </c>
      <c r="C11" s="498">
        <v>3610552575.21</v>
      </c>
      <c r="D11" s="498">
        <v>3072230555.1799989</v>
      </c>
      <c r="E11" s="498">
        <v>1268143452.96</v>
      </c>
      <c r="F11" s="498">
        <v>401178200.13999999</v>
      </c>
      <c r="G11" s="499">
        <v>6971425119.2160006</v>
      </c>
    </row>
    <row r="12" spans="1:7">
      <c r="A12" s="496">
        <v>5</v>
      </c>
      <c r="B12" s="500" t="s">
        <v>504</v>
      </c>
      <c r="C12" s="498">
        <v>2322805547.3699999</v>
      </c>
      <c r="D12" s="502">
        <v>2531975035.559999</v>
      </c>
      <c r="E12" s="498">
        <v>1002041973.9400001</v>
      </c>
      <c r="F12" s="498">
        <v>355116837.50999999</v>
      </c>
      <c r="G12" s="499">
        <v>5901342424.6610003</v>
      </c>
    </row>
    <row r="13" spans="1:7">
      <c r="A13" s="496">
        <v>6</v>
      </c>
      <c r="B13" s="500" t="s">
        <v>505</v>
      </c>
      <c r="C13" s="498">
        <v>1287747027.8399999</v>
      </c>
      <c r="D13" s="502">
        <v>540255519.62</v>
      </c>
      <c r="E13" s="498">
        <v>266101479.02000001</v>
      </c>
      <c r="F13" s="498">
        <v>46061362.630000003</v>
      </c>
      <c r="G13" s="499">
        <v>1070082694.5550001</v>
      </c>
    </row>
    <row r="14" spans="1:7">
      <c r="A14" s="496">
        <v>7</v>
      </c>
      <c r="B14" s="497" t="s">
        <v>506</v>
      </c>
      <c r="C14" s="498">
        <v>4349278607.2564993</v>
      </c>
      <c r="D14" s="498">
        <v>3489560307.2037978</v>
      </c>
      <c r="E14" s="498">
        <v>252413576.16</v>
      </c>
      <c r="F14" s="498">
        <v>18597821.16</v>
      </c>
      <c r="G14" s="499">
        <v>2384562918.683249</v>
      </c>
    </row>
    <row r="15" spans="1:7" ht="39">
      <c r="A15" s="496">
        <v>8</v>
      </c>
      <c r="B15" s="500" t="s">
        <v>507</v>
      </c>
      <c r="C15" s="498">
        <v>3763393617.8564992</v>
      </c>
      <c r="D15" s="502">
        <v>735160157.18999803</v>
      </c>
      <c r="E15" s="498">
        <v>115618150.81</v>
      </c>
      <c r="F15" s="498">
        <v>18158486.16</v>
      </c>
      <c r="G15" s="499">
        <v>2316165206.0082488</v>
      </c>
    </row>
    <row r="16" spans="1:7" ht="26.25">
      <c r="A16" s="496">
        <v>9</v>
      </c>
      <c r="B16" s="500" t="s">
        <v>508</v>
      </c>
      <c r="C16" s="498">
        <v>585884989.39999998</v>
      </c>
      <c r="D16" s="502">
        <v>2754400150.0137997</v>
      </c>
      <c r="E16" s="498">
        <v>136795425.34999999</v>
      </c>
      <c r="F16" s="498">
        <v>439335</v>
      </c>
      <c r="G16" s="499">
        <v>68397712.674999997</v>
      </c>
    </row>
    <row r="17" spans="1:7">
      <c r="A17" s="496">
        <v>10</v>
      </c>
      <c r="B17" s="497" t="s">
        <v>509</v>
      </c>
      <c r="C17" s="498"/>
      <c r="D17" s="502">
        <v>0</v>
      </c>
      <c r="E17" s="498"/>
      <c r="F17" s="498"/>
      <c r="G17" s="499">
        <v>0</v>
      </c>
    </row>
    <row r="18" spans="1:7">
      <c r="A18" s="496">
        <v>11</v>
      </c>
      <c r="B18" s="497" t="s">
        <v>510</v>
      </c>
      <c r="C18" s="498">
        <v>0</v>
      </c>
      <c r="D18" s="502">
        <v>1042389829.4703057</v>
      </c>
      <c r="E18" s="498">
        <v>12940885.650599999</v>
      </c>
      <c r="F18" s="498">
        <v>23813472.989</v>
      </c>
      <c r="G18" s="499">
        <v>0</v>
      </c>
    </row>
    <row r="19" spans="1:7">
      <c r="A19" s="496">
        <v>12</v>
      </c>
      <c r="B19" s="500" t="s">
        <v>511</v>
      </c>
      <c r="C19" s="501"/>
      <c r="D19" s="502">
        <v>3793366.2300000004</v>
      </c>
      <c r="E19" s="498">
        <v>80524.91</v>
      </c>
      <c r="F19" s="498">
        <v>940054.03999999899</v>
      </c>
      <c r="G19" s="499">
        <v>0</v>
      </c>
    </row>
    <row r="20" spans="1:7">
      <c r="A20" s="496">
        <v>13</v>
      </c>
      <c r="B20" s="500" t="s">
        <v>512</v>
      </c>
      <c r="C20" s="498"/>
      <c r="D20" s="498">
        <v>1038596463.2403057</v>
      </c>
      <c r="E20" s="498">
        <v>12860360.740599999</v>
      </c>
      <c r="F20" s="498">
        <v>22873418.949000001</v>
      </c>
      <c r="G20" s="499">
        <v>0</v>
      </c>
    </row>
    <row r="21" spans="1:7">
      <c r="A21" s="503">
        <v>14</v>
      </c>
      <c r="B21" s="504" t="s">
        <v>513</v>
      </c>
      <c r="C21" s="501">
        <v>10992743923.5488</v>
      </c>
      <c r="D21" s="501">
        <v>7604180691.8541021</v>
      </c>
      <c r="E21" s="501">
        <v>1533497914.7706001</v>
      </c>
      <c r="F21" s="501">
        <v>3819933171.3251996</v>
      </c>
      <c r="G21" s="505">
        <v>15765244456.017748</v>
      </c>
    </row>
    <row r="22" spans="1:7">
      <c r="A22" s="506"/>
      <c r="B22" s="507" t="s">
        <v>514</v>
      </c>
      <c r="C22" s="508"/>
      <c r="D22" s="509"/>
      <c r="E22" s="508"/>
      <c r="F22" s="508"/>
      <c r="G22" s="510"/>
    </row>
    <row r="23" spans="1:7">
      <c r="A23" s="496">
        <v>15</v>
      </c>
      <c r="B23" s="497" t="s">
        <v>515</v>
      </c>
      <c r="C23" s="511">
        <v>5385043707.5676994</v>
      </c>
      <c r="D23" s="512">
        <v>2881155650</v>
      </c>
      <c r="E23" s="511"/>
      <c r="F23" s="511"/>
      <c r="G23" s="499">
        <v>288652741.04838496</v>
      </c>
    </row>
    <row r="24" spans="1:7">
      <c r="A24" s="496">
        <v>16</v>
      </c>
      <c r="B24" s="497" t="s">
        <v>516</v>
      </c>
      <c r="C24" s="498">
        <v>191010648.22</v>
      </c>
      <c r="D24" s="502">
        <v>2364996495.0829549</v>
      </c>
      <c r="E24" s="498">
        <v>1738154350.9894817</v>
      </c>
      <c r="F24" s="498">
        <v>9292130542.8076706</v>
      </c>
      <c r="G24" s="499">
        <v>9550530926.9701862</v>
      </c>
    </row>
    <row r="25" spans="1:7">
      <c r="A25" s="496">
        <v>17</v>
      </c>
      <c r="B25" s="500" t="s">
        <v>517</v>
      </c>
      <c r="C25" s="498"/>
      <c r="D25" s="502"/>
      <c r="E25" s="498"/>
      <c r="F25" s="498"/>
      <c r="G25" s="499"/>
    </row>
    <row r="26" spans="1:7" ht="26.25">
      <c r="A26" s="496">
        <v>18</v>
      </c>
      <c r="B26" s="500" t="s">
        <v>518</v>
      </c>
      <c r="C26" s="498">
        <v>191010648.22</v>
      </c>
      <c r="D26" s="502">
        <v>25360103.809439994</v>
      </c>
      <c r="E26" s="498">
        <v>17752189.621280003</v>
      </c>
      <c r="F26" s="498">
        <v>24468681.1538</v>
      </c>
      <c r="G26" s="499">
        <v>69720388.768856004</v>
      </c>
    </row>
    <row r="27" spans="1:7">
      <c r="A27" s="496">
        <v>19</v>
      </c>
      <c r="B27" s="500" t="s">
        <v>519</v>
      </c>
      <c r="C27" s="498">
        <v>0</v>
      </c>
      <c r="D27" s="502">
        <v>2014503657.897712</v>
      </c>
      <c r="E27" s="498">
        <v>1459918559.6757867</v>
      </c>
      <c r="F27" s="498">
        <v>5453173096.4072113</v>
      </c>
      <c r="G27" s="499">
        <v>6403193106.1702843</v>
      </c>
    </row>
    <row r="28" spans="1:7">
      <c r="A28" s="496">
        <v>20</v>
      </c>
      <c r="B28" s="513" t="s">
        <v>520</v>
      </c>
      <c r="C28" s="498"/>
      <c r="D28" s="502"/>
      <c r="E28" s="498"/>
      <c r="F28" s="498"/>
      <c r="G28" s="499"/>
    </row>
    <row r="29" spans="1:7">
      <c r="A29" s="496">
        <v>21</v>
      </c>
      <c r="B29" s="500" t="s">
        <v>521</v>
      </c>
      <c r="C29" s="498">
        <v>0</v>
      </c>
      <c r="D29" s="502">
        <v>293123003.65350306</v>
      </c>
      <c r="E29" s="498">
        <v>244074380.45911509</v>
      </c>
      <c r="F29" s="498">
        <v>3645914704.5662589</v>
      </c>
      <c r="G29" s="499">
        <v>2910120004.9749055</v>
      </c>
    </row>
    <row r="30" spans="1:7">
      <c r="A30" s="496">
        <v>22</v>
      </c>
      <c r="B30" s="513" t="s">
        <v>520</v>
      </c>
      <c r="C30" s="498"/>
      <c r="D30" s="502">
        <v>210330711.50293618</v>
      </c>
      <c r="E30" s="498">
        <v>186465287.00226521</v>
      </c>
      <c r="F30" s="498">
        <v>2652125342.213613</v>
      </c>
      <c r="G30" s="499">
        <v>1922279471.6914535</v>
      </c>
    </row>
    <row r="31" spans="1:7">
      <c r="A31" s="496">
        <v>23</v>
      </c>
      <c r="B31" s="500" t="s">
        <v>522</v>
      </c>
      <c r="C31" s="498"/>
      <c r="D31" s="502">
        <v>32009729.722299997</v>
      </c>
      <c r="E31" s="498">
        <v>16409221.2333</v>
      </c>
      <c r="F31" s="498">
        <v>168574060.68040001</v>
      </c>
      <c r="G31" s="499">
        <v>167497427.05614001</v>
      </c>
    </row>
    <row r="32" spans="1:7">
      <c r="A32" s="496">
        <v>24</v>
      </c>
      <c r="B32" s="497" t="s">
        <v>523</v>
      </c>
      <c r="C32" s="498"/>
      <c r="D32" s="502"/>
      <c r="E32" s="498"/>
      <c r="F32" s="498"/>
      <c r="G32" s="499">
        <v>0</v>
      </c>
    </row>
    <row r="33" spans="1:7">
      <c r="A33" s="496">
        <v>25</v>
      </c>
      <c r="B33" s="497" t="s">
        <v>524</v>
      </c>
      <c r="C33" s="498">
        <v>606167225.38139999</v>
      </c>
      <c r="D33" s="498">
        <v>580855526.37342393</v>
      </c>
      <c r="E33" s="498">
        <v>132430113.19762026</v>
      </c>
      <c r="F33" s="498">
        <v>876432273.98923981</v>
      </c>
      <c r="G33" s="499">
        <v>2007531069.7705369</v>
      </c>
    </row>
    <row r="34" spans="1:7">
      <c r="A34" s="496">
        <v>26</v>
      </c>
      <c r="B34" s="500" t="s">
        <v>525</v>
      </c>
      <c r="C34" s="501"/>
      <c r="D34" s="502">
        <v>100510852.95999999</v>
      </c>
      <c r="E34" s="498">
        <v>17285457.16</v>
      </c>
      <c r="F34" s="498">
        <v>2637566.15</v>
      </c>
      <c r="G34" s="499">
        <v>120433876.27</v>
      </c>
    </row>
    <row r="35" spans="1:7">
      <c r="A35" s="496">
        <v>27</v>
      </c>
      <c r="B35" s="500" t="s">
        <v>526</v>
      </c>
      <c r="C35" s="498">
        <v>606167225.38139999</v>
      </c>
      <c r="D35" s="502">
        <v>480344673.4134239</v>
      </c>
      <c r="E35" s="498">
        <v>115144656.03762026</v>
      </c>
      <c r="F35" s="498">
        <v>873794707.83923984</v>
      </c>
      <c r="G35" s="499">
        <v>1887097193.5005369</v>
      </c>
    </row>
    <row r="36" spans="1:7">
      <c r="A36" s="496">
        <v>28</v>
      </c>
      <c r="B36" s="497" t="s">
        <v>527</v>
      </c>
      <c r="C36" s="498">
        <v>698508448.30059993</v>
      </c>
      <c r="D36" s="502">
        <v>432296079.45389992</v>
      </c>
      <c r="E36" s="498">
        <v>512493393.87630004</v>
      </c>
      <c r="F36" s="498">
        <v>642129373.56799996</v>
      </c>
      <c r="G36" s="499">
        <v>225723775.78324997</v>
      </c>
    </row>
    <row r="37" spans="1:7">
      <c r="A37" s="503">
        <v>29</v>
      </c>
      <c r="B37" s="504" t="s">
        <v>528</v>
      </c>
      <c r="C37" s="501">
        <v>6880730029.4696999</v>
      </c>
      <c r="D37" s="501">
        <v>6259303750.9102783</v>
      </c>
      <c r="E37" s="501">
        <v>2383077858.0634017</v>
      </c>
      <c r="F37" s="501">
        <v>10810692190.364912</v>
      </c>
      <c r="G37" s="505">
        <v>12072438513.572359</v>
      </c>
    </row>
    <row r="38" spans="1:7">
      <c r="A38" s="492"/>
      <c r="B38" s="514"/>
      <c r="C38" s="515"/>
      <c r="D38" s="515"/>
      <c r="E38" s="515"/>
      <c r="F38" s="515"/>
      <c r="G38" s="516"/>
    </row>
    <row r="39" spans="1:7" ht="15.75" thickBot="1">
      <c r="A39" s="517">
        <v>30</v>
      </c>
      <c r="B39" s="518" t="s">
        <v>529</v>
      </c>
      <c r="C39" s="358"/>
      <c r="D39" s="359"/>
      <c r="E39" s="359"/>
      <c r="F39" s="360"/>
      <c r="G39" s="519">
        <f>IFERROR(G21/G37,0)</f>
        <v>1.3058873265988289</v>
      </c>
    </row>
    <row r="42" spans="1:7" ht="39">
      <c r="B42" s="484" t="s">
        <v>530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4.25"/>
  <cols>
    <col min="1" max="1" width="9.5703125" style="3" bestFit="1" customWidth="1"/>
    <col min="2" max="2" width="86" style="3" customWidth="1"/>
    <col min="3" max="3" width="16.7109375" style="3" customWidth="1"/>
    <col min="4" max="4" width="16.42578125" style="4" customWidth="1"/>
    <col min="5" max="5" width="16.28515625" style="4" customWidth="1"/>
    <col min="6" max="6" width="16.85546875" style="4" customWidth="1"/>
    <col min="7" max="7" width="15.42578125" style="4" customWidth="1"/>
    <col min="8" max="13" width="6.7109375" style="5" customWidth="1"/>
    <col min="14" max="16384" width="9.140625" style="5"/>
  </cols>
  <sheetData>
    <row r="1" spans="1:8">
      <c r="A1" s="2" t="s">
        <v>31</v>
      </c>
      <c r="B1" s="3" t="str">
        <f>'Info '!C2</f>
        <v xml:space="preserve">JSC "Bank of Georgia" </v>
      </c>
    </row>
    <row r="2" spans="1:8">
      <c r="A2" s="2" t="s">
        <v>32</v>
      </c>
      <c r="B2" s="476">
        <v>44742</v>
      </c>
      <c r="C2" s="6"/>
      <c r="D2" s="7"/>
      <c r="E2" s="7"/>
      <c r="F2" s="7"/>
      <c r="G2" s="7"/>
      <c r="H2" s="8"/>
    </row>
    <row r="3" spans="1:8">
      <c r="A3" s="2"/>
      <c r="B3" s="6"/>
      <c r="C3" s="6"/>
      <c r="D3" s="7"/>
      <c r="E3" s="7"/>
      <c r="F3" s="7"/>
      <c r="G3" s="7"/>
      <c r="H3" s="8"/>
    </row>
    <row r="4" spans="1:8" ht="15" thickBot="1">
      <c r="A4" s="9" t="s">
        <v>139</v>
      </c>
      <c r="B4" s="10" t="s">
        <v>138</v>
      </c>
      <c r="C4" s="10"/>
      <c r="D4" s="10"/>
      <c r="E4" s="10"/>
      <c r="F4" s="10"/>
      <c r="G4" s="10"/>
      <c r="H4" s="8"/>
    </row>
    <row r="5" spans="1:8">
      <c r="A5" s="11" t="s">
        <v>7</v>
      </c>
      <c r="B5" s="12"/>
      <c r="C5" s="474" t="s">
        <v>735</v>
      </c>
      <c r="D5" s="474" t="s">
        <v>736</v>
      </c>
      <c r="E5" s="474" t="s">
        <v>737</v>
      </c>
      <c r="F5" s="474" t="s">
        <v>738</v>
      </c>
      <c r="G5" s="475" t="s">
        <v>739</v>
      </c>
    </row>
    <row r="6" spans="1:8">
      <c r="B6" s="245" t="s">
        <v>137</v>
      </c>
      <c r="C6" s="478"/>
      <c r="D6" s="478"/>
      <c r="E6" s="478"/>
      <c r="F6" s="478"/>
      <c r="G6" s="479"/>
    </row>
    <row r="7" spans="1:8">
      <c r="A7" s="13"/>
      <c r="B7" s="246" t="s">
        <v>135</v>
      </c>
      <c r="C7" s="478"/>
      <c r="D7" s="478"/>
      <c r="E7" s="478"/>
      <c r="F7" s="478"/>
      <c r="G7" s="479"/>
    </row>
    <row r="8" spans="1:8">
      <c r="A8" s="480">
        <v>1</v>
      </c>
      <c r="B8" s="14" t="s">
        <v>482</v>
      </c>
      <c r="C8" s="15">
        <v>2593577741.0823002</v>
      </c>
      <c r="D8" s="16">
        <v>2514520836.8166003</v>
      </c>
      <c r="E8" s="16">
        <v>2381240371.2011437</v>
      </c>
      <c r="F8" s="16">
        <v>2211025148.4116063</v>
      </c>
      <c r="G8" s="17">
        <v>2073560020</v>
      </c>
    </row>
    <row r="9" spans="1:8">
      <c r="A9" s="480">
        <v>2</v>
      </c>
      <c r="B9" s="14" t="s">
        <v>483</v>
      </c>
      <c r="C9" s="15">
        <v>3032912741.0823002</v>
      </c>
      <c r="D9" s="16">
        <v>2824650836.8166003</v>
      </c>
      <c r="E9" s="16">
        <v>2691000371.2011437</v>
      </c>
      <c r="F9" s="16">
        <v>2523305148.4116063</v>
      </c>
      <c r="G9" s="17">
        <v>2389590020</v>
      </c>
    </row>
    <row r="10" spans="1:8">
      <c r="A10" s="480">
        <v>3</v>
      </c>
      <c r="B10" s="14" t="s">
        <v>244</v>
      </c>
      <c r="C10" s="15">
        <v>3668109512.6808996</v>
      </c>
      <c r="D10" s="16">
        <v>3614845661.5376267</v>
      </c>
      <c r="E10" s="16">
        <v>3475800220.6503272</v>
      </c>
      <c r="F10" s="16">
        <v>3306232289.9661388</v>
      </c>
      <c r="G10" s="17">
        <v>3171657137</v>
      </c>
    </row>
    <row r="11" spans="1:8">
      <c r="A11" s="480">
        <v>4</v>
      </c>
      <c r="B11" s="14" t="s">
        <v>485</v>
      </c>
      <c r="C11" s="15">
        <v>2170810718.8780918</v>
      </c>
      <c r="D11" s="16">
        <v>2165524560.7191391</v>
      </c>
      <c r="E11" s="16">
        <v>2063248322.8275342</v>
      </c>
      <c r="F11" s="16">
        <v>1898316120.4906502</v>
      </c>
      <c r="G11" s="17">
        <v>1850450551</v>
      </c>
    </row>
    <row r="12" spans="1:8">
      <c r="A12" s="480">
        <v>5</v>
      </c>
      <c r="B12" s="14" t="s">
        <v>486</v>
      </c>
      <c r="C12" s="15">
        <v>2587672385.437727</v>
      </c>
      <c r="D12" s="16">
        <v>2582484303.9510574</v>
      </c>
      <c r="E12" s="16">
        <v>2452670591.4897223</v>
      </c>
      <c r="F12" s="16">
        <v>2273638377.8423667</v>
      </c>
      <c r="G12" s="17">
        <v>2219528839</v>
      </c>
    </row>
    <row r="13" spans="1:8">
      <c r="A13" s="480">
        <v>6</v>
      </c>
      <c r="B13" s="14" t="s">
        <v>484</v>
      </c>
      <c r="C13" s="15">
        <v>3229808487.8750329</v>
      </c>
      <c r="D13" s="16">
        <v>3225579975.0055032</v>
      </c>
      <c r="E13" s="16">
        <v>3182228147.4987483</v>
      </c>
      <c r="F13" s="16">
        <v>2978399452.782557</v>
      </c>
      <c r="G13" s="17">
        <v>2940042510</v>
      </c>
    </row>
    <row r="14" spans="1:8">
      <c r="A14" s="13"/>
      <c r="B14" s="245" t="s">
        <v>488</v>
      </c>
      <c r="C14" s="478"/>
      <c r="D14" s="478"/>
      <c r="E14" s="478"/>
      <c r="F14" s="478"/>
      <c r="G14" s="479"/>
    </row>
    <row r="15" spans="1:8" ht="15" customHeight="1">
      <c r="A15" s="480">
        <v>7</v>
      </c>
      <c r="B15" s="14" t="s">
        <v>487</v>
      </c>
      <c r="C15" s="324">
        <v>18482318517.519821</v>
      </c>
      <c r="D15" s="16">
        <v>18371887831.583778</v>
      </c>
      <c r="E15" s="16">
        <v>17977949348.409412</v>
      </c>
      <c r="F15" s="16">
        <v>17248163062.559422</v>
      </c>
      <c r="G15" s="17">
        <v>16598810400</v>
      </c>
    </row>
    <row r="16" spans="1:8">
      <c r="A16" s="13"/>
      <c r="B16" s="245" t="s">
        <v>489</v>
      </c>
      <c r="C16" s="478"/>
      <c r="D16" s="478"/>
      <c r="E16" s="478"/>
      <c r="F16" s="478"/>
      <c r="G16" s="479"/>
    </row>
    <row r="17" spans="1:7" s="18" customFormat="1">
      <c r="A17" s="480"/>
      <c r="B17" s="246" t="s">
        <v>474</v>
      </c>
      <c r="C17" s="325"/>
      <c r="D17" s="16"/>
      <c r="E17" s="16"/>
      <c r="F17" s="16"/>
      <c r="G17" s="17"/>
    </row>
    <row r="18" spans="1:7">
      <c r="A18" s="11">
        <v>8</v>
      </c>
      <c r="B18" s="14" t="s">
        <v>482</v>
      </c>
      <c r="C18" s="632">
        <v>0.14032751024303511</v>
      </c>
      <c r="D18" s="633">
        <v>0.13686785265985549</v>
      </c>
      <c r="E18" s="633">
        <v>0.13245339193325864</v>
      </c>
      <c r="F18" s="633">
        <v>0.12818902165941817</v>
      </c>
      <c r="G18" s="634">
        <v>0.1249</v>
      </c>
    </row>
    <row r="19" spans="1:7" ht="15" customHeight="1">
      <c r="A19" s="11">
        <v>9</v>
      </c>
      <c r="B19" s="14" t="s">
        <v>483</v>
      </c>
      <c r="C19" s="632">
        <v>0.16409806692852585</v>
      </c>
      <c r="D19" s="633">
        <v>0.15374853486535231</v>
      </c>
      <c r="E19" s="633">
        <v>0.14968338819128046</v>
      </c>
      <c r="F19" s="633">
        <v>0.14629413806325517</v>
      </c>
      <c r="G19" s="634">
        <v>0.14399999999999999</v>
      </c>
    </row>
    <row r="20" spans="1:7">
      <c r="A20" s="11">
        <v>10</v>
      </c>
      <c r="B20" s="14" t="s">
        <v>244</v>
      </c>
      <c r="C20" s="632">
        <v>0.19846587478750638</v>
      </c>
      <c r="D20" s="633">
        <v>0.19675961962511085</v>
      </c>
      <c r="E20" s="633">
        <v>0.19333685690675542</v>
      </c>
      <c r="F20" s="633">
        <v>0.19168605247842163</v>
      </c>
      <c r="G20" s="634">
        <v>0.19109999999999999</v>
      </c>
    </row>
    <row r="21" spans="1:7">
      <c r="A21" s="11">
        <v>11</v>
      </c>
      <c r="B21" s="14" t="s">
        <v>485</v>
      </c>
      <c r="C21" s="632">
        <v>0.11745337668649794</v>
      </c>
      <c r="D21" s="633">
        <v>0.11787164065939415</v>
      </c>
      <c r="E21" s="633">
        <v>0.11476549871412775</v>
      </c>
      <c r="F21" s="633">
        <v>0.11005903142296491</v>
      </c>
      <c r="G21" s="634">
        <v>0.1115</v>
      </c>
    </row>
    <row r="22" spans="1:7">
      <c r="A22" s="11">
        <v>12</v>
      </c>
      <c r="B22" s="14" t="s">
        <v>486</v>
      </c>
      <c r="C22" s="632">
        <v>0.14000799645265349</v>
      </c>
      <c r="D22" s="633">
        <v>0.14056717130133001</v>
      </c>
      <c r="E22" s="633">
        <v>0.13642660483447855</v>
      </c>
      <c r="F22" s="633">
        <v>0.13181916066051999</v>
      </c>
      <c r="G22" s="634">
        <v>0.13370000000000001</v>
      </c>
    </row>
    <row r="23" spans="1:7">
      <c r="A23" s="11">
        <v>13</v>
      </c>
      <c r="B23" s="14" t="s">
        <v>484</v>
      </c>
      <c r="C23" s="632">
        <v>0.17475126212187189</v>
      </c>
      <c r="D23" s="633">
        <v>0.17557150384188019</v>
      </c>
      <c r="E23" s="633">
        <v>0.17700729298029166</v>
      </c>
      <c r="F23" s="633">
        <v>0.17267922630252536</v>
      </c>
      <c r="G23" s="634">
        <v>0.17710000000000001</v>
      </c>
    </row>
    <row r="24" spans="1:7">
      <c r="A24" s="13"/>
      <c r="B24" s="245" t="s">
        <v>134</v>
      </c>
      <c r="C24" s="478"/>
      <c r="D24" s="478"/>
      <c r="E24" s="478"/>
      <c r="F24" s="478"/>
      <c r="G24" s="479"/>
    </row>
    <row r="25" spans="1:7" ht="15" customHeight="1">
      <c r="A25" s="481">
        <v>14</v>
      </c>
      <c r="B25" s="14" t="s">
        <v>133</v>
      </c>
      <c r="C25" s="632">
        <v>8.83330405426236E-2</v>
      </c>
      <c r="D25" s="633">
        <v>8.7949386421149467E-2</v>
      </c>
      <c r="E25" s="633">
        <v>8.3647276232489604E-2</v>
      </c>
      <c r="F25" s="633">
        <v>8.0894114660675281E-2</v>
      </c>
      <c r="G25" s="634">
        <v>7.7899999999999997E-2</v>
      </c>
    </row>
    <row r="26" spans="1:7">
      <c r="A26" s="481">
        <v>15</v>
      </c>
      <c r="B26" s="14" t="s">
        <v>132</v>
      </c>
      <c r="C26" s="632">
        <v>4.3415470221104348E-2</v>
      </c>
      <c r="D26" s="633">
        <v>4.2388544781760296E-2</v>
      </c>
      <c r="E26" s="633">
        <v>4.0422842166684972E-2</v>
      </c>
      <c r="F26" s="633">
        <v>3.9960719898887893E-2</v>
      </c>
      <c r="G26" s="634">
        <v>3.9600000000000003E-2</v>
      </c>
    </row>
    <row r="27" spans="1:7">
      <c r="A27" s="481">
        <v>16</v>
      </c>
      <c r="B27" s="14" t="s">
        <v>131</v>
      </c>
      <c r="C27" s="632">
        <v>4.6221228412970529E-2</v>
      </c>
      <c r="D27" s="633">
        <v>4.4034677117811678E-2</v>
      </c>
      <c r="E27" s="633">
        <v>3.6548891124828509E-2</v>
      </c>
      <c r="F27" s="633">
        <v>3.553591280790331E-2</v>
      </c>
      <c r="G27" s="634">
        <v>3.2800000000000003E-2</v>
      </c>
    </row>
    <row r="28" spans="1:7">
      <c r="A28" s="481">
        <v>17</v>
      </c>
      <c r="B28" s="14" t="s">
        <v>130</v>
      </c>
      <c r="C28" s="632">
        <v>4.4917570321519253E-2</v>
      </c>
      <c r="D28" s="633">
        <v>4.5560841639389164E-2</v>
      </c>
      <c r="E28" s="633">
        <v>4.3224434065804632E-2</v>
      </c>
      <c r="F28" s="633">
        <v>4.0933394761787395E-2</v>
      </c>
      <c r="G28" s="634">
        <v>3.8300000000000001E-2</v>
      </c>
    </row>
    <row r="29" spans="1:7">
      <c r="A29" s="481">
        <v>18</v>
      </c>
      <c r="B29" s="14" t="s">
        <v>742</v>
      </c>
      <c r="C29" s="632">
        <v>3.199767405055625E-2</v>
      </c>
      <c r="D29" s="633">
        <v>2.8065278314140046E-2</v>
      </c>
      <c r="E29" s="633">
        <v>3.9948705471960846E-2</v>
      </c>
      <c r="F29" s="633">
        <v>4.2718744670470897E-2</v>
      </c>
      <c r="G29" s="634">
        <v>4.2200000000000001E-2</v>
      </c>
    </row>
    <row r="30" spans="1:7">
      <c r="A30" s="481">
        <v>19</v>
      </c>
      <c r="B30" s="14" t="s">
        <v>741</v>
      </c>
      <c r="C30" s="632">
        <v>0.27839520275475316</v>
      </c>
      <c r="D30" s="633">
        <v>0.24323123414107117</v>
      </c>
      <c r="E30" s="633">
        <v>0.37634687940545997</v>
      </c>
      <c r="F30" s="633">
        <v>0.41232008351057292</v>
      </c>
      <c r="G30" s="634">
        <v>0.42420000000000002</v>
      </c>
    </row>
    <row r="31" spans="1:7">
      <c r="A31" s="13"/>
      <c r="B31" s="245" t="s">
        <v>348</v>
      </c>
      <c r="C31" s="478"/>
      <c r="D31" s="478"/>
      <c r="E31" s="478"/>
      <c r="F31" s="478"/>
      <c r="G31" s="479"/>
    </row>
    <row r="32" spans="1:7">
      <c r="A32" s="481">
        <v>20</v>
      </c>
      <c r="B32" s="14" t="s">
        <v>129</v>
      </c>
      <c r="C32" s="635">
        <v>4.5553531912209469E-2</v>
      </c>
      <c r="D32" s="636">
        <v>4.3518702522826483E-2</v>
      </c>
      <c r="E32" s="636">
        <v>4.3765551546771399E-2</v>
      </c>
      <c r="F32" s="636">
        <v>5.1211137166589878E-2</v>
      </c>
      <c r="G32" s="637">
        <v>6.1899999999999997E-2</v>
      </c>
    </row>
    <row r="33" spans="1:7" ht="15" customHeight="1">
      <c r="A33" s="481">
        <v>21</v>
      </c>
      <c r="B33" s="14" t="s">
        <v>128</v>
      </c>
      <c r="C33" s="635">
        <v>4.0332929476186809E-2</v>
      </c>
      <c r="D33" s="636">
        <v>3.9968751339777668E-2</v>
      </c>
      <c r="E33" s="636">
        <v>3.9927530230018556E-2</v>
      </c>
      <c r="F33" s="636">
        <v>4.1148280517411095E-2</v>
      </c>
      <c r="G33" s="637">
        <v>4.7100000000000003E-2</v>
      </c>
    </row>
    <row r="34" spans="1:7">
      <c r="A34" s="481">
        <v>22</v>
      </c>
      <c r="B34" s="14" t="s">
        <v>127</v>
      </c>
      <c r="C34" s="635">
        <v>0.49429722744714422</v>
      </c>
      <c r="D34" s="636">
        <v>0.51134457463359051</v>
      </c>
      <c r="E34" s="636">
        <v>0.52105142447205355</v>
      </c>
      <c r="F34" s="636">
        <v>0.52833265254177519</v>
      </c>
      <c r="G34" s="637">
        <v>0.54079999999999995</v>
      </c>
    </row>
    <row r="35" spans="1:7" ht="15" customHeight="1">
      <c r="A35" s="481">
        <v>23</v>
      </c>
      <c r="B35" s="14" t="s">
        <v>126</v>
      </c>
      <c r="C35" s="635">
        <v>0.49574313661947955</v>
      </c>
      <c r="D35" s="636">
        <v>0.48697520984349563</v>
      </c>
      <c r="E35" s="636">
        <v>0.49212347231160997</v>
      </c>
      <c r="F35" s="636">
        <v>0.5064139321994876</v>
      </c>
      <c r="G35" s="637">
        <v>0.52569999999999995</v>
      </c>
    </row>
    <row r="36" spans="1:7">
      <c r="A36" s="481">
        <v>24</v>
      </c>
      <c r="B36" s="14" t="s">
        <v>125</v>
      </c>
      <c r="C36" s="635">
        <v>2.6811795128602406E-2</v>
      </c>
      <c r="D36" s="636">
        <v>1.3372622469747766E-2</v>
      </c>
      <c r="E36" s="636">
        <v>0.15402563255274054</v>
      </c>
      <c r="F36" s="636">
        <v>0.10790217031320253</v>
      </c>
      <c r="G36" s="637">
        <v>4.6699999999999998E-2</v>
      </c>
    </row>
    <row r="37" spans="1:7" ht="15" customHeight="1">
      <c r="A37" s="13"/>
      <c r="B37" s="245" t="s">
        <v>349</v>
      </c>
      <c r="C37" s="638"/>
      <c r="D37" s="638"/>
      <c r="E37" s="638"/>
      <c r="F37" s="638"/>
      <c r="G37" s="639"/>
    </row>
    <row r="38" spans="1:7" ht="15" customHeight="1">
      <c r="A38" s="481">
        <v>25</v>
      </c>
      <c r="B38" s="14" t="s">
        <v>124</v>
      </c>
      <c r="C38" s="640">
        <v>0.21305710129624422</v>
      </c>
      <c r="D38" s="641">
        <v>0.21479051101261998</v>
      </c>
      <c r="E38" s="641">
        <v>0.21101618809000994</v>
      </c>
      <c r="F38" s="641">
        <v>0.19477518636322275</v>
      </c>
      <c r="G38" s="642">
        <v>0.1956</v>
      </c>
    </row>
    <row r="39" spans="1:7" ht="15" customHeight="1">
      <c r="A39" s="481">
        <v>26</v>
      </c>
      <c r="B39" s="14" t="s">
        <v>123</v>
      </c>
      <c r="C39" s="640">
        <v>0.55707665093337222</v>
      </c>
      <c r="D39" s="641">
        <v>0.56396344166790036</v>
      </c>
      <c r="E39" s="641">
        <v>0.58166858638348606</v>
      </c>
      <c r="F39" s="641">
        <v>0.59955637010506724</v>
      </c>
      <c r="G39" s="642">
        <v>0.61009999999999998</v>
      </c>
    </row>
    <row r="40" spans="1:7" ht="15" customHeight="1">
      <c r="A40" s="481">
        <v>27</v>
      </c>
      <c r="B40" s="14" t="s">
        <v>122</v>
      </c>
      <c r="C40" s="640">
        <v>0.31412241754669701</v>
      </c>
      <c r="D40" s="641">
        <v>0.321706082801612</v>
      </c>
      <c r="E40" s="641">
        <v>0.31627930954637368</v>
      </c>
      <c r="F40" s="641">
        <v>0.31603701298083237</v>
      </c>
      <c r="G40" s="642">
        <v>0.29470000000000002</v>
      </c>
    </row>
    <row r="41" spans="1:7" ht="15" customHeight="1">
      <c r="A41" s="482"/>
      <c r="B41" s="245" t="s">
        <v>391</v>
      </c>
      <c r="C41" s="478"/>
      <c r="D41" s="478"/>
      <c r="E41" s="478"/>
      <c r="F41" s="478"/>
      <c r="G41" s="479"/>
    </row>
    <row r="42" spans="1:7">
      <c r="A42" s="481">
        <v>28</v>
      </c>
      <c r="B42" s="14" t="s">
        <v>375</v>
      </c>
      <c r="C42" s="19">
        <v>5407438274.1761627</v>
      </c>
      <c r="D42" s="20">
        <v>5173079898.7963657</v>
      </c>
      <c r="E42" s="20">
        <v>4549243866.4298429</v>
      </c>
      <c r="F42" s="20">
        <v>4276029146.0958605</v>
      </c>
      <c r="G42" s="21">
        <v>4999711553</v>
      </c>
    </row>
    <row r="43" spans="1:7" ht="15" customHeight="1">
      <c r="A43" s="481">
        <v>29</v>
      </c>
      <c r="B43" s="14" t="s">
        <v>387</v>
      </c>
      <c r="C43" s="19">
        <v>4689703803.699708</v>
      </c>
      <c r="D43" s="20">
        <v>4229353783.7224617</v>
      </c>
      <c r="E43" s="20">
        <v>3838895216.976727</v>
      </c>
      <c r="F43" s="20">
        <v>3628602900.5699868</v>
      </c>
      <c r="G43" s="21">
        <v>3677882958</v>
      </c>
    </row>
    <row r="44" spans="1:7" ht="15" customHeight="1">
      <c r="A44" s="520">
        <v>30</v>
      </c>
      <c r="B44" s="521" t="s">
        <v>376</v>
      </c>
      <c r="C44" s="643">
        <v>1.1530447338508316</v>
      </c>
      <c r="D44" s="644">
        <v>1.22313718911528</v>
      </c>
      <c r="E44" s="644">
        <v>1.1850398641545996</v>
      </c>
      <c r="F44" s="644">
        <v>1.1784230083220666</v>
      </c>
      <c r="G44" s="645">
        <v>1.3593999999999999</v>
      </c>
    </row>
    <row r="45" spans="1:7" ht="15" customHeight="1">
      <c r="A45" s="520"/>
      <c r="B45" s="245" t="s">
        <v>492</v>
      </c>
      <c r="C45" s="522"/>
      <c r="D45" s="523"/>
      <c r="E45" s="523"/>
      <c r="F45" s="523"/>
      <c r="G45" s="524"/>
    </row>
    <row r="46" spans="1:7" ht="15" customHeight="1">
      <c r="A46" s="520">
        <v>31</v>
      </c>
      <c r="B46" s="521" t="s">
        <v>499</v>
      </c>
      <c r="C46" s="522">
        <v>15765244456.107754</v>
      </c>
      <c r="D46" s="523">
        <v>15513112083.226355</v>
      </c>
      <c r="E46" s="523">
        <v>15366833489.102089</v>
      </c>
      <c r="F46" s="523">
        <v>14594785666.421753</v>
      </c>
      <c r="G46" s="524">
        <v>14621207732</v>
      </c>
    </row>
    <row r="47" spans="1:7" ht="15" customHeight="1">
      <c r="A47" s="520">
        <v>32</v>
      </c>
      <c r="B47" s="521" t="s">
        <v>514</v>
      </c>
      <c r="C47" s="522">
        <v>12072438513.572359</v>
      </c>
      <c r="D47" s="523">
        <v>11866274429.414101</v>
      </c>
      <c r="E47" s="523">
        <v>11595023181.578682</v>
      </c>
      <c r="F47" s="523">
        <v>11249238257.285744</v>
      </c>
      <c r="G47" s="524">
        <v>10689152675</v>
      </c>
    </row>
    <row r="48" spans="1:7" ht="15" thickBot="1">
      <c r="A48" s="483">
        <v>33</v>
      </c>
      <c r="B48" s="247" t="s">
        <v>532</v>
      </c>
      <c r="C48" s="646">
        <v>1.3058873266062845</v>
      </c>
      <c r="D48" s="647">
        <v>1.3073279381414338</v>
      </c>
      <c r="E48" s="647">
        <v>1.3252956245500036</v>
      </c>
      <c r="F48" s="647">
        <v>1.2974021291592088</v>
      </c>
      <c r="G48" s="648">
        <v>1.3678999999999999</v>
      </c>
    </row>
    <row r="49" spans="1:2">
      <c r="A49" s="22"/>
    </row>
    <row r="50" spans="1:2">
      <c r="B50" s="327"/>
    </row>
    <row r="51" spans="1:2">
      <c r="B51" s="327"/>
    </row>
    <row r="53" spans="1:2">
      <c r="B53" s="32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heetViews>
  <sheetFormatPr defaultColWidth="9.140625" defaultRowHeight="12.75"/>
  <cols>
    <col min="1" max="1" width="11.85546875" style="535" bestFit="1" customWidth="1"/>
    <col min="2" max="2" width="105.140625" style="535" bestFit="1" customWidth="1"/>
    <col min="3" max="4" width="16.85546875" style="535" bestFit="1" customWidth="1"/>
    <col min="5" max="5" width="17.5703125" style="535" bestFit="1" customWidth="1"/>
    <col min="6" max="6" width="16.85546875" style="535" bestFit="1" customWidth="1"/>
    <col min="7" max="7" width="28.7109375" style="535" bestFit="1" customWidth="1"/>
    <col min="8" max="8" width="18.42578125" style="535" customWidth="1"/>
    <col min="9" max="16384" width="9.140625" style="535"/>
  </cols>
  <sheetData>
    <row r="1" spans="1:8" ht="13.5">
      <c r="A1" s="525" t="s">
        <v>31</v>
      </c>
      <c r="B1" s="3" t="str">
        <f>'Info '!C2</f>
        <v xml:space="preserve">JSC "Bank of Georgia" </v>
      </c>
    </row>
    <row r="2" spans="1:8" ht="13.5">
      <c r="A2" s="526" t="s">
        <v>32</v>
      </c>
      <c r="B2" s="562">
        <f>'1. key ratios '!B2</f>
        <v>44742</v>
      </c>
    </row>
    <row r="3" spans="1:8">
      <c r="A3" s="527" t="s">
        <v>539</v>
      </c>
    </row>
    <row r="5" spans="1:8" ht="15" customHeight="1">
      <c r="A5" s="715" t="s">
        <v>540</v>
      </c>
      <c r="B5" s="716"/>
      <c r="C5" s="721" t="s">
        <v>541</v>
      </c>
      <c r="D5" s="722"/>
      <c r="E5" s="722"/>
      <c r="F5" s="722"/>
      <c r="G5" s="722"/>
      <c r="H5" s="723"/>
    </row>
    <row r="6" spans="1:8">
      <c r="A6" s="717"/>
      <c r="B6" s="718"/>
      <c r="C6" s="724"/>
      <c r="D6" s="725"/>
      <c r="E6" s="725"/>
      <c r="F6" s="725"/>
      <c r="G6" s="725"/>
      <c r="H6" s="726"/>
    </row>
    <row r="7" spans="1:8">
      <c r="A7" s="719"/>
      <c r="B7" s="720"/>
      <c r="C7" s="559" t="s">
        <v>542</v>
      </c>
      <c r="D7" s="559" t="s">
        <v>543</v>
      </c>
      <c r="E7" s="559" t="s">
        <v>544</v>
      </c>
      <c r="F7" s="559" t="s">
        <v>545</v>
      </c>
      <c r="G7" s="559" t="s">
        <v>546</v>
      </c>
      <c r="H7" s="559" t="s">
        <v>108</v>
      </c>
    </row>
    <row r="8" spans="1:8">
      <c r="A8" s="529">
        <v>1</v>
      </c>
      <c r="B8" s="528" t="s">
        <v>95</v>
      </c>
      <c r="C8" s="607">
        <v>1736716164.74</v>
      </c>
      <c r="D8" s="607">
        <v>618619388.56330109</v>
      </c>
      <c r="E8" s="607">
        <v>1167420767.7026966</v>
      </c>
      <c r="F8" s="607">
        <v>234451898.59790254</v>
      </c>
      <c r="G8" s="607">
        <v>0</v>
      </c>
      <c r="H8" s="607">
        <f>SUM(C8:G8)</f>
        <v>3757208219.6039</v>
      </c>
    </row>
    <row r="9" spans="1:8">
      <c r="A9" s="529">
        <v>2</v>
      </c>
      <c r="B9" s="528" t="s">
        <v>96</v>
      </c>
      <c r="C9" s="607">
        <v>0</v>
      </c>
      <c r="D9" s="607"/>
      <c r="E9" s="607"/>
      <c r="F9" s="607"/>
      <c r="G9" s="607">
        <v>0</v>
      </c>
      <c r="H9" s="607">
        <f t="shared" ref="H9:H21" si="0">SUM(C9:G9)</f>
        <v>0</v>
      </c>
    </row>
    <row r="10" spans="1:8">
      <c r="A10" s="529">
        <v>3</v>
      </c>
      <c r="B10" s="528" t="s">
        <v>268</v>
      </c>
      <c r="C10" s="607"/>
      <c r="D10" s="607"/>
      <c r="E10" s="607"/>
      <c r="F10" s="607"/>
      <c r="G10" s="607"/>
      <c r="H10" s="607">
        <f t="shared" si="0"/>
        <v>0</v>
      </c>
    </row>
    <row r="11" spans="1:8">
      <c r="A11" s="529">
        <v>4</v>
      </c>
      <c r="B11" s="528" t="s">
        <v>97</v>
      </c>
      <c r="C11" s="607"/>
      <c r="D11" s="607">
        <v>256456757.36999997</v>
      </c>
      <c r="E11" s="607">
        <v>837013042.21000004</v>
      </c>
      <c r="F11" s="607">
        <v>0</v>
      </c>
      <c r="G11" s="607"/>
      <c r="H11" s="607">
        <f t="shared" si="0"/>
        <v>1093469799.5799999</v>
      </c>
    </row>
    <row r="12" spans="1:8">
      <c r="A12" s="529">
        <v>5</v>
      </c>
      <c r="B12" s="528" t="s">
        <v>98</v>
      </c>
      <c r="C12" s="607"/>
      <c r="D12" s="607"/>
      <c r="E12" s="607"/>
      <c r="F12" s="607"/>
      <c r="G12" s="607"/>
      <c r="H12" s="607">
        <f t="shared" si="0"/>
        <v>0</v>
      </c>
    </row>
    <row r="13" spans="1:8">
      <c r="A13" s="529">
        <v>6</v>
      </c>
      <c r="B13" s="528" t="s">
        <v>99</v>
      </c>
      <c r="C13" s="607">
        <v>950604040.03000009</v>
      </c>
      <c r="D13" s="607">
        <v>1187296742.21</v>
      </c>
      <c r="E13" s="607"/>
      <c r="F13" s="607"/>
      <c r="G13" s="607">
        <v>0</v>
      </c>
      <c r="H13" s="607">
        <f t="shared" si="0"/>
        <v>2137900782.2400002</v>
      </c>
    </row>
    <row r="14" spans="1:8">
      <c r="A14" s="529">
        <v>7</v>
      </c>
      <c r="B14" s="528" t="s">
        <v>100</v>
      </c>
      <c r="C14" s="607">
        <v>0</v>
      </c>
      <c r="D14" s="607">
        <v>1489678978.8244839</v>
      </c>
      <c r="E14" s="607">
        <v>1941192458.4877319</v>
      </c>
      <c r="F14" s="607">
        <v>2356342822.0228276</v>
      </c>
      <c r="G14" s="607">
        <v>55215230.9619506</v>
      </c>
      <c r="H14" s="607">
        <f t="shared" si="0"/>
        <v>5842429490.2969933</v>
      </c>
    </row>
    <row r="15" spans="1:8">
      <c r="A15" s="529">
        <v>8</v>
      </c>
      <c r="B15" s="528" t="s">
        <v>101</v>
      </c>
      <c r="C15" s="607">
        <v>0</v>
      </c>
      <c r="D15" s="607">
        <v>584257993.65465331</v>
      </c>
      <c r="E15" s="607">
        <v>2468660144.494432</v>
      </c>
      <c r="F15" s="607">
        <v>1425117748.4084678</v>
      </c>
      <c r="G15" s="607">
        <v>7562583.3691436201</v>
      </c>
      <c r="H15" s="607">
        <f t="shared" si="0"/>
        <v>4485598469.9266958</v>
      </c>
    </row>
    <row r="16" spans="1:8">
      <c r="A16" s="529">
        <v>9</v>
      </c>
      <c r="B16" s="528" t="s">
        <v>102</v>
      </c>
      <c r="C16" s="607"/>
      <c r="D16" s="607">
        <v>100816525.25507566</v>
      </c>
      <c r="E16" s="607">
        <v>830147220.98466861</v>
      </c>
      <c r="F16" s="607">
        <v>2684737791.7856979</v>
      </c>
      <c r="G16" s="607">
        <v>1466691.6180527136</v>
      </c>
      <c r="H16" s="607">
        <f t="shared" si="0"/>
        <v>3617168229.6434946</v>
      </c>
    </row>
    <row r="17" spans="1:8">
      <c r="A17" s="529">
        <v>10</v>
      </c>
      <c r="B17" s="563" t="s">
        <v>558</v>
      </c>
      <c r="C17" s="607"/>
      <c r="D17" s="607">
        <v>10315804.378567997</v>
      </c>
      <c r="E17" s="607">
        <v>44358323.782220453</v>
      </c>
      <c r="F17" s="607">
        <v>44184738.472713217</v>
      </c>
      <c r="G17" s="607">
        <v>48745377.623877928</v>
      </c>
      <c r="H17" s="607">
        <f t="shared" si="0"/>
        <v>147604244.25737959</v>
      </c>
    </row>
    <row r="18" spans="1:8">
      <c r="A18" s="529">
        <v>11</v>
      </c>
      <c r="B18" s="528" t="s">
        <v>104</v>
      </c>
      <c r="C18" s="607"/>
      <c r="D18" s="607">
        <v>81137779.1285</v>
      </c>
      <c r="E18" s="607">
        <v>527540172.14928621</v>
      </c>
      <c r="F18" s="607">
        <v>1093218144.980032</v>
      </c>
      <c r="G18" s="607">
        <v>27643097.068003401</v>
      </c>
      <c r="H18" s="607">
        <f t="shared" si="0"/>
        <v>1729539193.3258216</v>
      </c>
    </row>
    <row r="19" spans="1:8">
      <c r="A19" s="529">
        <v>12</v>
      </c>
      <c r="B19" s="528" t="s">
        <v>105</v>
      </c>
      <c r="C19" s="607"/>
      <c r="D19" s="607"/>
      <c r="E19" s="607"/>
      <c r="F19" s="607"/>
      <c r="G19" s="607"/>
      <c r="H19" s="607">
        <f t="shared" si="0"/>
        <v>0</v>
      </c>
    </row>
    <row r="20" spans="1:8">
      <c r="A20" s="529">
        <v>13</v>
      </c>
      <c r="B20" s="528" t="s">
        <v>246</v>
      </c>
      <c r="C20" s="607"/>
      <c r="D20" s="607"/>
      <c r="E20" s="607"/>
      <c r="F20" s="607"/>
      <c r="G20" s="607"/>
      <c r="H20" s="607">
        <f t="shared" si="0"/>
        <v>0</v>
      </c>
    </row>
    <row r="21" spans="1:8">
      <c r="A21" s="529">
        <v>14</v>
      </c>
      <c r="B21" s="528" t="s">
        <v>107</v>
      </c>
      <c r="C21" s="607">
        <v>756428371.86000001</v>
      </c>
      <c r="D21" s="607">
        <v>351761532.12999809</v>
      </c>
      <c r="E21" s="607"/>
      <c r="F21" s="607"/>
      <c r="G21" s="607">
        <v>491993843.02740002</v>
      </c>
      <c r="H21" s="607">
        <f t="shared" si="0"/>
        <v>1600183747.0173981</v>
      </c>
    </row>
    <row r="22" spans="1:8">
      <c r="A22" s="530">
        <v>15</v>
      </c>
      <c r="B22" s="537" t="s">
        <v>108</v>
      </c>
      <c r="C22" s="607">
        <f>+SUM(C8:C16)+SUM(C18:C21)</f>
        <v>3443748576.6300001</v>
      </c>
      <c r="D22" s="607">
        <f t="shared" ref="D22:G22" si="1">+SUM(D8:D16)+SUM(D18:D21)</f>
        <v>4670025697.1360121</v>
      </c>
      <c r="E22" s="607">
        <f t="shared" si="1"/>
        <v>7771973806.0288162</v>
      </c>
      <c r="F22" s="607">
        <f t="shared" si="1"/>
        <v>7793868405.7949276</v>
      </c>
      <c r="G22" s="607">
        <f t="shared" si="1"/>
        <v>583881446.04455042</v>
      </c>
      <c r="H22" s="607">
        <f>+SUM(H8:H16)+SUM(H18:H21)</f>
        <v>24263497931.634304</v>
      </c>
    </row>
    <row r="26" spans="1:8" ht="25.5">
      <c r="B26" s="564" t="s">
        <v>687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heetViews>
  <sheetFormatPr defaultColWidth="9.140625" defaultRowHeight="12.75"/>
  <cols>
    <col min="1" max="1" width="11.85546875" style="565" bestFit="1" customWidth="1"/>
    <col min="2" max="2" width="114.7109375" style="535" customWidth="1"/>
    <col min="3" max="3" width="22.42578125" style="535" customWidth="1"/>
    <col min="4" max="4" width="23.5703125" style="535" customWidth="1"/>
    <col min="5" max="8" width="22.140625" style="535" customWidth="1"/>
    <col min="9" max="9" width="41.42578125" style="535" customWidth="1"/>
    <col min="10" max="16384" width="9.140625" style="535"/>
  </cols>
  <sheetData>
    <row r="1" spans="1:9" ht="13.5">
      <c r="A1" s="525" t="s">
        <v>31</v>
      </c>
      <c r="B1" s="3" t="str">
        <f>'Info '!C2</f>
        <v xml:space="preserve">JSC "Bank of Georgia" </v>
      </c>
    </row>
    <row r="2" spans="1:9" ht="13.5">
      <c r="A2" s="526" t="s">
        <v>32</v>
      </c>
      <c r="B2" s="562">
        <f>'1. key ratios '!B2</f>
        <v>44742</v>
      </c>
    </row>
    <row r="3" spans="1:9">
      <c r="A3" s="527" t="s">
        <v>547</v>
      </c>
    </row>
    <row r="4" spans="1:9">
      <c r="C4" s="566" t="s">
        <v>0</v>
      </c>
      <c r="D4" s="566" t="s">
        <v>1</v>
      </c>
      <c r="E4" s="566" t="s">
        <v>2</v>
      </c>
      <c r="F4" s="566" t="s">
        <v>3</v>
      </c>
      <c r="G4" s="566" t="s">
        <v>4</v>
      </c>
      <c r="H4" s="566" t="s">
        <v>6</v>
      </c>
      <c r="I4" s="566" t="s">
        <v>9</v>
      </c>
    </row>
    <row r="5" spans="1:9" ht="44.25" customHeight="1">
      <c r="A5" s="715" t="s">
        <v>548</v>
      </c>
      <c r="B5" s="716"/>
      <c r="C5" s="729" t="s">
        <v>549</v>
      </c>
      <c r="D5" s="729"/>
      <c r="E5" s="729" t="s">
        <v>550</v>
      </c>
      <c r="F5" s="729" t="s">
        <v>551</v>
      </c>
      <c r="G5" s="727" t="s">
        <v>552</v>
      </c>
      <c r="H5" s="727" t="s">
        <v>553</v>
      </c>
      <c r="I5" s="567" t="s">
        <v>554</v>
      </c>
    </row>
    <row r="6" spans="1:9" ht="60" customHeight="1">
      <c r="A6" s="719"/>
      <c r="B6" s="720"/>
      <c r="C6" s="555" t="s">
        <v>555</v>
      </c>
      <c r="D6" s="555" t="s">
        <v>556</v>
      </c>
      <c r="E6" s="729"/>
      <c r="F6" s="729"/>
      <c r="G6" s="728"/>
      <c r="H6" s="728"/>
      <c r="I6" s="567" t="s">
        <v>557</v>
      </c>
    </row>
    <row r="7" spans="1:9">
      <c r="A7" s="533">
        <v>1</v>
      </c>
      <c r="B7" s="528" t="s">
        <v>95</v>
      </c>
      <c r="C7" s="531"/>
      <c r="D7" s="531">
        <v>3757208219.6039</v>
      </c>
      <c r="E7" s="531"/>
      <c r="F7" s="531"/>
      <c r="G7" s="531"/>
      <c r="H7" s="531"/>
      <c r="I7" s="532">
        <f t="shared" ref="I7:I23" si="0">C7+D7-E7-F7-G7</f>
        <v>3757208219.6039</v>
      </c>
    </row>
    <row r="8" spans="1:9">
      <c r="A8" s="533">
        <v>2</v>
      </c>
      <c r="B8" s="528" t="s">
        <v>96</v>
      </c>
      <c r="C8" s="531"/>
      <c r="D8" s="531"/>
      <c r="E8" s="531"/>
      <c r="F8" s="531"/>
      <c r="G8" s="531"/>
      <c r="H8" s="531"/>
      <c r="I8" s="532">
        <f t="shared" si="0"/>
        <v>0</v>
      </c>
    </row>
    <row r="9" spans="1:9">
      <c r="A9" s="533">
        <v>3</v>
      </c>
      <c r="B9" s="528" t="s">
        <v>268</v>
      </c>
      <c r="C9" s="531"/>
      <c r="D9" s="531"/>
      <c r="E9" s="531"/>
      <c r="F9" s="531"/>
      <c r="G9" s="531"/>
      <c r="H9" s="531"/>
      <c r="I9" s="532">
        <f t="shared" si="0"/>
        <v>0</v>
      </c>
    </row>
    <row r="10" spans="1:9">
      <c r="A10" s="533">
        <v>4</v>
      </c>
      <c r="B10" s="528" t="s">
        <v>97</v>
      </c>
      <c r="C10" s="531"/>
      <c r="D10" s="531">
        <v>1093469799.5799999</v>
      </c>
      <c r="E10" s="531"/>
      <c r="F10" s="531"/>
      <c r="G10" s="531"/>
      <c r="H10" s="531"/>
      <c r="I10" s="532">
        <f t="shared" si="0"/>
        <v>1093469799.5799999</v>
      </c>
    </row>
    <row r="11" spans="1:9">
      <c r="A11" s="533">
        <v>5</v>
      </c>
      <c r="B11" s="528" t="s">
        <v>98</v>
      </c>
      <c r="C11" s="531"/>
      <c r="D11" s="531"/>
      <c r="E11" s="531"/>
      <c r="F11" s="531"/>
      <c r="G11" s="531"/>
      <c r="H11" s="531"/>
      <c r="I11" s="532">
        <f t="shared" si="0"/>
        <v>0</v>
      </c>
    </row>
    <row r="12" spans="1:9">
      <c r="A12" s="533">
        <v>6</v>
      </c>
      <c r="B12" s="528" t="s">
        <v>99</v>
      </c>
      <c r="C12" s="531"/>
      <c r="D12" s="531">
        <v>2137900782.2400002</v>
      </c>
      <c r="E12" s="531"/>
      <c r="F12" s="531"/>
      <c r="G12" s="531"/>
      <c r="H12" s="531"/>
      <c r="I12" s="532">
        <f t="shared" si="0"/>
        <v>2137900782.2400002</v>
      </c>
    </row>
    <row r="13" spans="1:9">
      <c r="A13" s="533">
        <v>7</v>
      </c>
      <c r="B13" s="528" t="s">
        <v>100</v>
      </c>
      <c r="C13" s="531">
        <v>318982691.70000005</v>
      </c>
      <c r="D13" s="531">
        <v>5702460635.255847</v>
      </c>
      <c r="E13" s="531">
        <v>179013836.65885329</v>
      </c>
      <c r="F13" s="531">
        <v>98760382.823331982</v>
      </c>
      <c r="G13" s="531"/>
      <c r="H13" s="531">
        <v>249925.49</v>
      </c>
      <c r="I13" s="532">
        <f t="shared" si="0"/>
        <v>5743669107.4736614</v>
      </c>
    </row>
    <row r="14" spans="1:9">
      <c r="A14" s="533">
        <v>8</v>
      </c>
      <c r="B14" s="528" t="s">
        <v>101</v>
      </c>
      <c r="C14" s="531">
        <v>299779831.74000001</v>
      </c>
      <c r="D14" s="531">
        <v>4323924327.7562933</v>
      </c>
      <c r="E14" s="531">
        <v>138105689.56959721</v>
      </c>
      <c r="F14" s="531">
        <v>79852556.989197195</v>
      </c>
      <c r="G14" s="531"/>
      <c r="H14" s="531">
        <v>37203284.850000001</v>
      </c>
      <c r="I14" s="532">
        <f t="shared" si="0"/>
        <v>4405745912.937499</v>
      </c>
    </row>
    <row r="15" spans="1:9">
      <c r="A15" s="533">
        <v>9</v>
      </c>
      <c r="B15" s="528" t="s">
        <v>102</v>
      </c>
      <c r="C15" s="531">
        <v>107245165.44</v>
      </c>
      <c r="D15" s="531">
        <v>3552452807.3261476</v>
      </c>
      <c r="E15" s="531">
        <v>42529743.122652858</v>
      </c>
      <c r="F15" s="531">
        <v>68932555.572551057</v>
      </c>
      <c r="G15" s="531"/>
      <c r="H15" s="531">
        <v>419475.76</v>
      </c>
      <c r="I15" s="532">
        <f t="shared" si="0"/>
        <v>3548235674.0709434</v>
      </c>
    </row>
    <row r="16" spans="1:9">
      <c r="A16" s="533">
        <v>10</v>
      </c>
      <c r="B16" s="563" t="s">
        <v>558</v>
      </c>
      <c r="C16" s="531">
        <v>242267856.5</v>
      </c>
      <c r="D16" s="531">
        <v>22002435.824381422</v>
      </c>
      <c r="E16" s="531">
        <v>116666048.0670018</v>
      </c>
      <c r="F16" s="531">
        <v>391072.42406814825</v>
      </c>
      <c r="G16" s="531"/>
      <c r="H16" s="531">
        <v>43280066.340000004</v>
      </c>
      <c r="I16" s="532">
        <f t="shared" si="0"/>
        <v>147213171.83331144</v>
      </c>
    </row>
    <row r="17" spans="1:9">
      <c r="A17" s="533">
        <v>11</v>
      </c>
      <c r="B17" s="528" t="s">
        <v>104</v>
      </c>
      <c r="C17" s="531">
        <v>31205632.817405399</v>
      </c>
      <c r="D17" s="531">
        <v>1700938135.2884161</v>
      </c>
      <c r="E17" s="531">
        <v>2604574.7800000003</v>
      </c>
      <c r="F17" s="531">
        <v>33579963.455724552</v>
      </c>
      <c r="G17" s="531"/>
      <c r="H17" s="531">
        <v>5407380.2400000002</v>
      </c>
      <c r="I17" s="532">
        <f t="shared" si="0"/>
        <v>1695959229.8700972</v>
      </c>
    </row>
    <row r="18" spans="1:9">
      <c r="A18" s="533">
        <v>12</v>
      </c>
      <c r="B18" s="528" t="s">
        <v>105</v>
      </c>
      <c r="C18" s="531"/>
      <c r="D18" s="531"/>
      <c r="E18" s="531"/>
      <c r="F18" s="531"/>
      <c r="G18" s="531"/>
      <c r="H18" s="531"/>
      <c r="I18" s="532">
        <f t="shared" si="0"/>
        <v>0</v>
      </c>
    </row>
    <row r="19" spans="1:9">
      <c r="A19" s="533">
        <v>13</v>
      </c>
      <c r="B19" s="528" t="s">
        <v>246</v>
      </c>
      <c r="C19" s="531"/>
      <c r="D19" s="531"/>
      <c r="E19" s="531"/>
      <c r="F19" s="531"/>
      <c r="G19" s="531"/>
      <c r="H19" s="531"/>
      <c r="I19" s="532">
        <f t="shared" si="0"/>
        <v>0</v>
      </c>
    </row>
    <row r="20" spans="1:9">
      <c r="A20" s="533">
        <v>14</v>
      </c>
      <c r="B20" s="528" t="s">
        <v>107</v>
      </c>
      <c r="C20" s="531">
        <v>377035961.71539456</v>
      </c>
      <c r="D20" s="531">
        <v>1575102619.8634262</v>
      </c>
      <c r="E20" s="531">
        <v>192255889.47120002</v>
      </c>
      <c r="F20" s="531">
        <v>3190.9905227422701</v>
      </c>
      <c r="G20" s="531">
        <v>6908066</v>
      </c>
      <c r="H20" s="531">
        <v>2182294.8043999365</v>
      </c>
      <c r="I20" s="532">
        <f t="shared" si="0"/>
        <v>1752971435.1170979</v>
      </c>
    </row>
    <row r="21" spans="1:9" s="568" customFormat="1">
      <c r="A21" s="534">
        <v>15</v>
      </c>
      <c r="B21" s="537" t="s">
        <v>108</v>
      </c>
      <c r="C21" s="537">
        <v>1134249283.4128001</v>
      </c>
      <c r="D21" s="537">
        <v>23843457326.914032</v>
      </c>
      <c r="E21" s="537">
        <v>554509733.6023035</v>
      </c>
      <c r="F21" s="537">
        <v>281128649.8313275</v>
      </c>
      <c r="G21" s="537">
        <v>6908066</v>
      </c>
      <c r="H21" s="537">
        <v>45462361.144399941</v>
      </c>
      <c r="I21" s="532">
        <f t="shared" si="0"/>
        <v>24135160160.8932</v>
      </c>
    </row>
    <row r="22" spans="1:9">
      <c r="A22" s="569">
        <v>16</v>
      </c>
      <c r="B22" s="570" t="s">
        <v>559</v>
      </c>
      <c r="C22" s="531">
        <v>721936692.99000001</v>
      </c>
      <c r="D22" s="531">
        <v>15235343156.004198</v>
      </c>
      <c r="E22" s="531">
        <v>356850124.17009997</v>
      </c>
      <c r="F22" s="531">
        <v>280315716.82990003</v>
      </c>
      <c r="G22" s="531">
        <v>0</v>
      </c>
      <c r="H22" s="531">
        <v>43280066.339999959</v>
      </c>
      <c r="I22" s="532">
        <f t="shared" si="0"/>
        <v>15320114007.994198</v>
      </c>
    </row>
    <row r="23" spans="1:9">
      <c r="A23" s="569">
        <v>17</v>
      </c>
      <c r="B23" s="570" t="s">
        <v>560</v>
      </c>
      <c r="C23" s="531"/>
      <c r="D23" s="531">
        <v>3139501799.9100003</v>
      </c>
      <c r="E23" s="531">
        <v>100754.16</v>
      </c>
      <c r="F23" s="531">
        <v>492081.29399999999</v>
      </c>
      <c r="G23" s="531"/>
      <c r="H23" s="531"/>
      <c r="I23" s="532">
        <f t="shared" si="0"/>
        <v>3138908964.4560003</v>
      </c>
    </row>
    <row r="26" spans="1:9" ht="25.5">
      <c r="B26" s="564" t="s">
        <v>687</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Normal="100" workbookViewId="0"/>
  </sheetViews>
  <sheetFormatPr defaultColWidth="9.140625" defaultRowHeight="12.75"/>
  <cols>
    <col min="1" max="1" width="11" style="535" bestFit="1" customWidth="1"/>
    <col min="2" max="2" width="93.42578125" style="535" customWidth="1"/>
    <col min="3" max="8" width="22" style="535" customWidth="1"/>
    <col min="9" max="9" width="42.28515625" style="535" bestFit="1" customWidth="1"/>
    <col min="10" max="16384" width="9.140625" style="535"/>
  </cols>
  <sheetData>
    <row r="1" spans="1:9" ht="13.5">
      <c r="A1" s="525" t="s">
        <v>31</v>
      </c>
      <c r="B1" s="3" t="str">
        <f>'Info '!C2</f>
        <v xml:space="preserve">JSC "Bank of Georgia" </v>
      </c>
    </row>
    <row r="2" spans="1:9" ht="13.5">
      <c r="A2" s="526" t="s">
        <v>32</v>
      </c>
      <c r="B2" s="562">
        <f>'1. key ratios '!B2</f>
        <v>44742</v>
      </c>
    </row>
    <row r="3" spans="1:9">
      <c r="A3" s="527" t="s">
        <v>561</v>
      </c>
    </row>
    <row r="4" spans="1:9">
      <c r="C4" s="566" t="s">
        <v>0</v>
      </c>
      <c r="D4" s="566" t="s">
        <v>1</v>
      </c>
      <c r="E4" s="566" t="s">
        <v>2</v>
      </c>
      <c r="F4" s="566" t="s">
        <v>3</v>
      </c>
      <c r="G4" s="566" t="s">
        <v>4</v>
      </c>
      <c r="H4" s="566" t="s">
        <v>6</v>
      </c>
      <c r="I4" s="566" t="s">
        <v>9</v>
      </c>
    </row>
    <row r="5" spans="1:9" ht="46.5" customHeight="1">
      <c r="A5" s="715" t="s">
        <v>702</v>
      </c>
      <c r="B5" s="716"/>
      <c r="C5" s="729" t="s">
        <v>549</v>
      </c>
      <c r="D5" s="729"/>
      <c r="E5" s="729" t="s">
        <v>550</v>
      </c>
      <c r="F5" s="729" t="s">
        <v>551</v>
      </c>
      <c r="G5" s="727" t="s">
        <v>552</v>
      </c>
      <c r="H5" s="727" t="s">
        <v>553</v>
      </c>
      <c r="I5" s="567" t="s">
        <v>554</v>
      </c>
    </row>
    <row r="6" spans="1:9" ht="75" customHeight="1">
      <c r="A6" s="719"/>
      <c r="B6" s="720"/>
      <c r="C6" s="555" t="s">
        <v>555</v>
      </c>
      <c r="D6" s="555" t="s">
        <v>556</v>
      </c>
      <c r="E6" s="729"/>
      <c r="F6" s="729"/>
      <c r="G6" s="728"/>
      <c r="H6" s="728"/>
      <c r="I6" s="567" t="s">
        <v>557</v>
      </c>
    </row>
    <row r="7" spans="1:9">
      <c r="A7" s="531">
        <v>1</v>
      </c>
      <c r="B7" s="536" t="s">
        <v>692</v>
      </c>
      <c r="C7" s="608">
        <v>15782615.257931996</v>
      </c>
      <c r="D7" s="608">
        <v>4361352450.4140673</v>
      </c>
      <c r="E7" s="608">
        <v>7297056.5200000014</v>
      </c>
      <c r="F7" s="608">
        <v>11685168.279999999</v>
      </c>
      <c r="G7" s="608">
        <v>0</v>
      </c>
      <c r="H7" s="608">
        <v>0</v>
      </c>
      <c r="I7" s="609">
        <f t="shared" ref="I7:I34" si="0">C7+D7-E7-F7-G7</f>
        <v>4358152840.8719988</v>
      </c>
    </row>
    <row r="8" spans="1:9">
      <c r="A8" s="531">
        <v>2</v>
      </c>
      <c r="B8" s="536" t="s">
        <v>562</v>
      </c>
      <c r="C8" s="608">
        <v>208064932.25528276</v>
      </c>
      <c r="D8" s="608">
        <v>4591882353.4990902</v>
      </c>
      <c r="E8" s="608">
        <v>70239108.140508473</v>
      </c>
      <c r="F8" s="608">
        <v>28279716.043999996</v>
      </c>
      <c r="G8" s="608">
        <v>0</v>
      </c>
      <c r="H8" s="608">
        <v>0</v>
      </c>
      <c r="I8" s="609">
        <f t="shared" si="0"/>
        <v>4701428461.5698643</v>
      </c>
    </row>
    <row r="9" spans="1:9">
      <c r="A9" s="531">
        <v>3</v>
      </c>
      <c r="B9" s="536" t="s">
        <v>563</v>
      </c>
      <c r="C9" s="608">
        <v>0</v>
      </c>
      <c r="D9" s="608">
        <v>0</v>
      </c>
      <c r="E9" s="608">
        <v>0</v>
      </c>
      <c r="F9" s="608">
        <v>0</v>
      </c>
      <c r="G9" s="608">
        <v>0</v>
      </c>
      <c r="H9" s="608">
        <v>0</v>
      </c>
      <c r="I9" s="609">
        <f t="shared" si="0"/>
        <v>0</v>
      </c>
    </row>
    <row r="10" spans="1:9">
      <c r="A10" s="531">
        <v>4</v>
      </c>
      <c r="B10" s="536" t="s">
        <v>693</v>
      </c>
      <c r="C10" s="608">
        <v>27994033.449999996</v>
      </c>
      <c r="D10" s="608">
        <v>457459248.19168192</v>
      </c>
      <c r="E10" s="608">
        <v>11551536.874999998</v>
      </c>
      <c r="F10" s="608">
        <v>8537722.2300000004</v>
      </c>
      <c r="G10" s="608">
        <v>0</v>
      </c>
      <c r="H10" s="608">
        <v>0</v>
      </c>
      <c r="I10" s="609">
        <f t="shared" si="0"/>
        <v>465364022.53668189</v>
      </c>
    </row>
    <row r="11" spans="1:9">
      <c r="A11" s="531">
        <v>5</v>
      </c>
      <c r="B11" s="536" t="s">
        <v>564</v>
      </c>
      <c r="C11" s="608">
        <v>54131429.779999994</v>
      </c>
      <c r="D11" s="608">
        <v>835992925.38280296</v>
      </c>
      <c r="E11" s="608">
        <v>22697595.299999997</v>
      </c>
      <c r="F11" s="608">
        <v>15309625.966863751</v>
      </c>
      <c r="G11" s="608">
        <v>0</v>
      </c>
      <c r="H11" s="608">
        <v>1901.2</v>
      </c>
      <c r="I11" s="609">
        <f t="shared" si="0"/>
        <v>852117133.89593923</v>
      </c>
    </row>
    <row r="12" spans="1:9">
      <c r="A12" s="531">
        <v>6</v>
      </c>
      <c r="B12" s="536" t="s">
        <v>565</v>
      </c>
      <c r="C12" s="608">
        <v>30351689.030000009</v>
      </c>
      <c r="D12" s="608">
        <v>560020340.50676727</v>
      </c>
      <c r="E12" s="608">
        <v>18679680.010000002</v>
      </c>
      <c r="F12" s="608">
        <v>10076194.739999998</v>
      </c>
      <c r="G12" s="608">
        <v>0</v>
      </c>
      <c r="H12" s="608">
        <v>272334.03999999998</v>
      </c>
      <c r="I12" s="609">
        <f t="shared" si="0"/>
        <v>561616154.78676724</v>
      </c>
    </row>
    <row r="13" spans="1:9">
      <c r="A13" s="531">
        <v>7</v>
      </c>
      <c r="B13" s="536" t="s">
        <v>566</v>
      </c>
      <c r="C13" s="608">
        <v>18498815.060000002</v>
      </c>
      <c r="D13" s="608">
        <v>502672054.17197305</v>
      </c>
      <c r="E13" s="608">
        <v>8153313.7499999963</v>
      </c>
      <c r="F13" s="608">
        <v>9224655.3100000005</v>
      </c>
      <c r="G13" s="608">
        <v>0</v>
      </c>
      <c r="H13" s="608">
        <v>0</v>
      </c>
      <c r="I13" s="609">
        <f t="shared" si="0"/>
        <v>503792900.17197305</v>
      </c>
    </row>
    <row r="14" spans="1:9">
      <c r="A14" s="531">
        <v>8</v>
      </c>
      <c r="B14" s="536" t="s">
        <v>567</v>
      </c>
      <c r="C14" s="608">
        <v>47740210.012033872</v>
      </c>
      <c r="D14" s="608">
        <v>531674515.88316905</v>
      </c>
      <c r="E14" s="608">
        <v>26608595.592316099</v>
      </c>
      <c r="F14" s="608">
        <v>10137206.190000001</v>
      </c>
      <c r="G14" s="608">
        <v>0</v>
      </c>
      <c r="H14" s="608">
        <v>926876.37</v>
      </c>
      <c r="I14" s="609">
        <f t="shared" si="0"/>
        <v>542668924.11288667</v>
      </c>
    </row>
    <row r="15" spans="1:9">
      <c r="A15" s="531">
        <v>9</v>
      </c>
      <c r="B15" s="536" t="s">
        <v>568</v>
      </c>
      <c r="C15" s="608">
        <v>36698965.969999999</v>
      </c>
      <c r="D15" s="608">
        <v>784942858.13501453</v>
      </c>
      <c r="E15" s="608">
        <v>34168111.075872652</v>
      </c>
      <c r="F15" s="608">
        <v>10350931.159671683</v>
      </c>
      <c r="G15" s="608">
        <v>0</v>
      </c>
      <c r="H15" s="608">
        <v>124593.75</v>
      </c>
      <c r="I15" s="609">
        <f t="shared" si="0"/>
        <v>777122781.86947024</v>
      </c>
    </row>
    <row r="16" spans="1:9">
      <c r="A16" s="531">
        <v>10</v>
      </c>
      <c r="B16" s="536" t="s">
        <v>569</v>
      </c>
      <c r="C16" s="608">
        <v>8896912.3900000006</v>
      </c>
      <c r="D16" s="608">
        <v>178392843.00197902</v>
      </c>
      <c r="E16" s="608">
        <v>3072929.2099999995</v>
      </c>
      <c r="F16" s="608">
        <v>3461593.8000000003</v>
      </c>
      <c r="G16" s="608">
        <v>0</v>
      </c>
      <c r="H16" s="608">
        <v>0</v>
      </c>
      <c r="I16" s="609">
        <f t="shared" si="0"/>
        <v>180755232.38197902</v>
      </c>
    </row>
    <row r="17" spans="1:10">
      <c r="A17" s="531">
        <v>11</v>
      </c>
      <c r="B17" s="536" t="s">
        <v>570</v>
      </c>
      <c r="C17" s="608">
        <v>2172497.0399999996</v>
      </c>
      <c r="D17" s="608">
        <v>158872865.72331601</v>
      </c>
      <c r="E17" s="608">
        <v>1411553.6699999997</v>
      </c>
      <c r="F17" s="608">
        <v>3060972.66</v>
      </c>
      <c r="G17" s="608">
        <v>0</v>
      </c>
      <c r="H17" s="608">
        <v>28818.82</v>
      </c>
      <c r="I17" s="609">
        <f t="shared" si="0"/>
        <v>156572836.43331602</v>
      </c>
    </row>
    <row r="18" spans="1:10">
      <c r="A18" s="531">
        <v>12</v>
      </c>
      <c r="B18" s="536" t="s">
        <v>571</v>
      </c>
      <c r="C18" s="608">
        <v>31963291.168241005</v>
      </c>
      <c r="D18" s="608">
        <v>762651082.62275612</v>
      </c>
      <c r="E18" s="608">
        <v>15009078.790000003</v>
      </c>
      <c r="F18" s="608">
        <v>14481990.650000002</v>
      </c>
      <c r="G18" s="608">
        <v>0</v>
      </c>
      <c r="H18" s="608">
        <v>644678.88</v>
      </c>
      <c r="I18" s="609">
        <f t="shared" si="0"/>
        <v>765123304.35099721</v>
      </c>
    </row>
    <row r="19" spans="1:10">
      <c r="A19" s="531">
        <v>13</v>
      </c>
      <c r="B19" s="536" t="s">
        <v>572</v>
      </c>
      <c r="C19" s="608">
        <v>3649880.93</v>
      </c>
      <c r="D19" s="608">
        <v>220597448.69606602</v>
      </c>
      <c r="E19" s="608">
        <v>1725879.4699999997</v>
      </c>
      <c r="F19" s="608">
        <v>3995751.3899999997</v>
      </c>
      <c r="G19" s="608">
        <v>0</v>
      </c>
      <c r="H19" s="608">
        <v>117715.34</v>
      </c>
      <c r="I19" s="609">
        <f t="shared" si="0"/>
        <v>218525698.76606604</v>
      </c>
    </row>
    <row r="20" spans="1:10">
      <c r="A20" s="531">
        <v>14</v>
      </c>
      <c r="B20" s="536" t="s">
        <v>573</v>
      </c>
      <c r="C20" s="608">
        <v>70038251.413600981</v>
      </c>
      <c r="D20" s="608">
        <v>985178204.222175</v>
      </c>
      <c r="E20" s="608">
        <v>41410495.107357815</v>
      </c>
      <c r="F20" s="608">
        <v>15446504.573436022</v>
      </c>
      <c r="G20" s="608">
        <v>0</v>
      </c>
      <c r="H20" s="608">
        <v>33988.410000000003</v>
      </c>
      <c r="I20" s="609">
        <f t="shared" si="0"/>
        <v>998359455.95498216</v>
      </c>
    </row>
    <row r="21" spans="1:10">
      <c r="A21" s="531">
        <v>15</v>
      </c>
      <c r="B21" s="536" t="s">
        <v>574</v>
      </c>
      <c r="C21" s="608">
        <v>20186615.450000007</v>
      </c>
      <c r="D21" s="608">
        <v>177899175.57491398</v>
      </c>
      <c r="E21" s="608">
        <v>7741789.8199999975</v>
      </c>
      <c r="F21" s="608">
        <v>3143925.84</v>
      </c>
      <c r="G21" s="608">
        <v>0</v>
      </c>
      <c r="H21" s="608">
        <v>1462.13</v>
      </c>
      <c r="I21" s="609">
        <f t="shared" si="0"/>
        <v>187200075.364914</v>
      </c>
    </row>
    <row r="22" spans="1:10">
      <c r="A22" s="531">
        <v>16</v>
      </c>
      <c r="B22" s="536" t="s">
        <v>575</v>
      </c>
      <c r="C22" s="608">
        <v>57976686.969999991</v>
      </c>
      <c r="D22" s="608">
        <v>458929172.79329395</v>
      </c>
      <c r="E22" s="608">
        <v>27948975.251760002</v>
      </c>
      <c r="F22" s="608">
        <v>8516989.1099999975</v>
      </c>
      <c r="G22" s="608">
        <v>0</v>
      </c>
      <c r="H22" s="608">
        <v>0</v>
      </c>
      <c r="I22" s="609">
        <f t="shared" si="0"/>
        <v>480439895.4015339</v>
      </c>
    </row>
    <row r="23" spans="1:10">
      <c r="A23" s="531">
        <v>17</v>
      </c>
      <c r="B23" s="536" t="s">
        <v>696</v>
      </c>
      <c r="C23" s="608">
        <v>6257906.9300000016</v>
      </c>
      <c r="D23" s="608">
        <v>91663198.818519995</v>
      </c>
      <c r="E23" s="608">
        <v>3714228.6400000006</v>
      </c>
      <c r="F23" s="608">
        <v>1710378.1300000001</v>
      </c>
      <c r="G23" s="608">
        <v>0</v>
      </c>
      <c r="H23" s="608">
        <v>0</v>
      </c>
      <c r="I23" s="609">
        <f t="shared" si="0"/>
        <v>92496498.978520006</v>
      </c>
    </row>
    <row r="24" spans="1:10">
      <c r="A24" s="531">
        <v>18</v>
      </c>
      <c r="B24" s="536" t="s">
        <v>576</v>
      </c>
      <c r="C24" s="608">
        <v>5874759.7799999984</v>
      </c>
      <c r="D24" s="608">
        <v>537650088.3459239</v>
      </c>
      <c r="E24" s="608">
        <v>3069810.44</v>
      </c>
      <c r="F24" s="608">
        <v>10647098.901376</v>
      </c>
      <c r="G24" s="608">
        <v>0</v>
      </c>
      <c r="H24" s="608">
        <v>0</v>
      </c>
      <c r="I24" s="609">
        <f t="shared" si="0"/>
        <v>529807938.78454781</v>
      </c>
    </row>
    <row r="25" spans="1:10">
      <c r="A25" s="531">
        <v>19</v>
      </c>
      <c r="B25" s="536" t="s">
        <v>577</v>
      </c>
      <c r="C25" s="608">
        <v>7799140.8199999984</v>
      </c>
      <c r="D25" s="608">
        <v>107292443.075628</v>
      </c>
      <c r="E25" s="608">
        <v>3148723.5499999993</v>
      </c>
      <c r="F25" s="608">
        <v>2122377.61</v>
      </c>
      <c r="G25" s="608">
        <v>0</v>
      </c>
      <c r="H25" s="608">
        <v>0</v>
      </c>
      <c r="I25" s="609">
        <f t="shared" si="0"/>
        <v>109820482.73562799</v>
      </c>
    </row>
    <row r="26" spans="1:10">
      <c r="A26" s="531">
        <v>20</v>
      </c>
      <c r="B26" s="536" t="s">
        <v>695</v>
      </c>
      <c r="C26" s="608">
        <v>8897252.3126150016</v>
      </c>
      <c r="D26" s="608">
        <v>459932473.27996618</v>
      </c>
      <c r="E26" s="608">
        <v>3380363.6500000004</v>
      </c>
      <c r="F26" s="608">
        <v>8987340.5100000016</v>
      </c>
      <c r="G26" s="608">
        <v>0</v>
      </c>
      <c r="H26" s="608">
        <v>0</v>
      </c>
      <c r="I26" s="609">
        <f t="shared" si="0"/>
        <v>456462021.43258119</v>
      </c>
      <c r="J26" s="538"/>
    </row>
    <row r="27" spans="1:10">
      <c r="A27" s="531">
        <v>21</v>
      </c>
      <c r="B27" s="536" t="s">
        <v>578</v>
      </c>
      <c r="C27" s="608">
        <v>2230913</v>
      </c>
      <c r="D27" s="608">
        <v>81045925.965753004</v>
      </c>
      <c r="E27" s="608">
        <v>1031086.4399999997</v>
      </c>
      <c r="F27" s="608">
        <v>1496831.6900000002</v>
      </c>
      <c r="G27" s="608">
        <v>0</v>
      </c>
      <c r="H27" s="608">
        <v>0</v>
      </c>
      <c r="I27" s="609">
        <f t="shared" si="0"/>
        <v>80748920.835753009</v>
      </c>
      <c r="J27" s="538"/>
    </row>
    <row r="28" spans="1:10">
      <c r="A28" s="531">
        <v>22</v>
      </c>
      <c r="B28" s="536" t="s">
        <v>579</v>
      </c>
      <c r="C28" s="608">
        <v>8333238.6300000027</v>
      </c>
      <c r="D28" s="608">
        <v>240063138.21774796</v>
      </c>
      <c r="E28" s="608">
        <v>3090669.2</v>
      </c>
      <c r="F28" s="608">
        <v>4667820.3099999996</v>
      </c>
      <c r="G28" s="608">
        <v>0</v>
      </c>
      <c r="H28" s="608">
        <v>0</v>
      </c>
      <c r="I28" s="609">
        <f t="shared" si="0"/>
        <v>240637887.33774796</v>
      </c>
      <c r="J28" s="538"/>
    </row>
    <row r="29" spans="1:10">
      <c r="A29" s="531">
        <v>23</v>
      </c>
      <c r="B29" s="536" t="s">
        <v>580</v>
      </c>
      <c r="C29" s="608">
        <v>72605276.445254236</v>
      </c>
      <c r="D29" s="608">
        <v>2394160021.6947694</v>
      </c>
      <c r="E29" s="608">
        <v>30943096.08898304</v>
      </c>
      <c r="F29" s="608">
        <v>45789707.351974621</v>
      </c>
      <c r="G29" s="608">
        <v>0</v>
      </c>
      <c r="H29" s="608">
        <v>481305.96</v>
      </c>
      <c r="I29" s="609">
        <f t="shared" si="0"/>
        <v>2390032494.6990662</v>
      </c>
      <c r="J29" s="538"/>
    </row>
    <row r="30" spans="1:10">
      <c r="A30" s="531">
        <v>24</v>
      </c>
      <c r="B30" s="536" t="s">
        <v>694</v>
      </c>
      <c r="C30" s="608">
        <v>29677028.980000008</v>
      </c>
      <c r="D30" s="608">
        <v>956707389.55877018</v>
      </c>
      <c r="E30" s="608">
        <v>14780508.689999996</v>
      </c>
      <c r="F30" s="608">
        <v>17657083.745014001</v>
      </c>
      <c r="G30" s="608">
        <v>0</v>
      </c>
      <c r="H30" s="608">
        <v>1169105.19</v>
      </c>
      <c r="I30" s="609">
        <f t="shared" si="0"/>
        <v>953946826.10375631</v>
      </c>
      <c r="J30" s="538"/>
    </row>
    <row r="31" spans="1:10">
      <c r="A31" s="531">
        <v>25</v>
      </c>
      <c r="B31" s="536" t="s">
        <v>581</v>
      </c>
      <c r="C31" s="608">
        <v>96340449.371560231</v>
      </c>
      <c r="D31" s="608">
        <v>1634086568.9754035</v>
      </c>
      <c r="E31" s="608">
        <v>39576976.018305086</v>
      </c>
      <c r="F31" s="608">
        <v>30538018.130991448</v>
      </c>
      <c r="G31" s="608">
        <v>0</v>
      </c>
      <c r="H31" s="608">
        <v>39477286.25</v>
      </c>
      <c r="I31" s="609">
        <f t="shared" si="0"/>
        <v>1660312024.1976674</v>
      </c>
      <c r="J31" s="538"/>
    </row>
    <row r="32" spans="1:10">
      <c r="A32" s="531">
        <v>26</v>
      </c>
      <c r="B32" s="536" t="s">
        <v>691</v>
      </c>
      <c r="C32" s="608">
        <v>5889385.2462800005</v>
      </c>
      <c r="D32" s="608">
        <v>76606249.769439965</v>
      </c>
      <c r="E32" s="608">
        <v>4878946.370000001</v>
      </c>
      <c r="F32" s="608">
        <v>1482193.5800000003</v>
      </c>
      <c r="G32" s="608">
        <v>0</v>
      </c>
      <c r="H32" s="608">
        <v>0</v>
      </c>
      <c r="I32" s="609">
        <f t="shared" si="0"/>
        <v>76134495.065719962</v>
      </c>
      <c r="J32" s="538"/>
    </row>
    <row r="33" spans="1:10">
      <c r="A33" s="531">
        <v>27</v>
      </c>
      <c r="B33" s="531" t="s">
        <v>582</v>
      </c>
      <c r="C33" s="608">
        <v>256197105.72000003</v>
      </c>
      <c r="D33" s="608">
        <v>1695631536.2420425</v>
      </c>
      <c r="E33" s="608">
        <v>149078871.78120002</v>
      </c>
      <c r="F33" s="608">
        <v>320851.92800000001</v>
      </c>
      <c r="G33" s="608">
        <v>6908066</v>
      </c>
      <c r="H33" s="608">
        <v>2182294.8043999365</v>
      </c>
      <c r="I33" s="609">
        <f t="shared" si="0"/>
        <v>1795520852.2528427</v>
      </c>
      <c r="J33" s="538"/>
    </row>
    <row r="34" spans="1:10">
      <c r="A34" s="531">
        <v>28</v>
      </c>
      <c r="B34" s="537" t="s">
        <v>108</v>
      </c>
      <c r="C34" s="607">
        <f>SUM(C7:C33)</f>
        <v>1134249283.4128001</v>
      </c>
      <c r="D34" s="607">
        <f t="shared" ref="D34:H34" si="1">SUM(D7:D33)</f>
        <v>23843356572.763035</v>
      </c>
      <c r="E34" s="607">
        <f t="shared" si="1"/>
        <v>554408979.45130312</v>
      </c>
      <c r="F34" s="607">
        <f t="shared" si="1"/>
        <v>281128649.8313275</v>
      </c>
      <c r="G34" s="607">
        <f t="shared" si="1"/>
        <v>6908066</v>
      </c>
      <c r="H34" s="607">
        <f t="shared" si="1"/>
        <v>45462361.144399941</v>
      </c>
      <c r="I34" s="609">
        <f t="shared" si="0"/>
        <v>24135160160.893204</v>
      </c>
      <c r="J34" s="538"/>
    </row>
    <row r="35" spans="1:10">
      <c r="A35" s="538"/>
      <c r="B35" s="538"/>
      <c r="C35" s="538"/>
      <c r="D35" s="538"/>
      <c r="E35" s="538"/>
      <c r="F35" s="538"/>
      <c r="G35" s="538"/>
      <c r="H35" s="538"/>
      <c r="I35" s="538"/>
      <c r="J35" s="538"/>
    </row>
    <row r="36" spans="1:10">
      <c r="A36" s="538"/>
      <c r="B36" s="571"/>
      <c r="C36" s="538"/>
      <c r="D36" s="538"/>
      <c r="E36" s="538"/>
      <c r="F36" s="538"/>
      <c r="G36" s="538"/>
      <c r="H36" s="538"/>
      <c r="I36" s="538"/>
      <c r="J36" s="538"/>
    </row>
    <row r="37" spans="1:10">
      <c r="A37" s="538"/>
      <c r="B37" s="538"/>
      <c r="C37" s="538"/>
      <c r="D37" s="538"/>
      <c r="E37" s="538"/>
      <c r="F37" s="538"/>
      <c r="G37" s="538"/>
      <c r="H37" s="538"/>
      <c r="I37" s="538"/>
      <c r="J37" s="538"/>
    </row>
    <row r="38" spans="1:10">
      <c r="A38" s="538"/>
      <c r="B38" s="538"/>
      <c r="C38" s="538"/>
      <c r="D38" s="538"/>
      <c r="E38" s="538"/>
      <c r="F38" s="538"/>
      <c r="G38" s="538"/>
      <c r="H38" s="538"/>
      <c r="I38" s="538"/>
      <c r="J38" s="538"/>
    </row>
    <row r="39" spans="1:10">
      <c r="A39" s="538"/>
      <c r="B39" s="538"/>
      <c r="C39" s="538"/>
      <c r="D39" s="538"/>
      <c r="E39" s="538"/>
      <c r="F39" s="538"/>
      <c r="G39" s="538"/>
      <c r="H39" s="538"/>
      <c r="I39" s="538"/>
      <c r="J39" s="538"/>
    </row>
    <row r="40" spans="1:10">
      <c r="A40" s="538"/>
      <c r="B40" s="538"/>
      <c r="C40" s="538"/>
      <c r="D40" s="538"/>
      <c r="E40" s="538"/>
      <c r="F40" s="538"/>
      <c r="G40" s="538"/>
      <c r="H40" s="538"/>
      <c r="I40" s="538"/>
      <c r="J40" s="538"/>
    </row>
    <row r="41" spans="1:10">
      <c r="A41" s="538"/>
      <c r="B41" s="538"/>
      <c r="C41" s="538"/>
      <c r="D41" s="538"/>
      <c r="E41" s="538"/>
      <c r="F41" s="538"/>
      <c r="G41" s="538"/>
      <c r="H41" s="538"/>
      <c r="I41" s="538"/>
      <c r="J41" s="538"/>
    </row>
    <row r="42" spans="1:10">
      <c r="A42" s="572"/>
      <c r="B42" s="572"/>
      <c r="C42" s="538"/>
      <c r="D42" s="538"/>
      <c r="E42" s="538"/>
      <c r="F42" s="538"/>
      <c r="G42" s="538"/>
      <c r="H42" s="538"/>
      <c r="I42" s="538"/>
      <c r="J42" s="538"/>
    </row>
    <row r="43" spans="1:10">
      <c r="A43" s="572"/>
      <c r="B43" s="572"/>
      <c r="C43" s="538"/>
      <c r="D43" s="538"/>
      <c r="E43" s="538"/>
      <c r="F43" s="538"/>
      <c r="G43" s="538"/>
      <c r="H43" s="538"/>
      <c r="I43" s="538"/>
      <c r="J43" s="538"/>
    </row>
    <row r="44" spans="1:10">
      <c r="A44" s="538"/>
      <c r="B44" s="538"/>
      <c r="C44" s="538"/>
      <c r="D44" s="538"/>
      <c r="E44" s="538"/>
      <c r="F44" s="538"/>
      <c r="G44" s="538"/>
      <c r="H44" s="538"/>
      <c r="I44" s="538"/>
      <c r="J44" s="538"/>
    </row>
    <row r="45" spans="1:10">
      <c r="A45" s="538"/>
      <c r="B45" s="538"/>
      <c r="C45" s="538"/>
      <c r="D45" s="538"/>
      <c r="E45" s="538"/>
      <c r="F45" s="538"/>
      <c r="G45" s="538"/>
      <c r="H45" s="538"/>
      <c r="I45" s="538"/>
      <c r="J45" s="538"/>
    </row>
    <row r="46" spans="1:10">
      <c r="A46" s="538"/>
      <c r="B46" s="538"/>
      <c r="C46" s="538"/>
      <c r="D46" s="538"/>
      <c r="E46" s="538"/>
      <c r="F46" s="538"/>
      <c r="G46" s="538"/>
      <c r="H46" s="538"/>
      <c r="I46" s="538"/>
      <c r="J46" s="538"/>
    </row>
    <row r="47" spans="1:10">
      <c r="A47" s="538"/>
      <c r="B47" s="538"/>
      <c r="C47" s="538"/>
      <c r="D47" s="538"/>
      <c r="E47" s="538"/>
      <c r="F47" s="538"/>
      <c r="G47" s="538"/>
      <c r="H47" s="538"/>
      <c r="I47" s="538"/>
      <c r="J47" s="538"/>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heetViews>
  <sheetFormatPr defaultColWidth="9.140625" defaultRowHeight="12.75"/>
  <cols>
    <col min="1" max="1" width="11.85546875" style="535" bestFit="1" customWidth="1"/>
    <col min="2" max="2" width="108" style="535" bestFit="1" customWidth="1"/>
    <col min="3" max="4" width="35.5703125" style="535" customWidth="1"/>
    <col min="5" max="16384" width="9.140625" style="535"/>
  </cols>
  <sheetData>
    <row r="1" spans="1:4" ht="13.5">
      <c r="A1" s="525" t="s">
        <v>31</v>
      </c>
      <c r="B1" s="3" t="str">
        <f>'Info '!C2</f>
        <v xml:space="preserve">JSC "Bank of Georgia" </v>
      </c>
    </row>
    <row r="2" spans="1:4" ht="13.5">
      <c r="A2" s="526" t="s">
        <v>32</v>
      </c>
      <c r="B2" s="562">
        <f>'1. key ratios '!B2</f>
        <v>44742</v>
      </c>
    </row>
    <row r="3" spans="1:4">
      <c r="A3" s="527" t="s">
        <v>583</v>
      </c>
    </row>
    <row r="5" spans="1:4" ht="25.5">
      <c r="A5" s="730" t="s">
        <v>584</v>
      </c>
      <c r="B5" s="730"/>
      <c r="C5" s="559" t="s">
        <v>585</v>
      </c>
      <c r="D5" s="559" t="s">
        <v>586</v>
      </c>
    </row>
    <row r="6" spans="1:4">
      <c r="A6" s="539">
        <v>1</v>
      </c>
      <c r="B6" s="540" t="s">
        <v>587</v>
      </c>
      <c r="C6" s="608">
        <v>623148590.04388702</v>
      </c>
      <c r="D6" s="608">
        <v>792989.31799999997</v>
      </c>
    </row>
    <row r="7" spans="1:4">
      <c r="A7" s="541">
        <v>2</v>
      </c>
      <c r="B7" s="540" t="s">
        <v>588</v>
      </c>
      <c r="C7" s="608">
        <v>203051425.38722444</v>
      </c>
      <c r="D7" s="608">
        <v>0</v>
      </c>
    </row>
    <row r="8" spans="1:4">
      <c r="A8" s="542">
        <v>2.1</v>
      </c>
      <c r="B8" s="543" t="s">
        <v>699</v>
      </c>
      <c r="C8" s="608">
        <v>94500355.270000011</v>
      </c>
      <c r="D8" s="608">
        <v>0</v>
      </c>
    </row>
    <row r="9" spans="1:4">
      <c r="A9" s="542">
        <v>2.2000000000000002</v>
      </c>
      <c r="B9" s="543" t="s">
        <v>697</v>
      </c>
      <c r="C9" s="608">
        <v>108550855.43414816</v>
      </c>
      <c r="D9" s="608">
        <v>0</v>
      </c>
    </row>
    <row r="10" spans="1:4">
      <c r="A10" s="542">
        <v>2.2999999999999998</v>
      </c>
      <c r="B10" s="543" t="s">
        <v>589</v>
      </c>
      <c r="C10" s="608">
        <v>214.6830762647229</v>
      </c>
      <c r="D10" s="608">
        <v>0</v>
      </c>
    </row>
    <row r="11" spans="1:4">
      <c r="A11" s="542">
        <v>2.4</v>
      </c>
      <c r="B11" s="543" t="s">
        <v>590</v>
      </c>
      <c r="C11" s="608">
        <v>0</v>
      </c>
      <c r="D11" s="608">
        <v>0</v>
      </c>
    </row>
    <row r="12" spans="1:4">
      <c r="A12" s="539">
        <v>3</v>
      </c>
      <c r="B12" s="540" t="s">
        <v>591</v>
      </c>
      <c r="C12" s="608">
        <v>189034174.65168142</v>
      </c>
      <c r="D12" s="608">
        <v>200153.864</v>
      </c>
    </row>
    <row r="13" spans="1:4">
      <c r="A13" s="542">
        <v>3.1</v>
      </c>
      <c r="B13" s="543" t="s">
        <v>592</v>
      </c>
      <c r="C13" s="608">
        <v>43256183.0603</v>
      </c>
      <c r="D13" s="608">
        <v>0</v>
      </c>
    </row>
    <row r="14" spans="1:4">
      <c r="A14" s="542">
        <v>3.2</v>
      </c>
      <c r="B14" s="543" t="s">
        <v>593</v>
      </c>
      <c r="C14" s="608">
        <v>48472615.079999998</v>
      </c>
      <c r="D14" s="608">
        <v>183800</v>
      </c>
    </row>
    <row r="15" spans="1:4">
      <c r="A15" s="542">
        <v>3.3</v>
      </c>
      <c r="B15" s="543" t="s">
        <v>688</v>
      </c>
      <c r="C15" s="608">
        <v>53524469.719999999</v>
      </c>
      <c r="D15" s="608">
        <v>0</v>
      </c>
    </row>
    <row r="16" spans="1:4">
      <c r="A16" s="542">
        <v>3.4</v>
      </c>
      <c r="B16" s="543" t="s">
        <v>698</v>
      </c>
      <c r="C16" s="608">
        <v>14324697.370453015</v>
      </c>
      <c r="D16" s="608">
        <v>0</v>
      </c>
    </row>
    <row r="17" spans="1:4">
      <c r="A17" s="541">
        <v>3.5</v>
      </c>
      <c r="B17" s="543" t="s">
        <v>594</v>
      </c>
      <c r="C17" s="608">
        <v>29456209.42092843</v>
      </c>
      <c r="D17" s="608">
        <v>16353.864</v>
      </c>
    </row>
    <row r="18" spans="1:4">
      <c r="A18" s="542">
        <v>3.6</v>
      </c>
      <c r="B18" s="543" t="s">
        <v>595</v>
      </c>
      <c r="C18" s="608">
        <v>0</v>
      </c>
      <c r="D18" s="608">
        <v>0</v>
      </c>
    </row>
    <row r="19" spans="1:4">
      <c r="A19" s="544">
        <v>4</v>
      </c>
      <c r="B19" s="540" t="s">
        <v>596</v>
      </c>
      <c r="C19" s="607">
        <f>C6+C7-C12</f>
        <v>637165840.77943003</v>
      </c>
      <c r="D19" s="607">
        <f>D6+D7-D12</f>
        <v>592835.45399999991</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heetViews>
  <sheetFormatPr defaultColWidth="9.140625" defaultRowHeight="12.75"/>
  <cols>
    <col min="1" max="1" width="11.85546875" style="535" bestFit="1" customWidth="1"/>
    <col min="2" max="2" width="124.7109375" style="535" customWidth="1"/>
    <col min="3" max="3" width="31.5703125" style="535" customWidth="1"/>
    <col min="4" max="4" width="39.140625" style="535" customWidth="1"/>
    <col min="5" max="16384" width="9.140625" style="535"/>
  </cols>
  <sheetData>
    <row r="1" spans="1:4" ht="13.5">
      <c r="A1" s="525" t="s">
        <v>31</v>
      </c>
      <c r="B1" s="3" t="str">
        <f>'Info '!C2</f>
        <v xml:space="preserve">JSC "Bank of Georgia" </v>
      </c>
    </row>
    <row r="2" spans="1:4" ht="13.5">
      <c r="A2" s="526" t="s">
        <v>32</v>
      </c>
      <c r="B2" s="562">
        <f>'1. key ratios '!B2</f>
        <v>44742</v>
      </c>
    </row>
    <row r="3" spans="1:4">
      <c r="A3" s="527" t="s">
        <v>597</v>
      </c>
    </row>
    <row r="4" spans="1:4">
      <c r="A4" s="527"/>
    </row>
    <row r="5" spans="1:4" ht="15" customHeight="1">
      <c r="A5" s="731" t="s">
        <v>700</v>
      </c>
      <c r="B5" s="732"/>
      <c r="C5" s="721" t="s">
        <v>598</v>
      </c>
      <c r="D5" s="735" t="s">
        <v>599</v>
      </c>
    </row>
    <row r="6" spans="1:4">
      <c r="A6" s="733"/>
      <c r="B6" s="734"/>
      <c r="C6" s="724"/>
      <c r="D6" s="735"/>
    </row>
    <row r="7" spans="1:4">
      <c r="A7" s="537">
        <v>1</v>
      </c>
      <c r="B7" s="537" t="s">
        <v>587</v>
      </c>
      <c r="C7" s="608">
        <v>678495504.82830501</v>
      </c>
      <c r="D7" s="586"/>
    </row>
    <row r="8" spans="1:4">
      <c r="A8" s="531">
        <v>2</v>
      </c>
      <c r="B8" s="531" t="s">
        <v>600</v>
      </c>
      <c r="C8" s="608">
        <v>210228891.49000001</v>
      </c>
      <c r="D8" s="586"/>
    </row>
    <row r="9" spans="1:4">
      <c r="A9" s="531">
        <v>3</v>
      </c>
      <c r="B9" s="545" t="s">
        <v>601</v>
      </c>
      <c r="C9" s="608">
        <v>0</v>
      </c>
      <c r="D9" s="586"/>
    </row>
    <row r="10" spans="1:4">
      <c r="A10" s="531">
        <v>4</v>
      </c>
      <c r="B10" s="531" t="s">
        <v>602</v>
      </c>
      <c r="C10" s="608">
        <f>SUM(C11:C18)</f>
        <v>169085261.78790513</v>
      </c>
      <c r="D10" s="586"/>
    </row>
    <row r="11" spans="1:4">
      <c r="A11" s="531">
        <v>5</v>
      </c>
      <c r="B11" s="546" t="s">
        <v>603</v>
      </c>
      <c r="C11" s="608">
        <v>25983050.779608499</v>
      </c>
      <c r="D11" s="586"/>
    </row>
    <row r="12" spans="1:4">
      <c r="A12" s="531">
        <v>6</v>
      </c>
      <c r="B12" s="546" t="s">
        <v>604</v>
      </c>
      <c r="C12" s="608">
        <v>1551978.2583000001</v>
      </c>
      <c r="D12" s="586"/>
    </row>
    <row r="13" spans="1:4">
      <c r="A13" s="531">
        <v>7</v>
      </c>
      <c r="B13" s="546" t="s">
        <v>605</v>
      </c>
      <c r="C13" s="608">
        <v>49592506.515796624</v>
      </c>
      <c r="D13" s="586"/>
    </row>
    <row r="14" spans="1:4">
      <c r="A14" s="531">
        <v>8</v>
      </c>
      <c r="B14" s="546" t="s">
        <v>606</v>
      </c>
      <c r="C14" s="608">
        <v>15120364.6436</v>
      </c>
      <c r="D14" s="531">
        <v>18598048.511627998</v>
      </c>
    </row>
    <row r="15" spans="1:4">
      <c r="A15" s="531">
        <v>9</v>
      </c>
      <c r="B15" s="546" t="s">
        <v>607</v>
      </c>
      <c r="C15" s="608">
        <v>0</v>
      </c>
      <c r="D15" s="531"/>
    </row>
    <row r="16" spans="1:4">
      <c r="A16" s="531">
        <v>10</v>
      </c>
      <c r="B16" s="546" t="s">
        <v>608</v>
      </c>
      <c r="C16" s="608">
        <v>42692054.780599996</v>
      </c>
      <c r="D16" s="586"/>
    </row>
    <row r="17" spans="1:4">
      <c r="A17" s="531">
        <v>11</v>
      </c>
      <c r="B17" s="546" t="s">
        <v>609</v>
      </c>
      <c r="C17" s="608"/>
      <c r="D17" s="531"/>
    </row>
    <row r="18" spans="1:4">
      <c r="A18" s="531">
        <v>12</v>
      </c>
      <c r="B18" s="543" t="s">
        <v>705</v>
      </c>
      <c r="C18" s="608">
        <v>34145306.810000002</v>
      </c>
      <c r="D18" s="586"/>
    </row>
    <row r="19" spans="1:4">
      <c r="A19" s="537">
        <v>13</v>
      </c>
      <c r="B19" s="573" t="s">
        <v>596</v>
      </c>
      <c r="C19" s="607">
        <f>C7+C8+C9-C10</f>
        <v>719639134.53039992</v>
      </c>
      <c r="D19" s="587"/>
    </row>
    <row r="22" spans="1:4">
      <c r="B22" s="525"/>
    </row>
    <row r="23" spans="1:4">
      <c r="B23" s="526"/>
    </row>
    <row r="24" spans="1:4">
      <c r="B24" s="52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workbookViewId="0"/>
  </sheetViews>
  <sheetFormatPr defaultColWidth="9.140625" defaultRowHeight="12.75"/>
  <cols>
    <col min="1" max="1" width="11.85546875" style="535" bestFit="1" customWidth="1"/>
    <col min="2" max="2" width="80.7109375" style="535" customWidth="1"/>
    <col min="3" max="3" width="15.5703125" style="535" customWidth="1"/>
    <col min="4" max="5" width="22.28515625" style="535" customWidth="1"/>
    <col min="6" max="6" width="23.42578125" style="535" customWidth="1"/>
    <col min="7" max="14" width="22.28515625" style="535" customWidth="1"/>
    <col min="15" max="15" width="23.28515625" style="535" bestFit="1" customWidth="1"/>
    <col min="16" max="16" width="21.7109375" style="535" bestFit="1" customWidth="1"/>
    <col min="17" max="19" width="19" style="535" bestFit="1" customWidth="1"/>
    <col min="20" max="20" width="16.140625" style="535" customWidth="1"/>
    <col min="21" max="21" width="21" style="535" customWidth="1"/>
    <col min="22" max="22" width="20" style="535" customWidth="1"/>
    <col min="23" max="16384" width="9.140625" style="535"/>
  </cols>
  <sheetData>
    <row r="1" spans="1:22" ht="13.5">
      <c r="A1" s="525" t="s">
        <v>31</v>
      </c>
      <c r="B1" s="3" t="str">
        <f>'Info '!C2</f>
        <v xml:space="preserve">JSC "Bank of Georgia" </v>
      </c>
    </row>
    <row r="2" spans="1:22" ht="13.5">
      <c r="A2" s="526" t="s">
        <v>32</v>
      </c>
      <c r="B2" s="562">
        <f>'1. key ratios '!B2</f>
        <v>44742</v>
      </c>
      <c r="C2" s="565"/>
    </row>
    <row r="3" spans="1:22">
      <c r="A3" s="527" t="s">
        <v>610</v>
      </c>
    </row>
    <row r="5" spans="1:22" ht="15" customHeight="1">
      <c r="A5" s="721" t="s">
        <v>535</v>
      </c>
      <c r="B5" s="723"/>
      <c r="C5" s="738" t="s">
        <v>611</v>
      </c>
      <c r="D5" s="739"/>
      <c r="E5" s="739"/>
      <c r="F5" s="739"/>
      <c r="G5" s="739"/>
      <c r="H5" s="739"/>
      <c r="I5" s="739"/>
      <c r="J5" s="739"/>
      <c r="K5" s="739"/>
      <c r="L5" s="739"/>
      <c r="M5" s="739"/>
      <c r="N5" s="739"/>
      <c r="O5" s="739"/>
      <c r="P5" s="739"/>
      <c r="Q5" s="739"/>
      <c r="R5" s="739"/>
      <c r="S5" s="739"/>
      <c r="T5" s="739"/>
      <c r="U5" s="740"/>
      <c r="V5" s="574"/>
    </row>
    <row r="6" spans="1:22">
      <c r="A6" s="736"/>
      <c r="B6" s="737"/>
      <c r="C6" s="741" t="s">
        <v>108</v>
      </c>
      <c r="D6" s="743" t="s">
        <v>612</v>
      </c>
      <c r="E6" s="743"/>
      <c r="F6" s="728"/>
      <c r="G6" s="744" t="s">
        <v>613</v>
      </c>
      <c r="H6" s="745"/>
      <c r="I6" s="745"/>
      <c r="J6" s="745"/>
      <c r="K6" s="746"/>
      <c r="L6" s="561"/>
      <c r="M6" s="747" t="s">
        <v>614</v>
      </c>
      <c r="N6" s="747"/>
      <c r="O6" s="728"/>
      <c r="P6" s="728"/>
      <c r="Q6" s="728"/>
      <c r="R6" s="728"/>
      <c r="S6" s="728"/>
      <c r="T6" s="728"/>
      <c r="U6" s="728"/>
      <c r="V6" s="561"/>
    </row>
    <row r="7" spans="1:22" ht="25.5">
      <c r="A7" s="724"/>
      <c r="B7" s="726"/>
      <c r="C7" s="742"/>
      <c r="D7" s="575"/>
      <c r="E7" s="567" t="s">
        <v>615</v>
      </c>
      <c r="F7" s="567" t="s">
        <v>616</v>
      </c>
      <c r="G7" s="565"/>
      <c r="H7" s="567" t="s">
        <v>615</v>
      </c>
      <c r="I7" s="567" t="s">
        <v>617</v>
      </c>
      <c r="J7" s="567" t="s">
        <v>618</v>
      </c>
      <c r="K7" s="567" t="s">
        <v>619</v>
      </c>
      <c r="L7" s="560"/>
      <c r="M7" s="555" t="s">
        <v>620</v>
      </c>
      <c r="N7" s="567" t="s">
        <v>618</v>
      </c>
      <c r="O7" s="567" t="s">
        <v>621</v>
      </c>
      <c r="P7" s="567" t="s">
        <v>622</v>
      </c>
      <c r="Q7" s="567" t="s">
        <v>623</v>
      </c>
      <c r="R7" s="567" t="s">
        <v>624</v>
      </c>
      <c r="S7" s="567" t="s">
        <v>625</v>
      </c>
      <c r="T7" s="576" t="s">
        <v>626</v>
      </c>
      <c r="U7" s="567" t="s">
        <v>627</v>
      </c>
      <c r="V7" s="574"/>
    </row>
    <row r="8" spans="1:22">
      <c r="A8" s="577">
        <v>1</v>
      </c>
      <c r="B8" s="537" t="s">
        <v>628</v>
      </c>
      <c r="C8" s="607" t="s">
        <v>5</v>
      </c>
      <c r="D8" s="608">
        <v>14267004574.904715</v>
      </c>
      <c r="E8" s="608">
        <v>158295452.07762712</v>
      </c>
      <c r="F8" s="608">
        <v>1662329.0600000008</v>
      </c>
      <c r="G8" s="608">
        <v>811014655.92999995</v>
      </c>
      <c r="H8" s="608">
        <v>29856755.419999994</v>
      </c>
      <c r="I8" s="608">
        <v>39539805.530000001</v>
      </c>
      <c r="J8" s="608">
        <v>4427825.21</v>
      </c>
      <c r="K8" s="608">
        <v>29645.29</v>
      </c>
      <c r="L8" s="608">
        <v>719639134.5305078</v>
      </c>
      <c r="M8" s="608">
        <v>85447121.040338978</v>
      </c>
      <c r="N8" s="608">
        <v>41983812.659999982</v>
      </c>
      <c r="O8" s="608">
        <v>70059644.340000004</v>
      </c>
      <c r="P8" s="608">
        <v>38293658.809322044</v>
      </c>
      <c r="Q8" s="608">
        <v>33784226.179999992</v>
      </c>
      <c r="R8" s="608">
        <v>33445431.93</v>
      </c>
      <c r="S8" s="608">
        <v>55268868.420000002</v>
      </c>
      <c r="T8" s="608">
        <v>1286313.3900000001</v>
      </c>
      <c r="U8" s="608">
        <v>263667037.66593209</v>
      </c>
      <c r="V8" s="538"/>
    </row>
    <row r="9" spans="1:22">
      <c r="A9" s="531">
        <v>1.1000000000000001</v>
      </c>
      <c r="B9" s="557" t="s">
        <v>629</v>
      </c>
      <c r="C9" s="610">
        <v>0</v>
      </c>
      <c r="D9" s="608">
        <v>0</v>
      </c>
      <c r="E9" s="608">
        <v>0</v>
      </c>
      <c r="F9" s="608">
        <v>0</v>
      </c>
      <c r="G9" s="608">
        <v>0</v>
      </c>
      <c r="H9" s="608">
        <v>0</v>
      </c>
      <c r="I9" s="608">
        <v>0</v>
      </c>
      <c r="J9" s="608">
        <v>0</v>
      </c>
      <c r="K9" s="608">
        <v>0</v>
      </c>
      <c r="L9" s="608">
        <v>0</v>
      </c>
      <c r="M9" s="608">
        <v>0</v>
      </c>
      <c r="N9" s="608">
        <v>0</v>
      </c>
      <c r="O9" s="608">
        <v>0</v>
      </c>
      <c r="P9" s="608">
        <v>0</v>
      </c>
      <c r="Q9" s="608">
        <v>0</v>
      </c>
      <c r="R9" s="608">
        <v>0</v>
      </c>
      <c r="S9" s="608">
        <v>0</v>
      </c>
      <c r="T9" s="608">
        <v>0</v>
      </c>
      <c r="U9" s="608">
        <v>0</v>
      </c>
      <c r="V9" s="538"/>
    </row>
    <row r="10" spans="1:22">
      <c r="A10" s="531">
        <v>1.2</v>
      </c>
      <c r="B10" s="557" t="s">
        <v>630</v>
      </c>
      <c r="C10" s="610">
        <v>0</v>
      </c>
      <c r="D10" s="608">
        <v>0</v>
      </c>
      <c r="E10" s="608">
        <v>0</v>
      </c>
      <c r="F10" s="608">
        <v>0</v>
      </c>
      <c r="G10" s="608">
        <v>0</v>
      </c>
      <c r="H10" s="608">
        <v>0</v>
      </c>
      <c r="I10" s="608">
        <v>0</v>
      </c>
      <c r="J10" s="608">
        <v>0</v>
      </c>
      <c r="K10" s="608">
        <v>0</v>
      </c>
      <c r="L10" s="608">
        <v>0</v>
      </c>
      <c r="M10" s="608">
        <v>0</v>
      </c>
      <c r="N10" s="608">
        <v>0</v>
      </c>
      <c r="O10" s="608">
        <v>0</v>
      </c>
      <c r="P10" s="608">
        <v>0</v>
      </c>
      <c r="Q10" s="608">
        <v>0</v>
      </c>
      <c r="R10" s="608">
        <v>0</v>
      </c>
      <c r="S10" s="608">
        <v>0</v>
      </c>
      <c r="T10" s="608">
        <v>0</v>
      </c>
      <c r="U10" s="608">
        <v>0</v>
      </c>
      <c r="V10" s="538"/>
    </row>
    <row r="11" spans="1:22">
      <c r="A11" s="531">
        <v>1.3</v>
      </c>
      <c r="B11" s="557" t="s">
        <v>631</v>
      </c>
      <c r="C11" s="610">
        <v>0</v>
      </c>
      <c r="D11" s="608">
        <v>0</v>
      </c>
      <c r="E11" s="608">
        <v>0</v>
      </c>
      <c r="F11" s="608">
        <v>0</v>
      </c>
      <c r="G11" s="608">
        <v>0</v>
      </c>
      <c r="H11" s="608">
        <v>0</v>
      </c>
      <c r="I11" s="608">
        <v>0</v>
      </c>
      <c r="J11" s="608">
        <v>0</v>
      </c>
      <c r="K11" s="608">
        <v>0</v>
      </c>
      <c r="L11" s="608">
        <v>0</v>
      </c>
      <c r="M11" s="608">
        <v>0</v>
      </c>
      <c r="N11" s="608">
        <v>0</v>
      </c>
      <c r="O11" s="608">
        <v>0</v>
      </c>
      <c r="P11" s="608">
        <v>0</v>
      </c>
      <c r="Q11" s="608">
        <v>0</v>
      </c>
      <c r="R11" s="608">
        <v>0</v>
      </c>
      <c r="S11" s="608">
        <v>0</v>
      </c>
      <c r="T11" s="608">
        <v>0</v>
      </c>
      <c r="U11" s="608">
        <v>0</v>
      </c>
      <c r="V11" s="538"/>
    </row>
    <row r="12" spans="1:22">
      <c r="A12" s="531">
        <v>1.4</v>
      </c>
      <c r="B12" s="557" t="s">
        <v>632</v>
      </c>
      <c r="C12" s="610">
        <v>129785259.2</v>
      </c>
      <c r="D12" s="608">
        <v>123774679.32000001</v>
      </c>
      <c r="E12" s="608">
        <v>0</v>
      </c>
      <c r="F12" s="608">
        <v>0</v>
      </c>
      <c r="G12" s="608">
        <v>350000</v>
      </c>
      <c r="H12" s="608">
        <v>0</v>
      </c>
      <c r="I12" s="608">
        <v>0</v>
      </c>
      <c r="J12" s="608">
        <v>0</v>
      </c>
      <c r="K12" s="608">
        <v>0</v>
      </c>
      <c r="L12" s="608">
        <v>5660579.8799999999</v>
      </c>
      <c r="M12" s="608">
        <v>3772568.37</v>
      </c>
      <c r="N12" s="608">
        <v>0</v>
      </c>
      <c r="O12" s="608">
        <v>0</v>
      </c>
      <c r="P12" s="608">
        <v>1888011.51</v>
      </c>
      <c r="Q12" s="608">
        <v>0</v>
      </c>
      <c r="R12" s="608">
        <v>0</v>
      </c>
      <c r="S12" s="608">
        <v>0</v>
      </c>
      <c r="T12" s="608">
        <v>0</v>
      </c>
      <c r="U12" s="608">
        <v>1888011.51</v>
      </c>
      <c r="V12" s="538"/>
    </row>
    <row r="13" spans="1:22">
      <c r="A13" s="531">
        <v>1.5</v>
      </c>
      <c r="B13" s="557" t="s">
        <v>633</v>
      </c>
      <c r="C13" s="610">
        <v>6660334573.3992367</v>
      </c>
      <c r="D13" s="608">
        <v>5752933936.165</v>
      </c>
      <c r="E13" s="608">
        <v>29145188.670000002</v>
      </c>
      <c r="F13" s="608">
        <v>375000</v>
      </c>
      <c r="G13" s="608">
        <v>578758278.15999997</v>
      </c>
      <c r="H13" s="608">
        <v>4895832.709999999</v>
      </c>
      <c r="I13" s="608">
        <v>11553937.149999999</v>
      </c>
      <c r="J13" s="608">
        <v>1334433.9300000002</v>
      </c>
      <c r="K13" s="608">
        <v>0</v>
      </c>
      <c r="L13" s="608">
        <v>328642359.07423705</v>
      </c>
      <c r="M13" s="608">
        <v>42058546.460000008</v>
      </c>
      <c r="N13" s="608">
        <v>11141063.049999999</v>
      </c>
      <c r="O13" s="608">
        <v>15103942.26</v>
      </c>
      <c r="P13" s="608">
        <v>9481894.5600000005</v>
      </c>
      <c r="Q13" s="608">
        <v>21975393.469999995</v>
      </c>
      <c r="R13" s="608">
        <v>15049500.17</v>
      </c>
      <c r="S13" s="608">
        <v>54931757.240000002</v>
      </c>
      <c r="T13" s="608">
        <v>552637.43000000005</v>
      </c>
      <c r="U13" s="608">
        <v>170529660.11999989</v>
      </c>
      <c r="V13" s="538"/>
    </row>
    <row r="14" spans="1:22">
      <c r="A14" s="531">
        <v>1.6</v>
      </c>
      <c r="B14" s="557" t="s">
        <v>634</v>
      </c>
      <c r="C14" s="610">
        <v>9007538532.7659855</v>
      </c>
      <c r="D14" s="608">
        <v>8390295959.4197149</v>
      </c>
      <c r="E14" s="608">
        <v>129150263.40762712</v>
      </c>
      <c r="F14" s="608">
        <v>1287329.0600000008</v>
      </c>
      <c r="G14" s="608">
        <v>231906377.77000001</v>
      </c>
      <c r="H14" s="608">
        <v>24960922.709999997</v>
      </c>
      <c r="I14" s="608">
        <v>27985868.379999999</v>
      </c>
      <c r="J14" s="608">
        <v>3093391.28</v>
      </c>
      <c r="K14" s="608">
        <v>29645.29</v>
      </c>
      <c r="L14" s="608">
        <v>385336195.57627082</v>
      </c>
      <c r="M14" s="608">
        <v>39616006.210338973</v>
      </c>
      <c r="N14" s="608">
        <v>30842749.609999985</v>
      </c>
      <c r="O14" s="608">
        <v>54955702.079999998</v>
      </c>
      <c r="P14" s="608">
        <v>26923752.73932204</v>
      </c>
      <c r="Q14" s="608">
        <v>11808832.710000001</v>
      </c>
      <c r="R14" s="608">
        <v>18395931.759999998</v>
      </c>
      <c r="S14" s="608">
        <v>337111.18000000005</v>
      </c>
      <c r="T14" s="608">
        <v>733675.96</v>
      </c>
      <c r="U14" s="608">
        <v>91249366.035932213</v>
      </c>
      <c r="V14" s="538"/>
    </row>
    <row r="15" spans="1:22">
      <c r="A15" s="577">
        <v>2</v>
      </c>
      <c r="B15" s="537" t="s">
        <v>635</v>
      </c>
      <c r="C15" s="607">
        <v>3085982706.8899999</v>
      </c>
      <c r="D15" s="608">
        <v>3085982706.8899999</v>
      </c>
      <c r="E15" s="608">
        <v>0</v>
      </c>
      <c r="F15" s="608">
        <v>0</v>
      </c>
      <c r="G15" s="608">
        <v>1007541.6</v>
      </c>
      <c r="H15" s="608">
        <v>0</v>
      </c>
      <c r="I15" s="608">
        <v>0</v>
      </c>
      <c r="J15" s="608">
        <v>0</v>
      </c>
      <c r="K15" s="608">
        <v>0</v>
      </c>
      <c r="L15" s="608">
        <v>0</v>
      </c>
      <c r="M15" s="608">
        <v>0</v>
      </c>
      <c r="N15" s="608">
        <v>0</v>
      </c>
      <c r="O15" s="608">
        <v>0</v>
      </c>
      <c r="P15" s="608">
        <v>0</v>
      </c>
      <c r="Q15" s="608">
        <v>0</v>
      </c>
      <c r="R15" s="608">
        <v>0</v>
      </c>
      <c r="S15" s="608">
        <v>0</v>
      </c>
      <c r="T15" s="608">
        <v>0</v>
      </c>
      <c r="U15" s="608">
        <v>0</v>
      </c>
      <c r="V15" s="538"/>
    </row>
    <row r="16" spans="1:22">
      <c r="A16" s="531">
        <v>2.1</v>
      </c>
      <c r="B16" s="557" t="s">
        <v>629</v>
      </c>
      <c r="C16" s="610">
        <v>0</v>
      </c>
      <c r="D16" s="608">
        <v>0</v>
      </c>
      <c r="E16" s="608">
        <v>0</v>
      </c>
      <c r="F16" s="608">
        <v>0</v>
      </c>
      <c r="G16" s="608">
        <v>0</v>
      </c>
      <c r="H16" s="608">
        <v>0</v>
      </c>
      <c r="I16" s="608">
        <v>0</v>
      </c>
      <c r="J16" s="608">
        <v>0</v>
      </c>
      <c r="K16" s="608">
        <v>0</v>
      </c>
      <c r="L16" s="608">
        <v>0</v>
      </c>
      <c r="M16" s="608">
        <v>0</v>
      </c>
      <c r="N16" s="608">
        <v>0</v>
      </c>
      <c r="O16" s="608">
        <v>0</v>
      </c>
      <c r="P16" s="608">
        <v>0</v>
      </c>
      <c r="Q16" s="608">
        <v>0</v>
      </c>
      <c r="R16" s="608">
        <v>0</v>
      </c>
      <c r="S16" s="608">
        <v>0</v>
      </c>
      <c r="T16" s="608">
        <v>0</v>
      </c>
      <c r="U16" s="608">
        <v>0</v>
      </c>
      <c r="V16" s="538"/>
    </row>
    <row r="17" spans="1:22">
      <c r="A17" s="531">
        <v>2.2000000000000002</v>
      </c>
      <c r="B17" s="557" t="s">
        <v>630</v>
      </c>
      <c r="C17" s="610">
        <v>1979328180.8814998</v>
      </c>
      <c r="D17" s="608">
        <v>1979328180.8814998</v>
      </c>
      <c r="E17" s="608">
        <v>0</v>
      </c>
      <c r="F17" s="608">
        <v>0</v>
      </c>
      <c r="G17" s="608">
        <v>0</v>
      </c>
      <c r="H17" s="608">
        <v>0</v>
      </c>
      <c r="I17" s="608">
        <v>13398257.688100001</v>
      </c>
      <c r="J17" s="608">
        <v>0</v>
      </c>
      <c r="K17" s="608">
        <v>0</v>
      </c>
      <c r="L17" s="608">
        <v>0</v>
      </c>
      <c r="M17" s="608">
        <v>0</v>
      </c>
      <c r="N17" s="608">
        <v>0</v>
      </c>
      <c r="O17" s="608">
        <v>0</v>
      </c>
      <c r="P17" s="608">
        <v>0</v>
      </c>
      <c r="Q17" s="608">
        <v>0</v>
      </c>
      <c r="R17" s="608">
        <v>0</v>
      </c>
      <c r="S17" s="608">
        <v>0</v>
      </c>
      <c r="T17" s="608">
        <v>0</v>
      </c>
      <c r="U17" s="608">
        <v>0</v>
      </c>
      <c r="V17" s="538"/>
    </row>
    <row r="18" spans="1:22">
      <c r="A18" s="531">
        <v>2.2999999999999998</v>
      </c>
      <c r="B18" s="557" t="s">
        <v>631</v>
      </c>
      <c r="C18" s="610">
        <v>1081192916.9240999</v>
      </c>
      <c r="D18" s="608">
        <v>1081192916.9240999</v>
      </c>
      <c r="E18" s="608">
        <v>0</v>
      </c>
      <c r="F18" s="608">
        <v>0</v>
      </c>
      <c r="G18" s="608">
        <v>0</v>
      </c>
      <c r="H18" s="608">
        <v>0</v>
      </c>
      <c r="I18" s="608">
        <v>0</v>
      </c>
      <c r="J18" s="608">
        <v>0</v>
      </c>
      <c r="K18" s="608">
        <v>0</v>
      </c>
      <c r="L18" s="608">
        <v>0</v>
      </c>
      <c r="M18" s="608">
        <v>0</v>
      </c>
      <c r="N18" s="608">
        <v>0</v>
      </c>
      <c r="O18" s="608">
        <v>0</v>
      </c>
      <c r="P18" s="608">
        <v>0</v>
      </c>
      <c r="Q18" s="608">
        <v>0</v>
      </c>
      <c r="R18" s="608">
        <v>0</v>
      </c>
      <c r="S18" s="608">
        <v>0</v>
      </c>
      <c r="T18" s="608">
        <v>0</v>
      </c>
      <c r="U18" s="608">
        <v>0</v>
      </c>
      <c r="V18" s="538"/>
    </row>
    <row r="19" spans="1:22">
      <c r="A19" s="531">
        <v>2.4</v>
      </c>
      <c r="B19" s="557" t="s">
        <v>632</v>
      </c>
      <c r="C19" s="610">
        <v>0</v>
      </c>
      <c r="D19" s="608">
        <v>0</v>
      </c>
      <c r="E19" s="608">
        <v>0</v>
      </c>
      <c r="F19" s="608">
        <v>0</v>
      </c>
      <c r="G19" s="608">
        <v>0</v>
      </c>
      <c r="H19" s="608">
        <v>0</v>
      </c>
      <c r="I19" s="608">
        <v>0</v>
      </c>
      <c r="J19" s="608">
        <v>0</v>
      </c>
      <c r="K19" s="608">
        <v>0</v>
      </c>
      <c r="L19" s="608">
        <v>0</v>
      </c>
      <c r="M19" s="608">
        <v>0</v>
      </c>
      <c r="N19" s="608">
        <v>0</v>
      </c>
      <c r="O19" s="608">
        <v>0</v>
      </c>
      <c r="P19" s="608">
        <v>0</v>
      </c>
      <c r="Q19" s="608">
        <v>0</v>
      </c>
      <c r="R19" s="608">
        <v>0</v>
      </c>
      <c r="S19" s="608">
        <v>0</v>
      </c>
      <c r="T19" s="608">
        <v>0</v>
      </c>
      <c r="U19" s="608">
        <v>0</v>
      </c>
      <c r="V19" s="538"/>
    </row>
    <row r="20" spans="1:22">
      <c r="A20" s="531">
        <v>2.5</v>
      </c>
      <c r="B20" s="557" t="s">
        <v>633</v>
      </c>
      <c r="C20" s="610">
        <v>25461609.084400266</v>
      </c>
      <c r="D20" s="608">
        <v>24454067.484400265</v>
      </c>
      <c r="E20" s="608">
        <v>0</v>
      </c>
      <c r="F20" s="608">
        <v>0</v>
      </c>
      <c r="G20" s="608">
        <v>1007541.6</v>
      </c>
      <c r="H20" s="608">
        <v>0</v>
      </c>
      <c r="I20" s="608">
        <v>0</v>
      </c>
      <c r="J20" s="608">
        <v>0</v>
      </c>
      <c r="K20" s="608">
        <v>0</v>
      </c>
      <c r="L20" s="608">
        <v>0</v>
      </c>
      <c r="M20" s="608">
        <v>0</v>
      </c>
      <c r="N20" s="608">
        <v>0</v>
      </c>
      <c r="O20" s="608">
        <v>0</v>
      </c>
      <c r="P20" s="608">
        <v>0</v>
      </c>
      <c r="Q20" s="608">
        <v>0</v>
      </c>
      <c r="R20" s="608">
        <v>0</v>
      </c>
      <c r="S20" s="608">
        <v>0</v>
      </c>
      <c r="T20" s="608">
        <v>0</v>
      </c>
      <c r="U20" s="608">
        <v>0</v>
      </c>
      <c r="V20" s="538"/>
    </row>
    <row r="21" spans="1:22">
      <c r="A21" s="531">
        <v>2.6</v>
      </c>
      <c r="B21" s="557" t="s">
        <v>634</v>
      </c>
      <c r="C21" s="610">
        <v>0</v>
      </c>
      <c r="D21" s="608">
        <v>0</v>
      </c>
      <c r="E21" s="608">
        <v>0</v>
      </c>
      <c r="F21" s="608">
        <v>0</v>
      </c>
      <c r="G21" s="608">
        <v>0</v>
      </c>
      <c r="H21" s="608">
        <v>0</v>
      </c>
      <c r="I21" s="608">
        <v>0</v>
      </c>
      <c r="J21" s="608">
        <v>0</v>
      </c>
      <c r="K21" s="608">
        <v>0</v>
      </c>
      <c r="L21" s="608">
        <v>0</v>
      </c>
      <c r="M21" s="608">
        <v>0</v>
      </c>
      <c r="N21" s="608">
        <v>0</v>
      </c>
      <c r="O21" s="608">
        <v>0</v>
      </c>
      <c r="P21" s="608">
        <v>0</v>
      </c>
      <c r="Q21" s="608">
        <v>0</v>
      </c>
      <c r="R21" s="608">
        <v>0</v>
      </c>
      <c r="S21" s="608">
        <v>0</v>
      </c>
      <c r="T21" s="608">
        <v>0</v>
      </c>
      <c r="U21" s="608">
        <v>0</v>
      </c>
      <c r="V21" s="538"/>
    </row>
    <row r="22" spans="1:22">
      <c r="A22" s="577">
        <v>3</v>
      </c>
      <c r="B22" s="537" t="s">
        <v>690</v>
      </c>
      <c r="C22" s="611">
        <v>2321943615.2853999</v>
      </c>
      <c r="D22" s="612">
        <v>1591766469.8820031</v>
      </c>
      <c r="E22" s="613">
        <v>0</v>
      </c>
      <c r="F22" s="613">
        <v>0</v>
      </c>
      <c r="G22" s="612">
        <v>13963257.042628001</v>
      </c>
      <c r="H22" s="613">
        <v>0</v>
      </c>
      <c r="I22" s="613">
        <v>0</v>
      </c>
      <c r="J22" s="613">
        <v>0</v>
      </c>
      <c r="K22" s="613">
        <v>0</v>
      </c>
      <c r="L22" s="612">
        <v>17705440.060199998</v>
      </c>
      <c r="M22" s="613">
        <v>0</v>
      </c>
      <c r="N22" s="613">
        <v>0</v>
      </c>
      <c r="O22" s="613">
        <v>0</v>
      </c>
      <c r="P22" s="613">
        <v>0</v>
      </c>
      <c r="Q22" s="613">
        <v>0</v>
      </c>
      <c r="R22" s="613">
        <v>0</v>
      </c>
      <c r="S22" s="613">
        <v>0</v>
      </c>
      <c r="T22" s="613">
        <v>0</v>
      </c>
      <c r="U22" s="612">
        <v>200600</v>
      </c>
      <c r="V22" s="538"/>
    </row>
    <row r="23" spans="1:22">
      <c r="A23" s="531">
        <v>3.1</v>
      </c>
      <c r="B23" s="557" t="s">
        <v>629</v>
      </c>
      <c r="C23" s="614">
        <v>0</v>
      </c>
      <c r="D23" s="612">
        <v>0</v>
      </c>
      <c r="E23" s="613">
        <v>0</v>
      </c>
      <c r="F23" s="613">
        <v>0</v>
      </c>
      <c r="G23" s="612">
        <v>0</v>
      </c>
      <c r="H23" s="613">
        <v>0</v>
      </c>
      <c r="I23" s="613">
        <v>0</v>
      </c>
      <c r="J23" s="613">
        <v>0</v>
      </c>
      <c r="K23" s="613">
        <v>0</v>
      </c>
      <c r="L23" s="612">
        <v>0</v>
      </c>
      <c r="M23" s="613">
        <v>0</v>
      </c>
      <c r="N23" s="613">
        <v>0</v>
      </c>
      <c r="O23" s="613">
        <v>0</v>
      </c>
      <c r="P23" s="613">
        <v>0</v>
      </c>
      <c r="Q23" s="613">
        <v>0</v>
      </c>
      <c r="R23" s="613">
        <v>0</v>
      </c>
      <c r="S23" s="613">
        <v>0</v>
      </c>
      <c r="T23" s="613">
        <v>0</v>
      </c>
      <c r="U23" s="612">
        <v>0</v>
      </c>
      <c r="V23" s="538"/>
    </row>
    <row r="24" spans="1:22">
      <c r="A24" s="531">
        <v>3.2</v>
      </c>
      <c r="B24" s="557" t="s">
        <v>630</v>
      </c>
      <c r="C24" s="614">
        <v>1280074</v>
      </c>
      <c r="D24" s="612">
        <v>1280074</v>
      </c>
      <c r="E24" s="613">
        <v>0</v>
      </c>
      <c r="F24" s="613">
        <v>0</v>
      </c>
      <c r="G24" s="612">
        <v>0</v>
      </c>
      <c r="H24" s="613">
        <v>0</v>
      </c>
      <c r="I24" s="613">
        <v>0</v>
      </c>
      <c r="J24" s="613">
        <v>0</v>
      </c>
      <c r="K24" s="613">
        <v>0</v>
      </c>
      <c r="L24" s="612">
        <v>0</v>
      </c>
      <c r="M24" s="613">
        <v>0</v>
      </c>
      <c r="N24" s="613">
        <v>0</v>
      </c>
      <c r="O24" s="613">
        <v>0</v>
      </c>
      <c r="P24" s="613">
        <v>0</v>
      </c>
      <c r="Q24" s="613">
        <v>0</v>
      </c>
      <c r="R24" s="613">
        <v>0</v>
      </c>
      <c r="S24" s="613">
        <v>0</v>
      </c>
      <c r="T24" s="613">
        <v>0</v>
      </c>
      <c r="U24" s="612">
        <v>0</v>
      </c>
      <c r="V24" s="538"/>
    </row>
    <row r="25" spans="1:22">
      <c r="A25" s="531">
        <v>3.3</v>
      </c>
      <c r="B25" s="557" t="s">
        <v>631</v>
      </c>
      <c r="C25" s="614">
        <v>0</v>
      </c>
      <c r="D25" s="612">
        <v>0</v>
      </c>
      <c r="E25" s="613">
        <v>0</v>
      </c>
      <c r="F25" s="613">
        <v>0</v>
      </c>
      <c r="G25" s="612">
        <v>0</v>
      </c>
      <c r="H25" s="613">
        <v>0</v>
      </c>
      <c r="I25" s="613">
        <v>0</v>
      </c>
      <c r="J25" s="613">
        <v>0</v>
      </c>
      <c r="K25" s="613">
        <v>0</v>
      </c>
      <c r="L25" s="612">
        <v>0</v>
      </c>
      <c r="M25" s="613">
        <v>0</v>
      </c>
      <c r="N25" s="613">
        <v>0</v>
      </c>
      <c r="O25" s="613">
        <v>0</v>
      </c>
      <c r="P25" s="613">
        <v>0</v>
      </c>
      <c r="Q25" s="613">
        <v>0</v>
      </c>
      <c r="R25" s="613">
        <v>0</v>
      </c>
      <c r="S25" s="613">
        <v>0</v>
      </c>
      <c r="T25" s="613">
        <v>0</v>
      </c>
      <c r="U25" s="612">
        <v>0</v>
      </c>
      <c r="V25" s="538"/>
    </row>
    <row r="26" spans="1:22">
      <c r="A26" s="531">
        <v>3.4</v>
      </c>
      <c r="B26" s="557" t="s">
        <v>632</v>
      </c>
      <c r="C26" s="614">
        <v>5941721.9946999997</v>
      </c>
      <c r="D26" s="612">
        <v>528145.73</v>
      </c>
      <c r="E26" s="613">
        <v>0</v>
      </c>
      <c r="F26" s="613">
        <v>0</v>
      </c>
      <c r="G26" s="612">
        <v>0</v>
      </c>
      <c r="H26" s="613">
        <v>0</v>
      </c>
      <c r="I26" s="613">
        <v>0</v>
      </c>
      <c r="J26" s="613">
        <v>0</v>
      </c>
      <c r="K26" s="613">
        <v>0</v>
      </c>
      <c r="L26" s="612">
        <v>0</v>
      </c>
      <c r="M26" s="613">
        <v>0</v>
      </c>
      <c r="N26" s="613">
        <v>0</v>
      </c>
      <c r="O26" s="613">
        <v>0</v>
      </c>
      <c r="P26" s="613">
        <v>0</v>
      </c>
      <c r="Q26" s="613">
        <v>0</v>
      </c>
      <c r="R26" s="613">
        <v>0</v>
      </c>
      <c r="S26" s="613">
        <v>0</v>
      </c>
      <c r="T26" s="613">
        <v>0</v>
      </c>
      <c r="U26" s="612">
        <v>0</v>
      </c>
      <c r="V26" s="538"/>
    </row>
    <row r="27" spans="1:22">
      <c r="A27" s="531">
        <v>3.5</v>
      </c>
      <c r="B27" s="557" t="s">
        <v>633</v>
      </c>
      <c r="C27" s="614">
        <v>2077557377.0687301</v>
      </c>
      <c r="D27" s="612">
        <v>1568281365.3675032</v>
      </c>
      <c r="E27" s="613">
        <v>0</v>
      </c>
      <c r="F27" s="613">
        <v>0</v>
      </c>
      <c r="G27" s="612">
        <v>13963257.042628001</v>
      </c>
      <c r="H27" s="613">
        <v>0</v>
      </c>
      <c r="I27" s="613">
        <v>0</v>
      </c>
      <c r="J27" s="613">
        <v>0</v>
      </c>
      <c r="K27" s="613">
        <v>0</v>
      </c>
      <c r="L27" s="612">
        <v>17705440.060199998</v>
      </c>
      <c r="M27" s="613">
        <v>0</v>
      </c>
      <c r="N27" s="613">
        <v>0</v>
      </c>
      <c r="O27" s="613">
        <v>0</v>
      </c>
      <c r="P27" s="613">
        <v>0</v>
      </c>
      <c r="Q27" s="613">
        <v>0</v>
      </c>
      <c r="R27" s="613">
        <v>0</v>
      </c>
      <c r="S27" s="613">
        <v>0</v>
      </c>
      <c r="T27" s="613">
        <v>0</v>
      </c>
      <c r="U27" s="612">
        <v>200600</v>
      </c>
      <c r="V27" s="538"/>
    </row>
    <row r="28" spans="1:22">
      <c r="A28" s="531">
        <v>3.6</v>
      </c>
      <c r="B28" s="557" t="s">
        <v>634</v>
      </c>
      <c r="C28" s="614">
        <v>237164442.22196999</v>
      </c>
      <c r="D28" s="612">
        <v>21676884.784499999</v>
      </c>
      <c r="E28" s="613">
        <v>0</v>
      </c>
      <c r="F28" s="613">
        <v>0</v>
      </c>
      <c r="G28" s="612">
        <v>0</v>
      </c>
      <c r="H28" s="613">
        <v>0</v>
      </c>
      <c r="I28" s="613">
        <v>0</v>
      </c>
      <c r="J28" s="613">
        <v>0</v>
      </c>
      <c r="K28" s="613">
        <v>0</v>
      </c>
      <c r="L28" s="612">
        <v>0</v>
      </c>
      <c r="M28" s="613">
        <v>0</v>
      </c>
      <c r="N28" s="613">
        <v>0</v>
      </c>
      <c r="O28" s="613">
        <v>0</v>
      </c>
      <c r="P28" s="613">
        <v>0</v>
      </c>
      <c r="Q28" s="613">
        <v>0</v>
      </c>
      <c r="R28" s="613">
        <v>0</v>
      </c>
      <c r="S28" s="613">
        <v>0</v>
      </c>
      <c r="T28" s="613">
        <v>0</v>
      </c>
      <c r="U28" s="612">
        <v>0</v>
      </c>
      <c r="V28" s="538"/>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Normal="100" workbookViewId="0"/>
  </sheetViews>
  <sheetFormatPr defaultColWidth="9.140625" defaultRowHeight="12.75"/>
  <cols>
    <col min="1" max="1" width="11.85546875" style="535" bestFit="1" customWidth="1"/>
    <col min="2" max="2" width="90.28515625" style="535" bestFit="1" customWidth="1"/>
    <col min="3" max="3" width="19.5703125" style="535" customWidth="1"/>
    <col min="4" max="4" width="21.140625" style="535" customWidth="1"/>
    <col min="5" max="5" width="17.140625" style="535" customWidth="1"/>
    <col min="6" max="6" width="22.28515625" style="535" customWidth="1"/>
    <col min="7" max="7" width="19.28515625" style="535" customWidth="1"/>
    <col min="8" max="8" width="17.140625" style="535" customWidth="1"/>
    <col min="9" max="14" width="22.28515625" style="535" customWidth="1"/>
    <col min="15" max="15" width="23" style="535" customWidth="1"/>
    <col min="16" max="16" width="21.7109375" style="535" bestFit="1" customWidth="1"/>
    <col min="17" max="19" width="19" style="535" bestFit="1" customWidth="1"/>
    <col min="20" max="20" width="14.7109375" style="535" customWidth="1"/>
    <col min="21" max="21" width="20" style="535" customWidth="1"/>
    <col min="22" max="16384" width="9.140625" style="535"/>
  </cols>
  <sheetData>
    <row r="1" spans="1:21" ht="13.5">
      <c r="A1" s="525" t="s">
        <v>31</v>
      </c>
      <c r="B1" s="3" t="str">
        <f>'Info '!C2</f>
        <v xml:space="preserve">JSC "Bank of Georgia" </v>
      </c>
    </row>
    <row r="2" spans="1:21" ht="13.5">
      <c r="A2" s="526" t="s">
        <v>32</v>
      </c>
      <c r="B2" s="562">
        <f>'1. key ratios '!B2</f>
        <v>44742</v>
      </c>
      <c r="C2" s="562"/>
    </row>
    <row r="3" spans="1:21">
      <c r="A3" s="527" t="s">
        <v>637</v>
      </c>
    </row>
    <row r="5" spans="1:21" ht="13.5" customHeight="1">
      <c r="A5" s="748" t="s">
        <v>638</v>
      </c>
      <c r="B5" s="749"/>
      <c r="C5" s="757" t="s">
        <v>639</v>
      </c>
      <c r="D5" s="758"/>
      <c r="E5" s="758"/>
      <c r="F5" s="758"/>
      <c r="G5" s="758"/>
      <c r="H5" s="758"/>
      <c r="I5" s="758"/>
      <c r="J5" s="758"/>
      <c r="K5" s="758"/>
      <c r="L5" s="758"/>
      <c r="M5" s="758"/>
      <c r="N5" s="758"/>
      <c r="O5" s="758"/>
      <c r="P5" s="758"/>
      <c r="Q5" s="758"/>
      <c r="R5" s="758"/>
      <c r="S5" s="758"/>
      <c r="T5" s="759"/>
      <c r="U5" s="574"/>
    </row>
    <row r="6" spans="1:21">
      <c r="A6" s="750"/>
      <c r="B6" s="751"/>
      <c r="C6" s="741" t="s">
        <v>108</v>
      </c>
      <c r="D6" s="754" t="s">
        <v>640</v>
      </c>
      <c r="E6" s="754"/>
      <c r="F6" s="755"/>
      <c r="G6" s="756" t="s">
        <v>641</v>
      </c>
      <c r="H6" s="754"/>
      <c r="I6" s="754"/>
      <c r="J6" s="754"/>
      <c r="K6" s="755"/>
      <c r="L6" s="744" t="s">
        <v>642</v>
      </c>
      <c r="M6" s="745"/>
      <c r="N6" s="745"/>
      <c r="O6" s="745"/>
      <c r="P6" s="745"/>
      <c r="Q6" s="745"/>
      <c r="R6" s="745"/>
      <c r="S6" s="745"/>
      <c r="T6" s="746"/>
      <c r="U6" s="561"/>
    </row>
    <row r="7" spans="1:21">
      <c r="A7" s="752"/>
      <c r="B7" s="753"/>
      <c r="C7" s="742"/>
      <c r="E7" s="555" t="s">
        <v>615</v>
      </c>
      <c r="F7" s="567" t="s">
        <v>616</v>
      </c>
      <c r="H7" s="555" t="s">
        <v>615</v>
      </c>
      <c r="I7" s="567" t="s">
        <v>617</v>
      </c>
      <c r="J7" s="567" t="s">
        <v>618</v>
      </c>
      <c r="K7" s="567" t="s">
        <v>619</v>
      </c>
      <c r="L7" s="578"/>
      <c r="M7" s="555" t="s">
        <v>620</v>
      </c>
      <c r="N7" s="567" t="s">
        <v>618</v>
      </c>
      <c r="O7" s="567" t="s">
        <v>621</v>
      </c>
      <c r="P7" s="567" t="s">
        <v>622</v>
      </c>
      <c r="Q7" s="567" t="s">
        <v>623</v>
      </c>
      <c r="R7" s="567" t="s">
        <v>624</v>
      </c>
      <c r="S7" s="567" t="s">
        <v>625</v>
      </c>
      <c r="T7" s="576" t="s">
        <v>626</v>
      </c>
      <c r="U7" s="574"/>
    </row>
    <row r="8" spans="1:21">
      <c r="A8" s="578">
        <v>1</v>
      </c>
      <c r="B8" s="573" t="s">
        <v>628</v>
      </c>
      <c r="C8" s="615">
        <v>15797658366.365227</v>
      </c>
      <c r="D8" s="608">
        <v>14267004575.904718</v>
      </c>
      <c r="E8" s="608">
        <v>158295452.07762718</v>
      </c>
      <c r="F8" s="608">
        <v>1662329.0600013733</v>
      </c>
      <c r="G8" s="608">
        <v>811014655.92999995</v>
      </c>
      <c r="H8" s="608">
        <v>29856755.420000002</v>
      </c>
      <c r="I8" s="608">
        <v>39539805.530000001</v>
      </c>
      <c r="J8" s="608">
        <v>4427825.21</v>
      </c>
      <c r="K8" s="608">
        <v>29645.29</v>
      </c>
      <c r="L8" s="608">
        <v>719639134.53050852</v>
      </c>
      <c r="M8" s="608">
        <v>85447121.040339008</v>
      </c>
      <c r="N8" s="608">
        <v>41983812.659999996</v>
      </c>
      <c r="O8" s="608">
        <v>70059644.340000004</v>
      </c>
      <c r="P8" s="608">
        <v>38293658.809322044</v>
      </c>
      <c r="Q8" s="608">
        <v>33784226.179999992</v>
      </c>
      <c r="R8" s="608">
        <v>33445431.93</v>
      </c>
      <c r="S8" s="608">
        <v>55268868.420000002</v>
      </c>
      <c r="T8" s="608">
        <v>1286313.3900000001</v>
      </c>
      <c r="U8" s="538"/>
    </row>
    <row r="9" spans="1:21">
      <c r="A9" s="557">
        <v>1.1000000000000001</v>
      </c>
      <c r="B9" s="557" t="s">
        <v>643</v>
      </c>
      <c r="C9" s="610">
        <v>12842471748.923725</v>
      </c>
      <c r="D9" s="608">
        <v>11502831756.593216</v>
      </c>
      <c r="E9" s="608">
        <v>94514672.827627197</v>
      </c>
      <c r="F9" s="608">
        <v>300000</v>
      </c>
      <c r="G9" s="608">
        <v>752647537.91999984</v>
      </c>
      <c r="H9" s="608">
        <v>19227850.41</v>
      </c>
      <c r="I9" s="608">
        <v>22695681.879999999</v>
      </c>
      <c r="J9" s="608">
        <v>2907806.97</v>
      </c>
      <c r="K9" s="608">
        <v>26900</v>
      </c>
      <c r="L9" s="608">
        <v>586992454.41050863</v>
      </c>
      <c r="M9" s="608">
        <v>58586528.560338996</v>
      </c>
      <c r="N9" s="608">
        <v>20009808.260000002</v>
      </c>
      <c r="O9" s="608">
        <v>34157093.740000002</v>
      </c>
      <c r="P9" s="608">
        <v>38276746.289322078</v>
      </c>
      <c r="Q9" s="608">
        <v>32161788.699999999</v>
      </c>
      <c r="R9" s="608">
        <v>31478619.519999996</v>
      </c>
      <c r="S9" s="608">
        <v>54744156.789999999</v>
      </c>
      <c r="T9" s="608">
        <v>0</v>
      </c>
      <c r="U9" s="538"/>
    </row>
    <row r="10" spans="1:21">
      <c r="A10" s="579" t="s">
        <v>15</v>
      </c>
      <c r="B10" s="579" t="s">
        <v>644</v>
      </c>
      <c r="C10" s="616">
        <v>12541264292.183725</v>
      </c>
      <c r="D10" s="608">
        <v>11211443591.063217</v>
      </c>
      <c r="E10" s="608">
        <v>93021647.927627191</v>
      </c>
      <c r="F10" s="608">
        <v>300000</v>
      </c>
      <c r="G10" s="608">
        <v>750741903.82999992</v>
      </c>
      <c r="H10" s="608">
        <v>19091447.210000001</v>
      </c>
      <c r="I10" s="608">
        <v>22133436.32</v>
      </c>
      <c r="J10" s="608">
        <v>2849788.12</v>
      </c>
      <c r="K10" s="608">
        <v>26900</v>
      </c>
      <c r="L10" s="608">
        <v>579078797.29050851</v>
      </c>
      <c r="M10" s="608">
        <v>58172714.890338995</v>
      </c>
      <c r="N10" s="608">
        <v>19770506.359999999</v>
      </c>
      <c r="O10" s="608">
        <v>33584615.560000002</v>
      </c>
      <c r="P10" s="608">
        <v>35219600.049322084</v>
      </c>
      <c r="Q10" s="608">
        <v>32161788.699999999</v>
      </c>
      <c r="R10" s="608">
        <v>30014169.519999996</v>
      </c>
      <c r="S10" s="608">
        <v>54744156.789999999</v>
      </c>
      <c r="T10" s="608">
        <v>0</v>
      </c>
      <c r="U10" s="538"/>
    </row>
    <row r="11" spans="1:21">
      <c r="A11" s="547" t="s">
        <v>645</v>
      </c>
      <c r="B11" s="547" t="s">
        <v>646</v>
      </c>
      <c r="C11" s="617">
        <v>6476022115.7538967</v>
      </c>
      <c r="D11" s="608">
        <v>5874007940.7325411</v>
      </c>
      <c r="E11" s="608">
        <v>44167915.982881397</v>
      </c>
      <c r="F11" s="608">
        <v>0</v>
      </c>
      <c r="G11" s="608">
        <v>313607595.39999998</v>
      </c>
      <c r="H11" s="608">
        <v>10688776.050000001</v>
      </c>
      <c r="I11" s="608">
        <v>11711728.890000001</v>
      </c>
      <c r="J11" s="608">
        <v>730954.71</v>
      </c>
      <c r="K11" s="608">
        <v>26900</v>
      </c>
      <c r="L11" s="608">
        <v>288406579.62135607</v>
      </c>
      <c r="M11" s="608">
        <v>36824609.790339001</v>
      </c>
      <c r="N11" s="608">
        <v>7905943.9100000001</v>
      </c>
      <c r="O11" s="608">
        <v>21855617.620000001</v>
      </c>
      <c r="P11" s="608">
        <v>23107741.558983099</v>
      </c>
      <c r="Q11" s="608">
        <v>9237971.5999999996</v>
      </c>
      <c r="R11" s="608">
        <v>21056871.239999998</v>
      </c>
      <c r="S11" s="608">
        <v>0</v>
      </c>
      <c r="T11" s="608">
        <v>0</v>
      </c>
      <c r="U11" s="538"/>
    </row>
    <row r="12" spans="1:21">
      <c r="A12" s="547" t="s">
        <v>647</v>
      </c>
      <c r="B12" s="547" t="s">
        <v>648</v>
      </c>
      <c r="C12" s="617">
        <v>2110005222.4006774</v>
      </c>
      <c r="D12" s="608">
        <v>1929140384.3745759</v>
      </c>
      <c r="E12" s="608">
        <v>16771659.8447458</v>
      </c>
      <c r="F12" s="608">
        <v>300000</v>
      </c>
      <c r="G12" s="608">
        <v>95235493.529999986</v>
      </c>
      <c r="H12" s="608">
        <v>3486664.35</v>
      </c>
      <c r="I12" s="608">
        <v>2657931.14</v>
      </c>
      <c r="J12" s="608">
        <v>1502946.42</v>
      </c>
      <c r="K12" s="608">
        <v>0</v>
      </c>
      <c r="L12" s="608">
        <v>85629344.496101677</v>
      </c>
      <c r="M12" s="608">
        <v>6552304.8300000001</v>
      </c>
      <c r="N12" s="608">
        <v>2124985.85</v>
      </c>
      <c r="O12" s="608">
        <v>5260287.3600000003</v>
      </c>
      <c r="P12" s="608">
        <v>4423735.3403389798</v>
      </c>
      <c r="Q12" s="608">
        <v>11931380.609999999</v>
      </c>
      <c r="R12" s="608">
        <v>3778205.27</v>
      </c>
      <c r="S12" s="608">
        <v>0</v>
      </c>
      <c r="T12" s="608">
        <v>0</v>
      </c>
      <c r="U12" s="538"/>
    </row>
    <row r="13" spans="1:21">
      <c r="A13" s="547" t="s">
        <v>649</v>
      </c>
      <c r="B13" s="547" t="s">
        <v>650</v>
      </c>
      <c r="C13" s="617">
        <v>1254552110.3540661</v>
      </c>
      <c r="D13" s="608">
        <v>1151584629.5260999</v>
      </c>
      <c r="E13" s="608">
        <v>12260444.27</v>
      </c>
      <c r="F13" s="608">
        <v>0</v>
      </c>
      <c r="G13" s="608">
        <v>41926690.460000001</v>
      </c>
      <c r="H13" s="608">
        <v>1957453.82</v>
      </c>
      <c r="I13" s="608">
        <v>2141495.5699999998</v>
      </c>
      <c r="J13" s="608">
        <v>105151.54</v>
      </c>
      <c r="K13" s="608">
        <v>0</v>
      </c>
      <c r="L13" s="608">
        <v>61040790.367966101</v>
      </c>
      <c r="M13" s="608">
        <v>4080629.19</v>
      </c>
      <c r="N13" s="608">
        <v>2282374.06</v>
      </c>
      <c r="O13" s="608">
        <v>3104647.76</v>
      </c>
      <c r="P13" s="608">
        <v>3415397.24</v>
      </c>
      <c r="Q13" s="608">
        <v>4905641.5199999996</v>
      </c>
      <c r="R13" s="608">
        <v>2107063.7000000002</v>
      </c>
      <c r="S13" s="608">
        <v>0</v>
      </c>
      <c r="T13" s="608">
        <v>0</v>
      </c>
      <c r="U13" s="538"/>
    </row>
    <row r="14" spans="1:21">
      <c r="A14" s="547" t="s">
        <v>651</v>
      </c>
      <c r="B14" s="547" t="s">
        <v>652</v>
      </c>
      <c r="C14" s="617">
        <v>2700684843.6750846</v>
      </c>
      <c r="D14" s="608">
        <v>2256710636.4299998</v>
      </c>
      <c r="E14" s="608">
        <v>19821627.829999998</v>
      </c>
      <c r="F14" s="608">
        <v>0</v>
      </c>
      <c r="G14" s="608">
        <v>299972124.44</v>
      </c>
      <c r="H14" s="608">
        <v>2958552.99</v>
      </c>
      <c r="I14" s="608">
        <v>5622280.7199999997</v>
      </c>
      <c r="J14" s="608">
        <v>510735.45</v>
      </c>
      <c r="K14" s="608">
        <v>0</v>
      </c>
      <c r="L14" s="608">
        <v>144002082.80508471</v>
      </c>
      <c r="M14" s="608">
        <v>10715171.079999998</v>
      </c>
      <c r="N14" s="608">
        <v>7457202.54</v>
      </c>
      <c r="O14" s="608">
        <v>3364062.82</v>
      </c>
      <c r="P14" s="608">
        <v>4272725.91</v>
      </c>
      <c r="Q14" s="608">
        <v>6086794.9699999997</v>
      </c>
      <c r="R14" s="608">
        <v>3072029.31</v>
      </c>
      <c r="S14" s="608">
        <v>54744156.789999999</v>
      </c>
      <c r="T14" s="608">
        <v>0</v>
      </c>
      <c r="U14" s="538"/>
    </row>
    <row r="15" spans="1:21">
      <c r="A15" s="548">
        <v>1.2</v>
      </c>
      <c r="B15" s="548" t="s">
        <v>653</v>
      </c>
      <c r="C15" s="610">
        <v>519126137.29700112</v>
      </c>
      <c r="D15" s="608">
        <v>225111304.92989787</v>
      </c>
      <c r="E15" s="608">
        <v>1834879.9362711872</v>
      </c>
      <c r="F15" s="608">
        <v>6000</v>
      </c>
      <c r="G15" s="608">
        <v>75264754.804387689</v>
      </c>
      <c r="H15" s="608">
        <v>1922785.19</v>
      </c>
      <c r="I15" s="608">
        <v>2269568.3199999998</v>
      </c>
      <c r="J15" s="608">
        <v>290780.7</v>
      </c>
      <c r="K15" s="608">
        <v>2690</v>
      </c>
      <c r="L15" s="608">
        <v>218750077.5627155</v>
      </c>
      <c r="M15" s="608">
        <v>18150268.788644072</v>
      </c>
      <c r="N15" s="608">
        <v>6057400.2899999991</v>
      </c>
      <c r="O15" s="608">
        <v>12022690.42</v>
      </c>
      <c r="P15" s="608">
        <v>14956970.279322032</v>
      </c>
      <c r="Q15" s="608">
        <v>11020773.689999999</v>
      </c>
      <c r="R15" s="608">
        <v>22697018.629999999</v>
      </c>
      <c r="S15" s="608">
        <v>28145670.560561098</v>
      </c>
      <c r="T15" s="608">
        <v>0</v>
      </c>
      <c r="U15" s="538"/>
    </row>
    <row r="16" spans="1:21">
      <c r="A16" s="580">
        <v>1.3</v>
      </c>
      <c r="B16" s="548" t="s">
        <v>701</v>
      </c>
      <c r="C16" s="608"/>
      <c r="D16" s="608"/>
      <c r="E16" s="608"/>
      <c r="F16" s="608"/>
      <c r="G16" s="608"/>
      <c r="H16" s="608"/>
      <c r="I16" s="608"/>
      <c r="J16" s="608"/>
      <c r="K16" s="608"/>
      <c r="L16" s="608"/>
      <c r="M16" s="608"/>
      <c r="N16" s="608"/>
      <c r="O16" s="608"/>
      <c r="P16" s="608"/>
      <c r="Q16" s="608"/>
      <c r="R16" s="608"/>
      <c r="S16" s="608"/>
      <c r="T16" s="608"/>
      <c r="U16" s="538"/>
    </row>
    <row r="17" spans="1:21">
      <c r="A17" s="551" t="s">
        <v>654</v>
      </c>
      <c r="B17" s="549" t="s">
        <v>655</v>
      </c>
      <c r="C17" s="618">
        <v>12067041396.735842</v>
      </c>
      <c r="D17" s="608">
        <v>10823183975.465117</v>
      </c>
      <c r="E17" s="608">
        <v>90391306.442727193</v>
      </c>
      <c r="F17" s="608">
        <v>300000</v>
      </c>
      <c r="G17" s="608">
        <v>715453610.22819996</v>
      </c>
      <c r="H17" s="608">
        <v>19056069.663200002</v>
      </c>
      <c r="I17" s="608">
        <v>13398257.688100001</v>
      </c>
      <c r="J17" s="608">
        <v>2854321.1799999997</v>
      </c>
      <c r="K17" s="608">
        <v>26900</v>
      </c>
      <c r="L17" s="608">
        <v>528403811.04252392</v>
      </c>
      <c r="M17" s="608">
        <v>57364405.506639004</v>
      </c>
      <c r="N17" s="608">
        <v>15830591.336100001</v>
      </c>
      <c r="O17" s="608">
        <v>32268001.187899999</v>
      </c>
      <c r="P17" s="608">
        <v>34652449.086922079</v>
      </c>
      <c r="Q17" s="608">
        <v>30910172.175900001</v>
      </c>
      <c r="R17" s="608">
        <v>30649662.189699996</v>
      </c>
      <c r="S17" s="608">
        <v>17052572.4804</v>
      </c>
      <c r="T17" s="608">
        <v>0</v>
      </c>
      <c r="U17" s="538"/>
    </row>
    <row r="18" spans="1:21">
      <c r="A18" s="550" t="s">
        <v>656</v>
      </c>
      <c r="B18" s="550" t="s">
        <v>657</v>
      </c>
      <c r="C18" s="619">
        <v>11412649038.356522</v>
      </c>
      <c r="D18" s="608">
        <v>10227543315.308025</v>
      </c>
      <c r="E18" s="608">
        <v>84134946.587627202</v>
      </c>
      <c r="F18" s="608">
        <v>300000</v>
      </c>
      <c r="G18" s="608">
        <v>677293203.10307395</v>
      </c>
      <c r="H18" s="608">
        <v>18649425.93</v>
      </c>
      <c r="I18" s="608">
        <v>20825516.359999999</v>
      </c>
      <c r="J18" s="608">
        <v>2770177.28</v>
      </c>
      <c r="K18" s="608">
        <v>26900</v>
      </c>
      <c r="L18" s="608">
        <v>507812519.94542384</v>
      </c>
      <c r="M18" s="608">
        <v>55029349.470339</v>
      </c>
      <c r="N18" s="608">
        <v>15575522.040000001</v>
      </c>
      <c r="O18" s="608">
        <v>31670645.420000002</v>
      </c>
      <c r="P18" s="608">
        <v>33954507.489322081</v>
      </c>
      <c r="Q18" s="608">
        <v>30201450.140000001</v>
      </c>
      <c r="R18" s="608">
        <v>29178994.569999997</v>
      </c>
      <c r="S18" s="608">
        <v>13439520.369999999</v>
      </c>
      <c r="T18" s="608">
        <v>0</v>
      </c>
      <c r="U18" s="538"/>
    </row>
    <row r="19" spans="1:21">
      <c r="A19" s="551" t="s">
        <v>658</v>
      </c>
      <c r="B19" s="551" t="s">
        <v>659</v>
      </c>
      <c r="C19" s="620">
        <v>13219611173.063417</v>
      </c>
      <c r="D19" s="608">
        <v>12175294976.687042</v>
      </c>
      <c r="E19" s="608">
        <v>85311121.902472839</v>
      </c>
      <c r="F19" s="608">
        <v>87013.59</v>
      </c>
      <c r="G19" s="608">
        <v>540914372.32239985</v>
      </c>
      <c r="H19" s="608">
        <v>17212595.977499999</v>
      </c>
      <c r="I19" s="608">
        <v>19934886.927699998</v>
      </c>
      <c r="J19" s="608">
        <v>1387783.1893</v>
      </c>
      <c r="K19" s="608">
        <v>22891.3</v>
      </c>
      <c r="L19" s="608">
        <v>503401824.05397606</v>
      </c>
      <c r="M19" s="608">
        <v>51860670.293860994</v>
      </c>
      <c r="N19" s="608">
        <v>11204033.856699999</v>
      </c>
      <c r="O19" s="608">
        <v>31270845.6996</v>
      </c>
      <c r="P19" s="608">
        <v>34464876.220877916</v>
      </c>
      <c r="Q19" s="608">
        <v>18672853.7016</v>
      </c>
      <c r="R19" s="608">
        <v>68612454.268900007</v>
      </c>
      <c r="S19" s="608">
        <v>0</v>
      </c>
      <c r="T19" s="608">
        <v>0</v>
      </c>
      <c r="U19" s="538"/>
    </row>
    <row r="20" spans="1:21">
      <c r="A20" s="550" t="s">
        <v>660</v>
      </c>
      <c r="B20" s="550" t="s">
        <v>657</v>
      </c>
      <c r="C20" s="619">
        <v>12010554920.769062</v>
      </c>
      <c r="D20" s="608">
        <v>11064410953.87397</v>
      </c>
      <c r="E20" s="608">
        <v>79906747.392372832</v>
      </c>
      <c r="F20" s="608">
        <v>87013.59</v>
      </c>
      <c r="G20" s="608">
        <v>493346386.86000001</v>
      </c>
      <c r="H20" s="608">
        <v>15709275.139999999</v>
      </c>
      <c r="I20" s="608">
        <v>19076846.869999997</v>
      </c>
      <c r="J20" s="608">
        <v>1303721.8899999999</v>
      </c>
      <c r="K20" s="608">
        <v>22891.3</v>
      </c>
      <c r="L20" s="608">
        <v>452797580.03509116</v>
      </c>
      <c r="M20" s="608">
        <v>50537843.859661005</v>
      </c>
      <c r="N20" s="608">
        <v>10815349.719999999</v>
      </c>
      <c r="O20" s="608">
        <v>28215656.529999997</v>
      </c>
      <c r="P20" s="608">
        <v>33810995.750677921</v>
      </c>
      <c r="Q20" s="608">
        <v>18394669.800000001</v>
      </c>
      <c r="R20" s="608">
        <v>63197078.840000004</v>
      </c>
      <c r="S20" s="608">
        <v>0</v>
      </c>
      <c r="T20" s="608">
        <v>0</v>
      </c>
      <c r="U20" s="538"/>
    </row>
    <row r="21" spans="1:21">
      <c r="A21" s="552">
        <v>1.4</v>
      </c>
      <c r="B21" s="553" t="s">
        <v>661</v>
      </c>
      <c r="C21" s="621">
        <v>66995453.3367</v>
      </c>
      <c r="D21" s="608">
        <v>61915359.876699999</v>
      </c>
      <c r="E21" s="608">
        <v>640051.78</v>
      </c>
      <c r="F21" s="608">
        <v>0</v>
      </c>
      <c r="G21" s="608">
        <v>3935632.0800000005</v>
      </c>
      <c r="H21" s="608">
        <v>0</v>
      </c>
      <c r="I21" s="608">
        <v>35865.740000000005</v>
      </c>
      <c r="J21" s="608">
        <v>0</v>
      </c>
      <c r="K21" s="608">
        <v>0</v>
      </c>
      <c r="L21" s="608">
        <v>1144461.3800000001</v>
      </c>
      <c r="M21" s="608">
        <v>1000432.8099999999</v>
      </c>
      <c r="N21" s="608">
        <v>29143.57</v>
      </c>
      <c r="O21" s="608">
        <v>0</v>
      </c>
      <c r="P21" s="608">
        <v>33368.120000000003</v>
      </c>
      <c r="Q21" s="608">
        <v>0</v>
      </c>
      <c r="R21" s="608">
        <v>0</v>
      </c>
      <c r="S21" s="608">
        <v>0</v>
      </c>
      <c r="T21" s="608">
        <v>0</v>
      </c>
      <c r="U21" s="538"/>
    </row>
    <row r="22" spans="1:21">
      <c r="A22" s="552">
        <v>1.5</v>
      </c>
      <c r="B22" s="553" t="s">
        <v>662</v>
      </c>
      <c r="C22" s="621">
        <v>75525284.664399996</v>
      </c>
      <c r="D22" s="608">
        <v>73107064.450199991</v>
      </c>
      <c r="E22" s="608">
        <v>1729392.8462</v>
      </c>
      <c r="F22" s="608">
        <v>0</v>
      </c>
      <c r="G22" s="608">
        <v>2418220.2141999998</v>
      </c>
      <c r="H22" s="608">
        <v>0</v>
      </c>
      <c r="I22" s="608">
        <v>0</v>
      </c>
      <c r="J22" s="608">
        <v>0</v>
      </c>
      <c r="K22" s="608">
        <v>0</v>
      </c>
      <c r="L22" s="608">
        <v>0</v>
      </c>
      <c r="M22" s="608">
        <v>0</v>
      </c>
      <c r="N22" s="608">
        <v>0</v>
      </c>
      <c r="O22" s="608">
        <v>0</v>
      </c>
      <c r="P22" s="608">
        <v>0</v>
      </c>
      <c r="Q22" s="608">
        <v>0</v>
      </c>
      <c r="R22" s="608">
        <v>0</v>
      </c>
      <c r="S22" s="608">
        <v>0</v>
      </c>
      <c r="T22" s="608">
        <v>0</v>
      </c>
      <c r="U22" s="53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Normal="100" workbookViewId="0"/>
  </sheetViews>
  <sheetFormatPr defaultColWidth="9.140625" defaultRowHeight="12.75"/>
  <cols>
    <col min="1" max="1" width="11.85546875" style="535" bestFit="1" customWidth="1"/>
    <col min="2" max="2" width="93.42578125" style="535" customWidth="1"/>
    <col min="3" max="3" width="14.5703125" style="535" customWidth="1"/>
    <col min="4" max="5" width="11.42578125" style="535" customWidth="1"/>
    <col min="6" max="7" width="11.42578125" style="582" customWidth="1"/>
    <col min="8" max="9" width="11.42578125" style="535" customWidth="1"/>
    <col min="10" max="14" width="11.42578125" style="582" customWidth="1"/>
    <col min="15" max="15" width="18.85546875" style="535" bestFit="1" customWidth="1"/>
    <col min="16" max="16384" width="9.140625" style="535"/>
  </cols>
  <sheetData>
    <row r="1" spans="1:15" ht="13.5">
      <c r="A1" s="525" t="s">
        <v>31</v>
      </c>
      <c r="B1" s="3" t="str">
        <f>'Info '!C2</f>
        <v xml:space="preserve">JSC "Bank of Georgia" </v>
      </c>
      <c r="F1" s="535"/>
      <c r="G1" s="535"/>
      <c r="J1" s="535"/>
      <c r="K1" s="535"/>
      <c r="L1" s="535"/>
      <c r="M1" s="535"/>
      <c r="N1" s="535"/>
    </row>
    <row r="2" spans="1:15" ht="13.5">
      <c r="A2" s="526" t="s">
        <v>32</v>
      </c>
      <c r="B2" s="562">
        <f>'1. key ratios '!B2</f>
        <v>44742</v>
      </c>
      <c r="F2" s="535"/>
      <c r="G2" s="535"/>
      <c r="J2" s="535"/>
      <c r="K2" s="535"/>
      <c r="L2" s="535"/>
      <c r="M2" s="535"/>
      <c r="N2" s="535"/>
    </row>
    <row r="3" spans="1:15">
      <c r="A3" s="527" t="s">
        <v>663</v>
      </c>
      <c r="F3" s="535"/>
      <c r="G3" s="535"/>
      <c r="J3" s="535"/>
      <c r="K3" s="535"/>
      <c r="L3" s="535"/>
      <c r="M3" s="535"/>
      <c r="N3" s="535"/>
    </row>
    <row r="4" spans="1:15">
      <c r="F4" s="535"/>
      <c r="G4" s="535"/>
      <c r="J4" s="535"/>
      <c r="K4" s="535"/>
      <c r="L4" s="535"/>
      <c r="M4" s="535"/>
      <c r="N4" s="535"/>
    </row>
    <row r="5" spans="1:15" ht="46.5" customHeight="1">
      <c r="A5" s="715" t="s">
        <v>689</v>
      </c>
      <c r="B5" s="716"/>
      <c r="C5" s="760" t="s">
        <v>664</v>
      </c>
      <c r="D5" s="761"/>
      <c r="E5" s="761"/>
      <c r="F5" s="761"/>
      <c r="G5" s="761"/>
      <c r="H5" s="762"/>
      <c r="I5" s="760" t="s">
        <v>665</v>
      </c>
      <c r="J5" s="763"/>
      <c r="K5" s="763"/>
      <c r="L5" s="763"/>
      <c r="M5" s="763"/>
      <c r="N5" s="764"/>
      <c r="O5" s="765" t="s">
        <v>666</v>
      </c>
    </row>
    <row r="6" spans="1:15" ht="75" customHeight="1">
      <c r="A6" s="719"/>
      <c r="B6" s="720"/>
      <c r="C6" s="554"/>
      <c r="D6" s="555" t="s">
        <v>667</v>
      </c>
      <c r="E6" s="555" t="s">
        <v>668</v>
      </c>
      <c r="F6" s="555" t="s">
        <v>669</v>
      </c>
      <c r="G6" s="555" t="s">
        <v>670</v>
      </c>
      <c r="H6" s="555" t="s">
        <v>671</v>
      </c>
      <c r="I6" s="560"/>
      <c r="J6" s="555" t="s">
        <v>667</v>
      </c>
      <c r="K6" s="555" t="s">
        <v>668</v>
      </c>
      <c r="L6" s="555" t="s">
        <v>669</v>
      </c>
      <c r="M6" s="555" t="s">
        <v>670</v>
      </c>
      <c r="N6" s="555" t="s">
        <v>671</v>
      </c>
      <c r="O6" s="766"/>
    </row>
    <row r="7" spans="1:15" ht="52.5">
      <c r="A7" s="531">
        <v>1</v>
      </c>
      <c r="B7" s="536" t="s">
        <v>692</v>
      </c>
      <c r="C7" s="536">
        <v>613229105.1700002</v>
      </c>
      <c r="D7" s="531">
        <v>585857945.13000011</v>
      </c>
      <c r="E7" s="531">
        <v>11599467.709999999</v>
      </c>
      <c r="F7" s="581">
        <v>8193106.080000001</v>
      </c>
      <c r="G7" s="581">
        <v>4574963.4600000009</v>
      </c>
      <c r="H7" s="531">
        <v>3003622.79</v>
      </c>
      <c r="I7" s="531">
        <v>18982224.799999997</v>
      </c>
      <c r="J7" s="581">
        <v>11685168.279999999</v>
      </c>
      <c r="K7" s="581">
        <v>1159947.5999999999</v>
      </c>
      <c r="L7" s="581">
        <v>2457791.38</v>
      </c>
      <c r="M7" s="581">
        <v>1981438.73</v>
      </c>
      <c r="N7" s="581">
        <v>1697878.81</v>
      </c>
      <c r="O7" s="531">
        <v>0</v>
      </c>
    </row>
    <row r="8" spans="1:15">
      <c r="A8" s="531">
        <v>2</v>
      </c>
      <c r="B8" s="536" t="s">
        <v>562</v>
      </c>
      <c r="C8" s="622">
        <v>1473505680.8005083</v>
      </c>
      <c r="D8" s="608">
        <v>1397074761.9799998</v>
      </c>
      <c r="E8" s="608">
        <v>26171755.66</v>
      </c>
      <c r="F8" s="623">
        <v>23498710.830000006</v>
      </c>
      <c r="G8" s="623">
        <v>15850198.390000001</v>
      </c>
      <c r="H8" s="608">
        <v>10910253.94050847</v>
      </c>
      <c r="I8" s="608">
        <v>49546759.39050848</v>
      </c>
      <c r="J8" s="623">
        <v>27787634.749999996</v>
      </c>
      <c r="K8" s="623">
        <v>2617176.5300000003</v>
      </c>
      <c r="L8" s="623">
        <v>7049613.9399999995</v>
      </c>
      <c r="M8" s="623">
        <v>6613616.7000000002</v>
      </c>
      <c r="N8" s="623">
        <v>5478717.4705084758</v>
      </c>
      <c r="O8" s="608">
        <v>0</v>
      </c>
    </row>
    <row r="9" spans="1:15">
      <c r="A9" s="531">
        <v>3</v>
      </c>
      <c r="B9" s="536" t="s">
        <v>563</v>
      </c>
      <c r="C9" s="622">
        <v>0</v>
      </c>
      <c r="D9" s="608">
        <v>0</v>
      </c>
      <c r="E9" s="608">
        <v>0</v>
      </c>
      <c r="F9" s="624">
        <v>0</v>
      </c>
      <c r="G9" s="624">
        <v>0</v>
      </c>
      <c r="H9" s="608">
        <v>0</v>
      </c>
      <c r="I9" s="608">
        <v>0</v>
      </c>
      <c r="J9" s="624">
        <v>0</v>
      </c>
      <c r="K9" s="624">
        <v>0</v>
      </c>
      <c r="L9" s="624">
        <v>0</v>
      </c>
      <c r="M9" s="624">
        <v>0</v>
      </c>
      <c r="N9" s="624">
        <v>0</v>
      </c>
      <c r="O9" s="608">
        <v>0</v>
      </c>
    </row>
    <row r="10" spans="1:15">
      <c r="A10" s="531">
        <v>4</v>
      </c>
      <c r="B10" s="536" t="s">
        <v>693</v>
      </c>
      <c r="C10" s="622">
        <v>482911181.57999998</v>
      </c>
      <c r="D10" s="608">
        <v>430389836.82999992</v>
      </c>
      <c r="E10" s="608">
        <v>24527740.790000003</v>
      </c>
      <c r="F10" s="624">
        <v>691495.08000000007</v>
      </c>
      <c r="G10" s="624">
        <v>2169066.2199999997</v>
      </c>
      <c r="H10" s="608">
        <v>25133042.66</v>
      </c>
      <c r="I10" s="608">
        <v>20089259.105000004</v>
      </c>
      <c r="J10" s="624">
        <v>8537722.2300000004</v>
      </c>
      <c r="K10" s="624">
        <v>2452774.0500000007</v>
      </c>
      <c r="L10" s="624">
        <v>207448.55</v>
      </c>
      <c r="M10" s="624">
        <v>994708.7649999999</v>
      </c>
      <c r="N10" s="624">
        <v>7896605.5099999998</v>
      </c>
      <c r="O10" s="608">
        <v>0</v>
      </c>
    </row>
    <row r="11" spans="1:15">
      <c r="A11" s="531">
        <v>5</v>
      </c>
      <c r="B11" s="536" t="s">
        <v>564</v>
      </c>
      <c r="C11" s="622">
        <v>883483099.72000003</v>
      </c>
      <c r="D11" s="608">
        <v>768914877.32000005</v>
      </c>
      <c r="E11" s="608">
        <v>60437701.520000003</v>
      </c>
      <c r="F11" s="624">
        <v>28993253.099999998</v>
      </c>
      <c r="G11" s="624">
        <v>1610703.9100000001</v>
      </c>
      <c r="H11" s="608">
        <v>23526563.869999997</v>
      </c>
      <c r="I11" s="608">
        <v>38007221.266863748</v>
      </c>
      <c r="J11" s="624">
        <v>15309625.966863751</v>
      </c>
      <c r="K11" s="624">
        <v>6043770.2699999996</v>
      </c>
      <c r="L11" s="624">
        <v>8697976.0699999984</v>
      </c>
      <c r="M11" s="624">
        <v>571416.34000000008</v>
      </c>
      <c r="N11" s="624">
        <v>7384432.6200000001</v>
      </c>
      <c r="O11" s="608">
        <v>0</v>
      </c>
    </row>
    <row r="12" spans="1:15">
      <c r="A12" s="531">
        <v>6</v>
      </c>
      <c r="B12" s="536" t="s">
        <v>565</v>
      </c>
      <c r="C12" s="622">
        <v>584956449.90999985</v>
      </c>
      <c r="D12" s="608">
        <v>511557758.74999988</v>
      </c>
      <c r="E12" s="608">
        <v>43050618.799999997</v>
      </c>
      <c r="F12" s="624">
        <v>13588704.139999999</v>
      </c>
      <c r="G12" s="624">
        <v>7983891.3999999994</v>
      </c>
      <c r="H12" s="608">
        <v>8775476.8200000003</v>
      </c>
      <c r="I12" s="608">
        <v>28755874.749999996</v>
      </c>
      <c r="J12" s="624">
        <v>10076194.739999998</v>
      </c>
      <c r="K12" s="624">
        <v>4305062.3899999997</v>
      </c>
      <c r="L12" s="624">
        <v>4074776.7199999997</v>
      </c>
      <c r="M12" s="624">
        <v>3492164.3499999996</v>
      </c>
      <c r="N12" s="624">
        <v>6807676.5499999998</v>
      </c>
      <c r="O12" s="608">
        <v>0</v>
      </c>
    </row>
    <row r="13" spans="1:15">
      <c r="A13" s="531">
        <v>7</v>
      </c>
      <c r="B13" s="536" t="s">
        <v>566</v>
      </c>
      <c r="C13" s="622">
        <v>518351113.34000003</v>
      </c>
      <c r="D13" s="608">
        <v>478005349.76000005</v>
      </c>
      <c r="E13" s="608">
        <v>21847752.219999995</v>
      </c>
      <c r="F13" s="624">
        <v>15349495.560000001</v>
      </c>
      <c r="G13" s="624">
        <v>833469.22</v>
      </c>
      <c r="H13" s="608">
        <v>2315046.5799999996</v>
      </c>
      <c r="I13" s="608">
        <v>17377969.059999999</v>
      </c>
      <c r="J13" s="624">
        <v>9224655.3100000005</v>
      </c>
      <c r="K13" s="624">
        <v>2184775.3099999991</v>
      </c>
      <c r="L13" s="624">
        <v>4604848.75</v>
      </c>
      <c r="M13" s="624">
        <v>383123.17</v>
      </c>
      <c r="N13" s="624">
        <v>980566.52</v>
      </c>
      <c r="O13" s="608">
        <v>0</v>
      </c>
    </row>
    <row r="14" spans="1:15">
      <c r="A14" s="531">
        <v>8</v>
      </c>
      <c r="B14" s="536" t="s">
        <v>567</v>
      </c>
      <c r="C14" s="622">
        <v>575344618.38999999</v>
      </c>
      <c r="D14" s="608">
        <v>521678332.36000001</v>
      </c>
      <c r="E14" s="608">
        <v>5926685.8000000007</v>
      </c>
      <c r="F14" s="624">
        <v>5335620.3399999989</v>
      </c>
      <c r="G14" s="624">
        <v>2509738.4600000009</v>
      </c>
      <c r="H14" s="608">
        <v>39894241.429999992</v>
      </c>
      <c r="I14" s="608">
        <v>36745801.782316104</v>
      </c>
      <c r="J14" s="624">
        <v>10137206.190000001</v>
      </c>
      <c r="K14" s="624">
        <v>592668.78</v>
      </c>
      <c r="L14" s="624">
        <v>1600686.4900000002</v>
      </c>
      <c r="M14" s="624">
        <v>1154405.3500000003</v>
      </c>
      <c r="N14" s="624">
        <v>23260834.972316101</v>
      </c>
      <c r="O14" s="608">
        <v>0</v>
      </c>
    </row>
    <row r="15" spans="1:15">
      <c r="A15" s="531">
        <v>9</v>
      </c>
      <c r="B15" s="536" t="s">
        <v>568</v>
      </c>
      <c r="C15" s="622">
        <v>818107987.5200001</v>
      </c>
      <c r="D15" s="608">
        <v>555419939.72000003</v>
      </c>
      <c r="E15" s="608">
        <v>225991720.65000001</v>
      </c>
      <c r="F15" s="624">
        <v>10360325.49</v>
      </c>
      <c r="G15" s="624">
        <v>6038993.830000001</v>
      </c>
      <c r="H15" s="608">
        <v>20297007.830000002</v>
      </c>
      <c r="I15" s="608">
        <v>44519042.235544339</v>
      </c>
      <c r="J15" s="624">
        <v>10350931.159671683</v>
      </c>
      <c r="K15" s="624">
        <v>22599172.167627703</v>
      </c>
      <c r="L15" s="624">
        <v>3108097.89</v>
      </c>
      <c r="M15" s="624">
        <v>2026454.8200000003</v>
      </c>
      <c r="N15" s="624">
        <v>6434386.1982449507</v>
      </c>
      <c r="O15" s="608">
        <v>0</v>
      </c>
    </row>
    <row r="16" spans="1:15">
      <c r="A16" s="531">
        <v>10</v>
      </c>
      <c r="B16" s="536" t="s">
        <v>569</v>
      </c>
      <c r="C16" s="622">
        <v>185823729.66000003</v>
      </c>
      <c r="D16" s="608">
        <v>174700180.68000004</v>
      </c>
      <c r="E16" s="608">
        <v>2227136.9700000002</v>
      </c>
      <c r="F16" s="624">
        <v>3790072.17</v>
      </c>
      <c r="G16" s="624">
        <v>889763.6100000001</v>
      </c>
      <c r="H16" s="608">
        <v>4216576.2299999995</v>
      </c>
      <c r="I16" s="608">
        <v>6534523.0100000007</v>
      </c>
      <c r="J16" s="624">
        <v>3461593.8000000003</v>
      </c>
      <c r="K16" s="624">
        <v>222713.73</v>
      </c>
      <c r="L16" s="624">
        <v>1137021.6700000002</v>
      </c>
      <c r="M16" s="624">
        <v>349490.49000000005</v>
      </c>
      <c r="N16" s="624">
        <v>1363703.32</v>
      </c>
      <c r="O16" s="608">
        <v>0</v>
      </c>
    </row>
    <row r="17" spans="1:15">
      <c r="A17" s="531">
        <v>11</v>
      </c>
      <c r="B17" s="536" t="s">
        <v>570</v>
      </c>
      <c r="C17" s="622">
        <v>159778464.69</v>
      </c>
      <c r="D17" s="608">
        <v>153358683.62</v>
      </c>
      <c r="E17" s="608">
        <v>4247323.3499999996</v>
      </c>
      <c r="F17" s="624">
        <v>734881.65999999992</v>
      </c>
      <c r="G17" s="624">
        <v>647893.60999999987</v>
      </c>
      <c r="H17" s="608">
        <v>789682.45</v>
      </c>
      <c r="I17" s="608">
        <v>13045669.195599999</v>
      </c>
      <c r="J17" s="624">
        <v>3060972.66</v>
      </c>
      <c r="K17" s="624">
        <v>424732.43999999994</v>
      </c>
      <c r="L17" s="624">
        <v>220464.58</v>
      </c>
      <c r="M17" s="624">
        <v>256217.30000000002</v>
      </c>
      <c r="N17" s="624">
        <v>510139.35</v>
      </c>
      <c r="O17" s="608">
        <v>0</v>
      </c>
    </row>
    <row r="18" spans="1:15">
      <c r="A18" s="531">
        <v>12</v>
      </c>
      <c r="B18" s="536" t="s">
        <v>571</v>
      </c>
      <c r="C18" s="622">
        <v>786995066.1700002</v>
      </c>
      <c r="D18" s="608">
        <v>738152963.59000003</v>
      </c>
      <c r="E18" s="608">
        <v>16882580.949999996</v>
      </c>
      <c r="F18" s="624">
        <v>9818075.8200000003</v>
      </c>
      <c r="G18" s="624">
        <v>4958940.3400000008</v>
      </c>
      <c r="H18" s="608">
        <v>17182505.470000003</v>
      </c>
      <c r="I18" s="608">
        <v>29491069.440000001</v>
      </c>
      <c r="J18" s="624">
        <v>14481990.650000002</v>
      </c>
      <c r="K18" s="624">
        <v>1688258.27</v>
      </c>
      <c r="L18" s="624">
        <v>2945422.8600000008</v>
      </c>
      <c r="M18" s="624">
        <v>1794193.02</v>
      </c>
      <c r="N18" s="624">
        <v>8581204.6400000006</v>
      </c>
      <c r="O18" s="608">
        <v>0</v>
      </c>
    </row>
    <row r="19" spans="1:15">
      <c r="A19" s="531">
        <v>13</v>
      </c>
      <c r="B19" s="536" t="s">
        <v>572</v>
      </c>
      <c r="C19" s="622">
        <v>222416952.36999997</v>
      </c>
      <c r="D19" s="608">
        <v>214741724.96000001</v>
      </c>
      <c r="E19" s="608">
        <v>4025521.2199999997</v>
      </c>
      <c r="F19" s="624">
        <v>1481896.42</v>
      </c>
      <c r="G19" s="624">
        <v>1503620.1300000004</v>
      </c>
      <c r="H19" s="608">
        <v>664189.64</v>
      </c>
      <c r="I19" s="608">
        <v>5721630.8600000003</v>
      </c>
      <c r="J19" s="624">
        <v>3995751.3899999997</v>
      </c>
      <c r="K19" s="624">
        <v>402552.21000000008</v>
      </c>
      <c r="L19" s="624">
        <v>444568.96</v>
      </c>
      <c r="M19" s="624">
        <v>531459.11</v>
      </c>
      <c r="N19" s="624">
        <v>347299.19</v>
      </c>
      <c r="O19" s="608">
        <v>0</v>
      </c>
    </row>
    <row r="20" spans="1:15">
      <c r="A20" s="531">
        <v>14</v>
      </c>
      <c r="B20" s="536" t="s">
        <v>573</v>
      </c>
      <c r="C20" s="622">
        <v>1045165835.1425999</v>
      </c>
      <c r="D20" s="608">
        <v>776085466.32259989</v>
      </c>
      <c r="E20" s="608">
        <v>199042740.96000007</v>
      </c>
      <c r="F20" s="624">
        <v>40291421.18999999</v>
      </c>
      <c r="G20" s="624">
        <v>10146660.83</v>
      </c>
      <c r="H20" s="608">
        <v>19599545.84</v>
      </c>
      <c r="I20" s="608">
        <v>56856999.680793822</v>
      </c>
      <c r="J20" s="624">
        <v>15446504.573436022</v>
      </c>
      <c r="K20" s="624">
        <v>19904274.340000004</v>
      </c>
      <c r="L20" s="624">
        <v>12087426.547357801</v>
      </c>
      <c r="M20" s="624">
        <v>3394010.31</v>
      </c>
      <c r="N20" s="624">
        <v>6024783.9100000001</v>
      </c>
      <c r="O20" s="608">
        <v>0</v>
      </c>
    </row>
    <row r="21" spans="1:15">
      <c r="A21" s="531">
        <v>15</v>
      </c>
      <c r="B21" s="536" t="s">
        <v>574</v>
      </c>
      <c r="C21" s="622">
        <v>196319991.13999999</v>
      </c>
      <c r="D21" s="608">
        <v>160895251.61999997</v>
      </c>
      <c r="E21" s="608">
        <v>15238272.559999999</v>
      </c>
      <c r="F21" s="624">
        <v>12958691.74</v>
      </c>
      <c r="G21" s="624">
        <v>3634338.83</v>
      </c>
      <c r="H21" s="608">
        <v>3593436.39</v>
      </c>
      <c r="I21" s="608">
        <v>10885715.66</v>
      </c>
      <c r="J21" s="624">
        <v>3143925.84</v>
      </c>
      <c r="K21" s="624">
        <v>1523827.2599999995</v>
      </c>
      <c r="L21" s="624">
        <v>3887607.48</v>
      </c>
      <c r="M21" s="624">
        <v>1173917.6700000002</v>
      </c>
      <c r="N21" s="624">
        <v>1156437.4100000001</v>
      </c>
      <c r="O21" s="608">
        <v>0</v>
      </c>
    </row>
    <row r="22" spans="1:15">
      <c r="A22" s="531">
        <v>16</v>
      </c>
      <c r="B22" s="536" t="s">
        <v>575</v>
      </c>
      <c r="C22" s="622">
        <v>514603700.06999999</v>
      </c>
      <c r="D22" s="608">
        <v>426697717.64999998</v>
      </c>
      <c r="E22" s="608">
        <v>29930348.02</v>
      </c>
      <c r="F22" s="624">
        <v>1548545.3</v>
      </c>
      <c r="G22" s="624">
        <v>37546555.93999999</v>
      </c>
      <c r="H22" s="608">
        <v>18880533.16</v>
      </c>
      <c r="I22" s="608">
        <v>36465964.361759998</v>
      </c>
      <c r="J22" s="624">
        <v>8516989.1099999975</v>
      </c>
      <c r="K22" s="624">
        <v>2993034.9997599991</v>
      </c>
      <c r="L22" s="624">
        <v>464563.7</v>
      </c>
      <c r="M22" s="624">
        <v>18748114.960000001</v>
      </c>
      <c r="N22" s="624">
        <v>5743261.5920000002</v>
      </c>
      <c r="O22" s="608">
        <v>0</v>
      </c>
    </row>
    <row r="23" spans="1:15">
      <c r="A23" s="531">
        <v>17</v>
      </c>
      <c r="B23" s="536" t="s">
        <v>696</v>
      </c>
      <c r="C23" s="622">
        <v>97262906.020000011</v>
      </c>
      <c r="D23" s="608">
        <v>90542480.460000008</v>
      </c>
      <c r="E23" s="608">
        <v>462586.41000000009</v>
      </c>
      <c r="F23" s="624">
        <v>798130.75</v>
      </c>
      <c r="G23" s="624">
        <v>205073.95</v>
      </c>
      <c r="H23" s="608">
        <v>5254634.45</v>
      </c>
      <c r="I23" s="608">
        <v>5424606.7699999996</v>
      </c>
      <c r="J23" s="624">
        <v>1710378.1300000001</v>
      </c>
      <c r="K23" s="624">
        <v>46258.68</v>
      </c>
      <c r="L23" s="624">
        <v>239439.28000000003</v>
      </c>
      <c r="M23" s="624">
        <v>93877.11</v>
      </c>
      <c r="N23" s="624">
        <v>3334653.57</v>
      </c>
      <c r="O23" s="608">
        <v>0</v>
      </c>
    </row>
    <row r="24" spans="1:15">
      <c r="A24" s="531">
        <v>18</v>
      </c>
      <c r="B24" s="536" t="s">
        <v>576</v>
      </c>
      <c r="C24" s="622">
        <v>541432483.95880008</v>
      </c>
      <c r="D24" s="608">
        <v>532960858.95880002</v>
      </c>
      <c r="E24" s="608">
        <v>2597401.3400000003</v>
      </c>
      <c r="F24" s="624">
        <v>1260169.1100000001</v>
      </c>
      <c r="G24" s="624">
        <v>647373.47</v>
      </c>
      <c r="H24" s="608">
        <v>3966681.0799999996</v>
      </c>
      <c r="I24" s="608">
        <v>13716909.341375999</v>
      </c>
      <c r="J24" s="624">
        <v>10647098.901376</v>
      </c>
      <c r="K24" s="624">
        <v>259740.14</v>
      </c>
      <c r="L24" s="624">
        <v>378050.82999999996</v>
      </c>
      <c r="M24" s="624">
        <v>291072.84999999998</v>
      </c>
      <c r="N24" s="624">
        <v>2140946.62</v>
      </c>
      <c r="O24" s="608">
        <v>0</v>
      </c>
    </row>
    <row r="25" spans="1:15">
      <c r="A25" s="531">
        <v>19</v>
      </c>
      <c r="B25" s="536" t="s">
        <v>577</v>
      </c>
      <c r="C25" s="622">
        <v>114567165.45</v>
      </c>
      <c r="D25" s="608">
        <v>106359502.75</v>
      </c>
      <c r="E25" s="608">
        <v>408604.75000000006</v>
      </c>
      <c r="F25" s="624">
        <v>5745308.8599999985</v>
      </c>
      <c r="G25" s="624">
        <v>113193.53</v>
      </c>
      <c r="H25" s="608">
        <v>1940555.5599999998</v>
      </c>
      <c r="I25" s="608">
        <v>5271101.1599999992</v>
      </c>
      <c r="J25" s="624">
        <v>2122377.61</v>
      </c>
      <c r="K25" s="624">
        <v>40860.479999999996</v>
      </c>
      <c r="L25" s="624">
        <v>1723592.6999999997</v>
      </c>
      <c r="M25" s="624">
        <v>49263.81</v>
      </c>
      <c r="N25" s="624">
        <v>1335006.5599999998</v>
      </c>
      <c r="O25" s="608">
        <v>0</v>
      </c>
    </row>
    <row r="26" spans="1:15">
      <c r="A26" s="531">
        <v>20</v>
      </c>
      <c r="B26" s="536" t="s">
        <v>695</v>
      </c>
      <c r="C26" s="622">
        <v>465013272.08999997</v>
      </c>
      <c r="D26" s="608">
        <v>451854295.06999999</v>
      </c>
      <c r="E26" s="608">
        <v>4266844.3099999996</v>
      </c>
      <c r="F26" s="624">
        <v>3750458.88</v>
      </c>
      <c r="G26" s="624">
        <v>1369344.5</v>
      </c>
      <c r="H26" s="608">
        <v>3772329.33</v>
      </c>
      <c r="I26" s="608">
        <v>12367704.16</v>
      </c>
      <c r="J26" s="624">
        <v>8987340.5100000016</v>
      </c>
      <c r="K26" s="624">
        <v>426684.56000000006</v>
      </c>
      <c r="L26" s="624">
        <v>1125137.7</v>
      </c>
      <c r="M26" s="624">
        <v>536844.52</v>
      </c>
      <c r="N26" s="624">
        <v>1291696.8699999999</v>
      </c>
      <c r="O26" s="608">
        <v>0</v>
      </c>
    </row>
    <row r="27" spans="1:15">
      <c r="A27" s="531">
        <v>21</v>
      </c>
      <c r="B27" s="536" t="s">
        <v>578</v>
      </c>
      <c r="C27" s="622">
        <v>82397733.930000022</v>
      </c>
      <c r="D27" s="608">
        <v>78503152.050000012</v>
      </c>
      <c r="E27" s="608">
        <v>1663676.9800000002</v>
      </c>
      <c r="F27" s="624">
        <v>938006.18</v>
      </c>
      <c r="G27" s="624">
        <v>380016.98000000004</v>
      </c>
      <c r="H27" s="608">
        <v>912881.74</v>
      </c>
      <c r="I27" s="608">
        <v>2527918.13</v>
      </c>
      <c r="J27" s="624">
        <v>1496831.6900000002</v>
      </c>
      <c r="K27" s="624">
        <v>166367.73000000001</v>
      </c>
      <c r="L27" s="624">
        <v>281401.89</v>
      </c>
      <c r="M27" s="624">
        <v>136945.57999999999</v>
      </c>
      <c r="N27" s="624">
        <v>446371.24</v>
      </c>
      <c r="O27" s="608">
        <v>0</v>
      </c>
    </row>
    <row r="28" spans="1:15">
      <c r="A28" s="531">
        <v>22</v>
      </c>
      <c r="B28" s="536" t="s">
        <v>579</v>
      </c>
      <c r="C28" s="622">
        <v>246187521.26999998</v>
      </c>
      <c r="D28" s="608">
        <v>233796367.64999998</v>
      </c>
      <c r="E28" s="608">
        <v>4058896.0399999996</v>
      </c>
      <c r="F28" s="624">
        <v>7225842.6100000013</v>
      </c>
      <c r="G28" s="624">
        <v>823421.49999999988</v>
      </c>
      <c r="H28" s="608">
        <v>282993.47000000003</v>
      </c>
      <c r="I28" s="608">
        <v>7758489.5099999988</v>
      </c>
      <c r="J28" s="624">
        <v>4667820.3099999996</v>
      </c>
      <c r="K28" s="624">
        <v>405889.67</v>
      </c>
      <c r="L28" s="624">
        <v>2167752.87</v>
      </c>
      <c r="M28" s="624">
        <v>340401.30999999994</v>
      </c>
      <c r="N28" s="624">
        <v>176625.35</v>
      </c>
      <c r="O28" s="608">
        <v>0</v>
      </c>
    </row>
    <row r="29" spans="1:15">
      <c r="A29" s="531">
        <v>23</v>
      </c>
      <c r="B29" s="536" t="s">
        <v>580</v>
      </c>
      <c r="C29" s="622">
        <v>2443081628.0288138</v>
      </c>
      <c r="D29" s="608">
        <v>2320461245.3208475</v>
      </c>
      <c r="E29" s="608">
        <v>50024851.569999993</v>
      </c>
      <c r="F29" s="624">
        <v>44951648.5</v>
      </c>
      <c r="G29" s="624">
        <v>12162814.877966102</v>
      </c>
      <c r="H29" s="608">
        <v>15481067.76</v>
      </c>
      <c r="I29" s="608">
        <v>76732803.44095768</v>
      </c>
      <c r="J29" s="624">
        <v>45789707.351974621</v>
      </c>
      <c r="K29" s="624">
        <v>5002486.29</v>
      </c>
      <c r="L29" s="624">
        <v>13482796.810000002</v>
      </c>
      <c r="M29" s="624">
        <v>4872905.4289830513</v>
      </c>
      <c r="N29" s="624">
        <v>7584907.5599999996</v>
      </c>
      <c r="O29" s="608">
        <v>0</v>
      </c>
    </row>
    <row r="30" spans="1:15">
      <c r="A30" s="531">
        <v>24</v>
      </c>
      <c r="B30" s="536" t="s">
        <v>694</v>
      </c>
      <c r="C30" s="622">
        <v>956049173.47069991</v>
      </c>
      <c r="D30" s="608">
        <v>905099295.49070001</v>
      </c>
      <c r="E30" s="608">
        <v>21274944.300000001</v>
      </c>
      <c r="F30" s="624">
        <v>9348372.8899999987</v>
      </c>
      <c r="G30" s="624">
        <v>7091434.0600000005</v>
      </c>
      <c r="H30" s="608">
        <v>13235126.73</v>
      </c>
      <c r="I30" s="608">
        <v>32437592.435014002</v>
      </c>
      <c r="J30" s="624">
        <v>17657083.745014001</v>
      </c>
      <c r="K30" s="624">
        <v>2127494.73</v>
      </c>
      <c r="L30" s="624">
        <v>2804511.9099999997</v>
      </c>
      <c r="M30" s="624">
        <v>2379202.9700000002</v>
      </c>
      <c r="N30" s="624">
        <v>7469299.0800000001</v>
      </c>
      <c r="O30" s="608">
        <v>0</v>
      </c>
    </row>
    <row r="31" spans="1:15">
      <c r="A31" s="531">
        <v>25</v>
      </c>
      <c r="B31" s="536" t="s">
        <v>581</v>
      </c>
      <c r="C31" s="622">
        <v>1710271246.533803</v>
      </c>
      <c r="D31" s="608">
        <v>1579787245.4517694</v>
      </c>
      <c r="E31" s="608">
        <v>34611592.010000005</v>
      </c>
      <c r="F31" s="624">
        <v>54830239.197627097</v>
      </c>
      <c r="G31" s="624">
        <v>25779449.708983053</v>
      </c>
      <c r="H31" s="608">
        <v>15262720.165423723</v>
      </c>
      <c r="I31" s="608">
        <v>70114994.149296537</v>
      </c>
      <c r="J31" s="624">
        <v>30538018.130991448</v>
      </c>
      <c r="K31" s="624">
        <v>3461161.17</v>
      </c>
      <c r="L31" s="624">
        <v>16446556.976440681</v>
      </c>
      <c r="M31" s="624">
        <v>11558773.996440679</v>
      </c>
      <c r="N31" s="624">
        <v>8110483.8754237257</v>
      </c>
      <c r="O31" s="608">
        <v>0</v>
      </c>
    </row>
    <row r="32" spans="1:15">
      <c r="A32" s="531">
        <v>26</v>
      </c>
      <c r="B32" s="536" t="s">
        <v>691</v>
      </c>
      <c r="C32" s="622">
        <v>80402259.939999983</v>
      </c>
      <c r="D32" s="608">
        <v>74109342.409999982</v>
      </c>
      <c r="E32" s="608">
        <v>497891.04000000004</v>
      </c>
      <c r="F32" s="624">
        <v>508610.11</v>
      </c>
      <c r="G32" s="624">
        <v>510094.10000000003</v>
      </c>
      <c r="H32" s="608">
        <v>4776322.2799999993</v>
      </c>
      <c r="I32" s="608">
        <v>6361139.9500000002</v>
      </c>
      <c r="J32" s="624">
        <v>1482193.5800000003</v>
      </c>
      <c r="K32" s="624">
        <v>49789.279999999992</v>
      </c>
      <c r="L32" s="624">
        <v>151871.87</v>
      </c>
      <c r="M32" s="624">
        <v>243497.11000000002</v>
      </c>
      <c r="N32" s="624">
        <v>4433788.1099999994</v>
      </c>
      <c r="O32" s="608">
        <v>0</v>
      </c>
    </row>
    <row r="33" spans="1:15">
      <c r="A33" s="531">
        <v>27</v>
      </c>
      <c r="B33" s="556" t="s">
        <v>108</v>
      </c>
      <c r="C33" s="625">
        <v>15797658366.365223</v>
      </c>
      <c r="D33" s="608">
        <v>14267004575.904715</v>
      </c>
      <c r="E33" s="608">
        <v>811014655.92999983</v>
      </c>
      <c r="F33" s="624">
        <v>305991082.00762713</v>
      </c>
      <c r="G33" s="624">
        <v>149981014.85694915</v>
      </c>
      <c r="H33" s="608">
        <v>263667037.66593215</v>
      </c>
      <c r="I33" s="608">
        <v>637165840.77943087</v>
      </c>
      <c r="J33" s="624">
        <v>280315716.6093275</v>
      </c>
      <c r="K33" s="624">
        <v>81101473.077387735</v>
      </c>
      <c r="L33" s="624">
        <v>91789428.423798487</v>
      </c>
      <c r="M33" s="624">
        <v>63967515.77042374</v>
      </c>
      <c r="N33" s="624">
        <v>119991706.89849325</v>
      </c>
      <c r="O33" s="608">
        <v>0</v>
      </c>
    </row>
    <row r="34" spans="1:15">
      <c r="A34" s="538"/>
      <c r="B34" s="538"/>
      <c r="C34" s="538"/>
      <c r="D34" s="538"/>
      <c r="E34" s="538"/>
      <c r="H34" s="538"/>
      <c r="I34" s="538"/>
      <c r="O34" s="538"/>
    </row>
    <row r="35" spans="1:15">
      <c r="A35" s="538"/>
      <c r="B35" s="571"/>
      <c r="C35" s="571"/>
      <c r="D35" s="538"/>
      <c r="E35" s="538"/>
      <c r="H35" s="538"/>
      <c r="I35" s="538"/>
      <c r="O35" s="538"/>
    </row>
    <row r="36" spans="1:15">
      <c r="A36" s="538"/>
      <c r="B36" s="538"/>
      <c r="C36" s="538"/>
      <c r="D36" s="538"/>
      <c r="E36" s="538"/>
      <c r="H36" s="538"/>
      <c r="I36" s="538"/>
      <c r="O36" s="538"/>
    </row>
    <row r="37" spans="1:15">
      <c r="A37" s="538"/>
      <c r="B37" s="538"/>
      <c r="C37" s="538"/>
      <c r="D37" s="538"/>
      <c r="E37" s="538"/>
      <c r="H37" s="538"/>
      <c r="I37" s="538"/>
      <c r="O37" s="538"/>
    </row>
    <row r="38" spans="1:15">
      <c r="A38" s="538"/>
      <c r="B38" s="538"/>
      <c r="C38" s="538"/>
      <c r="D38" s="538"/>
      <c r="E38" s="538"/>
      <c r="H38" s="538"/>
      <c r="I38" s="538"/>
      <c r="O38" s="538"/>
    </row>
    <row r="39" spans="1:15">
      <c r="A39" s="538"/>
      <c r="B39" s="538"/>
      <c r="C39" s="538"/>
      <c r="D39" s="538"/>
      <c r="E39" s="538"/>
      <c r="H39" s="538"/>
      <c r="I39" s="538"/>
      <c r="O39" s="538"/>
    </row>
    <row r="40" spans="1:15">
      <c r="A40" s="538"/>
      <c r="B40" s="538"/>
      <c r="C40" s="538"/>
      <c r="D40" s="538"/>
      <c r="E40" s="538"/>
      <c r="H40" s="538"/>
      <c r="I40" s="538"/>
      <c r="O40" s="538"/>
    </row>
    <row r="41" spans="1:15">
      <c r="A41" s="572"/>
      <c r="B41" s="572"/>
      <c r="C41" s="572"/>
      <c r="D41" s="538"/>
      <c r="E41" s="538"/>
      <c r="H41" s="538"/>
      <c r="I41" s="538"/>
      <c r="O41" s="538"/>
    </row>
    <row r="42" spans="1:15">
      <c r="A42" s="572"/>
      <c r="B42" s="572"/>
      <c r="C42" s="572"/>
      <c r="D42" s="538"/>
      <c r="E42" s="538"/>
      <c r="H42" s="538"/>
      <c r="I42" s="538"/>
      <c r="O42" s="538"/>
    </row>
    <row r="43" spans="1:15">
      <c r="A43" s="538"/>
      <c r="B43" s="538"/>
      <c r="C43" s="538"/>
      <c r="D43" s="538"/>
      <c r="E43" s="538"/>
      <c r="H43" s="538"/>
      <c r="I43" s="538"/>
      <c r="O43" s="538"/>
    </row>
    <row r="44" spans="1:15">
      <c r="A44" s="538"/>
      <c r="B44" s="538"/>
      <c r="C44" s="538"/>
      <c r="D44" s="538"/>
      <c r="E44" s="538"/>
      <c r="H44" s="538"/>
      <c r="I44" s="538"/>
      <c r="O44" s="538"/>
    </row>
    <row r="45" spans="1:15">
      <c r="A45" s="538"/>
      <c r="B45" s="538"/>
      <c r="C45" s="538"/>
      <c r="D45" s="538"/>
      <c r="E45" s="538"/>
      <c r="H45" s="538"/>
      <c r="I45" s="538"/>
      <c r="O45" s="538"/>
    </row>
    <row r="46" spans="1:15">
      <c r="A46" s="538"/>
      <c r="B46" s="538"/>
      <c r="C46" s="538"/>
      <c r="D46" s="538"/>
      <c r="E46" s="538"/>
      <c r="H46" s="538"/>
      <c r="I46" s="538"/>
      <c r="O46" s="53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heetViews>
  <sheetFormatPr defaultColWidth="8.7109375" defaultRowHeight="12"/>
  <cols>
    <col min="1" max="1" width="11.85546875" style="583" bestFit="1" customWidth="1"/>
    <col min="2" max="2" width="80.140625" style="583" customWidth="1"/>
    <col min="3" max="3" width="17.140625" style="583" bestFit="1" customWidth="1"/>
    <col min="4" max="4" width="22.42578125" style="583" bestFit="1" customWidth="1"/>
    <col min="5" max="5" width="22.28515625" style="583" bestFit="1" customWidth="1"/>
    <col min="6" max="6" width="20.140625" style="583" bestFit="1" customWidth="1"/>
    <col min="7" max="7" width="20.85546875" style="583" bestFit="1" customWidth="1"/>
    <col min="8" max="8" width="23.42578125" style="583" bestFit="1" customWidth="1"/>
    <col min="9" max="9" width="22.140625" style="583" customWidth="1"/>
    <col min="10" max="10" width="19.140625" style="583" bestFit="1" customWidth="1"/>
    <col min="11" max="11" width="17.85546875" style="583" bestFit="1" customWidth="1"/>
    <col min="12" max="16384" width="8.7109375" style="583"/>
  </cols>
  <sheetData>
    <row r="1" spans="1:11" s="535" customFormat="1" ht="13.5">
      <c r="A1" s="525" t="s">
        <v>31</v>
      </c>
      <c r="B1" s="3" t="str">
        <f>'Info '!C2</f>
        <v xml:space="preserve">JSC "Bank of Georgia" </v>
      </c>
    </row>
    <row r="2" spans="1:11" s="535" customFormat="1" ht="13.5">
      <c r="A2" s="526" t="s">
        <v>32</v>
      </c>
      <c r="B2" s="562">
        <f>'1. key ratios '!B2</f>
        <v>44742</v>
      </c>
    </row>
    <row r="3" spans="1:11" s="535" customFormat="1" ht="12.75">
      <c r="A3" s="527" t="s">
        <v>672</v>
      </c>
    </row>
    <row r="4" spans="1:11">
      <c r="C4" s="584" t="s">
        <v>0</v>
      </c>
      <c r="D4" s="584" t="s">
        <v>1</v>
      </c>
      <c r="E4" s="584" t="s">
        <v>2</v>
      </c>
      <c r="F4" s="584" t="s">
        <v>3</v>
      </c>
      <c r="G4" s="584" t="s">
        <v>4</v>
      </c>
      <c r="H4" s="584" t="s">
        <v>6</v>
      </c>
      <c r="I4" s="584" t="s">
        <v>9</v>
      </c>
      <c r="J4" s="584" t="s">
        <v>10</v>
      </c>
      <c r="K4" s="584" t="s">
        <v>11</v>
      </c>
    </row>
    <row r="5" spans="1:11" ht="105" customHeight="1">
      <c r="A5" s="767" t="s">
        <v>673</v>
      </c>
      <c r="B5" s="768"/>
      <c r="C5" s="559" t="s">
        <v>674</v>
      </c>
      <c r="D5" s="559" t="s">
        <v>675</v>
      </c>
      <c r="E5" s="559" t="s">
        <v>676</v>
      </c>
      <c r="F5" s="585" t="s">
        <v>677</v>
      </c>
      <c r="G5" s="559" t="s">
        <v>678</v>
      </c>
      <c r="H5" s="559" t="s">
        <v>679</v>
      </c>
      <c r="I5" s="559" t="s">
        <v>680</v>
      </c>
      <c r="J5" s="559" t="s">
        <v>681</v>
      </c>
      <c r="K5" s="559" t="s">
        <v>682</v>
      </c>
    </row>
    <row r="6" spans="1:11" ht="12.75">
      <c r="A6" s="531">
        <v>1</v>
      </c>
      <c r="B6" s="531" t="s">
        <v>628</v>
      </c>
      <c r="C6" s="531">
        <v>251242342.43000001</v>
      </c>
      <c r="D6" s="531">
        <v>66167771.740000002</v>
      </c>
      <c r="E6" s="531">
        <v>75469060.340000004</v>
      </c>
      <c r="F6" s="531">
        <v>168880043.46000001</v>
      </c>
      <c r="G6" s="531">
        <v>11326204868.669998</v>
      </c>
      <c r="H6" s="531">
        <v>285989460</v>
      </c>
      <c r="I6" s="531">
        <v>537750194.21469879</v>
      </c>
      <c r="J6" s="531">
        <v>571606160.80000007</v>
      </c>
      <c r="K6" s="531">
        <v>2514348464.7105026</v>
      </c>
    </row>
    <row r="7" spans="1:11" ht="12.75">
      <c r="A7" s="531">
        <v>2</v>
      </c>
      <c r="B7" s="531" t="s">
        <v>683</v>
      </c>
      <c r="C7" s="531">
        <v>0</v>
      </c>
      <c r="D7" s="531">
        <v>0</v>
      </c>
      <c r="E7" s="531">
        <v>0</v>
      </c>
      <c r="F7" s="531">
        <v>0</v>
      </c>
      <c r="G7" s="531">
        <v>0</v>
      </c>
      <c r="H7" s="531">
        <v>0</v>
      </c>
      <c r="I7" s="531">
        <v>0</v>
      </c>
      <c r="J7" s="531">
        <v>0</v>
      </c>
      <c r="K7" s="531">
        <v>25611606.300000001</v>
      </c>
    </row>
    <row r="8" spans="1:11" ht="12.75">
      <c r="A8" s="531">
        <v>3</v>
      </c>
      <c r="B8" s="531" t="s">
        <v>636</v>
      </c>
      <c r="C8" s="531">
        <v>113110378.72652401</v>
      </c>
      <c r="D8" s="531">
        <v>0</v>
      </c>
      <c r="E8" s="531">
        <v>902595788.75687695</v>
      </c>
      <c r="F8" s="531">
        <v>0</v>
      </c>
      <c r="G8" s="531">
        <v>298567036.26204199</v>
      </c>
      <c r="H8" s="531">
        <v>61829320.336608</v>
      </c>
      <c r="I8" s="531">
        <v>53012644.162148997</v>
      </c>
      <c r="J8" s="531">
        <v>89114299.698633999</v>
      </c>
      <c r="K8" s="531">
        <v>803714147.34256589</v>
      </c>
    </row>
    <row r="9" spans="1:11" ht="12.75">
      <c r="A9" s="531">
        <v>4</v>
      </c>
      <c r="B9" s="557" t="s">
        <v>684</v>
      </c>
      <c r="C9" s="531">
        <v>3375204.4</v>
      </c>
      <c r="D9" s="531">
        <v>1144461.3800000001</v>
      </c>
      <c r="E9" s="531">
        <v>0</v>
      </c>
      <c r="F9" s="531">
        <v>3775033.3400000003</v>
      </c>
      <c r="G9" s="531">
        <v>504253777.27999997</v>
      </c>
      <c r="H9" s="531">
        <v>540068.67000000004</v>
      </c>
      <c r="I9" s="531">
        <v>8190120.9699999997</v>
      </c>
      <c r="J9" s="531">
        <v>11508835.510000002</v>
      </c>
      <c r="K9" s="531">
        <v>186851632.98039991</v>
      </c>
    </row>
    <row r="10" spans="1:11" ht="12.75">
      <c r="A10" s="531">
        <v>5</v>
      </c>
      <c r="B10" s="557" t="s">
        <v>685</v>
      </c>
      <c r="C10" s="531">
        <v>0</v>
      </c>
      <c r="D10" s="531">
        <v>0</v>
      </c>
      <c r="E10" s="531">
        <v>0</v>
      </c>
      <c r="F10" s="531">
        <v>0</v>
      </c>
      <c r="G10" s="531">
        <v>0</v>
      </c>
      <c r="H10" s="531">
        <v>0</v>
      </c>
      <c r="I10" s="531">
        <v>0</v>
      </c>
      <c r="J10" s="531">
        <v>0</v>
      </c>
      <c r="K10" s="531">
        <v>0</v>
      </c>
    </row>
    <row r="11" spans="1:11" ht="12.75">
      <c r="A11" s="531">
        <v>6</v>
      </c>
      <c r="B11" s="557" t="s">
        <v>686</v>
      </c>
      <c r="C11" s="531">
        <v>61994.15</v>
      </c>
      <c r="D11" s="531">
        <v>0</v>
      </c>
      <c r="E11" s="531">
        <v>0</v>
      </c>
      <c r="F11" s="531">
        <v>0</v>
      </c>
      <c r="G11" s="531">
        <v>17642993.200199999</v>
      </c>
      <c r="H11" s="531">
        <v>0</v>
      </c>
      <c r="I11" s="531">
        <v>39.69</v>
      </c>
      <c r="J11" s="531">
        <v>0</v>
      </c>
      <c r="K11" s="531">
        <v>413.01999999955297</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Normal="100" workbookViewId="0"/>
  </sheetViews>
  <sheetFormatPr defaultRowHeight="15"/>
  <cols>
    <col min="1" max="1" width="10" bestFit="1" customWidth="1"/>
    <col min="2" max="2" width="71.7109375" customWidth="1"/>
    <col min="3" max="3" width="15.5703125" bestFit="1" customWidth="1"/>
    <col min="4" max="4" width="15.28515625" customWidth="1"/>
    <col min="5" max="5" width="12.7109375" customWidth="1"/>
    <col min="6" max="6" width="11.42578125" customWidth="1"/>
    <col min="7" max="7" width="12.85546875" customWidth="1"/>
    <col min="8" max="8" width="14.5703125" customWidth="1"/>
    <col min="9" max="9" width="14" bestFit="1" customWidth="1"/>
    <col min="10" max="14" width="11.85546875" customWidth="1"/>
    <col min="15" max="15" width="12.5703125" bestFit="1" customWidth="1"/>
    <col min="16" max="16" width="34.28515625" bestFit="1" customWidth="1"/>
    <col min="17" max="17" width="34.140625" customWidth="1"/>
    <col min="18" max="18" width="33.7109375" bestFit="1" customWidth="1"/>
    <col min="19" max="19" width="36.7109375" bestFit="1" customWidth="1"/>
  </cols>
  <sheetData>
    <row r="1" spans="1:19">
      <c r="A1" s="525" t="s">
        <v>31</v>
      </c>
      <c r="B1" s="3" t="str">
        <f>'Info '!C2</f>
        <v xml:space="preserve">JSC "Bank of Georgia" </v>
      </c>
    </row>
    <row r="2" spans="1:19">
      <c r="A2" s="526" t="s">
        <v>32</v>
      </c>
      <c r="B2" s="562">
        <f>'1. key ratios '!B2</f>
        <v>44742</v>
      </c>
    </row>
    <row r="3" spans="1:19">
      <c r="A3" s="527" t="s">
        <v>711</v>
      </c>
      <c r="B3" s="535"/>
    </row>
    <row r="4" spans="1:19">
      <c r="A4" s="527"/>
      <c r="B4" s="535"/>
    </row>
    <row r="5" spans="1:19">
      <c r="A5" s="771" t="s">
        <v>712</v>
      </c>
      <c r="B5" s="771"/>
      <c r="C5" s="769" t="s">
        <v>731</v>
      </c>
      <c r="D5" s="769"/>
      <c r="E5" s="769"/>
      <c r="F5" s="769"/>
      <c r="G5" s="769"/>
      <c r="H5" s="769"/>
      <c r="I5" s="769" t="s">
        <v>733</v>
      </c>
      <c r="J5" s="769"/>
      <c r="K5" s="769"/>
      <c r="L5" s="769"/>
      <c r="M5" s="769"/>
      <c r="N5" s="770"/>
      <c r="O5" s="772" t="s">
        <v>713</v>
      </c>
      <c r="P5" s="772" t="s">
        <v>727</v>
      </c>
      <c r="Q5" s="772" t="s">
        <v>728</v>
      </c>
      <c r="R5" s="772" t="s">
        <v>732</v>
      </c>
      <c r="S5" s="772" t="s">
        <v>729</v>
      </c>
    </row>
    <row r="6" spans="1:19" ht="24" customHeight="1">
      <c r="A6" s="771"/>
      <c r="B6" s="771"/>
      <c r="C6" s="598"/>
      <c r="D6" s="597" t="s">
        <v>667</v>
      </c>
      <c r="E6" s="597" t="s">
        <v>668</v>
      </c>
      <c r="F6" s="597" t="s">
        <v>669</v>
      </c>
      <c r="G6" s="597" t="s">
        <v>670</v>
      </c>
      <c r="H6" s="597" t="s">
        <v>671</v>
      </c>
      <c r="I6" s="598"/>
      <c r="J6" s="597" t="s">
        <v>667</v>
      </c>
      <c r="K6" s="597" t="s">
        <v>668</v>
      </c>
      <c r="L6" s="597" t="s">
        <v>669</v>
      </c>
      <c r="M6" s="597" t="s">
        <v>670</v>
      </c>
      <c r="N6" s="600" t="s">
        <v>671</v>
      </c>
      <c r="O6" s="772"/>
      <c r="P6" s="772"/>
      <c r="Q6" s="772"/>
      <c r="R6" s="772"/>
      <c r="S6" s="772"/>
    </row>
    <row r="7" spans="1:19">
      <c r="A7" s="588">
        <v>1</v>
      </c>
      <c r="B7" s="592" t="s">
        <v>721</v>
      </c>
      <c r="C7" s="626">
        <v>50334114.68</v>
      </c>
      <c r="D7" s="626">
        <v>47207149.659999996</v>
      </c>
      <c r="E7" s="626">
        <v>1053235.72</v>
      </c>
      <c r="F7" s="626">
        <v>953185.57</v>
      </c>
      <c r="G7" s="626">
        <v>789523.14</v>
      </c>
      <c r="H7" s="626">
        <v>331020.59000000003</v>
      </c>
      <c r="I7" s="626">
        <v>2052338.1400000001</v>
      </c>
      <c r="J7" s="626">
        <v>944143.03</v>
      </c>
      <c r="K7" s="626">
        <v>105323.55</v>
      </c>
      <c r="L7" s="626">
        <v>285955.65000000002</v>
      </c>
      <c r="M7" s="626">
        <v>385895.32</v>
      </c>
      <c r="N7" s="626">
        <v>331020.59000000003</v>
      </c>
      <c r="O7" s="627">
        <v>749</v>
      </c>
      <c r="P7" s="627">
        <v>0.10901406603019076</v>
      </c>
      <c r="Q7" s="627">
        <v>0.13897089071799121</v>
      </c>
      <c r="R7" s="627">
        <v>0.11614221755434677</v>
      </c>
      <c r="S7" s="627">
        <v>42.1</v>
      </c>
    </row>
    <row r="8" spans="1:19">
      <c r="A8" s="588">
        <v>2</v>
      </c>
      <c r="B8" s="593" t="s">
        <v>720</v>
      </c>
      <c r="C8" s="626">
        <v>2787680516.8499999</v>
      </c>
      <c r="D8" s="626">
        <v>2549800928.4000001</v>
      </c>
      <c r="E8" s="626">
        <v>76517426.200000003</v>
      </c>
      <c r="F8" s="626">
        <v>102356808.45</v>
      </c>
      <c r="G8" s="626">
        <v>45067576.490000002</v>
      </c>
      <c r="H8" s="626">
        <v>13937777.310000001</v>
      </c>
      <c r="I8" s="626">
        <v>116288235.22</v>
      </c>
      <c r="J8" s="626">
        <v>49090534.469999999</v>
      </c>
      <c r="K8" s="626">
        <v>7651746.9900000002</v>
      </c>
      <c r="L8" s="626">
        <v>30707047.510000002</v>
      </c>
      <c r="M8" s="626">
        <v>21133379.98</v>
      </c>
      <c r="N8" s="626">
        <v>7705526.2699999996</v>
      </c>
      <c r="O8" s="627">
        <v>417485</v>
      </c>
      <c r="P8" s="627">
        <v>0.15015785901625103</v>
      </c>
      <c r="Q8" s="627">
        <v>0.19034548184754477</v>
      </c>
      <c r="R8" s="627">
        <v>0.14623646020449999</v>
      </c>
      <c r="S8" s="627">
        <v>59.58</v>
      </c>
    </row>
    <row r="9" spans="1:19">
      <c r="A9" s="588">
        <v>3</v>
      </c>
      <c r="B9" s="593" t="s">
        <v>719</v>
      </c>
      <c r="C9" s="626">
        <v>7376209.0600000005</v>
      </c>
      <c r="D9" s="626">
        <v>5818732.6200000001</v>
      </c>
      <c r="E9" s="626">
        <v>340763.61</v>
      </c>
      <c r="F9" s="626">
        <v>631338.68999999994</v>
      </c>
      <c r="G9" s="626">
        <v>532840.92000000004</v>
      </c>
      <c r="H9" s="626">
        <v>52533.22</v>
      </c>
      <c r="I9" s="626">
        <v>658809.13</v>
      </c>
      <c r="J9" s="626">
        <v>116375.75</v>
      </c>
      <c r="K9" s="626">
        <v>34076.6</v>
      </c>
      <c r="L9" s="626">
        <v>189401.92</v>
      </c>
      <c r="M9" s="626">
        <v>266421.64</v>
      </c>
      <c r="N9" s="626">
        <v>52533.22</v>
      </c>
      <c r="O9" s="627">
        <v>16192</v>
      </c>
      <c r="P9" s="627">
        <v>0.3278543760071595</v>
      </c>
      <c r="Q9" s="627">
        <v>0.39990126291098521</v>
      </c>
      <c r="R9" s="627">
        <v>0.3441522990030329</v>
      </c>
      <c r="S9" s="627">
        <v>18</v>
      </c>
    </row>
    <row r="10" spans="1:19">
      <c r="A10" s="588">
        <v>4</v>
      </c>
      <c r="B10" s="593" t="s">
        <v>718</v>
      </c>
      <c r="C10" s="626">
        <v>72386132.289999992</v>
      </c>
      <c r="D10" s="626">
        <v>69408665.75</v>
      </c>
      <c r="E10" s="626">
        <v>898689.46</v>
      </c>
      <c r="F10" s="626">
        <v>704064.13</v>
      </c>
      <c r="G10" s="626">
        <v>1194759.5900000001</v>
      </c>
      <c r="H10" s="626">
        <v>179953.36</v>
      </c>
      <c r="I10" s="626">
        <v>2466606.41</v>
      </c>
      <c r="J10" s="626">
        <v>1388181.6</v>
      </c>
      <c r="K10" s="626">
        <v>89869.55</v>
      </c>
      <c r="L10" s="626">
        <v>211219.55</v>
      </c>
      <c r="M10" s="626">
        <v>597382.35</v>
      </c>
      <c r="N10" s="626">
        <v>179953.36</v>
      </c>
      <c r="O10" s="627">
        <v>79838</v>
      </c>
      <c r="P10" s="627">
        <v>0.14455072076863293</v>
      </c>
      <c r="Q10" s="627">
        <v>0.2940210376770207</v>
      </c>
      <c r="R10" s="627">
        <v>0.15334933987560892</v>
      </c>
      <c r="S10" s="627">
        <v>13.34</v>
      </c>
    </row>
    <row r="11" spans="1:19">
      <c r="A11" s="588">
        <v>5</v>
      </c>
      <c r="B11" s="593" t="s">
        <v>717</v>
      </c>
      <c r="C11" s="626">
        <v>11402056.52</v>
      </c>
      <c r="D11" s="626">
        <v>9298530.6600000001</v>
      </c>
      <c r="E11" s="626">
        <v>96585.52</v>
      </c>
      <c r="F11" s="626">
        <v>131528.14000000001</v>
      </c>
      <c r="G11" s="626">
        <v>87808.59</v>
      </c>
      <c r="H11" s="626">
        <v>1787603.61</v>
      </c>
      <c r="I11" s="626">
        <v>2066592.2904000003</v>
      </c>
      <c r="J11" s="626">
        <v>185973.49040000001</v>
      </c>
      <c r="K11" s="626">
        <v>9659.52</v>
      </c>
      <c r="L11" s="626">
        <v>39445.620000000003</v>
      </c>
      <c r="M11" s="626">
        <v>43910.05</v>
      </c>
      <c r="N11" s="626">
        <v>1787603.61</v>
      </c>
      <c r="O11" s="627">
        <v>131927</v>
      </c>
      <c r="P11" s="627">
        <v>0.17710186372902001</v>
      </c>
      <c r="Q11" s="627">
        <v>0.18521449860237482</v>
      </c>
      <c r="R11" s="627">
        <v>0.17828633776847827</v>
      </c>
      <c r="S11" s="627">
        <v>24.48</v>
      </c>
    </row>
    <row r="12" spans="1:19">
      <c r="A12" s="588">
        <v>6</v>
      </c>
      <c r="B12" s="593" t="s">
        <v>716</v>
      </c>
      <c r="C12" s="626">
        <v>193908997.28999999</v>
      </c>
      <c r="D12" s="626">
        <v>186478280.91</v>
      </c>
      <c r="E12" s="626">
        <v>667883.68999999994</v>
      </c>
      <c r="F12" s="626">
        <v>1685032.38</v>
      </c>
      <c r="G12" s="626">
        <v>1422106.34</v>
      </c>
      <c r="H12" s="626">
        <v>3655693.97</v>
      </c>
      <c r="I12" s="626">
        <v>8659661.2299999986</v>
      </c>
      <c r="J12" s="626">
        <v>3729581.07</v>
      </c>
      <c r="K12" s="626">
        <v>66788.53</v>
      </c>
      <c r="L12" s="626">
        <v>497619.45</v>
      </c>
      <c r="M12" s="626">
        <v>711055.37</v>
      </c>
      <c r="N12" s="626">
        <v>3654616.81</v>
      </c>
      <c r="O12" s="627">
        <v>157556</v>
      </c>
      <c r="P12" s="627">
        <v>0.35999999503074581</v>
      </c>
      <c r="Q12" s="627">
        <v>0.35999999503074581</v>
      </c>
      <c r="R12" s="627">
        <v>0.35874833245701837</v>
      </c>
      <c r="S12" s="627">
        <v>41.95</v>
      </c>
    </row>
    <row r="13" spans="1:19">
      <c r="A13" s="588">
        <v>7</v>
      </c>
      <c r="B13" s="593" t="s">
        <v>715</v>
      </c>
      <c r="C13" s="626">
        <v>3919896701.2337289</v>
      </c>
      <c r="D13" s="626">
        <v>3750358263.1932201</v>
      </c>
      <c r="E13" s="626">
        <v>63516032.519999996</v>
      </c>
      <c r="F13" s="626">
        <v>55803491.697627105</v>
      </c>
      <c r="G13" s="626">
        <v>20780612.046949204</v>
      </c>
      <c r="H13" s="626">
        <v>29438301.7759322</v>
      </c>
      <c r="I13" s="626">
        <v>120846734.58355933</v>
      </c>
      <c r="J13" s="626">
        <v>74942751.455762699</v>
      </c>
      <c r="K13" s="626">
        <v>6351603.6599999992</v>
      </c>
      <c r="L13" s="626">
        <v>16741047.756440701</v>
      </c>
      <c r="M13" s="626">
        <v>7101282.47542373</v>
      </c>
      <c r="N13" s="626">
        <v>15710049.235932199</v>
      </c>
      <c r="O13" s="627">
        <v>62348</v>
      </c>
      <c r="P13" s="627">
        <v>9.6362860924121829E-2</v>
      </c>
      <c r="Q13" s="627">
        <v>0.12757067472199032</v>
      </c>
      <c r="R13" s="627">
        <v>9.2999921714985515E-2</v>
      </c>
      <c r="S13" s="627">
        <v>126.62</v>
      </c>
    </row>
    <row r="14" spans="1:19">
      <c r="A14" s="601">
        <v>7.1</v>
      </c>
      <c r="B14" s="594" t="s">
        <v>724</v>
      </c>
      <c r="C14" s="626">
        <v>3155814116.6637287</v>
      </c>
      <c r="D14" s="626">
        <v>2998540628.2732201</v>
      </c>
      <c r="E14" s="626">
        <v>57080039.119999997</v>
      </c>
      <c r="F14" s="626">
        <v>52434388.637627102</v>
      </c>
      <c r="G14" s="626">
        <v>19389499.916949201</v>
      </c>
      <c r="H14" s="626">
        <v>28369560.715932202</v>
      </c>
      <c r="I14" s="626">
        <v>103205970.59355934</v>
      </c>
      <c r="J14" s="626">
        <v>59966132.0257627</v>
      </c>
      <c r="K14" s="626">
        <v>5708004.1799999997</v>
      </c>
      <c r="L14" s="626">
        <v>15730316.766440701</v>
      </c>
      <c r="M14" s="626">
        <v>6655959.5554237301</v>
      </c>
      <c r="N14" s="626">
        <v>15145558.065932199</v>
      </c>
      <c r="O14" s="627">
        <v>39238</v>
      </c>
      <c r="P14" s="627">
        <v>9.447977337622962E-2</v>
      </c>
      <c r="Q14" s="627">
        <v>0.1253792116983298</v>
      </c>
      <c r="R14" s="627">
        <v>8.9118216865871722E-2</v>
      </c>
      <c r="S14" s="627">
        <v>128.94999999999999</v>
      </c>
    </row>
    <row r="15" spans="1:19">
      <c r="A15" s="601">
        <v>7.2</v>
      </c>
      <c r="B15" s="594" t="s">
        <v>726</v>
      </c>
      <c r="C15" s="626">
        <v>539098997.49000013</v>
      </c>
      <c r="D15" s="626">
        <v>531824492.06999999</v>
      </c>
      <c r="E15" s="626">
        <v>4265324.5999999996</v>
      </c>
      <c r="F15" s="626">
        <v>2016522.2</v>
      </c>
      <c r="G15" s="626">
        <v>541990.21</v>
      </c>
      <c r="H15" s="626">
        <v>450668.41</v>
      </c>
      <c r="I15" s="626">
        <v>12035576.959999999</v>
      </c>
      <c r="J15" s="626">
        <v>10576754.789999999</v>
      </c>
      <c r="K15" s="626">
        <v>426532.47</v>
      </c>
      <c r="L15" s="626">
        <v>604956.68000000005</v>
      </c>
      <c r="M15" s="626">
        <v>189459.16</v>
      </c>
      <c r="N15" s="626">
        <v>237873.86</v>
      </c>
      <c r="O15" s="627">
        <v>6475</v>
      </c>
      <c r="P15" s="627">
        <v>9.5957645247915432E-2</v>
      </c>
      <c r="Q15" s="627">
        <v>0.12945845016524185</v>
      </c>
      <c r="R15" s="627">
        <v>0.10451966538448293</v>
      </c>
      <c r="S15" s="627">
        <v>124.41</v>
      </c>
    </row>
    <row r="16" spans="1:19">
      <c r="A16" s="601">
        <v>7.3</v>
      </c>
      <c r="B16" s="594" t="s">
        <v>723</v>
      </c>
      <c r="C16" s="626">
        <v>224983587.08000001</v>
      </c>
      <c r="D16" s="626">
        <v>219993142.84999999</v>
      </c>
      <c r="E16" s="626">
        <v>2170668.7999999998</v>
      </c>
      <c r="F16" s="626">
        <v>1352580.86</v>
      </c>
      <c r="G16" s="626">
        <v>849121.92</v>
      </c>
      <c r="H16" s="626">
        <v>618072.65</v>
      </c>
      <c r="I16" s="626">
        <v>5605187.0299999993</v>
      </c>
      <c r="J16" s="626">
        <v>4399864.6399999997</v>
      </c>
      <c r="K16" s="626">
        <v>217067.01</v>
      </c>
      <c r="L16" s="626">
        <v>405774.31</v>
      </c>
      <c r="M16" s="626">
        <v>255863.76</v>
      </c>
      <c r="N16" s="626">
        <v>326617.31</v>
      </c>
      <c r="O16" s="627">
        <v>16635</v>
      </c>
      <c r="P16" s="627">
        <v>0.11666942538208241</v>
      </c>
      <c r="Q16" s="627">
        <v>0.14573814636660398</v>
      </c>
      <c r="R16" s="627">
        <v>0.11984479859855918</v>
      </c>
      <c r="S16" s="627">
        <v>99.24</v>
      </c>
    </row>
    <row r="17" spans="1:19">
      <c r="A17" s="588">
        <v>8</v>
      </c>
      <c r="B17" s="593" t="s">
        <v>722</v>
      </c>
      <c r="C17" s="626">
        <v>131902163.22999999</v>
      </c>
      <c r="D17" s="626">
        <v>131416583.81999999</v>
      </c>
      <c r="E17" s="626">
        <v>0</v>
      </c>
      <c r="F17" s="626">
        <v>0</v>
      </c>
      <c r="G17" s="626">
        <v>0</v>
      </c>
      <c r="H17" s="626">
        <v>485579.41</v>
      </c>
      <c r="I17" s="626">
        <v>3113919.33</v>
      </c>
      <c r="J17" s="626">
        <v>2628339.92</v>
      </c>
      <c r="K17" s="626">
        <v>0</v>
      </c>
      <c r="L17" s="626">
        <v>0</v>
      </c>
      <c r="M17" s="626">
        <v>0</v>
      </c>
      <c r="N17" s="626">
        <v>485579.41</v>
      </c>
      <c r="O17" s="627">
        <v>107912</v>
      </c>
      <c r="P17" s="627">
        <v>0.21025943431234936</v>
      </c>
      <c r="Q17" s="627">
        <v>0.21025943431234936</v>
      </c>
      <c r="R17" s="627">
        <v>0.19923768263311448</v>
      </c>
      <c r="S17" s="627">
        <v>0.65</v>
      </c>
    </row>
    <row r="18" spans="1:19">
      <c r="A18" s="590">
        <v>9</v>
      </c>
      <c r="B18" s="595" t="s">
        <v>714</v>
      </c>
      <c r="C18" s="628">
        <v>130540.17</v>
      </c>
      <c r="D18" s="628">
        <v>130540.17</v>
      </c>
      <c r="E18" s="628">
        <v>0</v>
      </c>
      <c r="F18" s="628">
        <v>0</v>
      </c>
      <c r="G18" s="628">
        <v>0</v>
      </c>
      <c r="H18" s="628">
        <v>0</v>
      </c>
      <c r="I18" s="628">
        <v>2610.8200000000002</v>
      </c>
      <c r="J18" s="628">
        <v>2610.8200000000002</v>
      </c>
      <c r="K18" s="628">
        <v>0</v>
      </c>
      <c r="L18" s="628">
        <v>0</v>
      </c>
      <c r="M18" s="628">
        <v>0</v>
      </c>
      <c r="N18" s="628">
        <v>0</v>
      </c>
      <c r="O18" s="629">
        <v>14</v>
      </c>
      <c r="P18" s="629">
        <v>0</v>
      </c>
      <c r="Q18" s="629">
        <v>0</v>
      </c>
      <c r="R18" s="629">
        <v>0.16326403002999001</v>
      </c>
      <c r="S18" s="629">
        <v>60.68</v>
      </c>
    </row>
    <row r="19" spans="1:19">
      <c r="A19" s="591">
        <v>10</v>
      </c>
      <c r="B19" s="596" t="s">
        <v>725</v>
      </c>
      <c r="C19" s="626">
        <v>7175017431.3237286</v>
      </c>
      <c r="D19" s="626">
        <v>6749917675.1832199</v>
      </c>
      <c r="E19" s="626">
        <v>143090616.71999997</v>
      </c>
      <c r="F19" s="626">
        <v>162265449.05762708</v>
      </c>
      <c r="G19" s="626">
        <v>69875227.116949216</v>
      </c>
      <c r="H19" s="626">
        <v>49868463.245932192</v>
      </c>
      <c r="I19" s="626">
        <v>256155507.15395933</v>
      </c>
      <c r="J19" s="626">
        <v>133028491.6061627</v>
      </c>
      <c r="K19" s="626">
        <v>14309068.399999999</v>
      </c>
      <c r="L19" s="626">
        <v>48671737.456440702</v>
      </c>
      <c r="M19" s="626">
        <v>30239327.185423736</v>
      </c>
      <c r="N19" s="626">
        <v>29906882.505932201</v>
      </c>
      <c r="O19" s="627">
        <v>974021</v>
      </c>
      <c r="P19" s="627">
        <v>0.16545011730690404</v>
      </c>
      <c r="Q19" s="627">
        <v>0.19431674117429426</v>
      </c>
      <c r="R19" s="627">
        <v>0.12398492416339833</v>
      </c>
      <c r="S19" s="627">
        <v>94.07</v>
      </c>
    </row>
    <row r="20" spans="1:19" ht="25.5">
      <c r="A20" s="601">
        <v>10.1</v>
      </c>
      <c r="B20" s="594" t="s">
        <v>730</v>
      </c>
      <c r="C20" s="599"/>
      <c r="D20" s="599"/>
      <c r="E20" s="599"/>
      <c r="F20" s="599"/>
      <c r="G20" s="599"/>
      <c r="H20" s="599"/>
      <c r="I20" s="599"/>
      <c r="J20" s="599"/>
      <c r="K20" s="599"/>
      <c r="L20" s="599"/>
      <c r="M20" s="599"/>
      <c r="N20" s="599"/>
      <c r="O20" s="589"/>
      <c r="P20" s="589"/>
      <c r="Q20" s="589"/>
      <c r="R20" s="589"/>
      <c r="S20" s="589"/>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4.25"/>
  <cols>
    <col min="1" max="1" width="9.5703125" style="4" bestFit="1" customWidth="1"/>
    <col min="2" max="2" width="55.140625" style="4" bestFit="1" customWidth="1"/>
    <col min="3" max="3" width="15" style="4" customWidth="1"/>
    <col min="4" max="4" width="13.28515625" style="4" customWidth="1"/>
    <col min="5" max="5" width="14.5703125" style="4" customWidth="1"/>
    <col min="6" max="6" width="15" style="4" customWidth="1"/>
    <col min="7" max="7" width="13.28515625" style="4" customWidth="1"/>
    <col min="8" max="8" width="14.5703125" style="4" customWidth="1"/>
    <col min="9" max="16384" width="9.140625" style="5"/>
  </cols>
  <sheetData>
    <row r="1" spans="1:8">
      <c r="A1" s="2" t="s">
        <v>31</v>
      </c>
      <c r="B1" s="4" t="str">
        <f>'Info '!C2</f>
        <v xml:space="preserve">JSC "Bank of Georgia" </v>
      </c>
    </row>
    <row r="2" spans="1:8">
      <c r="A2" s="2" t="s">
        <v>32</v>
      </c>
      <c r="B2" s="477">
        <f>'1. key ratios '!B2</f>
        <v>44742</v>
      </c>
    </row>
    <row r="3" spans="1:8">
      <c r="A3" s="2"/>
    </row>
    <row r="4" spans="1:8" ht="15" thickBot="1">
      <c r="A4" s="23" t="s">
        <v>33</v>
      </c>
      <c r="B4" s="24" t="s">
        <v>34</v>
      </c>
      <c r="C4" s="23"/>
      <c r="D4" s="25"/>
      <c r="E4" s="25"/>
      <c r="F4" s="23"/>
      <c r="G4" s="25"/>
      <c r="H4" s="25" t="s">
        <v>74</v>
      </c>
    </row>
    <row r="5" spans="1:8">
      <c r="A5" s="27"/>
      <c r="B5" s="28"/>
      <c r="C5" s="667" t="s">
        <v>69</v>
      </c>
      <c r="D5" s="668"/>
      <c r="E5" s="669"/>
      <c r="F5" s="667" t="s">
        <v>73</v>
      </c>
      <c r="G5" s="668"/>
      <c r="H5" s="669"/>
    </row>
    <row r="6" spans="1:8">
      <c r="A6" s="29" t="s">
        <v>7</v>
      </c>
      <c r="B6" s="30" t="s">
        <v>35</v>
      </c>
      <c r="C6" s="31" t="s">
        <v>70</v>
      </c>
      <c r="D6" s="31" t="s">
        <v>71</v>
      </c>
      <c r="E6" s="31" t="s">
        <v>72</v>
      </c>
      <c r="F6" s="31" t="s">
        <v>70</v>
      </c>
      <c r="G6" s="31" t="s">
        <v>71</v>
      </c>
      <c r="H6" s="31" t="s">
        <v>72</v>
      </c>
    </row>
    <row r="7" spans="1:8">
      <c r="A7" s="29">
        <v>1</v>
      </c>
      <c r="B7" s="33" t="s">
        <v>36</v>
      </c>
      <c r="C7" s="34">
        <v>273906637.50999999</v>
      </c>
      <c r="D7" s="34">
        <v>482521734.35000002</v>
      </c>
      <c r="E7" s="35">
        <f>C7+D7</f>
        <v>756428371.86000001</v>
      </c>
      <c r="F7" s="34">
        <v>288683035.94999999</v>
      </c>
      <c r="G7" s="34">
        <v>410014861.23000002</v>
      </c>
      <c r="H7" s="35">
        <f>F7+G7</f>
        <v>698697897.18000007</v>
      </c>
    </row>
    <row r="8" spans="1:8">
      <c r="A8" s="29">
        <v>2</v>
      </c>
      <c r="B8" s="33" t="s">
        <v>37</v>
      </c>
      <c r="C8" s="34">
        <v>30689.53</v>
      </c>
      <c r="D8" s="34">
        <v>1736685475.2099998</v>
      </c>
      <c r="E8" s="35">
        <f t="shared" ref="E8:E19" si="0">C8+D8</f>
        <v>1736716164.7399998</v>
      </c>
      <c r="F8" s="34">
        <v>147363666.34999999</v>
      </c>
      <c r="G8" s="34">
        <v>1975327857.8799999</v>
      </c>
      <c r="H8" s="35">
        <f t="shared" ref="H8:H40" si="1">F8+G8</f>
        <v>2122691524.2299998</v>
      </c>
    </row>
    <row r="9" spans="1:8">
      <c r="A9" s="29">
        <v>3</v>
      </c>
      <c r="B9" s="33" t="s">
        <v>38</v>
      </c>
      <c r="C9" s="34">
        <v>30333.82</v>
      </c>
      <c r="D9" s="34">
        <v>2021435751.21</v>
      </c>
      <c r="E9" s="35">
        <f t="shared" si="0"/>
        <v>2021466085.03</v>
      </c>
      <c r="F9" s="34">
        <v>13119930.390000001</v>
      </c>
      <c r="G9" s="34">
        <v>817981993.29999995</v>
      </c>
      <c r="H9" s="35">
        <f t="shared" si="1"/>
        <v>831101923.68999994</v>
      </c>
    </row>
    <row r="10" spans="1:8">
      <c r="A10" s="29">
        <v>4</v>
      </c>
      <c r="B10" s="33" t="s">
        <v>39</v>
      </c>
      <c r="C10" s="34">
        <v>303.24</v>
      </c>
      <c r="D10" s="34">
        <v>0</v>
      </c>
      <c r="E10" s="35">
        <f t="shared" si="0"/>
        <v>303.24</v>
      </c>
      <c r="F10" s="34">
        <v>303.24</v>
      </c>
      <c r="G10" s="34">
        <v>0</v>
      </c>
      <c r="H10" s="35">
        <f t="shared" si="1"/>
        <v>303.24</v>
      </c>
    </row>
    <row r="11" spans="1:8">
      <c r="A11" s="29">
        <v>5</v>
      </c>
      <c r="B11" s="33" t="s">
        <v>40</v>
      </c>
      <c r="C11" s="34">
        <v>2946389387.4260001</v>
      </c>
      <c r="D11" s="34">
        <v>139000180.77000001</v>
      </c>
      <c r="E11" s="35">
        <f t="shared" si="0"/>
        <v>3085389568.1960001</v>
      </c>
      <c r="F11" s="34">
        <v>1934300127.2400002</v>
      </c>
      <c r="G11" s="34">
        <v>55511574.629999995</v>
      </c>
      <c r="H11" s="35">
        <f t="shared" si="1"/>
        <v>1989811701.8700004</v>
      </c>
    </row>
    <row r="12" spans="1:8">
      <c r="A12" s="29">
        <v>6.1</v>
      </c>
      <c r="B12" s="38" t="s">
        <v>41</v>
      </c>
      <c r="C12" s="34">
        <v>7988919635.7136993</v>
      </c>
      <c r="D12" s="34">
        <v>7808738730.6514988</v>
      </c>
      <c r="E12" s="35">
        <f t="shared" si="0"/>
        <v>15797658366.365198</v>
      </c>
      <c r="F12" s="34">
        <v>6407747417.8374996</v>
      </c>
      <c r="G12" s="34">
        <v>7546860473.4709997</v>
      </c>
      <c r="H12" s="35">
        <f t="shared" si="1"/>
        <v>13954607891.308498</v>
      </c>
    </row>
    <row r="13" spans="1:8">
      <c r="A13" s="29">
        <v>6.2</v>
      </c>
      <c r="B13" s="38" t="s">
        <v>42</v>
      </c>
      <c r="C13" s="34">
        <v>-286464242.9472</v>
      </c>
      <c r="D13" s="34">
        <v>-350701597.83230001</v>
      </c>
      <c r="E13" s="35">
        <f t="shared" si="0"/>
        <v>-637165840.77950001</v>
      </c>
      <c r="F13" s="34">
        <v>-270612605.0478</v>
      </c>
      <c r="G13" s="34">
        <v>-387211013.30900002</v>
      </c>
      <c r="H13" s="35">
        <f t="shared" si="1"/>
        <v>-657823618.35680008</v>
      </c>
    </row>
    <row r="14" spans="1:8">
      <c r="A14" s="29">
        <v>6</v>
      </c>
      <c r="B14" s="33" t="s">
        <v>43</v>
      </c>
      <c r="C14" s="35">
        <f>C12-C13</f>
        <v>8275383878.6608992</v>
      </c>
      <c r="D14" s="35">
        <f>D12-D13</f>
        <v>8159440328.483799</v>
      </c>
      <c r="E14" s="35">
        <f t="shared" si="0"/>
        <v>16434824207.144699</v>
      </c>
      <c r="F14" s="35">
        <f>F12-F13</f>
        <v>6678360022.8852997</v>
      </c>
      <c r="G14" s="35">
        <f>G12-G13</f>
        <v>7934071486.7799997</v>
      </c>
      <c r="H14" s="35">
        <f t="shared" si="1"/>
        <v>14612431509.665298</v>
      </c>
    </row>
    <row r="15" spans="1:8">
      <c r="A15" s="29">
        <v>7</v>
      </c>
      <c r="B15" s="33" t="s">
        <v>44</v>
      </c>
      <c r="C15" s="34">
        <v>166244247.3159</v>
      </c>
      <c r="D15" s="34">
        <v>47434119.1831</v>
      </c>
      <c r="E15" s="35">
        <f t="shared" si="0"/>
        <v>213678366.49900001</v>
      </c>
      <c r="F15" s="34">
        <v>133909155.95640002</v>
      </c>
      <c r="G15" s="34">
        <v>56408111.801899992</v>
      </c>
      <c r="H15" s="35">
        <f t="shared" si="1"/>
        <v>190317267.75830001</v>
      </c>
    </row>
    <row r="16" spans="1:8">
      <c r="A16" s="29">
        <v>8</v>
      </c>
      <c r="B16" s="33" t="s">
        <v>198</v>
      </c>
      <c r="C16" s="34">
        <v>103786927.984</v>
      </c>
      <c r="D16" s="34">
        <v>0</v>
      </c>
      <c r="E16" s="35">
        <f t="shared" si="0"/>
        <v>103786927.984</v>
      </c>
      <c r="F16" s="34">
        <v>99459384.688999996</v>
      </c>
      <c r="G16" s="34">
        <v>0</v>
      </c>
      <c r="H16" s="35">
        <f t="shared" si="1"/>
        <v>99459384.688999996</v>
      </c>
    </row>
    <row r="17" spans="1:8">
      <c r="A17" s="29">
        <v>9</v>
      </c>
      <c r="B17" s="33" t="s">
        <v>45</v>
      </c>
      <c r="C17" s="34">
        <v>116540815.86000001</v>
      </c>
      <c r="D17" s="34">
        <v>5254980.6251000008</v>
      </c>
      <c r="E17" s="35">
        <f t="shared" si="0"/>
        <v>121795796.48510002</v>
      </c>
      <c r="F17" s="34">
        <v>147720126.86000001</v>
      </c>
      <c r="G17" s="34">
        <v>4646254.6000000006</v>
      </c>
      <c r="H17" s="35">
        <f t="shared" si="1"/>
        <v>152366381.46000001</v>
      </c>
    </row>
    <row r="18" spans="1:8">
      <c r="A18" s="29">
        <v>10</v>
      </c>
      <c r="B18" s="33" t="s">
        <v>46</v>
      </c>
      <c r="C18" s="34">
        <v>533375379.11000001</v>
      </c>
      <c r="D18" s="34">
        <v>0</v>
      </c>
      <c r="E18" s="35">
        <f t="shared" si="0"/>
        <v>533375379.11000001</v>
      </c>
      <c r="F18" s="34">
        <v>517421737</v>
      </c>
      <c r="G18" s="34">
        <v>0</v>
      </c>
      <c r="H18" s="35">
        <f t="shared" si="1"/>
        <v>517421737</v>
      </c>
    </row>
    <row r="19" spans="1:8">
      <c r="A19" s="29">
        <v>11</v>
      </c>
      <c r="B19" s="33" t="s">
        <v>47</v>
      </c>
      <c r="C19" s="34">
        <v>327560045.3561036</v>
      </c>
      <c r="D19" s="34">
        <v>74470626.80729942</v>
      </c>
      <c r="E19" s="35">
        <f t="shared" si="0"/>
        <v>402030672.16340303</v>
      </c>
      <c r="F19" s="34">
        <v>136022504.05590001</v>
      </c>
      <c r="G19" s="34">
        <v>110696960.23920003</v>
      </c>
      <c r="H19" s="35">
        <f t="shared" si="1"/>
        <v>246719464.29510003</v>
      </c>
    </row>
    <row r="20" spans="1:8">
      <c r="A20" s="29">
        <v>12</v>
      </c>
      <c r="B20" s="40" t="s">
        <v>48</v>
      </c>
      <c r="C20" s="35">
        <f>SUM(C7:C11)+SUM(C14:C19)</f>
        <v>12743248645.812904</v>
      </c>
      <c r="D20" s="35">
        <f>SUM(D7:D11)+SUM(D14:D19)</f>
        <v>12666243196.639297</v>
      </c>
      <c r="E20" s="35">
        <f>C20+D20</f>
        <v>25409491842.452202</v>
      </c>
      <c r="F20" s="35">
        <f>SUM(F7:F11)+SUM(F14:F19)</f>
        <v>10096359994.6166</v>
      </c>
      <c r="G20" s="35">
        <f>SUM(G7:G11)+SUM(G14:G19)</f>
        <v>11364659100.4611</v>
      </c>
      <c r="H20" s="35">
        <f t="shared" si="1"/>
        <v>21461019095.077698</v>
      </c>
    </row>
    <row r="21" spans="1:8">
      <c r="A21" s="29"/>
      <c r="B21" s="30" t="s">
        <v>49</v>
      </c>
      <c r="C21" s="41"/>
      <c r="D21" s="41"/>
      <c r="E21" s="41"/>
      <c r="F21" s="41"/>
      <c r="G21" s="41"/>
      <c r="H21" s="41"/>
    </row>
    <row r="22" spans="1:8">
      <c r="A22" s="29">
        <v>13</v>
      </c>
      <c r="B22" s="33" t="s">
        <v>50</v>
      </c>
      <c r="C22" s="34">
        <v>98451897.810000002</v>
      </c>
      <c r="D22" s="34">
        <v>376961200.81</v>
      </c>
      <c r="E22" s="35">
        <f>C22+D22</f>
        <v>475413098.62</v>
      </c>
      <c r="F22" s="34">
        <v>51891572.859999999</v>
      </c>
      <c r="G22" s="34">
        <v>194241040.85999998</v>
      </c>
      <c r="H22" s="35">
        <f t="shared" si="1"/>
        <v>246132613.71999997</v>
      </c>
    </row>
    <row r="23" spans="1:8">
      <c r="A23" s="29">
        <v>14</v>
      </c>
      <c r="B23" s="33" t="s">
        <v>51</v>
      </c>
      <c r="C23" s="34">
        <v>1569010049.0865002</v>
      </c>
      <c r="D23" s="34">
        <v>2138071589.8</v>
      </c>
      <c r="E23" s="35">
        <f t="shared" ref="E23:E40" si="2">C23+D23</f>
        <v>3707081638.8865004</v>
      </c>
      <c r="F23" s="34">
        <v>1341015453.7364998</v>
      </c>
      <c r="G23" s="34">
        <v>1651445007.6500001</v>
      </c>
      <c r="H23" s="35">
        <f t="shared" si="1"/>
        <v>2992460461.3864999</v>
      </c>
    </row>
    <row r="24" spans="1:8">
      <c r="A24" s="29">
        <v>15</v>
      </c>
      <c r="B24" s="33" t="s">
        <v>52</v>
      </c>
      <c r="C24" s="34">
        <v>1189226573.9200001</v>
      </c>
      <c r="D24" s="34">
        <v>2685086644.8099999</v>
      </c>
      <c r="E24" s="35">
        <f t="shared" si="2"/>
        <v>3874313218.73</v>
      </c>
      <c r="F24" s="34">
        <v>985526723.95000005</v>
      </c>
      <c r="G24" s="34">
        <v>1958854950.7399998</v>
      </c>
      <c r="H24" s="35">
        <f t="shared" si="1"/>
        <v>2944381674.6899996</v>
      </c>
    </row>
    <row r="25" spans="1:8">
      <c r="A25" s="29">
        <v>16</v>
      </c>
      <c r="B25" s="33" t="s">
        <v>53</v>
      </c>
      <c r="C25" s="34">
        <v>3132632425.29</v>
      </c>
      <c r="D25" s="34">
        <v>3643100415.6499996</v>
      </c>
      <c r="E25" s="35">
        <f t="shared" si="2"/>
        <v>6775732840.9399996</v>
      </c>
      <c r="F25" s="34">
        <v>3429909282.9700003</v>
      </c>
      <c r="G25" s="34">
        <v>4076718102.3699999</v>
      </c>
      <c r="H25" s="35">
        <f t="shared" si="1"/>
        <v>7506627385.3400002</v>
      </c>
    </row>
    <row r="26" spans="1:8">
      <c r="A26" s="29">
        <v>17</v>
      </c>
      <c r="B26" s="33" t="s">
        <v>54</v>
      </c>
      <c r="C26" s="41">
        <v>0</v>
      </c>
      <c r="D26" s="41">
        <v>937977730.79999995</v>
      </c>
      <c r="E26" s="35">
        <f t="shared" si="2"/>
        <v>937977730.79999995</v>
      </c>
      <c r="F26" s="41">
        <v>0</v>
      </c>
      <c r="G26" s="41">
        <v>1035349129.26</v>
      </c>
      <c r="H26" s="35">
        <f t="shared" si="1"/>
        <v>1035349129.26</v>
      </c>
    </row>
    <row r="27" spans="1:8">
      <c r="A27" s="29">
        <v>18</v>
      </c>
      <c r="B27" s="33" t="s">
        <v>55</v>
      </c>
      <c r="C27" s="34">
        <v>3105113623.0699997</v>
      </c>
      <c r="D27" s="34">
        <v>532183292.93000013</v>
      </c>
      <c r="E27" s="35">
        <f t="shared" si="2"/>
        <v>3637296916</v>
      </c>
      <c r="F27" s="34">
        <v>1004332692.2</v>
      </c>
      <c r="G27" s="34">
        <v>700171762.97000003</v>
      </c>
      <c r="H27" s="35">
        <f t="shared" si="1"/>
        <v>1704504455.1700001</v>
      </c>
    </row>
    <row r="28" spans="1:8">
      <c r="A28" s="29">
        <v>19</v>
      </c>
      <c r="B28" s="33" t="s">
        <v>56</v>
      </c>
      <c r="C28" s="34">
        <v>218070564.02000001</v>
      </c>
      <c r="D28" s="34">
        <v>33645604.200000003</v>
      </c>
      <c r="E28" s="35">
        <f t="shared" si="2"/>
        <v>251716168.22000003</v>
      </c>
      <c r="F28" s="34">
        <v>53172452.789999992</v>
      </c>
      <c r="G28" s="34">
        <v>42008069.940000005</v>
      </c>
      <c r="H28" s="35">
        <f t="shared" si="1"/>
        <v>95180522.729999989</v>
      </c>
    </row>
    <row r="29" spans="1:8">
      <c r="A29" s="29">
        <v>20</v>
      </c>
      <c r="B29" s="33" t="s">
        <v>57</v>
      </c>
      <c r="C29" s="34">
        <v>174821157.16240001</v>
      </c>
      <c r="D29" s="34">
        <v>715556565.98430002</v>
      </c>
      <c r="E29" s="35">
        <f t="shared" si="2"/>
        <v>890377723.14670002</v>
      </c>
      <c r="F29" s="34">
        <v>120499556.14749999</v>
      </c>
      <c r="G29" s="34">
        <v>269579111.00040001</v>
      </c>
      <c r="H29" s="35">
        <f t="shared" si="1"/>
        <v>390078667.14789999</v>
      </c>
    </row>
    <row r="30" spans="1:8">
      <c r="A30" s="29">
        <v>21</v>
      </c>
      <c r="B30" s="33" t="s">
        <v>58</v>
      </c>
      <c r="C30" s="34">
        <v>0</v>
      </c>
      <c r="D30" s="34">
        <v>869883300</v>
      </c>
      <c r="E30" s="35">
        <f t="shared" si="2"/>
        <v>869883300</v>
      </c>
      <c r="F30" s="34">
        <v>0</v>
      </c>
      <c r="G30" s="34">
        <v>1001815100</v>
      </c>
      <c r="H30" s="35">
        <f t="shared" si="1"/>
        <v>1001815100</v>
      </c>
    </row>
    <row r="31" spans="1:8">
      <c r="A31" s="29">
        <v>22</v>
      </c>
      <c r="B31" s="40" t="s">
        <v>59</v>
      </c>
      <c r="C31" s="35">
        <f>SUM(C22:C30)</f>
        <v>9487326290.3589001</v>
      </c>
      <c r="D31" s="35">
        <f>SUM(D22:D30)</f>
        <v>11932466344.984301</v>
      </c>
      <c r="E31" s="35">
        <f>C31+D31</f>
        <v>21419792635.343201</v>
      </c>
      <c r="F31" s="35">
        <f>SUM(F22:F30)</f>
        <v>6986347734.6540003</v>
      </c>
      <c r="G31" s="35">
        <f>SUM(G22:G30)</f>
        <v>10930182274.7904</v>
      </c>
      <c r="H31" s="35">
        <f t="shared" si="1"/>
        <v>17916530009.444401</v>
      </c>
    </row>
    <row r="32" spans="1:8">
      <c r="A32" s="29"/>
      <c r="B32" s="30" t="s">
        <v>60</v>
      </c>
      <c r="C32" s="41"/>
      <c r="D32" s="41"/>
      <c r="E32" s="34"/>
      <c r="F32" s="41"/>
      <c r="G32" s="41"/>
      <c r="H32" s="34"/>
    </row>
    <row r="33" spans="1:8">
      <c r="A33" s="29">
        <v>23</v>
      </c>
      <c r="B33" s="33" t="s">
        <v>61</v>
      </c>
      <c r="C33" s="34">
        <v>27993660.18</v>
      </c>
      <c r="D33" s="41"/>
      <c r="E33" s="35">
        <f t="shared" si="2"/>
        <v>27993660.18</v>
      </c>
      <c r="F33" s="34">
        <v>27993660.18</v>
      </c>
      <c r="G33" s="41"/>
      <c r="H33" s="35">
        <f t="shared" si="1"/>
        <v>27993660.18</v>
      </c>
    </row>
    <row r="34" spans="1:8">
      <c r="A34" s="29">
        <v>24</v>
      </c>
      <c r="B34" s="33" t="s">
        <v>62</v>
      </c>
      <c r="C34" s="34">
        <v>0</v>
      </c>
      <c r="D34" s="41"/>
      <c r="E34" s="35">
        <f t="shared" si="2"/>
        <v>0</v>
      </c>
      <c r="F34" s="34">
        <v>0</v>
      </c>
      <c r="G34" s="41"/>
      <c r="H34" s="35">
        <f t="shared" si="1"/>
        <v>0</v>
      </c>
    </row>
    <row r="35" spans="1:8">
      <c r="A35" s="29">
        <v>25</v>
      </c>
      <c r="B35" s="39" t="s">
        <v>63</v>
      </c>
      <c r="C35" s="34">
        <v>-4103295.8499999996</v>
      </c>
      <c r="D35" s="41"/>
      <c r="E35" s="35">
        <f t="shared" si="2"/>
        <v>-4103295.8499999996</v>
      </c>
      <c r="F35" s="34">
        <v>-2793285.2</v>
      </c>
      <c r="G35" s="41"/>
      <c r="H35" s="35">
        <f t="shared" si="1"/>
        <v>-2793285.2</v>
      </c>
    </row>
    <row r="36" spans="1:8">
      <c r="A36" s="29">
        <v>26</v>
      </c>
      <c r="B36" s="33" t="s">
        <v>64</v>
      </c>
      <c r="C36" s="34">
        <v>190226928.78</v>
      </c>
      <c r="D36" s="41"/>
      <c r="E36" s="35">
        <f t="shared" si="2"/>
        <v>190226928.78</v>
      </c>
      <c r="F36" s="34">
        <v>215698241.75</v>
      </c>
      <c r="G36" s="41"/>
      <c r="H36" s="35">
        <f t="shared" si="1"/>
        <v>215698241.75</v>
      </c>
    </row>
    <row r="37" spans="1:8">
      <c r="A37" s="29">
        <v>27</v>
      </c>
      <c r="B37" s="33" t="s">
        <v>65</v>
      </c>
      <c r="C37" s="34">
        <v>0</v>
      </c>
      <c r="D37" s="41"/>
      <c r="E37" s="35">
        <f t="shared" si="2"/>
        <v>0</v>
      </c>
      <c r="F37" s="34">
        <v>0</v>
      </c>
      <c r="G37" s="41"/>
      <c r="H37" s="35">
        <f t="shared" si="1"/>
        <v>0</v>
      </c>
    </row>
    <row r="38" spans="1:8">
      <c r="A38" s="29">
        <v>28</v>
      </c>
      <c r="B38" s="33" t="s">
        <v>66</v>
      </c>
      <c r="C38" s="34">
        <v>2529892658</v>
      </c>
      <c r="D38" s="41"/>
      <c r="E38" s="35">
        <f t="shared" si="2"/>
        <v>2529892658</v>
      </c>
      <c r="F38" s="34">
        <v>1982144167.0197029</v>
      </c>
      <c r="G38" s="41"/>
      <c r="H38" s="35">
        <f t="shared" si="1"/>
        <v>1982144167.0197029</v>
      </c>
    </row>
    <row r="39" spans="1:8">
      <c r="A39" s="29">
        <v>29</v>
      </c>
      <c r="B39" s="33" t="s">
        <v>67</v>
      </c>
      <c r="C39" s="34">
        <v>-28642425.559999999</v>
      </c>
      <c r="D39" s="41"/>
      <c r="E39" s="35">
        <f t="shared" si="2"/>
        <v>-28642425.559999999</v>
      </c>
      <c r="F39" s="34">
        <v>5799065.1700000018</v>
      </c>
      <c r="G39" s="41"/>
      <c r="H39" s="35">
        <f t="shared" si="1"/>
        <v>5799065.1700000018</v>
      </c>
    </row>
    <row r="40" spans="1:8">
      <c r="A40" s="29">
        <v>30</v>
      </c>
      <c r="B40" s="293" t="s">
        <v>265</v>
      </c>
      <c r="C40" s="34">
        <v>2715367525.5500002</v>
      </c>
      <c r="D40" s="41"/>
      <c r="E40" s="35">
        <f t="shared" si="2"/>
        <v>2715367525.5500002</v>
      </c>
      <c r="F40" s="34">
        <v>2228841848.919703</v>
      </c>
      <c r="G40" s="41"/>
      <c r="H40" s="35">
        <f t="shared" si="1"/>
        <v>2228841848.919703</v>
      </c>
    </row>
    <row r="41" spans="1:8" ht="15" thickBot="1">
      <c r="A41" s="42">
        <v>31</v>
      </c>
      <c r="B41" s="43" t="s">
        <v>68</v>
      </c>
      <c r="C41" s="44">
        <f>C31+C40</f>
        <v>12202693815.908901</v>
      </c>
      <c r="D41" s="44">
        <f>D31+D40</f>
        <v>11932466344.984301</v>
      </c>
      <c r="E41" s="44">
        <f>C41+D41</f>
        <v>24135160160.893204</v>
      </c>
      <c r="F41" s="44">
        <f>F31+F40</f>
        <v>9215189583.5737038</v>
      </c>
      <c r="G41" s="44">
        <f>G31+G40</f>
        <v>10930182274.7904</v>
      </c>
      <c r="H41" s="44">
        <f>F41+G41</f>
        <v>20145371858.364105</v>
      </c>
    </row>
    <row r="43" spans="1:8">
      <c r="B43" s="4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workbookViewId="0">
      <pane xSplit="1" ySplit="6" topLeftCell="B7" activePane="bottomRight" state="frozen"/>
      <selection pane="topRight"/>
      <selection pane="bottomLeft"/>
      <selection pane="bottomRight" activeCell="B7" sqref="B7"/>
    </sheetView>
  </sheetViews>
  <sheetFormatPr defaultColWidth="9.140625" defaultRowHeight="12.75"/>
  <cols>
    <col min="1" max="1" width="9.5703125" style="4" bestFit="1" customWidth="1"/>
    <col min="2" max="2" width="89.140625" style="4" customWidth="1"/>
    <col min="3" max="4" width="12.7109375" style="4" customWidth="1"/>
    <col min="5" max="5" width="15.42578125" style="651" customWidth="1"/>
    <col min="6" max="7" width="12.7109375" style="4" customWidth="1"/>
    <col min="8" max="8" width="13.85546875" style="651" customWidth="1"/>
    <col min="9" max="9" width="8.85546875" style="4" customWidth="1"/>
    <col min="10" max="16384" width="9.140625" style="4"/>
  </cols>
  <sheetData>
    <row r="1" spans="1:8">
      <c r="A1" s="2" t="s">
        <v>31</v>
      </c>
      <c r="B1" s="3" t="str">
        <f>'Info '!C2</f>
        <v xml:space="preserve">JSC "Bank of Georgia" </v>
      </c>
      <c r="C1" s="3"/>
    </row>
    <row r="2" spans="1:8">
      <c r="A2" s="2" t="s">
        <v>32</v>
      </c>
      <c r="B2" s="3"/>
      <c r="C2" s="476">
        <v>44286</v>
      </c>
      <c r="D2" s="7"/>
      <c r="E2" s="652"/>
      <c r="F2" s="7"/>
      <c r="G2" s="7"/>
      <c r="H2" s="652"/>
    </row>
    <row r="3" spans="1:8">
      <c r="A3" s="2"/>
      <c r="B3" s="3"/>
      <c r="C3" s="6"/>
      <c r="D3" s="7"/>
      <c r="E3" s="652"/>
      <c r="F3" s="7"/>
      <c r="G3" s="7"/>
      <c r="H3" s="652"/>
    </row>
    <row r="4" spans="1:8" ht="13.5" thickBot="1">
      <c r="A4" s="48" t="s">
        <v>194</v>
      </c>
      <c r="B4" s="248" t="s">
        <v>23</v>
      </c>
      <c r="C4" s="23"/>
      <c r="D4" s="25"/>
      <c r="E4" s="653"/>
      <c r="F4" s="26"/>
      <c r="G4" s="26"/>
      <c r="H4" s="659" t="s">
        <v>74</v>
      </c>
    </row>
    <row r="5" spans="1:8">
      <c r="A5" s="50" t="s">
        <v>7</v>
      </c>
      <c r="B5" s="51"/>
      <c r="C5" s="667" t="s">
        <v>69</v>
      </c>
      <c r="D5" s="668"/>
      <c r="E5" s="669"/>
      <c r="F5" s="667" t="s">
        <v>73</v>
      </c>
      <c r="G5" s="668"/>
      <c r="H5" s="670"/>
    </row>
    <row r="6" spans="1:8">
      <c r="A6" s="52" t="s">
        <v>7</v>
      </c>
      <c r="B6" s="53"/>
      <c r="C6" s="54" t="s">
        <v>70</v>
      </c>
      <c r="D6" s="54" t="s">
        <v>71</v>
      </c>
      <c r="E6" s="654" t="s">
        <v>72</v>
      </c>
      <c r="F6" s="54" t="s">
        <v>70</v>
      </c>
      <c r="G6" s="54" t="s">
        <v>71</v>
      </c>
      <c r="H6" s="660" t="s">
        <v>72</v>
      </c>
    </row>
    <row r="7" spans="1:8">
      <c r="A7" s="55"/>
      <c r="B7" s="248" t="s">
        <v>193</v>
      </c>
      <c r="C7" s="56"/>
      <c r="D7" s="56"/>
      <c r="E7" s="655"/>
      <c r="F7" s="56"/>
      <c r="G7" s="56"/>
      <c r="H7" s="661"/>
    </row>
    <row r="8" spans="1:8">
      <c r="A8" s="55">
        <v>1</v>
      </c>
      <c r="B8" s="57" t="s">
        <v>192</v>
      </c>
      <c r="C8" s="56">
        <v>12421545.470000001</v>
      </c>
      <c r="D8" s="56">
        <v>-103156.79</v>
      </c>
      <c r="E8" s="656">
        <f t="shared" ref="E8:E22" si="0">C8+D8</f>
        <v>12318388.680000002</v>
      </c>
      <c r="F8" s="56">
        <v>8902292.1799999997</v>
      </c>
      <c r="G8" s="56">
        <v>-2248643.0299999998</v>
      </c>
      <c r="H8" s="662">
        <f t="shared" ref="H8:H22" si="1">F8+G8</f>
        <v>6653649.1500000004</v>
      </c>
    </row>
    <row r="9" spans="1:8">
      <c r="A9" s="55">
        <v>2</v>
      </c>
      <c r="B9" s="57" t="s">
        <v>191</v>
      </c>
      <c r="C9" s="58">
        <f>C10+C11+C12+C13+C14+C15+C16+C17+C18</f>
        <v>597332390.70009995</v>
      </c>
      <c r="D9" s="58">
        <f>D10+D11+D12+D13+D14+D15+D16+D17+D18</f>
        <v>262583590.41399965</v>
      </c>
      <c r="E9" s="656">
        <f t="shared" si="0"/>
        <v>859915981.11409962</v>
      </c>
      <c r="F9" s="58">
        <f>F10+F11+F12+F13+F14+F15+F16+F17+F18</f>
        <v>435335389.74970293</v>
      </c>
      <c r="G9" s="58">
        <f>G10+G11+G12+G13+G14+G15+G16+G17+G18</f>
        <v>258611336.82230011</v>
      </c>
      <c r="H9" s="662">
        <f t="shared" si="1"/>
        <v>693946726.57200301</v>
      </c>
    </row>
    <row r="10" spans="1:8">
      <c r="A10" s="55">
        <v>2.1</v>
      </c>
      <c r="B10" s="59" t="s">
        <v>190</v>
      </c>
      <c r="C10" s="56">
        <v>165598.01</v>
      </c>
      <c r="D10" s="56">
        <v>51858.87</v>
      </c>
      <c r="E10" s="656">
        <f t="shared" si="0"/>
        <v>217456.88</v>
      </c>
      <c r="F10" s="56">
        <v>686480.95</v>
      </c>
      <c r="G10" s="56">
        <v>30762.84</v>
      </c>
      <c r="H10" s="662">
        <f t="shared" si="1"/>
        <v>717243.78999999992</v>
      </c>
    </row>
    <row r="11" spans="1:8">
      <c r="A11" s="55">
        <v>2.2000000000000002</v>
      </c>
      <c r="B11" s="59" t="s">
        <v>189</v>
      </c>
      <c r="C11" s="56">
        <v>69682546.0766</v>
      </c>
      <c r="D11" s="56">
        <v>93490945.942849547</v>
      </c>
      <c r="E11" s="656">
        <f t="shared" si="0"/>
        <v>163173492.01944953</v>
      </c>
      <c r="F11" s="56">
        <v>61607157.757502913</v>
      </c>
      <c r="G11" s="56">
        <v>89433845.578564197</v>
      </c>
      <c r="H11" s="662">
        <f t="shared" si="1"/>
        <v>151041003.33606711</v>
      </c>
    </row>
    <row r="12" spans="1:8">
      <c r="A12" s="55">
        <v>2.2999999999999998</v>
      </c>
      <c r="B12" s="59" t="s">
        <v>188</v>
      </c>
      <c r="C12" s="56">
        <v>2540580.5499999998</v>
      </c>
      <c r="D12" s="56">
        <v>4670980.6385365343</v>
      </c>
      <c r="E12" s="656">
        <f t="shared" si="0"/>
        <v>7211561.1885365341</v>
      </c>
      <c r="F12" s="56">
        <v>2661856.5699999998</v>
      </c>
      <c r="G12" s="56">
        <v>2899333.2490070635</v>
      </c>
      <c r="H12" s="662">
        <f t="shared" si="1"/>
        <v>5561189.8190070633</v>
      </c>
    </row>
    <row r="13" spans="1:8">
      <c r="A13" s="55">
        <v>2.4</v>
      </c>
      <c r="B13" s="59" t="s">
        <v>187</v>
      </c>
      <c r="C13" s="56">
        <v>16177546.9066</v>
      </c>
      <c r="D13" s="56">
        <v>5527716.8816087535</v>
      </c>
      <c r="E13" s="656">
        <f t="shared" si="0"/>
        <v>21705263.788208753</v>
      </c>
      <c r="F13" s="56">
        <v>9340866.0102999993</v>
      </c>
      <c r="G13" s="56">
        <v>4730876.9059580863</v>
      </c>
      <c r="H13" s="662">
        <f t="shared" si="1"/>
        <v>14071742.916258086</v>
      </c>
    </row>
    <row r="14" spans="1:8">
      <c r="A14" s="55">
        <v>2.5</v>
      </c>
      <c r="B14" s="59" t="s">
        <v>186</v>
      </c>
      <c r="C14" s="56">
        <v>8918898.0199999996</v>
      </c>
      <c r="D14" s="56">
        <v>25660040.450919833</v>
      </c>
      <c r="E14" s="656">
        <f t="shared" si="0"/>
        <v>34578938.470919833</v>
      </c>
      <c r="F14" s="56">
        <v>4619066.08</v>
      </c>
      <c r="G14" s="56">
        <v>23267997.933523018</v>
      </c>
      <c r="H14" s="662">
        <f t="shared" si="1"/>
        <v>27887064.01352302</v>
      </c>
    </row>
    <row r="15" spans="1:8">
      <c r="A15" s="55">
        <v>2.6</v>
      </c>
      <c r="B15" s="59" t="s">
        <v>185</v>
      </c>
      <c r="C15" s="56">
        <v>25880581.620000001</v>
      </c>
      <c r="D15" s="56">
        <v>34681392.6862</v>
      </c>
      <c r="E15" s="656">
        <f t="shared" si="0"/>
        <v>60561974.306199998</v>
      </c>
      <c r="F15" s="56">
        <v>18497598.397500001</v>
      </c>
      <c r="G15" s="56">
        <v>34822392.773947775</v>
      </c>
      <c r="H15" s="662">
        <f t="shared" si="1"/>
        <v>53319991.171447776</v>
      </c>
    </row>
    <row r="16" spans="1:8">
      <c r="A16" s="55">
        <v>2.7</v>
      </c>
      <c r="B16" s="59" t="s">
        <v>184</v>
      </c>
      <c r="C16" s="56">
        <v>9405321.0369000006</v>
      </c>
      <c r="D16" s="56">
        <v>3670828.5682999999</v>
      </c>
      <c r="E16" s="656">
        <f t="shared" si="0"/>
        <v>13076149.6052</v>
      </c>
      <c r="F16" s="56">
        <v>4393326.7844000002</v>
      </c>
      <c r="G16" s="56">
        <v>4801394.3638000004</v>
      </c>
      <c r="H16" s="662">
        <f t="shared" si="1"/>
        <v>9194721.1482000016</v>
      </c>
    </row>
    <row r="17" spans="1:8">
      <c r="A17" s="55">
        <v>2.8</v>
      </c>
      <c r="B17" s="59" t="s">
        <v>183</v>
      </c>
      <c r="C17" s="56">
        <v>462923122.45999998</v>
      </c>
      <c r="D17" s="56">
        <v>93034938.955584988</v>
      </c>
      <c r="E17" s="656">
        <f t="shared" si="0"/>
        <v>555958061.41558492</v>
      </c>
      <c r="F17" s="56">
        <v>331942974.68000001</v>
      </c>
      <c r="G17" s="56">
        <v>97162641.257499993</v>
      </c>
      <c r="H17" s="662">
        <f t="shared" si="1"/>
        <v>429105615.9375</v>
      </c>
    </row>
    <row r="18" spans="1:8">
      <c r="A18" s="55">
        <v>2.9</v>
      </c>
      <c r="B18" s="59" t="s">
        <v>182</v>
      </c>
      <c r="C18" s="56">
        <v>1638196.02</v>
      </c>
      <c r="D18" s="56">
        <v>1794887.42</v>
      </c>
      <c r="E18" s="656">
        <f t="shared" si="0"/>
        <v>3433083.44</v>
      </c>
      <c r="F18" s="56">
        <v>1586062.52</v>
      </c>
      <c r="G18" s="56">
        <v>1462091.92</v>
      </c>
      <c r="H18" s="662">
        <f t="shared" si="1"/>
        <v>3048154.44</v>
      </c>
    </row>
    <row r="19" spans="1:8">
      <c r="A19" s="55">
        <v>3</v>
      </c>
      <c r="B19" s="57" t="s">
        <v>181</v>
      </c>
      <c r="C19" s="56">
        <v>9325297.8200000003</v>
      </c>
      <c r="D19" s="56">
        <v>1261597.7</v>
      </c>
      <c r="E19" s="656">
        <f t="shared" si="0"/>
        <v>10586895.52</v>
      </c>
      <c r="F19" s="56">
        <v>5413817.1500000004</v>
      </c>
      <c r="G19" s="56">
        <v>1069597.26</v>
      </c>
      <c r="H19" s="662">
        <f t="shared" si="1"/>
        <v>6483414.4100000001</v>
      </c>
    </row>
    <row r="20" spans="1:8">
      <c r="A20" s="55">
        <v>4</v>
      </c>
      <c r="B20" s="57" t="s">
        <v>180</v>
      </c>
      <c r="C20" s="56">
        <v>134247972.68000001</v>
      </c>
      <c r="D20" s="56">
        <v>793227.17</v>
      </c>
      <c r="E20" s="656">
        <f t="shared" si="0"/>
        <v>135041199.84999999</v>
      </c>
      <c r="F20" s="56">
        <v>93394846.709999993</v>
      </c>
      <c r="G20" s="56">
        <v>1514002.9</v>
      </c>
      <c r="H20" s="662">
        <f t="shared" si="1"/>
        <v>94908849.609999999</v>
      </c>
    </row>
    <row r="21" spans="1:8">
      <c r="A21" s="55">
        <v>5</v>
      </c>
      <c r="B21" s="57" t="s">
        <v>179</v>
      </c>
      <c r="C21" s="56">
        <v>0</v>
      </c>
      <c r="D21" s="56">
        <v>0</v>
      </c>
      <c r="E21" s="656">
        <f t="shared" si="0"/>
        <v>0</v>
      </c>
      <c r="F21" s="56">
        <v>0</v>
      </c>
      <c r="G21" s="56">
        <v>0</v>
      </c>
      <c r="H21" s="662">
        <f t="shared" si="1"/>
        <v>0</v>
      </c>
    </row>
    <row r="22" spans="1:8">
      <c r="A22" s="55">
        <v>6</v>
      </c>
      <c r="B22" s="60" t="s">
        <v>178</v>
      </c>
      <c r="C22" s="58">
        <f>C8+C9+C19+C20+C21</f>
        <v>753327206.67009997</v>
      </c>
      <c r="D22" s="58">
        <f>D8+D9+D19+D20+D21</f>
        <v>264535258.49399963</v>
      </c>
      <c r="E22" s="656">
        <f t="shared" si="0"/>
        <v>1017862465.1640996</v>
      </c>
      <c r="F22" s="58">
        <f>F8+F9+F19+F20+F21</f>
        <v>543046345.78970289</v>
      </c>
      <c r="G22" s="58">
        <f>G8+G9+G19+G20+G21</f>
        <v>258946293.9523001</v>
      </c>
      <c r="H22" s="662">
        <f t="shared" si="1"/>
        <v>801992639.74200296</v>
      </c>
    </row>
    <row r="23" spans="1:8">
      <c r="A23" s="55"/>
      <c r="B23" s="248" t="s">
        <v>177</v>
      </c>
      <c r="C23" s="61"/>
      <c r="D23" s="61"/>
      <c r="E23" s="657"/>
      <c r="F23" s="61"/>
      <c r="G23" s="61"/>
      <c r="H23" s="663"/>
    </row>
    <row r="24" spans="1:8">
      <c r="A24" s="55">
        <v>7</v>
      </c>
      <c r="B24" s="57" t="s">
        <v>176</v>
      </c>
      <c r="C24" s="56">
        <v>73448602.379999995</v>
      </c>
      <c r="D24" s="56">
        <v>2277741.5099999998</v>
      </c>
      <c r="E24" s="656">
        <f t="shared" ref="E24:E31" si="2">C24+D24</f>
        <v>75726343.890000001</v>
      </c>
      <c r="F24" s="56">
        <v>45538557.890000001</v>
      </c>
      <c r="G24" s="56">
        <v>10433940.710000001</v>
      </c>
      <c r="H24" s="662">
        <f t="shared" ref="H24:H31" si="3">F24+G24</f>
        <v>55972498.600000001</v>
      </c>
    </row>
    <row r="25" spans="1:8">
      <c r="A25" s="55">
        <v>8</v>
      </c>
      <c r="B25" s="57" t="s">
        <v>175</v>
      </c>
      <c r="C25" s="56">
        <v>159836473.22999999</v>
      </c>
      <c r="D25" s="56">
        <v>24481051.219999999</v>
      </c>
      <c r="E25" s="656">
        <f t="shared" si="2"/>
        <v>184317524.44999999</v>
      </c>
      <c r="F25" s="56">
        <v>133899521.59999999</v>
      </c>
      <c r="G25" s="56">
        <v>52132709.43</v>
      </c>
      <c r="H25" s="662">
        <f t="shared" si="3"/>
        <v>186032231.03</v>
      </c>
    </row>
    <row r="26" spans="1:8">
      <c r="A26" s="55">
        <v>9</v>
      </c>
      <c r="B26" s="57" t="s">
        <v>174</v>
      </c>
      <c r="C26" s="56">
        <v>6769919.5700000003</v>
      </c>
      <c r="D26" s="56">
        <v>132414.06</v>
      </c>
      <c r="E26" s="656">
        <f t="shared" si="2"/>
        <v>6902333.6299999999</v>
      </c>
      <c r="F26" s="56">
        <v>3511975.5</v>
      </c>
      <c r="G26" s="56">
        <v>2652.63</v>
      </c>
      <c r="H26" s="662">
        <f t="shared" si="3"/>
        <v>3514628.13</v>
      </c>
    </row>
    <row r="27" spans="1:8">
      <c r="A27" s="55">
        <v>10</v>
      </c>
      <c r="B27" s="57" t="s">
        <v>173</v>
      </c>
      <c r="C27" s="56">
        <v>1484384.98</v>
      </c>
      <c r="D27" s="56">
        <v>47461972.229999997</v>
      </c>
      <c r="E27" s="656">
        <f t="shared" si="2"/>
        <v>48946357.209999993</v>
      </c>
      <c r="F27" s="56">
        <v>1389131.99</v>
      </c>
      <c r="G27" s="56">
        <v>55250627.649999999</v>
      </c>
      <c r="H27" s="662">
        <f t="shared" si="3"/>
        <v>56639759.640000001</v>
      </c>
    </row>
    <row r="28" spans="1:8">
      <c r="A28" s="55">
        <v>11</v>
      </c>
      <c r="B28" s="57" t="s">
        <v>172</v>
      </c>
      <c r="C28" s="56">
        <v>151503391.22999999</v>
      </c>
      <c r="D28" s="56">
        <v>32880925.309999999</v>
      </c>
      <c r="E28" s="656">
        <f t="shared" si="2"/>
        <v>184384316.53999999</v>
      </c>
      <c r="F28" s="56">
        <v>73167182.810000002</v>
      </c>
      <c r="G28" s="56">
        <v>32591440.859999999</v>
      </c>
      <c r="H28" s="662">
        <f t="shared" si="3"/>
        <v>105758623.67</v>
      </c>
    </row>
    <row r="29" spans="1:8">
      <c r="A29" s="55">
        <v>12</v>
      </c>
      <c r="B29" s="57" t="s">
        <v>171</v>
      </c>
      <c r="C29" s="56">
        <v>0</v>
      </c>
      <c r="D29" s="56">
        <v>0</v>
      </c>
      <c r="E29" s="656">
        <f t="shared" si="2"/>
        <v>0</v>
      </c>
      <c r="F29" s="56">
        <v>0</v>
      </c>
      <c r="G29" s="56">
        <v>0</v>
      </c>
      <c r="H29" s="662">
        <f t="shared" si="3"/>
        <v>0</v>
      </c>
    </row>
    <row r="30" spans="1:8">
      <c r="A30" s="55">
        <v>13</v>
      </c>
      <c r="B30" s="62" t="s">
        <v>170</v>
      </c>
      <c r="C30" s="58">
        <f>C24+C25+C26+C27+C28+C29</f>
        <v>393042771.38999999</v>
      </c>
      <c r="D30" s="58">
        <f>D24+D25+D26+D27+D28+D29</f>
        <v>107234104.33</v>
      </c>
      <c r="E30" s="656">
        <f t="shared" si="2"/>
        <v>500276875.71999997</v>
      </c>
      <c r="F30" s="58">
        <f>F24+F25+F26+F27+F28+F29</f>
        <v>257506369.79000002</v>
      </c>
      <c r="G30" s="58">
        <f>G24+G25+G26+G27+G28+G29</f>
        <v>150411371.28</v>
      </c>
      <c r="H30" s="662">
        <f t="shared" si="3"/>
        <v>407917741.07000005</v>
      </c>
    </row>
    <row r="31" spans="1:8">
      <c r="A31" s="55">
        <v>14</v>
      </c>
      <c r="B31" s="62" t="s">
        <v>169</v>
      </c>
      <c r="C31" s="58">
        <f>C22-C30</f>
        <v>360284435.28009999</v>
      </c>
      <c r="D31" s="58">
        <f>D22-D30</f>
        <v>157301154.16399962</v>
      </c>
      <c r="E31" s="656">
        <f t="shared" si="2"/>
        <v>517585589.44409961</v>
      </c>
      <c r="F31" s="58">
        <f>F22-F30</f>
        <v>285539975.99970287</v>
      </c>
      <c r="G31" s="58">
        <f>G22-G30</f>
        <v>108534922.6723001</v>
      </c>
      <c r="H31" s="662">
        <f t="shared" si="3"/>
        <v>394074898.67200297</v>
      </c>
    </row>
    <row r="32" spans="1:8">
      <c r="A32" s="55"/>
      <c r="B32" s="63"/>
      <c r="C32" s="63"/>
      <c r="D32" s="64"/>
      <c r="E32" s="657"/>
      <c r="F32" s="64"/>
      <c r="G32" s="64"/>
      <c r="H32" s="663"/>
    </row>
    <row r="33" spans="1:8">
      <c r="A33" s="55"/>
      <c r="B33" s="63" t="s">
        <v>168</v>
      </c>
      <c r="C33" s="61"/>
      <c r="D33" s="61"/>
      <c r="E33" s="657"/>
      <c r="F33" s="61"/>
      <c r="G33" s="61"/>
      <c r="H33" s="663"/>
    </row>
    <row r="34" spans="1:8">
      <c r="A34" s="55">
        <v>15</v>
      </c>
      <c r="B34" s="65" t="s">
        <v>167</v>
      </c>
      <c r="C34" s="66">
        <f>C35-C36</f>
        <v>120640603.70999999</v>
      </c>
      <c r="D34" s="66">
        <f>D35-D36</f>
        <v>-5707223</v>
      </c>
      <c r="E34" s="656">
        <f>C34+D34</f>
        <v>114933380.70999999</v>
      </c>
      <c r="F34" s="66">
        <f>F35-F36</f>
        <v>96185228.890000001</v>
      </c>
      <c r="G34" s="66">
        <f>G35-G36</f>
        <v>-9277058.9100000001</v>
      </c>
      <c r="H34" s="656">
        <f t="shared" ref="H34:H45" si="4">F34+G34</f>
        <v>86908169.980000004</v>
      </c>
    </row>
    <row r="35" spans="1:8">
      <c r="A35" s="55">
        <v>15.1</v>
      </c>
      <c r="B35" s="59" t="s">
        <v>166</v>
      </c>
      <c r="C35" s="56">
        <v>166027690.03999999</v>
      </c>
      <c r="D35" s="56">
        <v>59309396.350000001</v>
      </c>
      <c r="E35" s="656">
        <f t="shared" ref="E35:E45" si="5">C35+D35</f>
        <v>225337086.38999999</v>
      </c>
      <c r="F35" s="56">
        <v>122570076.09</v>
      </c>
      <c r="G35" s="56">
        <v>32252248.27</v>
      </c>
      <c r="H35" s="656">
        <f t="shared" si="4"/>
        <v>154822324.36000001</v>
      </c>
    </row>
    <row r="36" spans="1:8">
      <c r="A36" s="55">
        <v>15.2</v>
      </c>
      <c r="B36" s="59" t="s">
        <v>165</v>
      </c>
      <c r="C36" s="56">
        <v>45387086.329999998</v>
      </c>
      <c r="D36" s="56">
        <v>65016619.350000001</v>
      </c>
      <c r="E36" s="656">
        <f t="shared" si="5"/>
        <v>110403705.68000001</v>
      </c>
      <c r="F36" s="56">
        <v>26384847.199999999</v>
      </c>
      <c r="G36" s="56">
        <v>41529307.18</v>
      </c>
      <c r="H36" s="656">
        <f t="shared" si="4"/>
        <v>67914154.379999995</v>
      </c>
    </row>
    <row r="37" spans="1:8">
      <c r="A37" s="55">
        <v>16</v>
      </c>
      <c r="B37" s="57" t="s">
        <v>164</v>
      </c>
      <c r="C37" s="56">
        <v>487039.96</v>
      </c>
      <c r="D37" s="56">
        <v>0</v>
      </c>
      <c r="E37" s="656">
        <f t="shared" si="5"/>
        <v>487039.96</v>
      </c>
      <c r="F37" s="56">
        <v>400504.96</v>
      </c>
      <c r="G37" s="56">
        <v>0</v>
      </c>
      <c r="H37" s="656">
        <f t="shared" si="4"/>
        <v>400504.96</v>
      </c>
    </row>
    <row r="38" spans="1:8">
      <c r="A38" s="55">
        <v>17</v>
      </c>
      <c r="B38" s="57" t="s">
        <v>163</v>
      </c>
      <c r="C38" s="56">
        <v>0</v>
      </c>
      <c r="D38" s="56">
        <v>0</v>
      </c>
      <c r="E38" s="656">
        <f t="shared" si="5"/>
        <v>0</v>
      </c>
      <c r="F38" s="56">
        <v>0</v>
      </c>
      <c r="G38" s="56">
        <v>0</v>
      </c>
      <c r="H38" s="656">
        <f t="shared" si="4"/>
        <v>0</v>
      </c>
    </row>
    <row r="39" spans="1:8">
      <c r="A39" s="55">
        <v>18</v>
      </c>
      <c r="B39" s="57" t="s">
        <v>162</v>
      </c>
      <c r="C39" s="56">
        <v>195089.28</v>
      </c>
      <c r="D39" s="56">
        <v>608833.66</v>
      </c>
      <c r="E39" s="656">
        <f t="shared" si="5"/>
        <v>803922.94000000006</v>
      </c>
      <c r="F39" s="56">
        <v>25433841.140000001</v>
      </c>
      <c r="G39" s="56">
        <v>32599.88</v>
      </c>
      <c r="H39" s="656">
        <f t="shared" si="4"/>
        <v>25466441.02</v>
      </c>
    </row>
    <row r="40" spans="1:8">
      <c r="A40" s="55">
        <v>19</v>
      </c>
      <c r="B40" s="57" t="s">
        <v>161</v>
      </c>
      <c r="C40" s="56">
        <v>163467680.31</v>
      </c>
      <c r="D40" s="56">
        <v>0</v>
      </c>
      <c r="E40" s="656">
        <f t="shared" si="5"/>
        <v>163467680.31</v>
      </c>
      <c r="F40" s="56">
        <v>51226790.240000002</v>
      </c>
      <c r="G40" s="56">
        <v>0</v>
      </c>
      <c r="H40" s="656">
        <f t="shared" si="4"/>
        <v>51226790.240000002</v>
      </c>
    </row>
    <row r="41" spans="1:8">
      <c r="A41" s="55">
        <v>20</v>
      </c>
      <c r="B41" s="57" t="s">
        <v>160</v>
      </c>
      <c r="C41" s="56">
        <v>10455747.970000001</v>
      </c>
      <c r="D41" s="56">
        <v>0</v>
      </c>
      <c r="E41" s="656">
        <f t="shared" si="5"/>
        <v>10455747.970000001</v>
      </c>
      <c r="F41" s="56">
        <v>10973516.66</v>
      </c>
      <c r="G41" s="56">
        <v>0</v>
      </c>
      <c r="H41" s="656">
        <f t="shared" si="4"/>
        <v>10973516.66</v>
      </c>
    </row>
    <row r="42" spans="1:8">
      <c r="A42" s="55">
        <v>21</v>
      </c>
      <c r="B42" s="57" t="s">
        <v>159</v>
      </c>
      <c r="C42" s="56">
        <v>4821853.3899999997</v>
      </c>
      <c r="D42" s="56">
        <v>0</v>
      </c>
      <c r="E42" s="656">
        <f t="shared" si="5"/>
        <v>4821853.3899999997</v>
      </c>
      <c r="F42" s="56">
        <v>16313901.77</v>
      </c>
      <c r="G42" s="56">
        <v>0</v>
      </c>
      <c r="H42" s="656">
        <f t="shared" si="4"/>
        <v>16313901.77</v>
      </c>
    </row>
    <row r="43" spans="1:8">
      <c r="A43" s="55">
        <v>22</v>
      </c>
      <c r="B43" s="57" t="s">
        <v>158</v>
      </c>
      <c r="C43" s="56">
        <v>9229083.1500000004</v>
      </c>
      <c r="D43" s="56">
        <v>12332493.689999999</v>
      </c>
      <c r="E43" s="656">
        <f t="shared" si="5"/>
        <v>21561576.84</v>
      </c>
      <c r="F43" s="56">
        <v>6124699.29</v>
      </c>
      <c r="G43" s="56">
        <v>15647158.710000001</v>
      </c>
      <c r="H43" s="656">
        <f t="shared" si="4"/>
        <v>21771858</v>
      </c>
    </row>
    <row r="44" spans="1:8">
      <c r="A44" s="55">
        <v>23</v>
      </c>
      <c r="B44" s="57" t="s">
        <v>157</v>
      </c>
      <c r="C44" s="56">
        <v>504525.8</v>
      </c>
      <c r="D44" s="56">
        <v>-1042960.9</v>
      </c>
      <c r="E44" s="656">
        <f t="shared" si="5"/>
        <v>-538435.10000000009</v>
      </c>
      <c r="F44" s="56">
        <v>13151273.65</v>
      </c>
      <c r="G44" s="56">
        <v>422578.86</v>
      </c>
      <c r="H44" s="656">
        <f t="shared" si="4"/>
        <v>13573852.51</v>
      </c>
    </row>
    <row r="45" spans="1:8">
      <c r="A45" s="55">
        <v>24</v>
      </c>
      <c r="B45" s="62" t="s">
        <v>270</v>
      </c>
      <c r="C45" s="58">
        <f>C34+C37+C38+C39+C40+C41+C42+C43+C44</f>
        <v>309801623.56999999</v>
      </c>
      <c r="D45" s="58">
        <f>D34+D37+D38+D39+D40+D41+D42+D43+D44</f>
        <v>6191143.4499999993</v>
      </c>
      <c r="E45" s="656">
        <f t="shared" si="5"/>
        <v>315992767.01999998</v>
      </c>
      <c r="F45" s="58">
        <f>F34+F37+F38+F39+F40+F41+F42+F43+F44</f>
        <v>219809756.59999999</v>
      </c>
      <c r="G45" s="58">
        <f>G34+G37+G38+G39+G40+G41+G42+G43+G44</f>
        <v>6825278.5400000019</v>
      </c>
      <c r="H45" s="656">
        <f t="shared" si="4"/>
        <v>226635035.13999999</v>
      </c>
    </row>
    <row r="46" spans="1:8">
      <c r="A46" s="55"/>
      <c r="B46" s="248" t="s">
        <v>156</v>
      </c>
      <c r="C46" s="61"/>
      <c r="D46" s="61"/>
      <c r="E46" s="657"/>
      <c r="F46" s="61"/>
      <c r="G46" s="61"/>
      <c r="H46" s="663"/>
    </row>
    <row r="47" spans="1:8">
      <c r="A47" s="55">
        <v>25</v>
      </c>
      <c r="B47" s="57" t="s">
        <v>155</v>
      </c>
      <c r="C47" s="56">
        <v>10122336</v>
      </c>
      <c r="D47" s="56">
        <v>4537855.26</v>
      </c>
      <c r="E47" s="656">
        <f t="shared" ref="E47:E54" si="6">C47+D47</f>
        <v>14660191.26</v>
      </c>
      <c r="F47" s="56">
        <v>8586554.0600000005</v>
      </c>
      <c r="G47" s="56">
        <v>4384549.33</v>
      </c>
      <c r="H47" s="662">
        <f t="shared" ref="H47:H54" si="7">F47+G47</f>
        <v>12971103.390000001</v>
      </c>
    </row>
    <row r="48" spans="1:8">
      <c r="A48" s="55">
        <v>26</v>
      </c>
      <c r="B48" s="57" t="s">
        <v>154</v>
      </c>
      <c r="C48" s="56">
        <v>19681646.18</v>
      </c>
      <c r="D48" s="56">
        <v>5080605.87</v>
      </c>
      <c r="E48" s="656">
        <f t="shared" si="6"/>
        <v>24762252.050000001</v>
      </c>
      <c r="F48" s="56">
        <v>12870602.07</v>
      </c>
      <c r="G48" s="56">
        <v>5377107.4100000001</v>
      </c>
      <c r="H48" s="662">
        <f t="shared" si="7"/>
        <v>18247709.48</v>
      </c>
    </row>
    <row r="49" spans="1:8">
      <c r="A49" s="55">
        <v>27</v>
      </c>
      <c r="B49" s="57" t="s">
        <v>153</v>
      </c>
      <c r="C49" s="56">
        <v>153946609.11000001</v>
      </c>
      <c r="D49" s="56">
        <v>0</v>
      </c>
      <c r="E49" s="656">
        <f t="shared" si="6"/>
        <v>153946609.11000001</v>
      </c>
      <c r="F49" s="56">
        <v>121464841.84999999</v>
      </c>
      <c r="G49" s="56">
        <v>0</v>
      </c>
      <c r="H49" s="662">
        <f t="shared" si="7"/>
        <v>121464841.84999999</v>
      </c>
    </row>
    <row r="50" spans="1:8">
      <c r="A50" s="55">
        <v>28</v>
      </c>
      <c r="B50" s="57" t="s">
        <v>152</v>
      </c>
      <c r="C50" s="56">
        <v>8548761.0099999998</v>
      </c>
      <c r="D50" s="56">
        <v>0</v>
      </c>
      <c r="E50" s="656">
        <f t="shared" si="6"/>
        <v>8548761.0099999998</v>
      </c>
      <c r="F50" s="56">
        <v>7741381.6600000001</v>
      </c>
      <c r="G50" s="56">
        <v>0</v>
      </c>
      <c r="H50" s="662">
        <f t="shared" si="7"/>
        <v>7741381.6600000001</v>
      </c>
    </row>
    <row r="51" spans="1:8">
      <c r="A51" s="55">
        <v>29</v>
      </c>
      <c r="B51" s="57" t="s">
        <v>151</v>
      </c>
      <c r="C51" s="56">
        <v>43291210.509999998</v>
      </c>
      <c r="D51" s="56">
        <v>0</v>
      </c>
      <c r="E51" s="656">
        <f t="shared" si="6"/>
        <v>43291210.509999998</v>
      </c>
      <c r="F51" s="56">
        <v>37620805.740000002</v>
      </c>
      <c r="G51" s="56">
        <v>0</v>
      </c>
      <c r="H51" s="662">
        <f t="shared" si="7"/>
        <v>37620805.740000002</v>
      </c>
    </row>
    <row r="52" spans="1:8">
      <c r="A52" s="55">
        <v>30</v>
      </c>
      <c r="B52" s="57" t="s">
        <v>150</v>
      </c>
      <c r="C52" s="56">
        <v>38920974.829999998</v>
      </c>
      <c r="D52" s="56">
        <v>759179.38</v>
      </c>
      <c r="E52" s="656">
        <f t="shared" si="6"/>
        <v>39680154.210000001</v>
      </c>
      <c r="F52" s="56">
        <v>31213560.43</v>
      </c>
      <c r="G52" s="56">
        <v>848180.11</v>
      </c>
      <c r="H52" s="662">
        <f t="shared" si="7"/>
        <v>32061740.539999999</v>
      </c>
    </row>
    <row r="53" spans="1:8">
      <c r="A53" s="55">
        <v>31</v>
      </c>
      <c r="B53" s="62" t="s">
        <v>271</v>
      </c>
      <c r="C53" s="58">
        <f>C47+C48+C49+C50+C51+C52</f>
        <v>274511537.63999999</v>
      </c>
      <c r="D53" s="58">
        <f>D47+D48+D49+D50+D51+D52</f>
        <v>10377640.51</v>
      </c>
      <c r="E53" s="656">
        <f t="shared" si="6"/>
        <v>284889178.14999998</v>
      </c>
      <c r="F53" s="58">
        <f>F47+F48+F49+F50+F51+F52</f>
        <v>219497745.81</v>
      </c>
      <c r="G53" s="58">
        <f>G47+G48+G49+G50+G51+G52</f>
        <v>10609836.85</v>
      </c>
      <c r="H53" s="656">
        <f t="shared" si="7"/>
        <v>230107582.66</v>
      </c>
    </row>
    <row r="54" spans="1:8">
      <c r="A54" s="55">
        <v>32</v>
      </c>
      <c r="B54" s="62" t="s">
        <v>272</v>
      </c>
      <c r="C54" s="58">
        <f>C45-C53</f>
        <v>35290085.930000007</v>
      </c>
      <c r="D54" s="58">
        <f>D45-D53</f>
        <v>-4186497.0600000005</v>
      </c>
      <c r="E54" s="656">
        <f t="shared" si="6"/>
        <v>31103588.870000005</v>
      </c>
      <c r="F54" s="58">
        <f>F45-F53</f>
        <v>312010.78999999166</v>
      </c>
      <c r="G54" s="58">
        <f>G45-G53</f>
        <v>-3784558.3099999977</v>
      </c>
      <c r="H54" s="656">
        <f t="shared" si="7"/>
        <v>-3472547.5200000061</v>
      </c>
    </row>
    <row r="55" spans="1:8">
      <c r="A55" s="55"/>
      <c r="B55" s="63"/>
      <c r="C55" s="64"/>
      <c r="D55" s="64"/>
      <c r="E55" s="657"/>
      <c r="F55" s="64"/>
      <c r="G55" s="64"/>
      <c r="H55" s="663"/>
    </row>
    <row r="56" spans="1:8">
      <c r="A56" s="55">
        <v>33</v>
      </c>
      <c r="B56" s="62" t="s">
        <v>149</v>
      </c>
      <c r="C56" s="58">
        <f>C31+C54</f>
        <v>395574521.2101</v>
      </c>
      <c r="D56" s="58">
        <f>D31+D54</f>
        <v>153114657.10399961</v>
      </c>
      <c r="E56" s="656">
        <f>C56+D56</f>
        <v>548689178.31409955</v>
      </c>
      <c r="F56" s="58">
        <f>F31+F54</f>
        <v>285851986.78970289</v>
      </c>
      <c r="G56" s="58">
        <f>G31+G54</f>
        <v>104750364.3623001</v>
      </c>
      <c r="H56" s="662">
        <f>F56+G56</f>
        <v>390602351.15200299</v>
      </c>
    </row>
    <row r="57" spans="1:8">
      <c r="A57" s="55"/>
      <c r="B57" s="63"/>
      <c r="C57" s="64"/>
      <c r="D57" s="64"/>
      <c r="E57" s="657"/>
      <c r="F57" s="64"/>
      <c r="G57" s="64"/>
      <c r="H57" s="663"/>
    </row>
    <row r="58" spans="1:8">
      <c r="A58" s="55">
        <v>34</v>
      </c>
      <c r="B58" s="57" t="s">
        <v>148</v>
      </c>
      <c r="C58" s="56">
        <v>65342735.465899996</v>
      </c>
      <c r="D58" s="56">
        <v>-12220540.17</v>
      </c>
      <c r="E58" s="656">
        <f>C58+D58</f>
        <v>53122195.295899995</v>
      </c>
      <c r="F58" s="56">
        <v>-63009318.2469</v>
      </c>
      <c r="G58" s="56">
        <v>-26322677.969999999</v>
      </c>
      <c r="H58" s="662">
        <f>F58+G58</f>
        <v>-89331996.216899991</v>
      </c>
    </row>
    <row r="59" spans="1:8" s="249" customFormat="1">
      <c r="A59" s="55">
        <v>35</v>
      </c>
      <c r="B59" s="57" t="s">
        <v>147</v>
      </c>
      <c r="C59" s="56">
        <v>26979777.68</v>
      </c>
      <c r="D59" s="56">
        <v>0</v>
      </c>
      <c r="E59" s="656">
        <f>C59+D59</f>
        <v>26979777.68</v>
      </c>
      <c r="F59" s="56">
        <v>-2347871.0299999998</v>
      </c>
      <c r="G59" s="56">
        <v>0</v>
      </c>
      <c r="H59" s="662">
        <f>F59+G59</f>
        <v>-2347871.0299999998</v>
      </c>
    </row>
    <row r="60" spans="1:8">
      <c r="A60" s="55">
        <v>36</v>
      </c>
      <c r="B60" s="57" t="s">
        <v>146</v>
      </c>
      <c r="C60" s="56">
        <v>17919798.918200001</v>
      </c>
      <c r="D60" s="56">
        <v>-56502.14</v>
      </c>
      <c r="E60" s="656">
        <f>C60+D60</f>
        <v>17863296.778200001</v>
      </c>
      <c r="F60" s="56">
        <v>4522100.7892000005</v>
      </c>
      <c r="G60" s="56">
        <v>1311482.3999999999</v>
      </c>
      <c r="H60" s="662">
        <f>F60+G60</f>
        <v>5833583.1892000008</v>
      </c>
    </row>
    <row r="61" spans="1:8">
      <c r="A61" s="55">
        <v>37</v>
      </c>
      <c r="B61" s="62" t="s">
        <v>145</v>
      </c>
      <c r="C61" s="58">
        <f>C58+C59+C60</f>
        <v>110242312.0641</v>
      </c>
      <c r="D61" s="58">
        <f>D58+D59+D60</f>
        <v>-12277042.310000001</v>
      </c>
      <c r="E61" s="656">
        <f>C61+D61</f>
        <v>97965269.754099995</v>
      </c>
      <c r="F61" s="58">
        <f>F58+F59+F60</f>
        <v>-60835088.4877</v>
      </c>
      <c r="G61" s="58">
        <f>G58+G59+G60</f>
        <v>-25011195.57</v>
      </c>
      <c r="H61" s="662">
        <f>F61+G61</f>
        <v>-85846284.057700008</v>
      </c>
    </row>
    <row r="62" spans="1:8">
      <c r="A62" s="55"/>
      <c r="B62" s="67"/>
      <c r="C62" s="61"/>
      <c r="D62" s="61"/>
      <c r="E62" s="657"/>
      <c r="F62" s="61"/>
      <c r="G62" s="61"/>
      <c r="H62" s="663"/>
    </row>
    <row r="63" spans="1:8">
      <c r="A63" s="55">
        <v>38</v>
      </c>
      <c r="B63" s="68" t="s">
        <v>144</v>
      </c>
      <c r="C63" s="58">
        <f>C56-C61</f>
        <v>285332209.14600003</v>
      </c>
      <c r="D63" s="58">
        <f>D56-D61</f>
        <v>165391699.41399962</v>
      </c>
      <c r="E63" s="656">
        <f>C63+D63</f>
        <v>450723908.55999964</v>
      </c>
      <c r="F63" s="58">
        <f>F56-F61</f>
        <v>346687075.27740288</v>
      </c>
      <c r="G63" s="58">
        <f>G56-G61</f>
        <v>129761559.93230009</v>
      </c>
      <c r="H63" s="662">
        <f>F63+G63</f>
        <v>476448635.20970297</v>
      </c>
    </row>
    <row r="64" spans="1:8">
      <c r="A64" s="52">
        <v>39</v>
      </c>
      <c r="B64" s="57" t="s">
        <v>143</v>
      </c>
      <c r="C64" s="69">
        <v>82025971</v>
      </c>
      <c r="D64" s="69"/>
      <c r="E64" s="656">
        <f>C64+D64</f>
        <v>82025971</v>
      </c>
      <c r="F64" s="69">
        <v>40459514</v>
      </c>
      <c r="G64" s="69"/>
      <c r="H64" s="662">
        <f>F64+G64</f>
        <v>40459514</v>
      </c>
    </row>
    <row r="65" spans="1:8">
      <c r="A65" s="55">
        <v>40</v>
      </c>
      <c r="B65" s="62" t="s">
        <v>142</v>
      </c>
      <c r="C65" s="58">
        <f>C63-C64</f>
        <v>203306238.14600003</v>
      </c>
      <c r="D65" s="58">
        <f>D63-D64</f>
        <v>165391699.41399962</v>
      </c>
      <c r="E65" s="656">
        <f>C65+D65</f>
        <v>368697937.55999964</v>
      </c>
      <c r="F65" s="58">
        <f>F63-F64</f>
        <v>306227561.27740288</v>
      </c>
      <c r="G65" s="58">
        <f>G63-G64</f>
        <v>129761559.93230009</v>
      </c>
      <c r="H65" s="662">
        <f>F65+G65</f>
        <v>435989121.20970297</v>
      </c>
    </row>
    <row r="66" spans="1:8">
      <c r="A66" s="52">
        <v>41</v>
      </c>
      <c r="B66" s="57" t="s">
        <v>141</v>
      </c>
      <c r="C66" s="69">
        <v>11564.44</v>
      </c>
      <c r="D66" s="69"/>
      <c r="E66" s="656">
        <f>C66+D66</f>
        <v>11564.44</v>
      </c>
      <c r="F66" s="69">
        <v>-1117528.19</v>
      </c>
      <c r="G66" s="69"/>
      <c r="H66" s="662">
        <f>F66+G66</f>
        <v>-1117528.19</v>
      </c>
    </row>
    <row r="67" spans="1:8" ht="13.5" thickBot="1">
      <c r="A67" s="70">
        <v>42</v>
      </c>
      <c r="B67" s="71" t="s">
        <v>140</v>
      </c>
      <c r="C67" s="72">
        <f>C65+C66</f>
        <v>203317802.58600003</v>
      </c>
      <c r="D67" s="72">
        <f>D65+D66</f>
        <v>165391699.41399962</v>
      </c>
      <c r="E67" s="658">
        <f>C67+D67</f>
        <v>368709501.99999964</v>
      </c>
      <c r="F67" s="72">
        <f>F65+F66</f>
        <v>305110033.08740288</v>
      </c>
      <c r="G67" s="72">
        <f>G65+G66</f>
        <v>129761559.93230009</v>
      </c>
      <c r="H67" s="664">
        <f>F67+G67</f>
        <v>434871593.01970297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heetViews>
  <sheetFormatPr defaultColWidth="9.140625" defaultRowHeight="14.25"/>
  <cols>
    <col min="1" max="1" width="9.5703125" style="5" bestFit="1" customWidth="1"/>
    <col min="2" max="2" width="72.28515625" style="5" customWidth="1"/>
    <col min="3" max="8" width="14.42578125" style="5" bestFit="1" customWidth="1"/>
    <col min="9" max="16384" width="9.140625" style="5"/>
  </cols>
  <sheetData>
    <row r="1" spans="1:8">
      <c r="A1" s="2" t="s">
        <v>31</v>
      </c>
      <c r="B1" s="3" t="str">
        <f>'Info '!C2</f>
        <v xml:space="preserve">JSC "Bank of Georgia" </v>
      </c>
    </row>
    <row r="2" spans="1:8">
      <c r="A2" s="2" t="s">
        <v>32</v>
      </c>
      <c r="B2" s="476">
        <f>'1. key ratios '!B2</f>
        <v>44742</v>
      </c>
    </row>
    <row r="3" spans="1:8">
      <c r="A3" s="4"/>
    </row>
    <row r="4" spans="1:8" ht="15" thickBot="1">
      <c r="A4" s="4" t="s">
        <v>75</v>
      </c>
      <c r="B4" s="4"/>
      <c r="C4" s="227"/>
      <c r="D4" s="227"/>
      <c r="E4" s="227"/>
      <c r="F4" s="228"/>
      <c r="G4" s="228"/>
      <c r="H4" s="229" t="s">
        <v>74</v>
      </c>
    </row>
    <row r="5" spans="1:8">
      <c r="A5" s="671" t="s">
        <v>7</v>
      </c>
      <c r="B5" s="673" t="s">
        <v>337</v>
      </c>
      <c r="C5" s="667" t="s">
        <v>69</v>
      </c>
      <c r="D5" s="668"/>
      <c r="E5" s="669"/>
      <c r="F5" s="667" t="s">
        <v>73</v>
      </c>
      <c r="G5" s="668"/>
      <c r="H5" s="670"/>
    </row>
    <row r="6" spans="1:8">
      <c r="A6" s="672"/>
      <c r="B6" s="674"/>
      <c r="C6" s="31" t="s">
        <v>284</v>
      </c>
      <c r="D6" s="31" t="s">
        <v>121</v>
      </c>
      <c r="E6" s="31" t="s">
        <v>108</v>
      </c>
      <c r="F6" s="31" t="s">
        <v>284</v>
      </c>
      <c r="G6" s="31" t="s">
        <v>121</v>
      </c>
      <c r="H6" s="32" t="s">
        <v>108</v>
      </c>
    </row>
    <row r="7" spans="1:8" s="18" customFormat="1">
      <c r="A7" s="230">
        <v>1</v>
      </c>
      <c r="B7" s="231" t="s">
        <v>371</v>
      </c>
      <c r="C7" s="36"/>
      <c r="D7" s="36"/>
      <c r="E7" s="232">
        <f>C7+D7</f>
        <v>0</v>
      </c>
      <c r="F7" s="36"/>
      <c r="G7" s="36"/>
      <c r="H7" s="37">
        <f t="shared" ref="H7:H53" si="0">F7+G7</f>
        <v>0</v>
      </c>
    </row>
    <row r="8" spans="1:8" s="18" customFormat="1">
      <c r="A8" s="230">
        <v>1.1000000000000001</v>
      </c>
      <c r="B8" s="281" t="s">
        <v>302</v>
      </c>
      <c r="C8" s="36">
        <v>881588434.60000002</v>
      </c>
      <c r="D8" s="36">
        <v>658716738.66480005</v>
      </c>
      <c r="E8" s="232">
        <f t="shared" ref="E8:E53" si="1">C8+D8</f>
        <v>1540305173.2648001</v>
      </c>
      <c r="F8" s="36">
        <v>747462817.58000004</v>
      </c>
      <c r="G8" s="36">
        <v>768866682.93429995</v>
      </c>
      <c r="H8" s="37">
        <f t="shared" si="0"/>
        <v>1516329500.5142999</v>
      </c>
    </row>
    <row r="9" spans="1:8" s="18" customFormat="1">
      <c r="A9" s="230">
        <v>1.2</v>
      </c>
      <c r="B9" s="281" t="s">
        <v>303</v>
      </c>
      <c r="C9" s="36">
        <v>0</v>
      </c>
      <c r="D9" s="36">
        <v>83129993</v>
      </c>
      <c r="E9" s="232">
        <f t="shared" si="1"/>
        <v>83129993</v>
      </c>
      <c r="F9" s="36">
        <v>0</v>
      </c>
      <c r="G9" s="36">
        <v>107241943.29999998</v>
      </c>
      <c r="H9" s="37">
        <f t="shared" si="0"/>
        <v>107241943.29999998</v>
      </c>
    </row>
    <row r="10" spans="1:8" s="18" customFormat="1">
      <c r="A10" s="230">
        <v>1.3</v>
      </c>
      <c r="B10" s="281" t="s">
        <v>304</v>
      </c>
      <c r="C10" s="36">
        <v>216314567.31</v>
      </c>
      <c r="D10" s="36">
        <v>15233533.906499997</v>
      </c>
      <c r="E10" s="232">
        <f t="shared" si="1"/>
        <v>231548101.21649998</v>
      </c>
      <c r="F10" s="36">
        <v>226353068.41</v>
      </c>
      <c r="G10" s="36">
        <v>16738896.873000011</v>
      </c>
      <c r="H10" s="37">
        <f t="shared" si="0"/>
        <v>243091965.28299999</v>
      </c>
    </row>
    <row r="11" spans="1:8" s="18" customFormat="1">
      <c r="A11" s="230">
        <v>1.4</v>
      </c>
      <c r="B11" s="281" t="s">
        <v>285</v>
      </c>
      <c r="C11" s="36">
        <v>191921189.08000001</v>
      </c>
      <c r="D11" s="36">
        <v>275039158.72409999</v>
      </c>
      <c r="E11" s="232">
        <f t="shared" si="1"/>
        <v>466960347.80410004</v>
      </c>
      <c r="F11" s="36">
        <v>131252638.8</v>
      </c>
      <c r="G11" s="36">
        <v>294757762.53560001</v>
      </c>
      <c r="H11" s="37">
        <f t="shared" si="0"/>
        <v>426010401.33560002</v>
      </c>
    </row>
    <row r="12" spans="1:8" s="18" customFormat="1" ht="29.25" customHeight="1">
      <c r="A12" s="230">
        <v>2</v>
      </c>
      <c r="B12" s="234" t="s">
        <v>306</v>
      </c>
      <c r="C12" s="36">
        <v>0</v>
      </c>
      <c r="D12" s="36">
        <v>0</v>
      </c>
      <c r="E12" s="232">
        <f t="shared" si="1"/>
        <v>0</v>
      </c>
      <c r="F12" s="36">
        <v>0</v>
      </c>
      <c r="G12" s="36">
        <v>0</v>
      </c>
      <c r="H12" s="37">
        <f t="shared" si="0"/>
        <v>0</v>
      </c>
    </row>
    <row r="13" spans="1:8" s="18" customFormat="1" ht="19.899999999999999" customHeight="1">
      <c r="A13" s="230">
        <v>3</v>
      </c>
      <c r="B13" s="234" t="s">
        <v>305</v>
      </c>
      <c r="C13" s="36"/>
      <c r="D13" s="36"/>
      <c r="E13" s="232">
        <f t="shared" si="1"/>
        <v>0</v>
      </c>
      <c r="F13" s="36"/>
      <c r="G13" s="36"/>
      <c r="H13" s="37">
        <f t="shared" si="0"/>
        <v>0</v>
      </c>
    </row>
    <row r="14" spans="1:8" s="18" customFormat="1">
      <c r="A14" s="230">
        <v>3.1</v>
      </c>
      <c r="B14" s="282" t="s">
        <v>286</v>
      </c>
      <c r="C14" s="36">
        <v>3193181000</v>
      </c>
      <c r="D14" s="36">
        <v>0</v>
      </c>
      <c r="E14" s="232">
        <f t="shared" si="1"/>
        <v>3193181000</v>
      </c>
      <c r="F14" s="36">
        <v>2034506000</v>
      </c>
      <c r="G14" s="36">
        <v>0</v>
      </c>
      <c r="H14" s="37">
        <f t="shared" si="0"/>
        <v>2034506000</v>
      </c>
    </row>
    <row r="15" spans="1:8" s="18" customFormat="1">
      <c r="A15" s="230">
        <v>3.2</v>
      </c>
      <c r="B15" s="282" t="s">
        <v>287</v>
      </c>
      <c r="C15" s="36"/>
      <c r="D15" s="36"/>
      <c r="E15" s="232">
        <f t="shared" si="1"/>
        <v>0</v>
      </c>
      <c r="F15" s="36"/>
      <c r="G15" s="36"/>
      <c r="H15" s="37">
        <f t="shared" si="0"/>
        <v>0</v>
      </c>
    </row>
    <row r="16" spans="1:8" s="18" customFormat="1">
      <c r="A16" s="230">
        <v>4</v>
      </c>
      <c r="B16" s="285" t="s">
        <v>316</v>
      </c>
      <c r="C16" s="36"/>
      <c r="D16" s="36"/>
      <c r="E16" s="232">
        <f t="shared" si="1"/>
        <v>0</v>
      </c>
      <c r="F16" s="36"/>
      <c r="G16" s="36"/>
      <c r="H16" s="37">
        <f t="shared" si="0"/>
        <v>0</v>
      </c>
    </row>
    <row r="17" spans="1:8" s="18" customFormat="1">
      <c r="A17" s="230">
        <v>4.0999999999999996</v>
      </c>
      <c r="B17" s="282" t="s">
        <v>307</v>
      </c>
      <c r="C17" s="36">
        <v>316537345.06999999</v>
      </c>
      <c r="D17" s="36">
        <v>255068815.72999999</v>
      </c>
      <c r="E17" s="232">
        <f t="shared" si="1"/>
        <v>571606160.79999995</v>
      </c>
      <c r="F17" s="36">
        <v>331004277.93000001</v>
      </c>
      <c r="G17" s="36">
        <v>281196148.24000001</v>
      </c>
      <c r="H17" s="37">
        <f t="shared" si="0"/>
        <v>612200426.17000008</v>
      </c>
    </row>
    <row r="18" spans="1:8" s="18" customFormat="1">
      <c r="A18" s="230">
        <v>4.2</v>
      </c>
      <c r="B18" s="282" t="s">
        <v>301</v>
      </c>
      <c r="C18" s="36">
        <v>521083602.27999997</v>
      </c>
      <c r="D18" s="36">
        <v>376944333.35290003</v>
      </c>
      <c r="E18" s="232">
        <f t="shared" si="1"/>
        <v>898027935.6329</v>
      </c>
      <c r="F18" s="36">
        <v>482009422.44999999</v>
      </c>
      <c r="G18" s="36">
        <v>492356294.31889999</v>
      </c>
      <c r="H18" s="37">
        <f t="shared" si="0"/>
        <v>974365716.76889992</v>
      </c>
    </row>
    <row r="19" spans="1:8" s="18" customFormat="1">
      <c r="A19" s="230">
        <v>5</v>
      </c>
      <c r="B19" s="234" t="s">
        <v>315</v>
      </c>
      <c r="C19" s="36"/>
      <c r="D19" s="36"/>
      <c r="E19" s="232">
        <f t="shared" si="1"/>
        <v>0</v>
      </c>
      <c r="F19" s="36"/>
      <c r="G19" s="36"/>
      <c r="H19" s="37">
        <f t="shared" si="0"/>
        <v>0</v>
      </c>
    </row>
    <row r="20" spans="1:8" s="18" customFormat="1">
      <c r="A20" s="230">
        <v>5.0999999999999996</v>
      </c>
      <c r="B20" s="283" t="s">
        <v>290</v>
      </c>
      <c r="C20" s="36">
        <v>203568628.75999999</v>
      </c>
      <c r="D20" s="36">
        <v>223785498.69</v>
      </c>
      <c r="E20" s="232">
        <f t="shared" si="1"/>
        <v>427354127.44999999</v>
      </c>
      <c r="F20" s="36">
        <v>182522932.62</v>
      </c>
      <c r="G20" s="36">
        <v>209106455.90000001</v>
      </c>
      <c r="H20" s="37">
        <f t="shared" si="0"/>
        <v>391629388.51999998</v>
      </c>
    </row>
    <row r="21" spans="1:8" s="18" customFormat="1">
      <c r="A21" s="230">
        <v>5.2</v>
      </c>
      <c r="B21" s="283" t="s">
        <v>289</v>
      </c>
      <c r="C21" s="36">
        <v>189910883.09</v>
      </c>
      <c r="D21" s="36">
        <v>286463.15999999997</v>
      </c>
      <c r="E21" s="232">
        <f t="shared" si="1"/>
        <v>190197346.25</v>
      </c>
      <c r="F21" s="36">
        <v>168055244.12</v>
      </c>
      <c r="G21" s="36">
        <v>466068.6</v>
      </c>
      <c r="H21" s="37">
        <f t="shared" si="0"/>
        <v>168521312.72</v>
      </c>
    </row>
    <row r="22" spans="1:8" s="18" customFormat="1">
      <c r="A22" s="230">
        <v>5.3</v>
      </c>
      <c r="B22" s="283" t="s">
        <v>288</v>
      </c>
      <c r="C22" s="36">
        <v>11232609193.41</v>
      </c>
      <c r="D22" s="36">
        <v>13583693688.709999</v>
      </c>
      <c r="E22" s="232">
        <f t="shared" si="1"/>
        <v>24816302882.119999</v>
      </c>
      <c r="F22" s="36">
        <v>10140404992.77</v>
      </c>
      <c r="G22" s="36">
        <v>11876881995.73</v>
      </c>
      <c r="H22" s="37">
        <f t="shared" si="0"/>
        <v>22017286988.5</v>
      </c>
    </row>
    <row r="23" spans="1:8" s="18" customFormat="1">
      <c r="A23" s="230" t="s">
        <v>16</v>
      </c>
      <c r="B23" s="235" t="s">
        <v>76</v>
      </c>
      <c r="C23" s="36">
        <v>8010905952.8000002</v>
      </c>
      <c r="D23" s="36">
        <v>5471078891.9399996</v>
      </c>
      <c r="E23" s="232">
        <f t="shared" si="1"/>
        <v>13481984844.74</v>
      </c>
      <c r="F23" s="36">
        <v>7312632173.7600002</v>
      </c>
      <c r="G23" s="36">
        <v>5201176539.7600002</v>
      </c>
      <c r="H23" s="37">
        <f t="shared" si="0"/>
        <v>12513808713.52</v>
      </c>
    </row>
    <row r="24" spans="1:8" s="18" customFormat="1">
      <c r="A24" s="230" t="s">
        <v>17</v>
      </c>
      <c r="B24" s="235" t="s">
        <v>77</v>
      </c>
      <c r="C24" s="36">
        <v>2008267574.51</v>
      </c>
      <c r="D24" s="36">
        <v>6117485473.8699999</v>
      </c>
      <c r="E24" s="232">
        <f t="shared" si="1"/>
        <v>8125753048.3800001</v>
      </c>
      <c r="F24" s="36">
        <v>1716255833.3</v>
      </c>
      <c r="G24" s="36">
        <v>4895608767.3599997</v>
      </c>
      <c r="H24" s="37">
        <f t="shared" si="0"/>
        <v>6611864600.6599998</v>
      </c>
    </row>
    <row r="25" spans="1:8" s="18" customFormat="1">
      <c r="A25" s="230" t="s">
        <v>18</v>
      </c>
      <c r="B25" s="235" t="s">
        <v>78</v>
      </c>
      <c r="C25" s="36">
        <v>0</v>
      </c>
      <c r="D25" s="36">
        <v>0</v>
      </c>
      <c r="E25" s="232">
        <f t="shared" si="1"/>
        <v>0</v>
      </c>
      <c r="F25" s="36">
        <v>0</v>
      </c>
      <c r="G25" s="36">
        <v>0</v>
      </c>
      <c r="H25" s="37">
        <f t="shared" si="0"/>
        <v>0</v>
      </c>
    </row>
    <row r="26" spans="1:8" s="18" customFormat="1">
      <c r="A26" s="230" t="s">
        <v>19</v>
      </c>
      <c r="B26" s="235" t="s">
        <v>79</v>
      </c>
      <c r="C26" s="36">
        <v>1213435666.0999999</v>
      </c>
      <c r="D26" s="36">
        <v>1995129322.9000001</v>
      </c>
      <c r="E26" s="232">
        <f t="shared" si="1"/>
        <v>3208564989</v>
      </c>
      <c r="F26" s="36">
        <v>1111516985.71</v>
      </c>
      <c r="G26" s="36">
        <v>1780096688.6099999</v>
      </c>
      <c r="H26" s="37">
        <f t="shared" si="0"/>
        <v>2891613674.3199997</v>
      </c>
    </row>
    <row r="27" spans="1:8" s="18" customFormat="1">
      <c r="A27" s="230" t="s">
        <v>20</v>
      </c>
      <c r="B27" s="235" t="s">
        <v>80</v>
      </c>
      <c r="C27" s="36">
        <v>0</v>
      </c>
      <c r="D27" s="36">
        <v>0</v>
      </c>
      <c r="E27" s="232">
        <f t="shared" si="1"/>
        <v>0</v>
      </c>
      <c r="F27" s="36">
        <v>0</v>
      </c>
      <c r="G27" s="36">
        <v>0</v>
      </c>
      <c r="H27" s="37">
        <f t="shared" si="0"/>
        <v>0</v>
      </c>
    </row>
    <row r="28" spans="1:8" s="18" customFormat="1">
      <c r="A28" s="230">
        <v>5.4</v>
      </c>
      <c r="B28" s="283" t="s">
        <v>291</v>
      </c>
      <c r="C28" s="36">
        <v>331096795.16000003</v>
      </c>
      <c r="D28" s="36">
        <v>318745531.08999997</v>
      </c>
      <c r="E28" s="232">
        <f t="shared" si="1"/>
        <v>649842326.25</v>
      </c>
      <c r="F28" s="36">
        <v>243008878.50999999</v>
      </c>
      <c r="G28" s="36">
        <v>538905846.15999997</v>
      </c>
      <c r="H28" s="37">
        <f t="shared" si="0"/>
        <v>781914724.66999996</v>
      </c>
    </row>
    <row r="29" spans="1:8" s="18" customFormat="1">
      <c r="A29" s="230">
        <v>5.5</v>
      </c>
      <c r="B29" s="283" t="s">
        <v>292</v>
      </c>
      <c r="C29" s="36">
        <v>0</v>
      </c>
      <c r="D29" s="36">
        <v>0</v>
      </c>
      <c r="E29" s="232">
        <f t="shared" si="1"/>
        <v>0</v>
      </c>
      <c r="F29" s="36">
        <v>0</v>
      </c>
      <c r="G29" s="36">
        <v>0</v>
      </c>
      <c r="H29" s="37">
        <f t="shared" si="0"/>
        <v>0</v>
      </c>
    </row>
    <row r="30" spans="1:8" s="18" customFormat="1">
      <c r="A30" s="230">
        <v>5.6</v>
      </c>
      <c r="B30" s="283" t="s">
        <v>293</v>
      </c>
      <c r="C30" s="36">
        <v>249063117.78</v>
      </c>
      <c r="D30" s="36">
        <v>1694549002.8199999</v>
      </c>
      <c r="E30" s="232">
        <f t="shared" si="1"/>
        <v>1943612120.5999999</v>
      </c>
      <c r="F30" s="36">
        <v>210266908.34</v>
      </c>
      <c r="G30" s="36">
        <v>1355734360.0799999</v>
      </c>
      <c r="H30" s="37">
        <f t="shared" si="0"/>
        <v>1566001268.4199998</v>
      </c>
    </row>
    <row r="31" spans="1:8" s="18" customFormat="1">
      <c r="A31" s="230">
        <v>5.7</v>
      </c>
      <c r="B31" s="283" t="s">
        <v>80</v>
      </c>
      <c r="C31" s="36">
        <v>2134498456.9100001</v>
      </c>
      <c r="D31" s="36">
        <v>3803073252.04</v>
      </c>
      <c r="E31" s="232">
        <f t="shared" si="1"/>
        <v>5937571708.9499998</v>
      </c>
      <c r="F31" s="36">
        <v>2056783311.3499999</v>
      </c>
      <c r="G31" s="36">
        <v>4154002094.2199998</v>
      </c>
      <c r="H31" s="37">
        <f t="shared" si="0"/>
        <v>6210785405.5699997</v>
      </c>
    </row>
    <row r="32" spans="1:8" s="18" customFormat="1">
      <c r="A32" s="230">
        <v>6</v>
      </c>
      <c r="B32" s="234" t="s">
        <v>321</v>
      </c>
      <c r="C32" s="36">
        <v>0</v>
      </c>
      <c r="D32" s="36">
        <v>0</v>
      </c>
      <c r="E32" s="232">
        <f t="shared" si="1"/>
        <v>0</v>
      </c>
      <c r="F32" s="36">
        <v>0</v>
      </c>
      <c r="G32" s="36">
        <v>0</v>
      </c>
      <c r="H32" s="37">
        <f t="shared" si="0"/>
        <v>0</v>
      </c>
    </row>
    <row r="33" spans="1:8" s="18" customFormat="1">
      <c r="A33" s="230">
        <v>6.1</v>
      </c>
      <c r="B33" s="284" t="s">
        <v>311</v>
      </c>
      <c r="C33" s="36">
        <v>425982625.68000007</v>
      </c>
      <c r="D33" s="36">
        <v>2819532002.0148096</v>
      </c>
      <c r="E33" s="232">
        <f t="shared" si="1"/>
        <v>3245514627.6948099</v>
      </c>
      <c r="F33" s="36">
        <v>121874941.04999998</v>
      </c>
      <c r="G33" s="36">
        <v>3092666516.040957</v>
      </c>
      <c r="H33" s="37">
        <f t="shared" si="0"/>
        <v>3214541457.0909572</v>
      </c>
    </row>
    <row r="34" spans="1:8" s="18" customFormat="1">
      <c r="A34" s="230">
        <v>6.2</v>
      </c>
      <c r="B34" s="284" t="s">
        <v>312</v>
      </c>
      <c r="C34" s="36">
        <v>22249151.140000001</v>
      </c>
      <c r="D34" s="36">
        <v>3086649798.71488</v>
      </c>
      <c r="E34" s="232">
        <f t="shared" si="1"/>
        <v>3108898949.8548799</v>
      </c>
      <c r="F34" s="36">
        <v>86826789.370000005</v>
      </c>
      <c r="G34" s="36">
        <v>3144058206.276547</v>
      </c>
      <c r="H34" s="37">
        <f t="shared" si="0"/>
        <v>3230884995.6465468</v>
      </c>
    </row>
    <row r="35" spans="1:8" s="18" customFormat="1">
      <c r="A35" s="230">
        <v>6.3</v>
      </c>
      <c r="B35" s="284" t="s">
        <v>308</v>
      </c>
      <c r="C35" s="36"/>
      <c r="D35" s="36"/>
      <c r="E35" s="232">
        <f t="shared" si="1"/>
        <v>0</v>
      </c>
      <c r="F35" s="36"/>
      <c r="G35" s="36"/>
      <c r="H35" s="37">
        <f t="shared" si="0"/>
        <v>0</v>
      </c>
    </row>
    <row r="36" spans="1:8" s="18" customFormat="1">
      <c r="A36" s="230">
        <v>6.4</v>
      </c>
      <c r="B36" s="284" t="s">
        <v>309</v>
      </c>
      <c r="C36" s="36"/>
      <c r="D36" s="36"/>
      <c r="E36" s="232">
        <f t="shared" si="1"/>
        <v>0</v>
      </c>
      <c r="F36" s="36"/>
      <c r="G36" s="36"/>
      <c r="H36" s="37">
        <f t="shared" si="0"/>
        <v>0</v>
      </c>
    </row>
    <row r="37" spans="1:8" s="18" customFormat="1">
      <c r="A37" s="230">
        <v>6.5</v>
      </c>
      <c r="B37" s="284" t="s">
        <v>310</v>
      </c>
      <c r="C37" s="36"/>
      <c r="D37" s="36">
        <v>0</v>
      </c>
      <c r="E37" s="232">
        <f t="shared" si="1"/>
        <v>0</v>
      </c>
      <c r="F37" s="36"/>
      <c r="G37" s="36">
        <v>7584720</v>
      </c>
      <c r="H37" s="37">
        <f t="shared" si="0"/>
        <v>7584720</v>
      </c>
    </row>
    <row r="38" spans="1:8" s="18" customFormat="1">
      <c r="A38" s="230">
        <v>6.6</v>
      </c>
      <c r="B38" s="284" t="s">
        <v>313</v>
      </c>
      <c r="C38" s="36"/>
      <c r="D38" s="36"/>
      <c r="E38" s="232">
        <f t="shared" si="1"/>
        <v>0</v>
      </c>
      <c r="F38" s="36"/>
      <c r="G38" s="36"/>
      <c r="H38" s="37">
        <f t="shared" si="0"/>
        <v>0</v>
      </c>
    </row>
    <row r="39" spans="1:8" s="18" customFormat="1">
      <c r="A39" s="230">
        <v>6.7</v>
      </c>
      <c r="B39" s="284" t="s">
        <v>314</v>
      </c>
      <c r="C39" s="36"/>
      <c r="D39" s="36"/>
      <c r="E39" s="232">
        <f t="shared" si="1"/>
        <v>0</v>
      </c>
      <c r="F39" s="36"/>
      <c r="G39" s="36"/>
      <c r="H39" s="37">
        <f t="shared" si="0"/>
        <v>0</v>
      </c>
    </row>
    <row r="40" spans="1:8" s="18" customFormat="1">
      <c r="A40" s="230">
        <v>7</v>
      </c>
      <c r="B40" s="234" t="s">
        <v>317</v>
      </c>
      <c r="C40" s="36"/>
      <c r="D40" s="36"/>
      <c r="E40" s="232">
        <f t="shared" si="1"/>
        <v>0</v>
      </c>
      <c r="F40" s="36"/>
      <c r="G40" s="36"/>
      <c r="H40" s="37">
        <f t="shared" si="0"/>
        <v>0</v>
      </c>
    </row>
    <row r="41" spans="1:8" s="18" customFormat="1">
      <c r="A41" s="230">
        <v>7.1</v>
      </c>
      <c r="B41" s="233" t="s">
        <v>318</v>
      </c>
      <c r="C41" s="36">
        <v>41322229.450000003</v>
      </c>
      <c r="D41" s="36">
        <v>1509032.04</v>
      </c>
      <c r="E41" s="232">
        <f t="shared" si="1"/>
        <v>42831261.490000002</v>
      </c>
      <c r="F41" s="36">
        <v>17899646.93</v>
      </c>
      <c r="G41" s="36">
        <v>3126046.61</v>
      </c>
      <c r="H41" s="37">
        <f t="shared" si="0"/>
        <v>21025693.539999999</v>
      </c>
    </row>
    <row r="42" spans="1:8" s="18" customFormat="1" ht="25.5">
      <c r="A42" s="230">
        <v>7.2</v>
      </c>
      <c r="B42" s="233" t="s">
        <v>319</v>
      </c>
      <c r="C42" s="36">
        <v>6523081.1900000004</v>
      </c>
      <c r="D42" s="36">
        <v>955855.18198200001</v>
      </c>
      <c r="E42" s="232">
        <f t="shared" si="1"/>
        <v>7478936.3719820008</v>
      </c>
      <c r="F42" s="36">
        <v>5208394.87</v>
      </c>
      <c r="G42" s="36">
        <v>2229396.8212870001</v>
      </c>
      <c r="H42" s="37">
        <f t="shared" si="0"/>
        <v>7437791.6912869997</v>
      </c>
    </row>
    <row r="43" spans="1:8" s="18" customFormat="1" ht="25.5">
      <c r="A43" s="230">
        <v>7.3</v>
      </c>
      <c r="B43" s="233" t="s">
        <v>322</v>
      </c>
      <c r="C43" s="36">
        <v>167142476.90000001</v>
      </c>
      <c r="D43" s="36">
        <v>60112685.689999998</v>
      </c>
      <c r="E43" s="232">
        <f t="shared" si="1"/>
        <v>227255162.59</v>
      </c>
      <c r="F43" s="36">
        <v>124868406.46000001</v>
      </c>
      <c r="G43" s="36">
        <v>123027067.73</v>
      </c>
      <c r="H43" s="37">
        <f t="shared" si="0"/>
        <v>247895474.19</v>
      </c>
    </row>
    <row r="44" spans="1:8" s="18" customFormat="1" ht="25.5">
      <c r="A44" s="230">
        <v>7.4</v>
      </c>
      <c r="B44" s="233" t="s">
        <v>323</v>
      </c>
      <c r="C44" s="36">
        <v>50040553.810000002</v>
      </c>
      <c r="D44" s="36">
        <v>19724320.266847998</v>
      </c>
      <c r="E44" s="232">
        <f t="shared" si="1"/>
        <v>69764874.076848</v>
      </c>
      <c r="F44" s="36">
        <v>44877880.020000003</v>
      </c>
      <c r="G44" s="36">
        <v>30689287.448621001</v>
      </c>
      <c r="H44" s="37">
        <f t="shared" si="0"/>
        <v>75567167.468621001</v>
      </c>
    </row>
    <row r="45" spans="1:8" s="18" customFormat="1">
      <c r="A45" s="230">
        <v>8</v>
      </c>
      <c r="B45" s="234" t="s">
        <v>300</v>
      </c>
      <c r="C45" s="36"/>
      <c r="D45" s="36"/>
      <c r="E45" s="232">
        <f t="shared" si="1"/>
        <v>0</v>
      </c>
      <c r="F45" s="36"/>
      <c r="G45" s="36"/>
      <c r="H45" s="37">
        <f t="shared" si="0"/>
        <v>0</v>
      </c>
    </row>
    <row r="46" spans="1:8" s="18" customFormat="1">
      <c r="A46" s="230">
        <v>8.1</v>
      </c>
      <c r="B46" s="282" t="s">
        <v>324</v>
      </c>
      <c r="C46" s="36"/>
      <c r="D46" s="36"/>
      <c r="E46" s="232">
        <f t="shared" si="1"/>
        <v>0</v>
      </c>
      <c r="F46" s="36"/>
      <c r="G46" s="36"/>
      <c r="H46" s="37">
        <f t="shared" si="0"/>
        <v>0</v>
      </c>
    </row>
    <row r="47" spans="1:8" s="18" customFormat="1">
      <c r="A47" s="230">
        <v>8.1999999999999993</v>
      </c>
      <c r="B47" s="282" t="s">
        <v>325</v>
      </c>
      <c r="C47" s="36"/>
      <c r="D47" s="36"/>
      <c r="E47" s="232">
        <f t="shared" si="1"/>
        <v>0</v>
      </c>
      <c r="F47" s="36"/>
      <c r="G47" s="36"/>
      <c r="H47" s="37">
        <f t="shared" si="0"/>
        <v>0</v>
      </c>
    </row>
    <row r="48" spans="1:8" s="18" customFormat="1">
      <c r="A48" s="230">
        <v>8.3000000000000007</v>
      </c>
      <c r="B48" s="282" t="s">
        <v>326</v>
      </c>
      <c r="C48" s="36"/>
      <c r="D48" s="36"/>
      <c r="E48" s="232">
        <f t="shared" si="1"/>
        <v>0</v>
      </c>
      <c r="F48" s="36"/>
      <c r="G48" s="36"/>
      <c r="H48" s="37">
        <f t="shared" si="0"/>
        <v>0</v>
      </c>
    </row>
    <row r="49" spans="1:8" s="18" customFormat="1">
      <c r="A49" s="230">
        <v>8.4</v>
      </c>
      <c r="B49" s="282" t="s">
        <v>327</v>
      </c>
      <c r="C49" s="36"/>
      <c r="D49" s="36"/>
      <c r="E49" s="232">
        <f t="shared" si="1"/>
        <v>0</v>
      </c>
      <c r="F49" s="36"/>
      <c r="G49" s="36"/>
      <c r="H49" s="37">
        <f t="shared" si="0"/>
        <v>0</v>
      </c>
    </row>
    <row r="50" spans="1:8" s="18" customFormat="1">
      <c r="A50" s="230">
        <v>8.5</v>
      </c>
      <c r="B50" s="282" t="s">
        <v>328</v>
      </c>
      <c r="C50" s="36"/>
      <c r="D50" s="36"/>
      <c r="E50" s="232">
        <f t="shared" si="1"/>
        <v>0</v>
      </c>
      <c r="F50" s="36"/>
      <c r="G50" s="36"/>
      <c r="H50" s="37">
        <f t="shared" si="0"/>
        <v>0</v>
      </c>
    </row>
    <row r="51" spans="1:8" s="18" customFormat="1">
      <c r="A51" s="230">
        <v>8.6</v>
      </c>
      <c r="B51" s="282" t="s">
        <v>329</v>
      </c>
      <c r="C51" s="36"/>
      <c r="D51" s="36"/>
      <c r="E51" s="232">
        <f t="shared" si="1"/>
        <v>0</v>
      </c>
      <c r="F51" s="36"/>
      <c r="G51" s="36"/>
      <c r="H51" s="37">
        <f t="shared" si="0"/>
        <v>0</v>
      </c>
    </row>
    <row r="52" spans="1:8" s="18" customFormat="1">
      <c r="A52" s="230">
        <v>8.6999999999999993</v>
      </c>
      <c r="B52" s="282" t="s">
        <v>330</v>
      </c>
      <c r="C52" s="36"/>
      <c r="D52" s="36"/>
      <c r="E52" s="232">
        <f t="shared" si="1"/>
        <v>0</v>
      </c>
      <c r="F52" s="36"/>
      <c r="G52" s="36"/>
      <c r="H52" s="37">
        <f t="shared" si="0"/>
        <v>0</v>
      </c>
    </row>
    <row r="53" spans="1:8" s="18" customFormat="1" ht="15" thickBot="1">
      <c r="A53" s="236">
        <v>9</v>
      </c>
      <c r="B53" s="237" t="s">
        <v>320</v>
      </c>
      <c r="C53" s="238"/>
      <c r="D53" s="238"/>
      <c r="E53" s="239">
        <f t="shared" si="1"/>
        <v>0</v>
      </c>
      <c r="F53" s="238"/>
      <c r="G53" s="238"/>
      <c r="H53" s="4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cols>
    <col min="1" max="1" width="9.5703125" style="4" bestFit="1" customWidth="1"/>
    <col min="2" max="2" width="93.5703125" style="4" customWidth="1"/>
    <col min="3" max="3" width="12" style="4" customWidth="1"/>
    <col min="4" max="4" width="13" style="4" customWidth="1"/>
    <col min="5" max="5" width="15.7109375" style="47" customWidth="1"/>
    <col min="6" max="6" width="13.5703125" style="47" customWidth="1"/>
    <col min="7" max="7" width="13.7109375" style="47" customWidth="1"/>
    <col min="8" max="11" width="9.7109375" style="47" customWidth="1"/>
    <col min="12" max="16384" width="9.140625" style="47"/>
  </cols>
  <sheetData>
    <row r="1" spans="1:8">
      <c r="A1" s="2" t="s">
        <v>31</v>
      </c>
      <c r="B1" s="3" t="str">
        <f>'Info '!C2</f>
        <v xml:space="preserve">JSC "Bank of Georgia" </v>
      </c>
      <c r="C1" s="3"/>
    </row>
    <row r="2" spans="1:8">
      <c r="A2" s="2" t="s">
        <v>32</v>
      </c>
      <c r="B2" s="476">
        <f>'1. key ratios '!B2</f>
        <v>44742</v>
      </c>
      <c r="C2" s="6"/>
      <c r="D2" s="7"/>
      <c r="E2" s="73"/>
      <c r="F2" s="73"/>
      <c r="G2" s="73"/>
      <c r="H2" s="73"/>
    </row>
    <row r="3" spans="1:8">
      <c r="A3" s="2"/>
      <c r="B3" s="3"/>
      <c r="C3" s="6"/>
      <c r="D3" s="7"/>
      <c r="E3" s="73"/>
      <c r="F3" s="73"/>
      <c r="G3" s="73"/>
      <c r="H3" s="73"/>
    </row>
    <row r="4" spans="1:8" ht="15" customHeight="1" thickBot="1">
      <c r="A4" s="7" t="s">
        <v>197</v>
      </c>
      <c r="B4" s="173" t="s">
        <v>294</v>
      </c>
      <c r="C4" s="74" t="s">
        <v>746</v>
      </c>
    </row>
    <row r="5" spans="1:8" ht="15" customHeight="1">
      <c r="A5" s="267" t="s">
        <v>7</v>
      </c>
      <c r="B5" s="268"/>
      <c r="C5" s="474" t="s">
        <v>735</v>
      </c>
      <c r="D5" s="474" t="s">
        <v>736</v>
      </c>
      <c r="E5" s="474" t="s">
        <v>737</v>
      </c>
      <c r="F5" s="474" t="s">
        <v>738</v>
      </c>
      <c r="G5" s="475" t="s">
        <v>739</v>
      </c>
    </row>
    <row r="6" spans="1:8" ht="15" customHeight="1">
      <c r="A6" s="75">
        <v>1</v>
      </c>
      <c r="B6" s="390" t="s">
        <v>298</v>
      </c>
      <c r="C6" s="464">
        <f>C7+C9+C10</f>
        <v>16371877727.887962</v>
      </c>
      <c r="D6" s="467">
        <f>D7+D9+D10</f>
        <v>16323929977.682119</v>
      </c>
      <c r="E6" s="392">
        <f t="shared" ref="E6:G6" si="0">E7+E9+E10</f>
        <v>15948275955.934664</v>
      </c>
      <c r="F6" s="464">
        <f t="shared" si="0"/>
        <v>15417435324.362616</v>
      </c>
      <c r="G6" s="470">
        <f t="shared" si="0"/>
        <v>14781633317.500257</v>
      </c>
    </row>
    <row r="7" spans="1:8" ht="15" customHeight="1">
      <c r="A7" s="75">
        <v>1.1000000000000001</v>
      </c>
      <c r="B7" s="390" t="s">
        <v>476</v>
      </c>
      <c r="C7" s="465">
        <v>15611490582.044849</v>
      </c>
      <c r="D7" s="468">
        <v>15529354004.181189</v>
      </c>
      <c r="E7" s="465">
        <v>15140921228.102951</v>
      </c>
      <c r="F7" s="465">
        <v>14668180443.548391</v>
      </c>
      <c r="G7" s="471">
        <v>14069685683.007097</v>
      </c>
    </row>
    <row r="8" spans="1:8">
      <c r="A8" s="75" t="s">
        <v>15</v>
      </c>
      <c r="B8" s="390" t="s">
        <v>196</v>
      </c>
      <c r="C8" s="465">
        <v>30689.53</v>
      </c>
      <c r="D8" s="468">
        <v>25300871.960000001</v>
      </c>
      <c r="E8" s="465">
        <v>31244923.489999998</v>
      </c>
      <c r="F8" s="465">
        <v>22545797.210000001</v>
      </c>
      <c r="G8" s="471">
        <v>147363666.34999999</v>
      </c>
    </row>
    <row r="9" spans="1:8" ht="15" customHeight="1">
      <c r="A9" s="75">
        <v>1.2</v>
      </c>
      <c r="B9" s="391" t="s">
        <v>195</v>
      </c>
      <c r="C9" s="465">
        <v>743785147.70122492</v>
      </c>
      <c r="D9" s="468">
        <v>775317326.52577496</v>
      </c>
      <c r="E9" s="465">
        <v>788190181.51263344</v>
      </c>
      <c r="F9" s="465">
        <v>720396711.56605005</v>
      </c>
      <c r="G9" s="471">
        <v>689421727.60358751</v>
      </c>
    </row>
    <row r="10" spans="1:8" ht="15" customHeight="1">
      <c r="A10" s="75">
        <v>1.3</v>
      </c>
      <c r="B10" s="390" t="s">
        <v>29</v>
      </c>
      <c r="C10" s="466">
        <v>16601998.1418876</v>
      </c>
      <c r="D10" s="468">
        <v>19258646.975155998</v>
      </c>
      <c r="E10" s="466">
        <v>19164546.319079004</v>
      </c>
      <c r="F10" s="465">
        <v>28858169.248175401</v>
      </c>
      <c r="G10" s="472">
        <v>22525906.889572997</v>
      </c>
    </row>
    <row r="11" spans="1:8" ht="15" customHeight="1">
      <c r="A11" s="75">
        <v>2</v>
      </c>
      <c r="B11" s="390" t="s">
        <v>295</v>
      </c>
      <c r="C11" s="465">
        <v>90498049.095237538</v>
      </c>
      <c r="D11" s="468">
        <v>28015113.365037788</v>
      </c>
      <c r="E11" s="465">
        <v>9730651.9381269906</v>
      </c>
      <c r="F11" s="465">
        <v>51451504.196805</v>
      </c>
      <c r="G11" s="471">
        <v>37900848.839961916</v>
      </c>
    </row>
    <row r="12" spans="1:8" ht="15" customHeight="1">
      <c r="A12" s="75">
        <v>3</v>
      </c>
      <c r="B12" s="390" t="s">
        <v>296</v>
      </c>
      <c r="C12" s="466">
        <v>2019942740.5366223</v>
      </c>
      <c r="D12" s="468">
        <v>2019942740.5366223</v>
      </c>
      <c r="E12" s="466">
        <v>2019942740.5366223</v>
      </c>
      <c r="F12" s="465">
        <v>1779276234</v>
      </c>
      <c r="G12" s="472">
        <v>1779276234</v>
      </c>
    </row>
    <row r="13" spans="1:8" ht="15" customHeight="1" thickBot="1">
      <c r="A13" s="77">
        <v>4</v>
      </c>
      <c r="B13" s="78" t="s">
        <v>297</v>
      </c>
      <c r="C13" s="393">
        <f>C6+C11+C12</f>
        <v>18482318517.519821</v>
      </c>
      <c r="D13" s="469">
        <f>D6+D11+D12</f>
        <v>18371887831.583778</v>
      </c>
      <c r="E13" s="394">
        <f t="shared" ref="E13:G13" si="1">E6+E11+E12</f>
        <v>17977949348.409412</v>
      </c>
      <c r="F13" s="393">
        <f t="shared" si="1"/>
        <v>17248163062.559422</v>
      </c>
      <c r="G13" s="473">
        <f t="shared" si="1"/>
        <v>16598810400.340219</v>
      </c>
    </row>
    <row r="14" spans="1:8">
      <c r="B14" s="81"/>
    </row>
    <row r="15" spans="1:8" ht="25.5">
      <c r="B15" s="82" t="s">
        <v>477</v>
      </c>
    </row>
    <row r="16" spans="1:8">
      <c r="B16" s="82"/>
    </row>
    <row r="17" spans="1:4" ht="11.25">
      <c r="A17" s="47"/>
      <c r="B17" s="47"/>
      <c r="C17" s="47"/>
      <c r="D17" s="47"/>
    </row>
    <row r="18" spans="1:4" ht="11.25">
      <c r="A18" s="47"/>
      <c r="B18" s="47"/>
      <c r="C18" s="47"/>
      <c r="D18" s="47"/>
    </row>
    <row r="19" spans="1:4" ht="11.25">
      <c r="A19" s="47"/>
      <c r="B19" s="47"/>
      <c r="C19" s="47"/>
      <c r="D19" s="47"/>
    </row>
    <row r="20" spans="1:4" ht="11.25">
      <c r="A20" s="47"/>
      <c r="B20" s="47"/>
      <c r="C20" s="47"/>
      <c r="D20" s="47"/>
    </row>
    <row r="21" spans="1:4" ht="11.25">
      <c r="A21" s="47"/>
      <c r="B21" s="47"/>
      <c r="C21" s="47"/>
      <c r="D21" s="47"/>
    </row>
    <row r="22" spans="1:4" ht="11.25">
      <c r="A22" s="47"/>
      <c r="B22" s="47"/>
      <c r="C22" s="47"/>
      <c r="D22" s="47"/>
    </row>
    <row r="23" spans="1:4" ht="11.25">
      <c r="A23" s="47"/>
      <c r="B23" s="47"/>
      <c r="C23" s="47"/>
      <c r="D23" s="47"/>
    </row>
    <row r="24" spans="1:4" ht="11.25">
      <c r="A24" s="47"/>
      <c r="B24" s="47"/>
      <c r="C24" s="47"/>
      <c r="D24" s="47"/>
    </row>
    <row r="25" spans="1:4" ht="11.25">
      <c r="A25" s="47"/>
      <c r="B25" s="47"/>
      <c r="C25" s="47"/>
      <c r="D25" s="47"/>
    </row>
    <row r="26" spans="1:4" ht="11.25">
      <c r="A26" s="47"/>
      <c r="B26" s="47"/>
      <c r="C26" s="47"/>
      <c r="D26" s="47"/>
    </row>
    <row r="27" spans="1:4" ht="11.25">
      <c r="A27" s="47"/>
      <c r="B27" s="47"/>
      <c r="C27" s="47"/>
      <c r="D27" s="47"/>
    </row>
    <row r="28" spans="1:4" ht="11.25">
      <c r="A28" s="47"/>
      <c r="B28" s="47"/>
      <c r="C28" s="47"/>
      <c r="D28" s="47"/>
    </row>
    <row r="29" spans="1:4" ht="11.25">
      <c r="A29" s="47"/>
      <c r="B29" s="47"/>
      <c r="C29" s="47"/>
      <c r="D29" s="4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2" t="s">
        <v>31</v>
      </c>
      <c r="B1" s="3" t="str">
        <f>'Info '!C2</f>
        <v xml:space="preserve">JSC "Bank of Georgia" </v>
      </c>
    </row>
    <row r="2" spans="1:8">
      <c r="A2" s="2" t="s">
        <v>32</v>
      </c>
      <c r="B2" s="476">
        <f>'1. key ratios '!B2</f>
        <v>44742</v>
      </c>
    </row>
    <row r="4" spans="1:8" ht="27.95" customHeight="1" thickBot="1">
      <c r="A4" s="83" t="s">
        <v>81</v>
      </c>
      <c r="B4" s="84" t="s">
        <v>266</v>
      </c>
      <c r="C4" s="85"/>
    </row>
    <row r="5" spans="1:8">
      <c r="A5" s="86"/>
      <c r="B5" s="458" t="s">
        <v>82</v>
      </c>
      <c r="C5" s="459" t="s">
        <v>490</v>
      </c>
    </row>
    <row r="6" spans="1:8">
      <c r="A6" s="87">
        <v>1</v>
      </c>
      <c r="B6" s="88" t="s">
        <v>747</v>
      </c>
      <c r="C6" s="89" t="s">
        <v>748</v>
      </c>
    </row>
    <row r="7" spans="1:8">
      <c r="A7" s="87">
        <v>2</v>
      </c>
      <c r="B7" s="88" t="s">
        <v>749</v>
      </c>
      <c r="C7" s="89" t="s">
        <v>750</v>
      </c>
    </row>
    <row r="8" spans="1:8">
      <c r="A8" s="87">
        <v>3</v>
      </c>
      <c r="B8" s="88" t="s">
        <v>751</v>
      </c>
      <c r="C8" s="89" t="s">
        <v>748</v>
      </c>
    </row>
    <row r="9" spans="1:8">
      <c r="A9" s="87">
        <v>4</v>
      </c>
      <c r="B9" s="88" t="s">
        <v>752</v>
      </c>
      <c r="C9" s="89" t="s">
        <v>748</v>
      </c>
    </row>
    <row r="10" spans="1:8">
      <c r="A10" s="87">
        <v>5</v>
      </c>
      <c r="B10" s="88" t="s">
        <v>753</v>
      </c>
      <c r="C10" s="89" t="s">
        <v>748</v>
      </c>
    </row>
    <row r="11" spans="1:8">
      <c r="A11" s="87">
        <v>6</v>
      </c>
      <c r="B11" s="88" t="s">
        <v>754</v>
      </c>
      <c r="C11" s="89" t="s">
        <v>748</v>
      </c>
      <c r="H11" s="90"/>
    </row>
    <row r="12" spans="1:8">
      <c r="A12" s="87">
        <v>7</v>
      </c>
      <c r="B12" s="88" t="s">
        <v>755</v>
      </c>
      <c r="C12" s="89" t="s">
        <v>748</v>
      </c>
    </row>
    <row r="13" spans="1:8">
      <c r="A13" s="87">
        <v>8</v>
      </c>
      <c r="B13" s="88"/>
      <c r="C13" s="89"/>
    </row>
    <row r="14" spans="1:8">
      <c r="A14" s="87">
        <v>9</v>
      </c>
      <c r="B14" s="88"/>
      <c r="C14" s="89"/>
    </row>
    <row r="15" spans="1:8">
      <c r="A15" s="87"/>
      <c r="B15" s="460"/>
      <c r="C15" s="461"/>
    </row>
    <row r="16" spans="1:8" ht="25.5">
      <c r="A16" s="87"/>
      <c r="B16" s="462" t="s">
        <v>83</v>
      </c>
      <c r="C16" s="463" t="s">
        <v>491</v>
      </c>
    </row>
    <row r="17" spans="1:3">
      <c r="A17" s="87">
        <v>1</v>
      </c>
      <c r="B17" s="88" t="s">
        <v>745</v>
      </c>
      <c r="C17" s="91" t="s">
        <v>756</v>
      </c>
    </row>
    <row r="18" spans="1:3">
      <c r="A18" s="87">
        <v>2</v>
      </c>
      <c r="B18" s="88" t="s">
        <v>757</v>
      </c>
      <c r="C18" s="91" t="s">
        <v>758</v>
      </c>
    </row>
    <row r="19" spans="1:3">
      <c r="A19" s="87">
        <v>3</v>
      </c>
      <c r="B19" s="88" t="s">
        <v>759</v>
      </c>
      <c r="C19" s="91" t="s">
        <v>760</v>
      </c>
    </row>
    <row r="20" spans="1:3">
      <c r="A20" s="87">
        <v>4</v>
      </c>
      <c r="B20" s="88" t="s">
        <v>761</v>
      </c>
      <c r="C20" s="91" t="s">
        <v>762</v>
      </c>
    </row>
    <row r="21" spans="1:3">
      <c r="A21" s="87">
        <v>5</v>
      </c>
      <c r="B21" s="88" t="s">
        <v>763</v>
      </c>
      <c r="C21" s="91" t="s">
        <v>764</v>
      </c>
    </row>
    <row r="22" spans="1:3">
      <c r="A22" s="87">
        <v>6</v>
      </c>
      <c r="B22" s="88" t="s">
        <v>765</v>
      </c>
      <c r="C22" s="91" t="s">
        <v>766</v>
      </c>
    </row>
    <row r="23" spans="1:3">
      <c r="A23" s="87">
        <v>7</v>
      </c>
      <c r="B23" s="88" t="s">
        <v>767</v>
      </c>
      <c r="C23" s="91" t="s">
        <v>768</v>
      </c>
    </row>
    <row r="24" spans="1:3">
      <c r="A24" s="87">
        <v>8</v>
      </c>
      <c r="B24" s="88" t="s">
        <v>769</v>
      </c>
      <c r="C24" s="91" t="s">
        <v>770</v>
      </c>
    </row>
    <row r="25" spans="1:3">
      <c r="A25" s="87">
        <v>9</v>
      </c>
      <c r="B25" s="88"/>
      <c r="C25" s="91"/>
    </row>
    <row r="26" spans="1:3" ht="15.75" customHeight="1">
      <c r="A26" s="87">
        <v>10</v>
      </c>
      <c r="B26" s="88"/>
      <c r="C26" s="92"/>
    </row>
    <row r="27" spans="1:3" ht="15.75" customHeight="1">
      <c r="A27" s="87"/>
      <c r="B27" s="88"/>
      <c r="C27" s="92"/>
    </row>
    <row r="28" spans="1:3" ht="30" customHeight="1">
      <c r="A28" s="87"/>
      <c r="B28" s="675" t="s">
        <v>84</v>
      </c>
      <c r="C28" s="676"/>
    </row>
    <row r="29" spans="1:3">
      <c r="A29" s="87">
        <v>1</v>
      </c>
      <c r="B29" s="88" t="s">
        <v>771</v>
      </c>
      <c r="C29" s="630">
        <v>0.19770973141775675</v>
      </c>
    </row>
    <row r="30" spans="1:3" ht="15.75" customHeight="1">
      <c r="A30" s="87"/>
      <c r="B30" s="88" t="s">
        <v>772</v>
      </c>
      <c r="C30" s="631" t="s">
        <v>773</v>
      </c>
    </row>
    <row r="31" spans="1:3" ht="29.25" customHeight="1">
      <c r="A31" s="87"/>
      <c r="B31" s="675" t="s">
        <v>85</v>
      </c>
      <c r="C31" s="676"/>
    </row>
    <row r="32" spans="1:3">
      <c r="A32" s="87">
        <v>1</v>
      </c>
      <c r="B32" s="88" t="s">
        <v>774</v>
      </c>
      <c r="C32" s="630">
        <v>0.19900000000000001</v>
      </c>
    </row>
    <row r="33" spans="1:3" ht="15" thickBot="1">
      <c r="A33" s="93"/>
      <c r="B33" s="94"/>
      <c r="C33" s="95"/>
    </row>
  </sheetData>
  <mergeCells count="2">
    <mergeCell ref="B31:C31"/>
    <mergeCell ref="B28:C28"/>
  </mergeCells>
  <dataValidations count="1">
    <dataValidation type="list" allowBlank="1" showInputMessage="1" showErrorMessage="1" sqref="C6:C14">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workbookViewId="0">
      <pane xSplit="1" ySplit="5" topLeftCell="B6" activePane="bottomRight" state="frozen"/>
      <selection pane="topRight"/>
      <selection pane="bottomLeft"/>
      <selection pane="bottomRight" activeCell="B6" sqref="B6:B7"/>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16" t="s">
        <v>31</v>
      </c>
      <c r="B1" s="3" t="str">
        <f>'Info '!C2</f>
        <v xml:space="preserve">JSC "Bank of Georgia" </v>
      </c>
      <c r="C1" s="109"/>
      <c r="D1" s="109"/>
      <c r="E1" s="109"/>
      <c r="F1" s="18"/>
    </row>
    <row r="2" spans="1:7" s="96" customFormat="1" ht="15.75" customHeight="1">
      <c r="A2" s="316" t="s">
        <v>32</v>
      </c>
      <c r="B2" s="476">
        <f>'1. key ratios '!B2</f>
        <v>44742</v>
      </c>
    </row>
    <row r="3" spans="1:7" s="96" customFormat="1" ht="15.75" customHeight="1">
      <c r="A3" s="316"/>
    </row>
    <row r="4" spans="1:7" s="96" customFormat="1" ht="15.75" customHeight="1" thickBot="1">
      <c r="A4" s="317" t="s">
        <v>201</v>
      </c>
      <c r="B4" s="681" t="s">
        <v>344</v>
      </c>
      <c r="C4" s="682"/>
      <c r="D4" s="682"/>
      <c r="E4" s="682"/>
    </row>
    <row r="5" spans="1:7" s="100" customFormat="1" ht="17.45" customHeight="1">
      <c r="A5" s="250"/>
      <c r="B5" s="251"/>
      <c r="C5" s="98" t="s">
        <v>0</v>
      </c>
      <c r="D5" s="98" t="s">
        <v>1</v>
      </c>
      <c r="E5" s="99" t="s">
        <v>2</v>
      </c>
    </row>
    <row r="6" spans="1:7" s="18" customFormat="1" ht="14.45" customHeight="1">
      <c r="A6" s="318"/>
      <c r="B6" s="677" t="s">
        <v>351</v>
      </c>
      <c r="C6" s="677" t="s">
        <v>92</v>
      </c>
      <c r="D6" s="679" t="s">
        <v>200</v>
      </c>
      <c r="E6" s="680"/>
      <c r="G6" s="5"/>
    </row>
    <row r="7" spans="1:7" s="18" customFormat="1" ht="99.6" customHeight="1">
      <c r="A7" s="318"/>
      <c r="B7" s="678"/>
      <c r="C7" s="677"/>
      <c r="D7" s="367" t="s">
        <v>199</v>
      </c>
      <c r="E7" s="368" t="s">
        <v>352</v>
      </c>
      <c r="G7" s="5"/>
    </row>
    <row r="8" spans="1:7">
      <c r="A8" s="319">
        <v>1</v>
      </c>
      <c r="B8" s="369" t="s">
        <v>36</v>
      </c>
      <c r="C8" s="370">
        <v>756428371.86000001</v>
      </c>
      <c r="D8" s="370"/>
      <c r="E8" s="371">
        <v>756428371.86000001</v>
      </c>
      <c r="F8" s="18"/>
    </row>
    <row r="9" spans="1:7">
      <c r="A9" s="319">
        <v>2</v>
      </c>
      <c r="B9" s="369" t="s">
        <v>37</v>
      </c>
      <c r="C9" s="370">
        <v>1736716164.7399998</v>
      </c>
      <c r="D9" s="370"/>
      <c r="E9" s="371">
        <v>1736716164.7399998</v>
      </c>
      <c r="F9" s="18"/>
    </row>
    <row r="10" spans="1:7">
      <c r="A10" s="319">
        <v>3</v>
      </c>
      <c r="B10" s="369" t="s">
        <v>38</v>
      </c>
      <c r="C10" s="370">
        <v>2021466085.03</v>
      </c>
      <c r="D10" s="370"/>
      <c r="E10" s="371">
        <v>2021466085.03</v>
      </c>
      <c r="F10" s="18"/>
    </row>
    <row r="11" spans="1:7">
      <c r="A11" s="319">
        <v>4</v>
      </c>
      <c r="B11" s="369" t="s">
        <v>39</v>
      </c>
      <c r="C11" s="370">
        <v>303.24</v>
      </c>
      <c r="D11" s="370"/>
      <c r="E11" s="371">
        <v>303.24</v>
      </c>
      <c r="F11" s="18"/>
    </row>
    <row r="12" spans="1:7">
      <c r="A12" s="319">
        <v>5</v>
      </c>
      <c r="B12" s="369" t="s">
        <v>40</v>
      </c>
      <c r="C12" s="370">
        <v>3085389568.1960001</v>
      </c>
      <c r="D12" s="370"/>
      <c r="E12" s="371">
        <v>3085389568.1960001</v>
      </c>
      <c r="F12" s="18"/>
    </row>
    <row r="13" spans="1:7">
      <c r="A13" s="319">
        <v>6.1</v>
      </c>
      <c r="B13" s="372" t="s">
        <v>41</v>
      </c>
      <c r="C13" s="373">
        <v>15797658366.365198</v>
      </c>
      <c r="D13" s="370">
        <v>0</v>
      </c>
      <c r="E13" s="371">
        <v>15797658366.365198</v>
      </c>
      <c r="F13" s="18"/>
    </row>
    <row r="14" spans="1:7">
      <c r="A14" s="319">
        <v>6.2</v>
      </c>
      <c r="B14" s="374" t="s">
        <v>42</v>
      </c>
      <c r="C14" s="373">
        <v>-637165840.77950001</v>
      </c>
      <c r="D14" s="370">
        <v>0</v>
      </c>
      <c r="E14" s="371">
        <v>-637165840.77950001</v>
      </c>
      <c r="F14" s="18"/>
    </row>
    <row r="15" spans="1:7">
      <c r="A15" s="319">
        <v>6</v>
      </c>
      <c r="B15" s="369" t="s">
        <v>43</v>
      </c>
      <c r="C15" s="370">
        <v>15160492525.585697</v>
      </c>
      <c r="D15" s="370">
        <v>0</v>
      </c>
      <c r="E15" s="371">
        <v>15160492525.585697</v>
      </c>
      <c r="F15" s="18"/>
    </row>
    <row r="16" spans="1:7">
      <c r="A16" s="319">
        <v>7</v>
      </c>
      <c r="B16" s="369" t="s">
        <v>44</v>
      </c>
      <c r="C16" s="370">
        <v>213678366.49900001</v>
      </c>
      <c r="D16" s="370"/>
      <c r="E16" s="371">
        <v>213678366.49900001</v>
      </c>
      <c r="F16" s="18"/>
    </row>
    <row r="17" spans="1:7">
      <c r="A17" s="319">
        <v>8</v>
      </c>
      <c r="B17" s="369" t="s">
        <v>198</v>
      </c>
      <c r="C17" s="370">
        <v>103786927.984</v>
      </c>
      <c r="D17" s="370"/>
      <c r="E17" s="371">
        <v>103786927.984</v>
      </c>
      <c r="F17" s="320"/>
      <c r="G17" s="103"/>
    </row>
    <row r="18" spans="1:7">
      <c r="A18" s="319">
        <v>9</v>
      </c>
      <c r="B18" s="369" t="s">
        <v>45</v>
      </c>
      <c r="C18" s="370">
        <v>121795796.48510002</v>
      </c>
      <c r="D18" s="370">
        <v>10049205.457699999</v>
      </c>
      <c r="E18" s="371">
        <v>111746591.02740002</v>
      </c>
      <c r="F18" s="18"/>
      <c r="G18" s="103"/>
    </row>
    <row r="19" spans="1:7">
      <c r="A19" s="319">
        <v>10</v>
      </c>
      <c r="B19" s="369" t="s">
        <v>46</v>
      </c>
      <c r="C19" s="370">
        <v>533375379.11000001</v>
      </c>
      <c r="D19" s="370">
        <v>142741672.74000001</v>
      </c>
      <c r="E19" s="371">
        <v>390633706.37</v>
      </c>
      <c r="F19" s="18"/>
      <c r="G19" s="103"/>
    </row>
    <row r="20" spans="1:7">
      <c r="A20" s="319">
        <v>11</v>
      </c>
      <c r="B20" s="369" t="s">
        <v>47</v>
      </c>
      <c r="C20" s="370">
        <v>402030672.16340303</v>
      </c>
      <c r="D20" s="370">
        <v>0</v>
      </c>
      <c r="E20" s="371">
        <v>402030672.16340303</v>
      </c>
      <c r="F20" s="18"/>
    </row>
    <row r="21" spans="1:7" ht="26.25" thickBot="1">
      <c r="A21" s="194"/>
      <c r="B21" s="321" t="s">
        <v>354</v>
      </c>
      <c r="C21" s="252">
        <f>SUM(C8:C12, C15:C20)</f>
        <v>24135160160.8932</v>
      </c>
      <c r="D21" s="252">
        <f>SUM(D8:D12, D15:D20)</f>
        <v>152790878.19770002</v>
      </c>
      <c r="E21" s="375">
        <f>SUM(E8:E12, E15:E20)</f>
        <v>23982369282.695499</v>
      </c>
    </row>
    <row r="22" spans="1:7">
      <c r="A22" s="5"/>
      <c r="B22" s="5"/>
      <c r="C22" s="5"/>
      <c r="D22" s="5"/>
      <c r="E22" s="5"/>
    </row>
    <row r="23" spans="1:7">
      <c r="A23" s="5"/>
      <c r="B23" s="5"/>
      <c r="C23" s="5"/>
      <c r="D23" s="5"/>
      <c r="E23" s="5"/>
    </row>
    <row r="25" spans="1:7" s="4" customFormat="1">
      <c r="B25" s="104"/>
      <c r="F25" s="5"/>
      <c r="G25" s="5"/>
    </row>
    <row r="26" spans="1:7" s="4" customFormat="1">
      <c r="B26" s="104"/>
      <c r="F26" s="5"/>
      <c r="G26" s="5"/>
    </row>
    <row r="27" spans="1:7" s="4" customFormat="1">
      <c r="B27" s="104"/>
      <c r="F27" s="5"/>
      <c r="G27" s="5"/>
    </row>
    <row r="28" spans="1:7" s="4" customFormat="1">
      <c r="B28" s="104"/>
      <c r="F28" s="5"/>
      <c r="G28" s="5"/>
    </row>
    <row r="29" spans="1:7" s="4" customFormat="1">
      <c r="B29" s="104"/>
      <c r="F29" s="5"/>
      <c r="G29" s="5"/>
    </row>
    <row r="30" spans="1:7" s="4" customFormat="1">
      <c r="B30" s="104"/>
      <c r="F30" s="5"/>
      <c r="G30" s="5"/>
    </row>
    <row r="31" spans="1:7" s="4" customFormat="1">
      <c r="B31" s="104"/>
      <c r="F31" s="5"/>
      <c r="G31" s="5"/>
    </row>
    <row r="32" spans="1:7" s="4" customFormat="1">
      <c r="B32" s="104"/>
      <c r="F32" s="5"/>
      <c r="G32" s="5"/>
    </row>
    <row r="33" spans="2:7" s="4" customFormat="1">
      <c r="B33" s="104"/>
      <c r="F33" s="5"/>
      <c r="G33" s="5"/>
    </row>
    <row r="34" spans="2:7" s="4" customFormat="1">
      <c r="B34" s="104"/>
      <c r="F34" s="5"/>
      <c r="G34" s="5"/>
    </row>
    <row r="35" spans="2:7" s="4" customFormat="1">
      <c r="B35" s="104"/>
      <c r="F35" s="5"/>
      <c r="G35" s="5"/>
    </row>
    <row r="36" spans="2:7" s="4" customFormat="1">
      <c r="B36" s="104"/>
      <c r="F36" s="5"/>
      <c r="G36" s="5"/>
    </row>
    <row r="37" spans="2:7" s="4" customFormat="1">
      <c r="B37" s="104"/>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 xml:space="preserve">JSC "Bank of Georgia" </v>
      </c>
    </row>
    <row r="2" spans="1:6" s="96" customFormat="1" ht="15.75" customHeight="1">
      <c r="A2" s="2" t="s">
        <v>32</v>
      </c>
      <c r="B2" s="476">
        <f>'1. key ratios '!B2</f>
        <v>44742</v>
      </c>
      <c r="C2" s="4"/>
      <c r="D2" s="4"/>
      <c r="E2" s="4"/>
      <c r="F2" s="4"/>
    </row>
    <row r="3" spans="1:6" s="96" customFormat="1" ht="15.75" customHeight="1">
      <c r="C3" s="4"/>
      <c r="D3" s="4"/>
      <c r="E3" s="4"/>
      <c r="F3" s="4"/>
    </row>
    <row r="4" spans="1:6" s="96" customFormat="1" ht="13.5" thickBot="1">
      <c r="A4" s="96" t="s">
        <v>86</v>
      </c>
      <c r="B4" s="322" t="s">
        <v>331</v>
      </c>
      <c r="C4" s="97" t="s">
        <v>74</v>
      </c>
      <c r="D4" s="4"/>
      <c r="E4" s="4"/>
      <c r="F4" s="4"/>
    </row>
    <row r="5" spans="1:6">
      <c r="A5" s="257">
        <v>1</v>
      </c>
      <c r="B5" s="323" t="s">
        <v>353</v>
      </c>
      <c r="C5" s="258">
        <v>23982369282.695499</v>
      </c>
    </row>
    <row r="6" spans="1:6" s="259" customFormat="1">
      <c r="A6" s="105">
        <v>2.1</v>
      </c>
      <c r="B6" s="254" t="s">
        <v>332</v>
      </c>
      <c r="C6" s="182">
        <v>2315095237.5632</v>
      </c>
    </row>
    <row r="7" spans="1:6" s="81" customFormat="1" outlineLevel="1">
      <c r="A7" s="75">
        <v>2.2000000000000002</v>
      </c>
      <c r="B7" s="76" t="s">
        <v>333</v>
      </c>
      <c r="C7" s="260">
        <v>2219965127.9905005</v>
      </c>
    </row>
    <row r="8" spans="1:6" s="81" customFormat="1" ht="25.5">
      <c r="A8" s="75">
        <v>3</v>
      </c>
      <c r="B8" s="255" t="s">
        <v>334</v>
      </c>
      <c r="C8" s="261">
        <f>SUM(C5:C7)</f>
        <v>28517429648.249199</v>
      </c>
    </row>
    <row r="9" spans="1:6" s="259" customFormat="1">
      <c r="A9" s="105">
        <v>4</v>
      </c>
      <c r="B9" s="107" t="s">
        <v>88</v>
      </c>
      <c r="C9" s="182">
        <v>281128650.05190003</v>
      </c>
    </row>
    <row r="10" spans="1:6" s="81" customFormat="1" outlineLevel="1">
      <c r="A10" s="75">
        <v>5.0999999999999996</v>
      </c>
      <c r="B10" s="76" t="s">
        <v>335</v>
      </c>
      <c r="C10" s="260">
        <v>-1328015685.6631501</v>
      </c>
    </row>
    <row r="11" spans="1:6" s="81" customFormat="1" outlineLevel="1">
      <c r="A11" s="75">
        <v>5.2</v>
      </c>
      <c r="B11" s="76" t="s">
        <v>336</v>
      </c>
      <c r="C11" s="260">
        <v>-2174615194.3865395</v>
      </c>
    </row>
    <row r="12" spans="1:6" s="81" customFormat="1">
      <c r="A12" s="75">
        <v>6</v>
      </c>
      <c r="B12" s="253" t="s">
        <v>478</v>
      </c>
      <c r="C12" s="260">
        <v>0</v>
      </c>
    </row>
    <row r="13" spans="1:6" s="81" customFormat="1" ht="13.5" thickBot="1">
      <c r="A13" s="77">
        <v>7</v>
      </c>
      <c r="B13" s="256" t="s">
        <v>282</v>
      </c>
      <c r="C13" s="262">
        <f>SUM(C8:C12)</f>
        <v>25295927418.251408</v>
      </c>
    </row>
    <row r="15" spans="1:6" ht="25.5">
      <c r="A15" s="274"/>
      <c r="B15" s="82" t="s">
        <v>479</v>
      </c>
    </row>
    <row r="16" spans="1:6">
      <c r="A16" s="274"/>
      <c r="B16" s="274"/>
    </row>
    <row r="17" spans="1:5" ht="15">
      <c r="A17" s="269"/>
      <c r="B17" s="270"/>
      <c r="C17" s="274"/>
      <c r="D17" s="274"/>
      <c r="E17" s="274"/>
    </row>
    <row r="18" spans="1:5" ht="15">
      <c r="A18" s="275"/>
      <c r="B18" s="276"/>
      <c r="C18" s="274"/>
      <c r="D18" s="274"/>
      <c r="E18" s="274"/>
    </row>
    <row r="19" spans="1:5">
      <c r="A19" s="277"/>
      <c r="B19" s="271"/>
      <c r="C19" s="274"/>
      <c r="D19" s="274"/>
      <c r="E19" s="274"/>
    </row>
    <row r="20" spans="1:5">
      <c r="A20" s="278"/>
      <c r="B20" s="272"/>
      <c r="C20" s="274"/>
      <c r="D20" s="274"/>
      <c r="E20" s="274"/>
    </row>
    <row r="21" spans="1:5">
      <c r="A21" s="278"/>
      <c r="B21" s="276"/>
      <c r="C21" s="274"/>
      <c r="D21" s="274"/>
      <c r="E21" s="274"/>
    </row>
    <row r="22" spans="1:5">
      <c r="A22" s="277"/>
      <c r="B22" s="273"/>
      <c r="C22" s="274"/>
      <c r="D22" s="274"/>
      <c r="E22" s="274"/>
    </row>
    <row r="23" spans="1:5">
      <c r="A23" s="278"/>
      <c r="B23" s="272"/>
      <c r="C23" s="274"/>
      <c r="D23" s="274"/>
      <c r="E23" s="274"/>
    </row>
    <row r="24" spans="1:5">
      <c r="A24" s="278"/>
      <c r="B24" s="272"/>
      <c r="C24" s="274"/>
      <c r="D24" s="274"/>
      <c r="E24" s="274"/>
    </row>
    <row r="25" spans="1:5">
      <c r="A25" s="278"/>
      <c r="B25" s="279"/>
      <c r="C25" s="274"/>
      <c r="D25" s="274"/>
      <c r="E25" s="274"/>
    </row>
    <row r="26" spans="1:5">
      <c r="A26" s="278"/>
      <c r="B26" s="276"/>
      <c r="C26" s="274"/>
      <c r="D26" s="274"/>
      <c r="E26" s="274"/>
    </row>
    <row r="27" spans="1:5">
      <c r="A27" s="274"/>
      <c r="B27" s="280"/>
      <c r="C27" s="274"/>
      <c r="D27" s="274"/>
      <c r="E27" s="274"/>
    </row>
    <row r="28" spans="1:5">
      <c r="A28" s="274"/>
      <c r="B28" s="280"/>
      <c r="C28" s="274"/>
      <c r="D28" s="274"/>
      <c r="E28" s="274"/>
    </row>
    <row r="29" spans="1:5">
      <c r="A29" s="274"/>
      <c r="B29" s="280"/>
      <c r="C29" s="274"/>
      <c r="D29" s="274"/>
      <c r="E29" s="274"/>
    </row>
    <row r="30" spans="1:5">
      <c r="A30" s="274"/>
      <c r="B30" s="280"/>
      <c r="C30" s="274"/>
      <c r="D30" s="274"/>
      <c r="E30" s="274"/>
    </row>
    <row r="31" spans="1:5">
      <c r="A31" s="274"/>
      <c r="B31" s="280"/>
      <c r="C31" s="274"/>
      <c r="D31" s="274"/>
      <c r="E31" s="274"/>
    </row>
    <row r="32" spans="1:5">
      <c r="A32" s="274"/>
      <c r="B32" s="280"/>
      <c r="C32" s="274"/>
      <c r="D32" s="274"/>
      <c r="E32" s="274"/>
    </row>
    <row r="33" spans="1:5">
      <c r="A33" s="274"/>
      <c r="B33" s="280"/>
      <c r="C33" s="274"/>
      <c r="D33" s="274"/>
      <c r="E33" s="27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/r+awjjDN7VNYcijwT9dKhF6ZC23AoeJ6Sb+fzoB9Ls=</DigestValue>
    </Reference>
    <Reference Type="http://www.w3.org/2000/09/xmldsig#Object" URI="#idOfficeObject">
      <DigestMethod Algorithm="http://www.w3.org/2001/04/xmlenc#sha256"/>
      <DigestValue>MRbf+Qvw3p5v6ybwmPS6+4DXItqExp3fteukWnzMlu0=</DigestValue>
    </Reference>
    <Reference Type="http://uri.etsi.org/01903#SignedProperties" URI="#idSignedProperties">
      <Transforms>
        <Transform Algorithm="http://www.w3.org/TR/2001/REC-xml-c14n-20010315"/>
      </Transforms>
      <DigestMethod Algorithm="http://www.w3.org/2001/04/xmlenc#sha256"/>
      <DigestValue>I7hX5Q6AeeX0Qv6rp2ULvQHRDkeKnMV0mzMI9mMt14Y=</DigestValue>
    </Reference>
  </SignedInfo>
  <SignatureValue>MIKFofPPS/1ZqrWHO/OwDGaRuGnNsew1zyflOZfx9rW2GDqeNS6kLIAGhxahJmd6vnL4t1mLahI7
hDHnQmiUI6UIG9DMVntZhZc4wz/Cp6BbSAaPn7zh46YsegxMhexJrWeF14CQmVhgT0wd0+aEzjZZ
lne7cAj1zHT6o+UAKQClrb0J9ziMoQXIK0ySUVQhGZdOFD7aF6ZaiA+gAOQVh7W5MPu2B6io0ikx
T/CHEio5Mhta2m3TFRStPm2K3wWOW6mX2FW7findSZzYFsEc1jzpxW/biz08RaZ6O1fvWk2sSTmj
Lb5PqPCC7I7/UI1Jn4W2syX4MtBJVWtqU0HahQ==</SignatureValue>
  <KeyInfo>
    <X509Data>
      <X509Certificate>MIIGQDCCBSigAwIBAgIKFVpMCQADAAHSkDANBgkqhkiG9w0BAQsFADBKMRIwEAYKCZImiZPyLGQBGRYCZ2UxEzARBgoJkiaJk/IsZAEZFgNuYmcxHzAdBgNVBAMTFk5CRyBDbGFzcyAyIElOVCBTdWIgQ0EwHhcNMjEwMzIyMDcxNzM2WhcNMjMwMzIyMDcxNzM2WjA+MRwwGgYDVQQKExNKU0MgQmFuayBPZiBHZW9yZ2lhMR4wHAYDVQQDExVCQkcgLSBUYXRvIFRvbWFzaHZpbGkwggEiMA0GCSqGSIb3DQEBAQUAA4IBDwAwggEKAoIBAQDSFYe/4bo5oEDmGnJSQ+4wLIiNN2YGcgHkjDkM5Fl9P397c7IYYqB7rKqymiH1Xq1E20FON9pOz4WaPiibRQz/J8UzifHujH99XJR3BgyhMGuUqJFYK5EsNc8X147dzvmZVEhlCUmw6KImWF3WXsC429XjcTWBMwGup0YGd0Nm6q+K/s+pU1NeX816CV3M2B33y+2oEPcge+16AeRESkD4ZUTsI/3db4X43QtOhSvCWZEJwiJSS39cM+DW1RhWCv3ciwfFJHUziflaN9bQFK95EfQBTpwiwGmWuIVrcIt07FrBWYEfDvcuDERFFjQn6AavcsHgd33lF86mNLuoe8VLAgMBAAGjggMyMIIDLjA8BgkrBgEEAYI3FQcELzAtBiUrBgEEAYI3FQjmsmCDjfVEhoGZCYO4oUqDvoRxBIPEkTOEg4hdAgFkAgEjMB0GA1UdJQQWMBQGCCsGAQUFBwMCBggrBgEFBQcDBDALBgNVHQ8EBAMCB4AwJwYJKwYBBAGCNxUKBBowGDAKBggrBgEFBQcDAjAKBggrBgEFBQcDBDAdBgNVHQ4EFgQUSrubhe+Nx5TyntT+Xpyo//uWGw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DbmRL6WT1Pf0ubrBAXMRQ5znfv7U72TphaSjmOZcep1S+DOuRZtCfID5kDZ7WOCBg3KlAkhw7r0t6MOiDDOOLYZDsSilUq/7sPwPRM9UYNMUHiqn5kTie/J1IC8Crzc3qrAWKrj33RHthLrOrFf/s6xP3UEnVnqH4zDfU3TP68Iw3jkrjilmjNhMxwbMHRJw/eSLpJ79avtgsWP3JBLk3ta2EKlXteQbXRdz6C0Urukoxv+RI7mkAaOCyTkg5FdG3Kjd+UnlJuJgjEnRRcfBJJfMDyIjdGNWqXc8eSjpSgB4iVuiOYBeGwjZSzURCIwMt5jaPOuLEjCoET193Ih5V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1c71GNZlxEbazOXbE+TJHN2jv087Rq31VGB+et0z1jI=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BDEPZrz8MyKk+2cpZ8AAEp4KaSjDyVisRzTrHSltxHs=</DigestValue>
      </Reference>
      <Reference URI="/xl/styles.xml?ContentType=application/vnd.openxmlformats-officedocument.spreadsheetml.styles+xml">
        <DigestMethod Algorithm="http://www.w3.org/2001/04/xmlenc#sha256"/>
        <DigestValue>04ib0OzeJL/uC2/qUV0sOaeaTgU6532jhUZnVswMOzU=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jGFqhiFjpiG4rATGnJNBfv9SB+kg3U9IQBSiF7xtJLU=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EWYv5Qr1wKOry4m9lGOrtXZTTyRVeNRJ0yHamL27tcI=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fRYTDqj7SIoUqyyn4Nq/8jeN0+54JK7s3pe29xmwxAE=</DigestValue>
      </Reference>
      <Reference URI="/xl/worksheets/sheet10.xml?ContentType=application/vnd.openxmlformats-officedocument.spreadsheetml.worksheet+xml">
        <DigestMethod Algorithm="http://www.w3.org/2001/04/xmlenc#sha256"/>
        <DigestValue>G/QdzgGD1QaQBTOCxZrGH+BDkOkqBdF1Q6A7v02Cf2I=</DigestValue>
      </Reference>
      <Reference URI="/xl/worksheets/sheet11.xml?ContentType=application/vnd.openxmlformats-officedocument.spreadsheetml.worksheet+xml">
        <DigestMethod Algorithm="http://www.w3.org/2001/04/xmlenc#sha256"/>
        <DigestValue>bfkAdVGIKqIFANgBoEbjTP8qcJYWMoEWkM+RpTMpn8Y=</DigestValue>
      </Reference>
      <Reference URI="/xl/worksheets/sheet12.xml?ContentType=application/vnd.openxmlformats-officedocument.spreadsheetml.worksheet+xml">
        <DigestMethod Algorithm="http://www.w3.org/2001/04/xmlenc#sha256"/>
        <DigestValue>wuSvkFNngiL8SvQFa70OO8/91ZeJEjFnBm9PpDC15a8=</DigestValue>
      </Reference>
      <Reference URI="/xl/worksheets/sheet13.xml?ContentType=application/vnd.openxmlformats-officedocument.spreadsheetml.worksheet+xml">
        <DigestMethod Algorithm="http://www.w3.org/2001/04/xmlenc#sha256"/>
        <DigestValue>/KOJ2IP5PfuH9E6E0wlvqPFj5Upnjo1lSyEVloLmJhQ=</DigestValue>
      </Reference>
      <Reference URI="/xl/worksheets/sheet14.xml?ContentType=application/vnd.openxmlformats-officedocument.spreadsheetml.worksheet+xml">
        <DigestMethod Algorithm="http://www.w3.org/2001/04/xmlenc#sha256"/>
        <DigestValue>8SI9Ou2kPfe2+quc8rtHOwRtYxTPs4CQoy+t8+4TMpY=</DigestValue>
      </Reference>
      <Reference URI="/xl/worksheets/sheet15.xml?ContentType=application/vnd.openxmlformats-officedocument.spreadsheetml.worksheet+xml">
        <DigestMethod Algorithm="http://www.w3.org/2001/04/xmlenc#sha256"/>
        <DigestValue>7QMhUBVDeaqf/hGTCFg7Ni5+fLceOP7pR+1VbhtIHzE=</DigestValue>
      </Reference>
      <Reference URI="/xl/worksheets/sheet16.xml?ContentType=application/vnd.openxmlformats-officedocument.spreadsheetml.worksheet+xml">
        <DigestMethod Algorithm="http://www.w3.org/2001/04/xmlenc#sha256"/>
        <DigestValue>U+P76PfM76o4dba+zz+lRy175rIbbG7uVHs2RQHsprM=</DigestValue>
      </Reference>
      <Reference URI="/xl/worksheets/sheet17.xml?ContentType=application/vnd.openxmlformats-officedocument.spreadsheetml.worksheet+xml">
        <DigestMethod Algorithm="http://www.w3.org/2001/04/xmlenc#sha256"/>
        <DigestValue>Es4cu8xar1NpNR/qfRivHXLfjj+ESaKzkxkK1gySrvM=</DigestValue>
      </Reference>
      <Reference URI="/xl/worksheets/sheet18.xml?ContentType=application/vnd.openxmlformats-officedocument.spreadsheetml.worksheet+xml">
        <DigestMethod Algorithm="http://www.w3.org/2001/04/xmlenc#sha256"/>
        <DigestValue>1PUN7oDVFJBxD+BstBxc3roI2dWuxsdgvbTS8jdilXk=</DigestValue>
      </Reference>
      <Reference URI="/xl/worksheets/sheet19.xml?ContentType=application/vnd.openxmlformats-officedocument.spreadsheetml.worksheet+xml">
        <DigestMethod Algorithm="http://www.w3.org/2001/04/xmlenc#sha256"/>
        <DigestValue>arKeqFj310qTqUGVqRoLUGgSjd/AxLSsgffkTvkgcLs=</DigestValue>
      </Reference>
      <Reference URI="/xl/worksheets/sheet2.xml?ContentType=application/vnd.openxmlformats-officedocument.spreadsheetml.worksheet+xml">
        <DigestMethod Algorithm="http://www.w3.org/2001/04/xmlenc#sha256"/>
        <DigestValue>qBctyKMuGoT7gm6Chy5MJrKm6++V8uwhdFlqvVTO40w=</DigestValue>
      </Reference>
      <Reference URI="/xl/worksheets/sheet20.xml?ContentType=application/vnd.openxmlformats-officedocument.spreadsheetml.worksheet+xml">
        <DigestMethod Algorithm="http://www.w3.org/2001/04/xmlenc#sha256"/>
        <DigestValue>/X2AVhsvVmtdJNooSA2C4SxDhA0DzpEYFL6QGaPzm5g=</DigestValue>
      </Reference>
      <Reference URI="/xl/worksheets/sheet21.xml?ContentType=application/vnd.openxmlformats-officedocument.spreadsheetml.worksheet+xml">
        <DigestMethod Algorithm="http://www.w3.org/2001/04/xmlenc#sha256"/>
        <DigestValue>7T91MhsoZy+9u99H5JDK/7PSVWDIbYkS2fWNMP5z8vc=</DigestValue>
      </Reference>
      <Reference URI="/xl/worksheets/sheet22.xml?ContentType=application/vnd.openxmlformats-officedocument.spreadsheetml.worksheet+xml">
        <DigestMethod Algorithm="http://www.w3.org/2001/04/xmlenc#sha256"/>
        <DigestValue>t1ukpQ8X3W5t2PSv4LctjObIUwnatH/Y1dGnHqKYulg=</DigestValue>
      </Reference>
      <Reference URI="/xl/worksheets/sheet23.xml?ContentType=application/vnd.openxmlformats-officedocument.spreadsheetml.worksheet+xml">
        <DigestMethod Algorithm="http://www.w3.org/2001/04/xmlenc#sha256"/>
        <DigestValue>kDgFMxpY37oWDkENJuWIDAoLWf17UuIwFBln7MkVN1w=</DigestValue>
      </Reference>
      <Reference URI="/xl/worksheets/sheet24.xml?ContentType=application/vnd.openxmlformats-officedocument.spreadsheetml.worksheet+xml">
        <DigestMethod Algorithm="http://www.w3.org/2001/04/xmlenc#sha256"/>
        <DigestValue>fogasy1eH98uHIemtfTv/o6gRz/Qc0IhFkX/SBKq9mI=</DigestValue>
      </Reference>
      <Reference URI="/xl/worksheets/sheet25.xml?ContentType=application/vnd.openxmlformats-officedocument.spreadsheetml.worksheet+xml">
        <DigestMethod Algorithm="http://www.w3.org/2001/04/xmlenc#sha256"/>
        <DigestValue>EX3lg9FJc4L6E/0RPTQKLLxBKak3gxzbPJwiynXafw8=</DigestValue>
      </Reference>
      <Reference URI="/xl/worksheets/sheet26.xml?ContentType=application/vnd.openxmlformats-officedocument.spreadsheetml.worksheet+xml">
        <DigestMethod Algorithm="http://www.w3.org/2001/04/xmlenc#sha256"/>
        <DigestValue>UMyBpICjFE/aPyxhLjkdHNZgekVqj8oE2kxcj5AsbSw=</DigestValue>
      </Reference>
      <Reference URI="/xl/worksheets/sheet27.xml?ContentType=application/vnd.openxmlformats-officedocument.spreadsheetml.worksheet+xml">
        <DigestMethod Algorithm="http://www.w3.org/2001/04/xmlenc#sha256"/>
        <DigestValue>Dv05jKj1ROEJWAwYLNdXVl4c6hyW00JKS7ePxluwT5k=</DigestValue>
      </Reference>
      <Reference URI="/xl/worksheets/sheet28.xml?ContentType=application/vnd.openxmlformats-officedocument.spreadsheetml.worksheet+xml">
        <DigestMethod Algorithm="http://www.w3.org/2001/04/xmlenc#sha256"/>
        <DigestValue>rZfurgK4MeY6MhyJyA/YpCd5q/ThHhHblzLeuyOSAdo=</DigestValue>
      </Reference>
      <Reference URI="/xl/worksheets/sheet29.xml?ContentType=application/vnd.openxmlformats-officedocument.spreadsheetml.worksheet+xml">
        <DigestMethod Algorithm="http://www.w3.org/2001/04/xmlenc#sha256"/>
        <DigestValue>Ym3B0BBuxlNsS5johoDoeRGgia1aNOsSsE6sRdQEjOo=</DigestValue>
      </Reference>
      <Reference URI="/xl/worksheets/sheet3.xml?ContentType=application/vnd.openxmlformats-officedocument.spreadsheetml.worksheet+xml">
        <DigestMethod Algorithm="http://www.w3.org/2001/04/xmlenc#sha256"/>
        <DigestValue>dmfc+RzsiE4XgFQtKEG8/wXF6ittaj68DWWBq3gRmwg=</DigestValue>
      </Reference>
      <Reference URI="/xl/worksheets/sheet4.xml?ContentType=application/vnd.openxmlformats-officedocument.spreadsheetml.worksheet+xml">
        <DigestMethod Algorithm="http://www.w3.org/2001/04/xmlenc#sha256"/>
        <DigestValue>GcUCEC3f5Srq921mJn9N/J8urxr9MRE+nBJjSug7cek=</DigestValue>
      </Reference>
      <Reference URI="/xl/worksheets/sheet5.xml?ContentType=application/vnd.openxmlformats-officedocument.spreadsheetml.worksheet+xml">
        <DigestMethod Algorithm="http://www.w3.org/2001/04/xmlenc#sha256"/>
        <DigestValue>ND3SToKUPo1RHsDE1idRB8UfoK4+UyLEBPELgnI9fdI=</DigestValue>
      </Reference>
      <Reference URI="/xl/worksheets/sheet6.xml?ContentType=application/vnd.openxmlformats-officedocument.spreadsheetml.worksheet+xml">
        <DigestMethod Algorithm="http://www.w3.org/2001/04/xmlenc#sha256"/>
        <DigestValue>+m4d5TtoMTdEfA3wMCqcBN7Ivl8rT8jI3lzIf+4wqmY=</DigestValue>
      </Reference>
      <Reference URI="/xl/worksheets/sheet7.xml?ContentType=application/vnd.openxmlformats-officedocument.spreadsheetml.worksheet+xml">
        <DigestMethod Algorithm="http://www.w3.org/2001/04/xmlenc#sha256"/>
        <DigestValue>7mhVB89EA9+UA8Wsab7Y09+2ixPndlODiaxUlQwQZr8=</DigestValue>
      </Reference>
      <Reference URI="/xl/worksheets/sheet8.xml?ContentType=application/vnd.openxmlformats-officedocument.spreadsheetml.worksheet+xml">
        <DigestMethod Algorithm="http://www.w3.org/2001/04/xmlenc#sha256"/>
        <DigestValue>a2Ma046XDL3V0V6gYwV5JjZG0/1gcmu0SxiOLAMaRMw=</DigestValue>
      </Reference>
      <Reference URI="/xl/worksheets/sheet9.xml?ContentType=application/vnd.openxmlformats-officedocument.spreadsheetml.worksheet+xml">
        <DigestMethod Algorithm="http://www.w3.org/2001/04/xmlenc#sha256"/>
        <DigestValue>k/J3F6XndWau/ZscXERfE2ygNC/kNZ7x6ZKRcKsGpnQ=</DigestValue>
      </Reference>
    </Manifest>
    <SignatureProperties>
      <SignatureProperty Id="idSignatureTime" Target="#idPackageSignature">
        <mdssi:SignatureTime xmlns:mdssi="http://schemas.openxmlformats.org/package/2006/digital-signature">
          <mdssi:Format>YYYY-MM-DDThh:mm:ssTZD</mdssi:Format>
          <mdssi:Value>2022-07-29T10:45:13Z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PE1-BBG-QQ-20220630</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2022-07-29T10:45:13Z</xd:SigningTime>
          <xd:SigningCertificate>
            <xd:Cert>
              <xd:CertDigest>
                <DigestMethod Algorithm="http://www.w3.org/2001/04/xmlenc#sha256"/>
                <DigestValue>zkRlF4bfG48L4Le7jdWhT8p0+GJGbaGuC/WRzHkgDJk=</DigestValue>
              </xd:CertDigest>
              <xd:IssuerSerial>
                <X509IssuerName>CN=NBG Class 2 INT Sub CA, DC=nbg, DC=ge</X509IssuerName>
                <X509SerialNumber>100835382017330967073424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PE1-BBG-QQ-20220630</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vL8aTtMEx4agdl+sEn7cK9qm6WLcjsQDDsgslEmwZXo=</DigestValue>
    </Reference>
    <Reference Type="http://www.w3.org/2000/09/xmldsig#Object" URI="#idOfficeObject">
      <DigestMethod Algorithm="http://www.w3.org/2001/04/xmlenc#sha256"/>
      <DigestValue>MRbf+Qvw3p5v6ybwmPS6+4DXItqExp3fteukWnzMlu0=</DigestValue>
    </Reference>
    <Reference Type="http://uri.etsi.org/01903#SignedProperties" URI="#idSignedProperties">
      <Transforms>
        <Transform Algorithm="http://www.w3.org/TR/2001/REC-xml-c14n-20010315"/>
      </Transforms>
      <DigestMethod Algorithm="http://www.w3.org/2001/04/xmlenc#sha256"/>
      <DigestValue>cvVF87H9KXj1FEhmwLNcU86VE2CQ6IEd/9Tlb+8nKto=</DigestValue>
    </Reference>
  </SignedInfo>
  <SignatureValue>wrHldPV2yMGIsheOlD+PrP6eFMJ2nO+VtOrXCU2svSP06D5HtpLvObVX09Q7DKCaVrUF4nen3SeK
Mpznr4Qx7aQNPMH9tbc4v4hF0rplH3Dnp6Qs+BhpnTgAr4OZcUeyF1ERnsgwWLiA8zgd5PaRcxuB
RemEQB0INHSCumgHWTlVxQ9hHksqL+EDICqWlmQ3kGkJ6FVpDH00ZoHZWACzPJNKwmEiuawxFFbU
tLRWXSkbpDLwDxYQStj/MM+OLfBOYR90vXTLIKcTjy4HbtTXKcb8hUWeDAZC3muZY7DCTLqmqBJf
9PpcbKjgwy6HiukIupcfhjVipRC3EHwbZeKJPA==</SignatureValue>
  <KeyInfo>
    <X509Data>
      <X509Certificate>MIIGPzCCBSegAwIBAgIKfzWKsAADAAHg2TANBgkqhkiG9w0BAQsFADBKMRIwEAYKCZImiZPyLGQBGRYCZ2UxEzARBgoJkiaJk/IsZAEZFgNuYmcxHzAdBgNVBAMTFk5CRyBDbGFzcyAyIElOVCBTdWIgQ0EwHhcNMjEwNjI4MTI1MTE4WhcNMjMwNjI4MTI1MTE4WjA9MRwwGgYDVQQKExNKU0MgQmFuayBPZiBHZW9yZ2lhMR0wGwYDVQQDExRCQkcgLSBTdWxraGFuIEd2YWxpYTCCASIwDQYJKoZIhvcNAQEBBQADggEPADCCAQoCggEBAOH0twIcpGC05hsgTIgpse09e4sVXJIN8/v8NDNbnV2WRZCvQptz2Xld2np06o903hK54DEU/k1XSGqegeiQfruruzkpXlsgDqRX1G1rhqCbCEAMlRYmkQ7vVyVVCHtGxTGju+of1eADT8iM8sq68S7d6/8hzmYmlIs453gK4suJCx4Ix2ltncZmAhNlQvMjwoy0HP6O1XIIW8AMRDXP3YzAX1QCG67/bGSZx+YgzLZsUJI2QOZ91t7Y8NuRadj83gKHUMG4Pqhqk1mR/LVcax5Ty9qpPTYEZv0xDVeq1rwMY39z7z+PiAfuEx+Nf1dwCEvVz1KLbGcnghIV+UgBBYsCAwEAAaOCAzIwggMuMDwGCSsGAQQBgjcVBwQvMC0GJSsGAQQBgjcVCOayYION9USGgZkJg7ihSoO+hHEEg8SRM4SDiF0CAWQCASMwHQYDVR0lBBYwFAYIKwYBBQUHAwIGCCsGAQUFBwMEMAsGA1UdDwQEAwIHgDAnBgkrBgEEAYI3FQoEGjAYMAoGCCsGAQUFBwMCMAoGCCsGAQUFBwMEMB0GA1UdDgQWBBSnM8DnI4OEl4STtNBvnMmV+uIeM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Z61c/VfFl4dKvY1nQJKHGbMs+LoiVZ8yxbkrYDY/sZpRiX8eHQ00zY+A0UJNJd9JBRJLhfZxWwwTh6uVmn/s8z3Q48/TFwWB7N2+r81muyqldPFzcTrUO9GDf2SjQgeqIdMe4I59q8A4IgiUyGCZimQQW54cTWJMwUkSxLQ++Sij47npdu8FE87tjy81YsUjNXeR4pGeNiFOi3bx22bHlmxFxOBL9LGNj7IbuWKTQeqkaI00BdtmhkBp8jZByKOiurdz3YpCYIOhhTxGvBnQKIOsAkGZ/3bydteo+D13fHQc+7p27yeVUf8HrtQFfnAMuNdzYAL0oOTH8BD57dz0U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1c71GNZlxEbazOXbE+TJHN2jv087Rq31VGB+et0z1jI=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BDEPZrz8MyKk+2cpZ8AAEp4KaSjDyVisRzTrHSltxHs=</DigestValue>
      </Reference>
      <Reference URI="/xl/styles.xml?ContentType=application/vnd.openxmlformats-officedocument.spreadsheetml.styles+xml">
        <DigestMethod Algorithm="http://www.w3.org/2001/04/xmlenc#sha256"/>
        <DigestValue>04ib0OzeJL/uC2/qUV0sOaeaTgU6532jhUZnVswMOzU=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jGFqhiFjpiG4rATGnJNBfv9SB+kg3U9IQBSiF7xtJLU=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EWYv5Qr1wKOry4m9lGOrtXZTTyRVeNRJ0yHamL27tcI=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fRYTDqj7SIoUqyyn4Nq/8jeN0+54JK7s3pe29xmwxAE=</DigestValue>
      </Reference>
      <Reference URI="/xl/worksheets/sheet10.xml?ContentType=application/vnd.openxmlformats-officedocument.spreadsheetml.worksheet+xml">
        <DigestMethod Algorithm="http://www.w3.org/2001/04/xmlenc#sha256"/>
        <DigestValue>G/QdzgGD1QaQBTOCxZrGH+BDkOkqBdF1Q6A7v02Cf2I=</DigestValue>
      </Reference>
      <Reference URI="/xl/worksheets/sheet11.xml?ContentType=application/vnd.openxmlformats-officedocument.spreadsheetml.worksheet+xml">
        <DigestMethod Algorithm="http://www.w3.org/2001/04/xmlenc#sha256"/>
        <DigestValue>bfkAdVGIKqIFANgBoEbjTP8qcJYWMoEWkM+RpTMpn8Y=</DigestValue>
      </Reference>
      <Reference URI="/xl/worksheets/sheet12.xml?ContentType=application/vnd.openxmlformats-officedocument.spreadsheetml.worksheet+xml">
        <DigestMethod Algorithm="http://www.w3.org/2001/04/xmlenc#sha256"/>
        <DigestValue>wuSvkFNngiL8SvQFa70OO8/91ZeJEjFnBm9PpDC15a8=</DigestValue>
      </Reference>
      <Reference URI="/xl/worksheets/sheet13.xml?ContentType=application/vnd.openxmlformats-officedocument.spreadsheetml.worksheet+xml">
        <DigestMethod Algorithm="http://www.w3.org/2001/04/xmlenc#sha256"/>
        <DigestValue>/KOJ2IP5PfuH9E6E0wlvqPFj5Upnjo1lSyEVloLmJhQ=</DigestValue>
      </Reference>
      <Reference URI="/xl/worksheets/sheet14.xml?ContentType=application/vnd.openxmlformats-officedocument.spreadsheetml.worksheet+xml">
        <DigestMethod Algorithm="http://www.w3.org/2001/04/xmlenc#sha256"/>
        <DigestValue>8SI9Ou2kPfe2+quc8rtHOwRtYxTPs4CQoy+t8+4TMpY=</DigestValue>
      </Reference>
      <Reference URI="/xl/worksheets/sheet15.xml?ContentType=application/vnd.openxmlformats-officedocument.spreadsheetml.worksheet+xml">
        <DigestMethod Algorithm="http://www.w3.org/2001/04/xmlenc#sha256"/>
        <DigestValue>7QMhUBVDeaqf/hGTCFg7Ni5+fLceOP7pR+1VbhtIHzE=</DigestValue>
      </Reference>
      <Reference URI="/xl/worksheets/sheet16.xml?ContentType=application/vnd.openxmlformats-officedocument.spreadsheetml.worksheet+xml">
        <DigestMethod Algorithm="http://www.w3.org/2001/04/xmlenc#sha256"/>
        <DigestValue>U+P76PfM76o4dba+zz+lRy175rIbbG7uVHs2RQHsprM=</DigestValue>
      </Reference>
      <Reference URI="/xl/worksheets/sheet17.xml?ContentType=application/vnd.openxmlformats-officedocument.spreadsheetml.worksheet+xml">
        <DigestMethod Algorithm="http://www.w3.org/2001/04/xmlenc#sha256"/>
        <DigestValue>Es4cu8xar1NpNR/qfRivHXLfjj+ESaKzkxkK1gySrvM=</DigestValue>
      </Reference>
      <Reference URI="/xl/worksheets/sheet18.xml?ContentType=application/vnd.openxmlformats-officedocument.spreadsheetml.worksheet+xml">
        <DigestMethod Algorithm="http://www.w3.org/2001/04/xmlenc#sha256"/>
        <DigestValue>1PUN7oDVFJBxD+BstBxc3roI2dWuxsdgvbTS8jdilXk=</DigestValue>
      </Reference>
      <Reference URI="/xl/worksheets/sheet19.xml?ContentType=application/vnd.openxmlformats-officedocument.spreadsheetml.worksheet+xml">
        <DigestMethod Algorithm="http://www.w3.org/2001/04/xmlenc#sha256"/>
        <DigestValue>arKeqFj310qTqUGVqRoLUGgSjd/AxLSsgffkTvkgcLs=</DigestValue>
      </Reference>
      <Reference URI="/xl/worksheets/sheet2.xml?ContentType=application/vnd.openxmlformats-officedocument.spreadsheetml.worksheet+xml">
        <DigestMethod Algorithm="http://www.w3.org/2001/04/xmlenc#sha256"/>
        <DigestValue>qBctyKMuGoT7gm6Chy5MJrKm6++V8uwhdFlqvVTO40w=</DigestValue>
      </Reference>
      <Reference URI="/xl/worksheets/sheet20.xml?ContentType=application/vnd.openxmlformats-officedocument.spreadsheetml.worksheet+xml">
        <DigestMethod Algorithm="http://www.w3.org/2001/04/xmlenc#sha256"/>
        <DigestValue>/X2AVhsvVmtdJNooSA2C4SxDhA0DzpEYFL6QGaPzm5g=</DigestValue>
      </Reference>
      <Reference URI="/xl/worksheets/sheet21.xml?ContentType=application/vnd.openxmlformats-officedocument.spreadsheetml.worksheet+xml">
        <DigestMethod Algorithm="http://www.w3.org/2001/04/xmlenc#sha256"/>
        <DigestValue>7T91MhsoZy+9u99H5JDK/7PSVWDIbYkS2fWNMP5z8vc=</DigestValue>
      </Reference>
      <Reference URI="/xl/worksheets/sheet22.xml?ContentType=application/vnd.openxmlformats-officedocument.spreadsheetml.worksheet+xml">
        <DigestMethod Algorithm="http://www.w3.org/2001/04/xmlenc#sha256"/>
        <DigestValue>t1ukpQ8X3W5t2PSv4LctjObIUwnatH/Y1dGnHqKYulg=</DigestValue>
      </Reference>
      <Reference URI="/xl/worksheets/sheet23.xml?ContentType=application/vnd.openxmlformats-officedocument.spreadsheetml.worksheet+xml">
        <DigestMethod Algorithm="http://www.w3.org/2001/04/xmlenc#sha256"/>
        <DigestValue>kDgFMxpY37oWDkENJuWIDAoLWf17UuIwFBln7MkVN1w=</DigestValue>
      </Reference>
      <Reference URI="/xl/worksheets/sheet24.xml?ContentType=application/vnd.openxmlformats-officedocument.spreadsheetml.worksheet+xml">
        <DigestMethod Algorithm="http://www.w3.org/2001/04/xmlenc#sha256"/>
        <DigestValue>fogasy1eH98uHIemtfTv/o6gRz/Qc0IhFkX/SBKq9mI=</DigestValue>
      </Reference>
      <Reference URI="/xl/worksheets/sheet25.xml?ContentType=application/vnd.openxmlformats-officedocument.spreadsheetml.worksheet+xml">
        <DigestMethod Algorithm="http://www.w3.org/2001/04/xmlenc#sha256"/>
        <DigestValue>EX3lg9FJc4L6E/0RPTQKLLxBKak3gxzbPJwiynXafw8=</DigestValue>
      </Reference>
      <Reference URI="/xl/worksheets/sheet26.xml?ContentType=application/vnd.openxmlformats-officedocument.spreadsheetml.worksheet+xml">
        <DigestMethod Algorithm="http://www.w3.org/2001/04/xmlenc#sha256"/>
        <DigestValue>UMyBpICjFE/aPyxhLjkdHNZgekVqj8oE2kxcj5AsbSw=</DigestValue>
      </Reference>
      <Reference URI="/xl/worksheets/sheet27.xml?ContentType=application/vnd.openxmlformats-officedocument.spreadsheetml.worksheet+xml">
        <DigestMethod Algorithm="http://www.w3.org/2001/04/xmlenc#sha256"/>
        <DigestValue>Dv05jKj1ROEJWAwYLNdXVl4c6hyW00JKS7ePxluwT5k=</DigestValue>
      </Reference>
      <Reference URI="/xl/worksheets/sheet28.xml?ContentType=application/vnd.openxmlformats-officedocument.spreadsheetml.worksheet+xml">
        <DigestMethod Algorithm="http://www.w3.org/2001/04/xmlenc#sha256"/>
        <DigestValue>rZfurgK4MeY6MhyJyA/YpCd5q/ThHhHblzLeuyOSAdo=</DigestValue>
      </Reference>
      <Reference URI="/xl/worksheets/sheet29.xml?ContentType=application/vnd.openxmlformats-officedocument.spreadsheetml.worksheet+xml">
        <DigestMethod Algorithm="http://www.w3.org/2001/04/xmlenc#sha256"/>
        <DigestValue>Ym3B0BBuxlNsS5johoDoeRGgia1aNOsSsE6sRdQEjOo=</DigestValue>
      </Reference>
      <Reference URI="/xl/worksheets/sheet3.xml?ContentType=application/vnd.openxmlformats-officedocument.spreadsheetml.worksheet+xml">
        <DigestMethod Algorithm="http://www.w3.org/2001/04/xmlenc#sha256"/>
        <DigestValue>dmfc+RzsiE4XgFQtKEG8/wXF6ittaj68DWWBq3gRmwg=</DigestValue>
      </Reference>
      <Reference URI="/xl/worksheets/sheet4.xml?ContentType=application/vnd.openxmlformats-officedocument.spreadsheetml.worksheet+xml">
        <DigestMethod Algorithm="http://www.w3.org/2001/04/xmlenc#sha256"/>
        <DigestValue>GcUCEC3f5Srq921mJn9N/J8urxr9MRE+nBJjSug7cek=</DigestValue>
      </Reference>
      <Reference URI="/xl/worksheets/sheet5.xml?ContentType=application/vnd.openxmlformats-officedocument.spreadsheetml.worksheet+xml">
        <DigestMethod Algorithm="http://www.w3.org/2001/04/xmlenc#sha256"/>
        <DigestValue>ND3SToKUPo1RHsDE1idRB8UfoK4+UyLEBPELgnI9fdI=</DigestValue>
      </Reference>
      <Reference URI="/xl/worksheets/sheet6.xml?ContentType=application/vnd.openxmlformats-officedocument.spreadsheetml.worksheet+xml">
        <DigestMethod Algorithm="http://www.w3.org/2001/04/xmlenc#sha256"/>
        <DigestValue>+m4d5TtoMTdEfA3wMCqcBN7Ivl8rT8jI3lzIf+4wqmY=</DigestValue>
      </Reference>
      <Reference URI="/xl/worksheets/sheet7.xml?ContentType=application/vnd.openxmlformats-officedocument.spreadsheetml.worksheet+xml">
        <DigestMethod Algorithm="http://www.w3.org/2001/04/xmlenc#sha256"/>
        <DigestValue>7mhVB89EA9+UA8Wsab7Y09+2ixPndlODiaxUlQwQZr8=</DigestValue>
      </Reference>
      <Reference URI="/xl/worksheets/sheet8.xml?ContentType=application/vnd.openxmlformats-officedocument.spreadsheetml.worksheet+xml">
        <DigestMethod Algorithm="http://www.w3.org/2001/04/xmlenc#sha256"/>
        <DigestValue>a2Ma046XDL3V0V6gYwV5JjZG0/1gcmu0SxiOLAMaRMw=</DigestValue>
      </Reference>
      <Reference URI="/xl/worksheets/sheet9.xml?ContentType=application/vnd.openxmlformats-officedocument.spreadsheetml.worksheet+xml">
        <DigestMethod Algorithm="http://www.w3.org/2001/04/xmlenc#sha256"/>
        <DigestValue>k/J3F6XndWau/ZscXERfE2ygNC/kNZ7x6ZKRcKsGpnQ=</DigestValue>
      </Reference>
    </Manifest>
    <SignatureProperties>
      <SignatureProperty Id="idSignatureTime" Target="#idPackageSignature">
        <mdssi:SignatureTime xmlns:mdssi="http://schemas.openxmlformats.org/package/2006/digital-signature">
          <mdssi:Format>YYYY-MM-DDThh:mm:ssTZD</mdssi:Format>
          <mdssi:Value>2022-07-29T10:45:48Z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PE1-BBG-QQ-20220630</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2022-07-29T10:45:48Z</xd:SigningTime>
          <xd:SigningCertificate>
            <xd:Cert>
              <xd:CertDigest>
                <DigestMethod Algorithm="http://www.w3.org/2001/04/xmlenc#sha256"/>
                <DigestValue>wRUxMC5GSHtHndNR3GFjdMg3Ro9FIG4bLYj+XXSkW/k=</DigestValue>
              </xd:CertDigest>
              <xd:IssuerSerial>
                <X509IssuerName>CN=NBG Class 2 INT Sub CA, DC=nbg, DC=ge</X509IssuerName>
                <X509SerialNumber>600728214247937568530649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PE1-BBG-QQ-20220630</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2022-07-29T10:44:50Z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DLPManualFileClassification">
    <vt:lpwstr>{1A067545-A4E2-4FA1-8094-0D7902669705}</vt:lpwstr>
  </property>
  <property fmtid="{D5CDD505-2E9C-101B-9397-08002B2CF9AE}" pid="8" name="DLPManualFileClassificationLastModifiedBy">
    <vt:lpwstr>BOG0\nchurgulashvili</vt:lpwstr>
  </property>
  <property fmtid="{D5CDD505-2E9C-101B-9397-08002B2CF9AE}" pid="9" name="DLPManualFileClassificationLastModificationDate">
    <vt:lpwstr>1659089229</vt:lpwstr>
  </property>
  <property fmtid="{D5CDD505-2E9C-101B-9397-08002B2CF9AE}" pid="10" name="DLPManualFileClassificationVersion">
    <vt:lpwstr>11.6.401.28</vt:lpwstr>
  </property>
</Properties>
</file>