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state="hidden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</sheets>
  <externalReferences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C45" i="69" l="1"/>
  <c r="C25" i="69" l="1"/>
  <c r="G34" i="85" l="1"/>
  <c r="F34" i="85"/>
  <c r="D34" i="85"/>
  <c r="C34" i="85"/>
  <c r="G14" i="83" l="1"/>
  <c r="F14" i="83"/>
  <c r="D14" i="83"/>
  <c r="C14" i="83"/>
  <c r="D6" i="86" l="1"/>
  <c r="D13" i="86" s="1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E15" i="92"/>
  <c r="E14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E8" i="92"/>
  <c r="E7" i="92" s="1"/>
  <c r="C7" i="92"/>
  <c r="N7" i="92" l="1"/>
  <c r="N14" i="92"/>
  <c r="N21" i="92" s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s="1"/>
  <c r="K22" i="90" l="1"/>
  <c r="L22" i="90"/>
  <c r="M22" i="90"/>
  <c r="N22" i="90"/>
  <c r="O22" i="90"/>
  <c r="P22" i="90"/>
  <c r="Q22" i="90"/>
  <c r="R22" i="90"/>
  <c r="S22" i="90"/>
  <c r="D21" i="88" l="1"/>
  <c r="E21" i="88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E30" i="85" s="1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C41" i="89" l="1"/>
  <c r="E34" i="85"/>
  <c r="H34" i="85"/>
  <c r="H9" i="85"/>
  <c r="F31" i="85"/>
  <c r="G54" i="85"/>
  <c r="E61" i="85"/>
  <c r="H53" i="85"/>
  <c r="F45" i="85"/>
  <c r="H45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F54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E31" i="85"/>
  <c r="E41" i="83"/>
  <c r="E31" i="83"/>
  <c r="H56" i="85" l="1"/>
  <c r="F63" i="85"/>
  <c r="H63" i="85" s="1"/>
  <c r="E54" i="85"/>
  <c r="C56" i="85"/>
  <c r="F65" i="85" l="1"/>
  <c r="H65" i="85" s="1"/>
  <c r="E56" i="85"/>
  <c r="C63" i="85"/>
  <c r="F67" i="85"/>
  <c r="H67" i="85" s="1"/>
  <c r="C65" i="85" l="1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<sst xmlns="http://schemas.openxmlformats.org/spreadsheetml/2006/main" count="716" uniqueCount="488">
  <si>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</si>
  <si>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</si>
  <si>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</si>
  <si>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</si>
  <si>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</si>
  <si>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</si>
  <si>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</si>
  <si>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</si>
  <si>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</si>
  <si>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</si>
  <si>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</si>
  <si>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</si>
  <si>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</si>
  <si>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</si>
  <si>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</si>
  <si>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</si>
  <si>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</si>
  <si>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</si>
  <si>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</si>
  <si>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</si>
  <si>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</si>
  <si>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</si>
  <si>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</si>
  <si>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</si>
  <si>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</si>
  <si>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</si>
  <si>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</si>
  <si>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</si>
  <si>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</si>
  <si>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</si>
  <si>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</si>
  <si>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</si>
  <si>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</si>
  <si>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</si>
  <si>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</si>
  <si>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</si>
  <si>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</si>
  <si>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</si>
  <si>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</si>
  <si>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</si>
  <si>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</si>
  <si>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</si>
  <si>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</si>
  <si>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</si>
  <si>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</si>
  <si>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</si>
  <si>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</si>
  <si>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</si>
  <si>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</si>
  <si>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</si>
  <si>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</si>
  <si>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</si>
  <si>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</si>
  <si>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</si>
  <si>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</si>
  <si>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</si>
  <si>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</si>
  <si>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</si>
  <si>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</si>
  <si>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</si>
  <si>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</si>
  <si>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</si>
  <si>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</si>
  <si>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</si>
  <si>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</si>
  <si>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</si>
  <si>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</si>
  <si>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</si>
  <si>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</si>
  <si>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</si>
  <si>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</si>
  <si>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</si>
  <si>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</si>
  <si>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</si>
  <si>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</si>
  <si>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</si>
  <si>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</si>
  <si>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</si>
  <si>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</si>
  <si>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</si>
  <si>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</si>
  <si>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</si>
  <si>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</si>
  <si>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</si>
  <si>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</si>
  <si>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</si>
  <si>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</si>
  <si>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</si>
  <si>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</si>
  <si>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</si>
  <si>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</si>
  <si>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</si>
  <si>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</si>
  <si>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</si>
  <si>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</si>
  <si>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</si>
  <si>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</si>
  <si>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</si>
  <si>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</si>
  <si>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</si>
  <si>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</si>
  <si>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</si>
  <si>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</si>
  <si>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</si>
  <si>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</si>
  <si>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</si>
  <si>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</si>
  <si>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</si>
  <si>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</si>
  <si>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</si>
  <si>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</si>
  <si>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</si>
  <si>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</si>
  <si>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</si>
  <si>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</si>
  <si>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</si>
  <si>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</si>
  <si>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</si>
  <si>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</si>
  <si>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</si>
  <si>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</si>
  <si>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</si>
  <si>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</si>
  <si>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</si>
  <si>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</si>
  <si>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</si>
  <si>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</si>
  <si>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</si>
  <si>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</si>
  <si>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</si>
  <si>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</si>
  <si>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</si>
  <si>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</si>
  <si>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</si>
  <si>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</si>
  <si>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</si>
  <si>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</si>
  <si>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</si>
  <si>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</si>
  <si>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</si>
  <si>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</si>
  <si>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</si>
  <si>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</si>
  <si>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</si>
  <si>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</si>
  <si>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</si>
  <si>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</si>
  <si>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</si>
  <si>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</si>
  <si>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</si>
  <si>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</si>
  <si>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</si>
  <si>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</si>
  <si>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</si>
  <si>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</si>
  <si>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</si>
  <si>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</si>
  <si>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</si>
  <si>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</si>
  <si>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</si>
  <si>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</si>
  <si>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</si>
  <si>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</si>
  <si>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</si>
  <si>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</si>
  <si>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</si>
  <si>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</si>
  <si>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</si>
  <si>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</si>
  <si>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</si>
  <si>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</si>
  <si>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</si>
  <si>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</si>
  <si>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</si>
  <si>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</si>
  <si>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</si>
  <si>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</si>
  <si>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</si>
  <si>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</si>
  <si>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</si>
  <si>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</si>
  <si>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</si>
  <si>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</si>
  <si>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</si>
  <si>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</si>
  <si>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</si>
  <si>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</si>
  <si>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</si>
  <si>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</si>
  <si>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</si>
  <si>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</si>
  <si>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</si>
  <si>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</si>
  <si>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</si>
  <si>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</si>
  <si>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</si>
  <si>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</si>
  <si>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</si>
  <si>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</si>
  <si>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</si>
  <si>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</si>
  <si>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</si>
  <si>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</si>
  <si>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</si>
  <si>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</si>
  <si>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</si>
  <si>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</si>
  <si>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</si>
  <si>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</si>
  <si>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</si>
  <si>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</si>
  <si>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</si>
  <si>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</si>
  <si>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</si>
  <si>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</si>
  <si>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</si>
  <si>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</si>
  <si>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</si>
  <si>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</si>
  <si>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</si>
  <si>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</si>
  <si>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</si>
  <si>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</si>
  <si>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</si>
  <si>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</si>
  <si>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</si>
  <si>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</si>
  <si>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</si>
  <si>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</si>
  <si>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</si>
  <si>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</si>
  <si>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</si>
  <si>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</si>
  <si>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</si>
  <si>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</si>
  <si>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</si>
  <si>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</si>
  <si>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</si>
  <si>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</si>
  <si>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</si>
  <si>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</si>
  <si>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</si>
  <si>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</si>
  <si>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</si>
  <si>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</si>
  <si>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</si>
  <si>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</si>
  <si>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</si>
  <si>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</si>
  <si>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</si>
  <si>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</si>
  <si>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</si>
  <si>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</si>
  <si>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</si>
  <si>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</si>
  <si>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</si>
  <si>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</si>
  <si>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</si>
  <si>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</si>
  <si>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</si>
  <si>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</si>
  <si>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</si>
  <si>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</si>
  <si>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</si>
  <si>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</si>
  <si>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</si>
  <si>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</si>
  <si>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</si>
  <si>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</si>
  <si>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</si>
  <si>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</si>
  <si>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</si>
  <si>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</si>
  <si>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</si>
  <si>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</si>
  <si>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</si>
  <si>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</si>
  <si>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</si>
  <si>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</si>
  <si>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</si>
  <si>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</si>
  <si>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</si>
  <si>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</si>
  <si>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</si>
  <si>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</si>
  <si>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</si>
  <si>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</si>
  <si>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</si>
  <si>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</si>
  <si>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</si>
  <si>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</si>
  <si>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</si>
  <si>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</si>
  <si>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</si>
  <si>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</si>
  <si>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</si>
  <si>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</si>
  <si>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</si>
  <si>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</si>
  <si>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</si>
  <si>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</si>
  <si>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</si>
  <si>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</si>
  <si>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</si>
  <si>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</si>
  <si>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</si>
  <si>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</si>
  <si>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</si>
  <si>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</si>
  <si>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</si>
  <si>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</si>
  <si>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</si>
  <si>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</si>
  <si>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</si>
  <si>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</si>
  <si>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</si>
  <si>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</si>
  <si>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</si>
  <si>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</si>
  <si>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</si>
  <si>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</si>
  <si>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</si>
  <si>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</si>
  <si>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</si>
  <si>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</si>
  <si>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</si>
  <si>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</si>
  <si>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</si>
  <si>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</si>
  <si>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</si>
  <si>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</si>
  <si>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</si>
  <si>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</si>
  <si>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</si>
  <si>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</si>
  <si>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</si>
  <si>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</si>
  <si>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</si>
  <si>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</si>
  <si>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</si>
  <si>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</si>
  <si>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</si>
  <si>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</si>
  <si>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</si>
  <si>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</si>
  <si>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</si>
  <si>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</si>
  <si>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</si>
  <si>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</si>
  <si>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</si>
  <si>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</si>
  <si>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</si>
  <si>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</si>
  <si>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</si>
  <si>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</si>
  <si>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</si>
  <si>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</si>
  <si>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</si>
  <si>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</si>
  <si>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</si>
  <si>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</si>
  <si>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</si>
  <si>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</si>
  <si>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</si>
  <si>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</si>
  <si>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</si>
  <si>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</si>
  <si>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</si>
  <si>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</si>
  <si>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</si>
  <si>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</si>
  <si>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</si>
  <si>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</si>
  <si>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</si>
  <si>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</si>
  <si>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</si>
  <si>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</si>
  <si>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</si>
  <si>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</si>
  <si>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</si>
  <si>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</si>
  <si>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</si>
  <si>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</si>
  <si>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</si>
  <si>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</si>
  <si>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</si>
  <si>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</si>
  <si>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</si>
  <si>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</si>
  <si>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</si>
  <si>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</si>
  <si>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</si>
  <si>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</si>
  <si>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</si>
  <si>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</si>
  <si>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</si>
  <si>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</si>
  <si>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</si>
  <si>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</si>
  <si>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</si>
  <si>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</si>
  <si>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</si>
  <si>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</si>
  <si>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</si>
  <si>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</si>
  <si>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</si>
  <si>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</si>
  <si>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</si>
  <si>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</si>
  <si>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</si>
  <si>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</si>
  <si>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</si>
  <si>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</si>
  <si>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</si>
  <si>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</si>
  <si>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</si>
  <si>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</si>
  <si>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</si>
  <si>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</si>
  <si>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</si>
  <si>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</si>
  <si>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</si>
  <si>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</si>
  <si>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</si>
  <si>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</si>
  <si>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</si>
  <si>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</si>
  <si>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</si>
  <si>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</si>
  <si>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</si>
  <si>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</si>
  <si>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</si>
  <si>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</si>
  <si>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</si>
  <si>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</si>
  <si>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</si>
  <si>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</si>
  <si>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</si>
  <si>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</si>
  <si>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</si>
  <si>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</si>
  <si>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</si>
  <si>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</si>
  <si>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</si>
  <si>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</si>
  <si>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</si>
  <si>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</si>
  <si>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</si>
  <si>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</si>
  <si>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</si>
  <si>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</si>
  <si>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</si>
  <si>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</si>
  <si>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</si>
  <si>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≥4,5%</t>
  </si>
  <si>
    <t>კოეფიციენტი</t>
  </si>
  <si>
    <t>თანხა (ლარი)</t>
  </si>
  <si>
    <t>Bank of Georgia</t>
  </si>
  <si>
    <t xml:space="preserve">Neil Janin </t>
  </si>
  <si>
    <t xml:space="preserve">Kakhaber Kiknavelidze </t>
  </si>
  <si>
    <t>www.bog.ge</t>
  </si>
  <si>
    <t>Table9 (Capital), N39</t>
  </si>
  <si>
    <t>Table9 (Capital), N37</t>
  </si>
  <si>
    <t>Table9 (Capital), N17</t>
  </si>
  <si>
    <t>Table9 (Capital), N18</t>
  </si>
  <si>
    <t>Table9 (Capital), N10</t>
  </si>
  <si>
    <t>Table9 (Capital), N2</t>
  </si>
  <si>
    <t>Table9 (Capital), N12</t>
  </si>
  <si>
    <t>Table9 (Capital), N3</t>
  </si>
  <si>
    <t>Table9 (Capital), N6</t>
  </si>
  <si>
    <t>Table9 (Capital), N4,N8</t>
  </si>
  <si>
    <t>Less:  Reserves</t>
  </si>
  <si>
    <t>Tamaz Giorgadze</t>
  </si>
  <si>
    <t xml:space="preserve">Alasdair Breach </t>
  </si>
  <si>
    <t>Hanna Loikkanen</t>
  </si>
  <si>
    <t>Jonathan Muir</t>
  </si>
  <si>
    <t>Levan Kulijanishvili</t>
  </si>
  <si>
    <t xml:space="preserve">Mikheil Gomarteli </t>
  </si>
  <si>
    <t>Giorgi Chiladze</t>
  </si>
  <si>
    <t>Ramaz Kukuladze</t>
  </si>
  <si>
    <t>David Tsiklauri</t>
  </si>
  <si>
    <t>Vasil Khodeli</t>
  </si>
  <si>
    <t>Vakhtang Bobokhidze</t>
  </si>
  <si>
    <t>JSC Georgia Capital</t>
  </si>
  <si>
    <t>Harding Loevner Management LP</t>
  </si>
  <si>
    <t>QUILLEN III CECIL DYER</t>
  </si>
  <si>
    <t>Bank of Georgia Group Plc</t>
  </si>
  <si>
    <t>JSC BGEO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</si>
</sst>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i/>
      <sz val="10"/>
      <name val="Sylfaen"/>
      <family val="1"/>
    </font>
    <font>
      <i/>
      <sz val="10"/>
      <color theme="1"/>
      <name val="Sylfaen"/>
      <family val="1"/>
    </font>
    <font>
      <sz val="10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4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193" fontId="87" fillId="2" borderId="25" xfId="0" applyNumberFormat="1" applyFont="1" applyFill="1" applyBorder="1" applyAlignment="1" applyProtection="1">
      <alignment vertical="center"/>
      <protection locked="0"/>
    </xf>
    <xf numFmtId="193" fontId="87" fillId="2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93" fontId="88" fillId="0" borderId="13" xfId="0" applyNumberFormat="1" applyFont="1" applyBorder="1" applyAlignment="1">
      <alignment vertic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92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5" fillId="0" borderId="0" xfId="11" applyFont="1" applyFill="1" applyBorder="1" applyProtection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7" xfId="0" applyFont="1" applyFill="1" applyBorder="1" applyAlignment="1">
      <alignment horizontal="left" vertical="center" wrapText="1"/>
    </xf>
    <xf numFmtId="0" fontId="101" fillId="0" borderId="88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9" fontId="101" fillId="0" borderId="87" xfId="20962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9" fontId="103" fillId="0" borderId="25" xfId="20962" applyFont="1" applyFill="1" applyBorder="1" applyAlignment="1" applyProtection="1">
      <alignment horizontal="left" vertical="center"/>
    </xf>
    <xf numFmtId="37" fontId="97" fillId="0" borderId="26" xfId="1" applyNumberFormat="1" applyFont="1" applyFill="1" applyBorder="1" applyAlignment="1" applyProtection="1">
      <alignment horizontal="left" vertical="center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5" fillId="36" borderId="87" xfId="0" applyNumberFormat="1" applyFont="1" applyFill="1" applyBorder="1" applyAlignment="1">
      <alignment vertical="center" wrapText="1"/>
    </xf>
    <xf numFmtId="3" fontId="105" fillId="36" borderId="88" xfId="0" applyNumberFormat="1" applyFont="1" applyFill="1" applyBorder="1" applyAlignment="1">
      <alignment vertical="center" wrapText="1"/>
    </xf>
    <xf numFmtId="3" fontId="105" fillId="0" borderId="87" xfId="0" applyNumberFormat="1" applyFont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7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9" fillId="37" borderId="0" xfId="20" applyNumberFormat="1" applyBorder="1"/>
    <xf numFmtId="10" fontId="9" fillId="37" borderId="103" xfId="20" applyNumberFormat="1" applyBorder="1"/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2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4" fontId="2" fillId="0" borderId="0" xfId="0" applyNumberFormat="1" applyFont="1"/>
    <xf numFmtId="164" fontId="2" fillId="0" borderId="0" xfId="7" applyNumberFormat="1" applyFont="1"/>
    <xf numFmtId="164" fontId="84" fillId="0" borderId="0" xfId="7" applyNumberFormat="1" applyFont="1"/>
    <xf numFmtId="164" fontId="2" fillId="0" borderId="0" xfId="7" applyNumberFormat="1" applyFont="1" applyBorder="1"/>
    <xf numFmtId="164" fontId="84" fillId="0" borderId="0" xfId="7" applyNumberFormat="1" applyFont="1" applyBorder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Alignment="1" applyProtection="1">
      <alignment horizontal="right"/>
      <protection locked="0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164" fontId="2" fillId="0" borderId="3" xfId="7" applyNumberFormat="1" applyFont="1" applyFill="1" applyBorder="1" applyAlignment="1">
      <alignment horizontal="center" vertical="center" wrapText="1"/>
    </xf>
    <xf numFmtId="164" fontId="2" fillId="0" borderId="22" xfId="7" applyNumberFormat="1" applyFont="1" applyFill="1" applyBorder="1" applyAlignment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93" fontId="84" fillId="0" borderId="104" xfId="0" applyNumberFormat="1" applyFont="1" applyBorder="1" applyAlignment="1">
      <alignment vertical="center"/>
    </xf>
    <xf numFmtId="193" fontId="106" fillId="36" borderId="16" xfId="0" applyNumberFormat="1" applyFont="1" applyFill="1" applyBorder="1" applyAlignment="1">
      <alignment vertical="center"/>
    </xf>
    <xf numFmtId="0" fontId="84" fillId="0" borderId="12" xfId="0" applyFont="1" applyBorder="1" applyAlignment="1">
      <alignment horizontal="left" wrapText="1" indent="2"/>
    </xf>
    <xf numFmtId="193" fontId="106" fillId="36" borderId="62" xfId="0" applyNumberFormat="1" applyFont="1" applyFill="1" applyBorder="1" applyAlignment="1">
      <alignment vertical="center"/>
    </xf>
    <xf numFmtId="0" fontId="107" fillId="0" borderId="0" xfId="0" applyFont="1"/>
    <xf numFmtId="0" fontId="108" fillId="0" borderId="0" xfId="0" applyFont="1" applyFill="1" applyBorder="1" applyAlignment="1" applyProtection="1">
      <alignment horizontal="right"/>
      <protection locked="0"/>
    </xf>
    <xf numFmtId="0" fontId="3" fillId="0" borderId="6" xfId="0" applyFont="1" applyFill="1" applyBorder="1" applyAlignment="1">
      <alignment horizontal="center" vertical="center" wrapText="1"/>
    </xf>
    <xf numFmtId="167" fontId="107" fillId="0" borderId="67" xfId="0" applyNumberFormat="1" applyFont="1" applyBorder="1" applyAlignment="1">
      <alignment horizontal="center"/>
    </xf>
    <xf numFmtId="167" fontId="107" fillId="0" borderId="65" xfId="0" applyNumberFormat="1" applyFont="1" applyBorder="1" applyAlignment="1">
      <alignment horizontal="center"/>
    </xf>
    <xf numFmtId="167" fontId="108" fillId="76" borderId="65" xfId="0" applyNumberFormat="1" applyFont="1" applyFill="1" applyBorder="1" applyAlignment="1">
      <alignment horizontal="center"/>
    </xf>
    <xf numFmtId="167" fontId="109" fillId="0" borderId="65" xfId="0" applyNumberFormat="1" applyFont="1" applyBorder="1" applyAlignment="1">
      <alignment horizontal="center"/>
    </xf>
    <xf numFmtId="167" fontId="107" fillId="0" borderId="68" xfId="0" applyNumberFormat="1" applyFont="1" applyBorder="1" applyAlignment="1">
      <alignment horizontal="center"/>
    </xf>
    <xf numFmtId="167" fontId="106" fillId="36" borderId="60" xfId="0" applyNumberFormat="1" applyFont="1" applyFill="1" applyBorder="1" applyAlignment="1">
      <alignment horizontal="center"/>
    </xf>
    <xf numFmtId="167" fontId="107" fillId="0" borderId="64" xfId="0" applyNumberFormat="1" applyFont="1" applyBorder="1" applyAlignment="1">
      <alignment horizontal="center"/>
    </xf>
    <xf numFmtId="167" fontId="106" fillId="36" borderId="63" xfId="0" applyNumberFormat="1" applyFont="1" applyFill="1" applyBorder="1" applyAlignment="1">
      <alignment horizontal="center"/>
    </xf>
    <xf numFmtId="0" fontId="88" fillId="0" borderId="11" xfId="0" applyFont="1" applyBorder="1" applyAlignment="1">
      <alignment horizontal="left" wrapText="1" indent="3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0" fontId="3" fillId="0" borderId="101" xfId="20962" applyNumberFormat="1" applyFont="1" applyFill="1" applyBorder="1" applyAlignment="1">
      <alignment vertical="center"/>
    </xf>
    <xf numFmtId="10" fontId="3" fillId="0" borderId="102" xfId="20962" applyNumberFormat="1" applyFont="1" applyFill="1" applyBorder="1" applyAlignment="1">
      <alignment vertical="center"/>
    </xf>
    <xf numFmtId="0" fontId="2" fillId="0" borderId="93" xfId="0" applyFont="1" applyBorder="1" applyAlignment="1">
      <alignment wrapText="1"/>
    </xf>
    <xf numFmtId="0" fontId="95" fillId="0" borderId="87" xfId="11" applyFont="1" applyFill="1" applyBorder="1" applyProtection="1">
      <protection locked="0"/>
    </xf>
    <xf numFmtId="0" fontId="110" fillId="0" borderId="87" xfId="0" applyFont="1" applyFill="1" applyBorder="1" applyProtection="1">
      <protection locked="0"/>
    </xf>
    <xf numFmtId="10" fontId="84" fillId="0" borderId="23" xfId="20962" applyNumberFormat="1" applyFont="1" applyBorder="1" applyAlignment="1"/>
    <xf numFmtId="10" fontId="84" fillId="0" borderId="42" xfId="20962" applyNumberFormat="1" applyFont="1" applyBorder="1" applyAlignment="1"/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B2" sqref="B2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4"/>
      <c r="B1" s="232" t="s">
        <v>355</v>
      </c>
      <c r="C1" s="184"/>
    </row>
    <row r="2" spans="1:3">
      <c r="A2" s="233">
        <v>1</v>
      </c>
      <c r="B2" s="402" t="s">
        <v>356</v>
      </c>
      <c r="C2" s="101" t="s">
        <v>457</v>
      </c>
    </row>
    <row r="3" spans="1:3">
      <c r="A3" s="233">
        <v>2</v>
      </c>
      <c r="B3" s="403" t="s">
        <v>352</v>
      </c>
      <c r="C3" s="101" t="s">
        <v>458</v>
      </c>
    </row>
    <row r="4" spans="1:3">
      <c r="A4" s="233">
        <v>3</v>
      </c>
      <c r="B4" s="404" t="s">
        <v>357</v>
      </c>
      <c r="C4" s="101" t="s">
        <v>459</v>
      </c>
    </row>
    <row r="5" spans="1:3">
      <c r="A5" s="234">
        <v>4</v>
      </c>
      <c r="B5" s="405" t="s">
        <v>353</v>
      </c>
      <c r="C5" s="101" t="s">
        <v>460</v>
      </c>
    </row>
    <row r="6" spans="1:3" s="235" customFormat="1" ht="45.75" customHeight="1">
      <c r="A6" s="412" t="s">
        <v>442</v>
      </c>
      <c r="B6" s="413"/>
      <c r="C6" s="413"/>
    </row>
    <row r="7" spans="1:3" ht="15">
      <c r="A7" s="236" t="s">
        <v>34</v>
      </c>
      <c r="B7" s="232" t="s">
        <v>354</v>
      </c>
    </row>
    <row r="8" spans="1:3">
      <c r="A8" s="184">
        <v>1</v>
      </c>
      <c r="B8" s="282" t="s">
        <v>25</v>
      </c>
    </row>
    <row r="9" spans="1:3">
      <c r="A9" s="184">
        <v>2</v>
      </c>
      <c r="B9" s="283" t="s">
        <v>26</v>
      </c>
    </row>
    <row r="10" spans="1:3">
      <c r="A10" s="184">
        <v>3</v>
      </c>
      <c r="B10" s="283" t="s">
        <v>27</v>
      </c>
    </row>
    <row r="11" spans="1:3">
      <c r="A11" s="184">
        <v>4</v>
      </c>
      <c r="B11" s="283" t="s">
        <v>28</v>
      </c>
      <c r="C11" s="107"/>
    </row>
    <row r="12" spans="1:3">
      <c r="A12" s="184">
        <v>5</v>
      </c>
      <c r="B12" s="283" t="s">
        <v>29</v>
      </c>
    </row>
    <row r="13" spans="1:3">
      <c r="A13" s="184">
        <v>6</v>
      </c>
      <c r="B13" s="284" t="s">
        <v>364</v>
      </c>
    </row>
    <row r="14" spans="1:3">
      <c r="A14" s="184">
        <v>7</v>
      </c>
      <c r="B14" s="283" t="s">
        <v>358</v>
      </c>
    </row>
    <row r="15" spans="1:3">
      <c r="A15" s="184">
        <v>8</v>
      </c>
      <c r="B15" s="283" t="s">
        <v>359</v>
      </c>
    </row>
    <row r="16" spans="1:3">
      <c r="A16" s="184">
        <v>9</v>
      </c>
      <c r="B16" s="283" t="s">
        <v>30</v>
      </c>
    </row>
    <row r="17" spans="1:2">
      <c r="A17" s="401" t="s">
        <v>441</v>
      </c>
      <c r="B17" s="400" t="s">
        <v>425</v>
      </c>
    </row>
    <row r="18" spans="1:2">
      <c r="A18" s="184">
        <v>10</v>
      </c>
      <c r="B18" s="283" t="s">
        <v>31</v>
      </c>
    </row>
    <row r="19" spans="1:2">
      <c r="A19" s="184">
        <v>11</v>
      </c>
      <c r="B19" s="284" t="s">
        <v>360</v>
      </c>
    </row>
    <row r="20" spans="1:2">
      <c r="A20" s="184">
        <v>12</v>
      </c>
      <c r="B20" s="284" t="s">
        <v>32</v>
      </c>
    </row>
    <row r="21" spans="1:2">
      <c r="A21" s="184">
        <v>13</v>
      </c>
      <c r="B21" s="285" t="s">
        <v>361</v>
      </c>
    </row>
    <row r="22" spans="1:2">
      <c r="A22" s="184">
        <v>14</v>
      </c>
      <c r="B22" s="282" t="s">
        <v>388</v>
      </c>
    </row>
    <row r="23" spans="1:2">
      <c r="A23" s="237">
        <v>15</v>
      </c>
      <c r="B23" s="284" t="s">
        <v>33</v>
      </c>
    </row>
    <row r="24" spans="1:2">
      <c r="A24" s="110"/>
      <c r="B24" s="20"/>
    </row>
    <row r="25" spans="1:2">
      <c r="A25" s="110"/>
      <c r="B25" s="20"/>
    </row>
    <row r="26" spans="1:2">
      <c r="A26" s="110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1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9.5703125" style="110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">
        <v>457</v>
      </c>
    </row>
    <row r="2" spans="1:3" s="96" customFormat="1" ht="15.75" customHeight="1">
      <c r="A2" s="96" t="s">
        <v>36</v>
      </c>
      <c r="B2" s="480">
        <v>43281</v>
      </c>
    </row>
    <row r="3" spans="1:3" s="96" customFormat="1" ht="15.75" customHeight="1"/>
    <row r="4" spans="1:3" ht="13.5" thickBot="1">
      <c r="A4" s="110" t="s">
        <v>256</v>
      </c>
      <c r="B4" s="165" t="s">
        <v>255</v>
      </c>
    </row>
    <row r="5" spans="1:3">
      <c r="A5" s="111" t="s">
        <v>11</v>
      </c>
      <c r="B5" s="112"/>
      <c r="C5" s="113" t="s">
        <v>78</v>
      </c>
    </row>
    <row r="6" spans="1:3">
      <c r="A6" s="114">
        <v>1</v>
      </c>
      <c r="B6" s="115" t="s">
        <v>254</v>
      </c>
      <c r="C6" s="116">
        <f>SUM(C7:C11)</f>
        <v>1349424324.52</v>
      </c>
    </row>
    <row r="7" spans="1:3">
      <c r="A7" s="114">
        <v>2</v>
      </c>
      <c r="B7" s="117" t="s">
        <v>253</v>
      </c>
      <c r="C7" s="118">
        <v>27821150.18</v>
      </c>
    </row>
    <row r="8" spans="1:3">
      <c r="A8" s="114">
        <v>3</v>
      </c>
      <c r="B8" s="119" t="s">
        <v>252</v>
      </c>
      <c r="C8" s="118">
        <v>142156854.34</v>
      </c>
    </row>
    <row r="9" spans="1:3">
      <c r="A9" s="114">
        <v>4</v>
      </c>
      <c r="B9" s="119" t="s">
        <v>251</v>
      </c>
      <c r="C9" s="118">
        <v>26621313</v>
      </c>
    </row>
    <row r="10" spans="1:3">
      <c r="A10" s="114">
        <v>5</v>
      </c>
      <c r="B10" s="119" t="s">
        <v>250</v>
      </c>
      <c r="C10" s="118">
        <v>0</v>
      </c>
    </row>
    <row r="11" spans="1:3">
      <c r="A11" s="114">
        <v>6</v>
      </c>
      <c r="B11" s="120" t="s">
        <v>249</v>
      </c>
      <c r="C11" s="118">
        <v>1152825007</v>
      </c>
    </row>
    <row r="12" spans="1:3" s="83" customFormat="1">
      <c r="A12" s="114">
        <v>7</v>
      </c>
      <c r="B12" s="115" t="s">
        <v>248</v>
      </c>
      <c r="C12" s="121">
        <f>SUM(C13:C27)</f>
        <v>124302710.87</v>
      </c>
    </row>
    <row r="13" spans="1:3" s="83" customFormat="1">
      <c r="A13" s="114">
        <v>8</v>
      </c>
      <c r="B13" s="122" t="s">
        <v>247</v>
      </c>
      <c r="C13" s="123">
        <v>26621313</v>
      </c>
    </row>
    <row r="14" spans="1:3" s="83" customFormat="1" ht="25.5">
      <c r="A14" s="114">
        <v>9</v>
      </c>
      <c r="B14" s="124" t="s">
        <v>246</v>
      </c>
      <c r="C14" s="123">
        <v>0</v>
      </c>
    </row>
    <row r="15" spans="1:3" s="83" customFormat="1">
      <c r="A15" s="114">
        <v>10</v>
      </c>
      <c r="B15" s="125" t="s">
        <v>245</v>
      </c>
      <c r="C15" s="123">
        <v>80783082.489999995</v>
      </c>
    </row>
    <row r="16" spans="1:3" s="83" customFormat="1">
      <c r="A16" s="114">
        <v>11</v>
      </c>
      <c r="B16" s="126" t="s">
        <v>244</v>
      </c>
      <c r="C16" s="123">
        <v>0</v>
      </c>
    </row>
    <row r="17" spans="1:3" s="83" customFormat="1">
      <c r="A17" s="114">
        <v>12</v>
      </c>
      <c r="B17" s="125" t="s">
        <v>243</v>
      </c>
      <c r="C17" s="123">
        <v>2531951.2000000002</v>
      </c>
    </row>
    <row r="18" spans="1:3" s="83" customFormat="1">
      <c r="A18" s="114">
        <v>13</v>
      </c>
      <c r="B18" s="125" t="s">
        <v>242</v>
      </c>
      <c r="C18" s="123">
        <v>0</v>
      </c>
    </row>
    <row r="19" spans="1:3" s="83" customFormat="1">
      <c r="A19" s="114">
        <v>14</v>
      </c>
      <c r="B19" s="125" t="s">
        <v>241</v>
      </c>
      <c r="C19" s="123">
        <v>0</v>
      </c>
    </row>
    <row r="20" spans="1:3" s="83" customFormat="1">
      <c r="A20" s="114">
        <v>15</v>
      </c>
      <c r="B20" s="125" t="s">
        <v>240</v>
      </c>
      <c r="C20" s="123">
        <v>0</v>
      </c>
    </row>
    <row r="21" spans="1:3" s="83" customFormat="1" ht="25.5">
      <c r="A21" s="114">
        <v>16</v>
      </c>
      <c r="B21" s="124" t="s">
        <v>239</v>
      </c>
      <c r="C21" s="123">
        <v>0</v>
      </c>
    </row>
    <row r="22" spans="1:3" s="83" customFormat="1">
      <c r="A22" s="114">
        <v>17</v>
      </c>
      <c r="B22" s="127" t="s">
        <v>238</v>
      </c>
      <c r="C22" s="123">
        <v>14366364.18</v>
      </c>
    </row>
    <row r="23" spans="1:3" s="83" customFormat="1">
      <c r="A23" s="114">
        <v>18</v>
      </c>
      <c r="B23" s="124" t="s">
        <v>237</v>
      </c>
      <c r="C23" s="123">
        <v>0</v>
      </c>
    </row>
    <row r="24" spans="1:3" s="83" customFormat="1" ht="25.5">
      <c r="A24" s="114">
        <v>19</v>
      </c>
      <c r="B24" s="124" t="s">
        <v>214</v>
      </c>
      <c r="C24" s="123">
        <v>0</v>
      </c>
    </row>
    <row r="25" spans="1:3" s="83" customFormat="1">
      <c r="A25" s="114">
        <v>20</v>
      </c>
      <c r="B25" s="128" t="s">
        <v>236</v>
      </c>
      <c r="C25" s="123">
        <v>0</v>
      </c>
    </row>
    <row r="26" spans="1:3" s="83" customFormat="1">
      <c r="A26" s="114">
        <v>21</v>
      </c>
      <c r="B26" s="128" t="s">
        <v>235</v>
      </c>
      <c r="C26" s="123">
        <v>0</v>
      </c>
    </row>
    <row r="27" spans="1:3" s="83" customFormat="1">
      <c r="A27" s="114">
        <v>22</v>
      </c>
      <c r="B27" s="128" t="s">
        <v>234</v>
      </c>
      <c r="C27" s="123">
        <v>0</v>
      </c>
    </row>
    <row r="28" spans="1:3" s="83" customFormat="1">
      <c r="A28" s="114">
        <v>23</v>
      </c>
      <c r="B28" s="129" t="s">
        <v>233</v>
      </c>
      <c r="C28" s="121">
        <f>C6-C12</f>
        <v>1225121613.6500001</v>
      </c>
    </row>
    <row r="29" spans="1:3" s="83" customFormat="1">
      <c r="A29" s="130"/>
      <c r="B29" s="131"/>
      <c r="C29" s="123"/>
    </row>
    <row r="30" spans="1:3" s="83" customFormat="1">
      <c r="A30" s="130">
        <v>24</v>
      </c>
      <c r="B30" s="129" t="s">
        <v>232</v>
      </c>
      <c r="C30" s="121">
        <f>C31+C34</f>
        <v>0</v>
      </c>
    </row>
    <row r="31" spans="1:3" s="83" customFormat="1">
      <c r="A31" s="130">
        <v>25</v>
      </c>
      <c r="B31" s="119" t="s">
        <v>231</v>
      </c>
      <c r="C31" s="132">
        <f>C32+C33</f>
        <v>0</v>
      </c>
    </row>
    <row r="32" spans="1:3" s="83" customFormat="1">
      <c r="A32" s="130">
        <v>26</v>
      </c>
      <c r="B32" s="133" t="s">
        <v>313</v>
      </c>
      <c r="C32" s="123"/>
    </row>
    <row r="33" spans="1:3" s="83" customFormat="1">
      <c r="A33" s="130">
        <v>27</v>
      </c>
      <c r="B33" s="133" t="s">
        <v>230</v>
      </c>
      <c r="C33" s="123"/>
    </row>
    <row r="34" spans="1:3" s="83" customFormat="1">
      <c r="A34" s="130">
        <v>28</v>
      </c>
      <c r="B34" s="119" t="s">
        <v>229</v>
      </c>
      <c r="C34" s="123"/>
    </row>
    <row r="35" spans="1:3" s="83" customFormat="1">
      <c r="A35" s="130">
        <v>29</v>
      </c>
      <c r="B35" s="129" t="s">
        <v>228</v>
      </c>
      <c r="C35" s="121">
        <f>SUM(C36:C40)</f>
        <v>0</v>
      </c>
    </row>
    <row r="36" spans="1:3" s="83" customFormat="1">
      <c r="A36" s="130">
        <v>30</v>
      </c>
      <c r="B36" s="124" t="s">
        <v>227</v>
      </c>
      <c r="C36" s="123"/>
    </row>
    <row r="37" spans="1:3" s="83" customFormat="1">
      <c r="A37" s="130">
        <v>31</v>
      </c>
      <c r="B37" s="125" t="s">
        <v>226</v>
      </c>
      <c r="C37" s="123"/>
    </row>
    <row r="38" spans="1:3" s="83" customFormat="1" ht="25.5">
      <c r="A38" s="130">
        <v>32</v>
      </c>
      <c r="B38" s="124" t="s">
        <v>225</v>
      </c>
      <c r="C38" s="123"/>
    </row>
    <row r="39" spans="1:3" s="83" customFormat="1" ht="25.5">
      <c r="A39" s="130">
        <v>33</v>
      </c>
      <c r="B39" s="124" t="s">
        <v>214</v>
      </c>
      <c r="C39" s="123"/>
    </row>
    <row r="40" spans="1:3" s="83" customFormat="1">
      <c r="A40" s="130">
        <v>34</v>
      </c>
      <c r="B40" s="128" t="s">
        <v>224</v>
      </c>
      <c r="C40" s="123"/>
    </row>
    <row r="41" spans="1:3" s="83" customFormat="1">
      <c r="A41" s="130">
        <v>35</v>
      </c>
      <c r="B41" s="129" t="s">
        <v>223</v>
      </c>
      <c r="C41" s="121">
        <f>C30-C35</f>
        <v>0</v>
      </c>
    </row>
    <row r="42" spans="1:3" s="83" customFormat="1">
      <c r="A42" s="130"/>
      <c r="B42" s="131"/>
      <c r="C42" s="123"/>
    </row>
    <row r="43" spans="1:3" s="83" customFormat="1">
      <c r="A43" s="130">
        <v>36</v>
      </c>
      <c r="B43" s="134" t="s">
        <v>222</v>
      </c>
      <c r="C43" s="121">
        <f>SUM(C44:C46)</f>
        <v>485145624.32308716</v>
      </c>
    </row>
    <row r="44" spans="1:3" s="83" customFormat="1">
      <c r="A44" s="130">
        <v>37</v>
      </c>
      <c r="B44" s="119" t="s">
        <v>221</v>
      </c>
      <c r="C44" s="123">
        <v>379998000</v>
      </c>
    </row>
    <row r="45" spans="1:3" s="83" customFormat="1">
      <c r="A45" s="130">
        <v>38</v>
      </c>
      <c r="B45" s="119" t="s">
        <v>220</v>
      </c>
      <c r="C45" s="123">
        <v>0</v>
      </c>
    </row>
    <row r="46" spans="1:3" s="83" customFormat="1">
      <c r="A46" s="130">
        <v>39</v>
      </c>
      <c r="B46" s="119" t="s">
        <v>219</v>
      </c>
      <c r="C46" s="123">
        <v>105147624.32308716</v>
      </c>
    </row>
    <row r="47" spans="1:3" s="83" customFormat="1">
      <c r="A47" s="130">
        <v>40</v>
      </c>
      <c r="B47" s="134" t="s">
        <v>218</v>
      </c>
      <c r="C47" s="121">
        <f>SUM(C48:C51)</f>
        <v>0</v>
      </c>
    </row>
    <row r="48" spans="1:3" s="83" customFormat="1">
      <c r="A48" s="130">
        <v>41</v>
      </c>
      <c r="B48" s="124" t="s">
        <v>217</v>
      </c>
      <c r="C48" s="123"/>
    </row>
    <row r="49" spans="1:3" s="83" customFormat="1">
      <c r="A49" s="130">
        <v>42</v>
      </c>
      <c r="B49" s="125" t="s">
        <v>216</v>
      </c>
      <c r="C49" s="123"/>
    </row>
    <row r="50" spans="1:3" s="83" customFormat="1">
      <c r="A50" s="130">
        <v>43</v>
      </c>
      <c r="B50" s="124" t="s">
        <v>215</v>
      </c>
      <c r="C50" s="123"/>
    </row>
    <row r="51" spans="1:3" s="83" customFormat="1" ht="25.5">
      <c r="A51" s="130">
        <v>44</v>
      </c>
      <c r="B51" s="124" t="s">
        <v>214</v>
      </c>
      <c r="C51" s="123"/>
    </row>
    <row r="52" spans="1:3" s="83" customFormat="1" ht="13.5" thickBot="1">
      <c r="A52" s="135">
        <v>45</v>
      </c>
      <c r="B52" s="136" t="s">
        <v>213</v>
      </c>
      <c r="C52" s="137">
        <f>C43-C47</f>
        <v>485145624.32308716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B1" sqref="B1:B2"/>
    </sheetView>
  </sheetViews>
  <sheetFormatPr defaultColWidth="9.140625" defaultRowHeight="12.75"/>
  <cols>
    <col min="1" max="1" width="9.42578125" style="299" bestFit="1" customWidth="1"/>
    <col min="2" max="2" width="59" style="299" customWidth="1"/>
    <col min="3" max="3" width="16.7109375" style="299" bestFit="1" customWidth="1"/>
    <col min="4" max="4" width="13.28515625" style="299" bestFit="1" customWidth="1"/>
    <col min="5" max="16384" width="9.140625" style="299"/>
  </cols>
  <sheetData>
    <row r="1" spans="1:4" ht="15">
      <c r="A1" s="365" t="s">
        <v>35</v>
      </c>
      <c r="B1" s="3" t="s">
        <v>457</v>
      </c>
    </row>
    <row r="2" spans="1:4" s="265" customFormat="1" ht="15.75" customHeight="1">
      <c r="A2" s="265" t="s">
        <v>36</v>
      </c>
      <c r="B2" s="480">
        <v>43281</v>
      </c>
    </row>
    <row r="3" spans="1:4" s="265" customFormat="1" ht="15.75" customHeight="1"/>
    <row r="4" spans="1:4" ht="13.5" thickBot="1">
      <c r="A4" s="325" t="s">
        <v>424</v>
      </c>
      <c r="B4" s="381" t="s">
        <v>425</v>
      </c>
    </row>
    <row r="5" spans="1:4" s="382" customFormat="1">
      <c r="A5" s="434" t="s">
        <v>428</v>
      </c>
      <c r="B5" s="435"/>
      <c r="C5" s="366" t="s">
        <v>426</v>
      </c>
      <c r="D5" s="367" t="s">
        <v>427</v>
      </c>
    </row>
    <row r="6" spans="1:4" s="383" customFormat="1">
      <c r="A6" s="368">
        <v>1</v>
      </c>
      <c r="B6" s="369" t="s">
        <v>429</v>
      </c>
      <c r="C6" s="369"/>
      <c r="D6" s="370"/>
    </row>
    <row r="7" spans="1:4" s="383" customFormat="1">
      <c r="A7" s="371" t="s">
        <v>411</v>
      </c>
      <c r="B7" s="372" t="s">
        <v>430</v>
      </c>
      <c r="C7" s="372" t="s">
        <v>454</v>
      </c>
      <c r="D7" s="373"/>
    </row>
    <row r="8" spans="1:4" s="383" customFormat="1">
      <c r="A8" s="371" t="s">
        <v>412</v>
      </c>
      <c r="B8" s="372" t="s">
        <v>431</v>
      </c>
      <c r="C8" s="372" t="s">
        <v>413</v>
      </c>
      <c r="D8" s="373"/>
    </row>
    <row r="9" spans="1:4" s="383" customFormat="1">
      <c r="A9" s="371" t="s">
        <v>414</v>
      </c>
      <c r="B9" s="372" t="s">
        <v>432</v>
      </c>
      <c r="C9" s="372" t="s">
        <v>415</v>
      </c>
      <c r="D9" s="373"/>
    </row>
    <row r="10" spans="1:4" s="383" customFormat="1">
      <c r="A10" s="368" t="s">
        <v>416</v>
      </c>
      <c r="B10" s="369" t="s">
        <v>433</v>
      </c>
      <c r="C10" s="369"/>
      <c r="D10" s="370"/>
    </row>
    <row r="11" spans="1:4" s="384" customFormat="1">
      <c r="A11" s="374" t="s">
        <v>417</v>
      </c>
      <c r="B11" s="375" t="s">
        <v>434</v>
      </c>
      <c r="C11" s="375" t="s">
        <v>418</v>
      </c>
      <c r="D11" s="376"/>
    </row>
    <row r="12" spans="1:4" s="384" customFormat="1">
      <c r="A12" s="374" t="s">
        <v>419</v>
      </c>
      <c r="B12" s="375" t="s">
        <v>435</v>
      </c>
      <c r="C12" s="375" t="s">
        <v>420</v>
      </c>
      <c r="D12" s="376"/>
    </row>
    <row r="13" spans="1:4" s="384" customFormat="1">
      <c r="A13" s="374" t="s">
        <v>421</v>
      </c>
      <c r="B13" s="375" t="s">
        <v>436</v>
      </c>
      <c r="C13" s="375" t="s">
        <v>420</v>
      </c>
      <c r="D13" s="376"/>
    </row>
    <row r="14" spans="1:4" s="384" customFormat="1">
      <c r="A14" s="368" t="s">
        <v>422</v>
      </c>
      <c r="B14" s="369" t="s">
        <v>437</v>
      </c>
      <c r="C14" s="377"/>
      <c r="D14" s="370"/>
    </row>
    <row r="15" spans="1:4" s="384" customFormat="1">
      <c r="A15" s="374">
        <v>3.1</v>
      </c>
      <c r="B15" s="375" t="s">
        <v>443</v>
      </c>
      <c r="C15" s="375"/>
      <c r="D15" s="376"/>
    </row>
    <row r="16" spans="1:4" s="384" customFormat="1">
      <c r="A16" s="374">
        <v>3.2</v>
      </c>
      <c r="B16" s="375" t="s">
        <v>444</v>
      </c>
      <c r="C16" s="375"/>
      <c r="D16" s="376"/>
    </row>
    <row r="17" spans="1:6" s="383" customFormat="1" ht="13.5" thickBot="1">
      <c r="A17" s="374">
        <v>3.3</v>
      </c>
      <c r="B17" s="375" t="s">
        <v>445</v>
      </c>
      <c r="C17" s="375"/>
      <c r="D17" s="376"/>
    </row>
    <row r="18" spans="1:6" s="382" customFormat="1" ht="25.5">
      <c r="A18" s="436" t="s">
        <v>440</v>
      </c>
      <c r="B18" s="437"/>
      <c r="C18" s="366" t="s">
        <v>455</v>
      </c>
      <c r="D18" s="367" t="s">
        <v>456</v>
      </c>
    </row>
    <row r="19" spans="1:6" s="383" customFormat="1">
      <c r="A19" s="378">
        <v>4</v>
      </c>
      <c r="B19" s="375" t="s">
        <v>438</v>
      </c>
      <c r="C19" s="379">
        <v>0</v>
      </c>
      <c r="D19" s="380"/>
    </row>
    <row r="20" spans="1:6" s="383" customFormat="1">
      <c r="A20" s="378">
        <v>5</v>
      </c>
      <c r="B20" s="375" t="s">
        <v>145</v>
      </c>
      <c r="C20" s="379">
        <v>0</v>
      </c>
      <c r="D20" s="380"/>
    </row>
    <row r="21" spans="1:6" s="383" customFormat="1" ht="13.5" thickBot="1">
      <c r="A21" s="385" t="s">
        <v>423</v>
      </c>
      <c r="B21" s="386" t="s">
        <v>439</v>
      </c>
      <c r="C21" s="387">
        <v>0</v>
      </c>
      <c r="D21" s="388"/>
    </row>
    <row r="22" spans="1:6">
      <c r="F22" s="325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1" sqref="B1:B2"/>
    </sheetView>
  </sheetViews>
  <sheetFormatPr defaultColWidth="9.140625" defaultRowHeight="15.7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512" customWidth="1"/>
    <col min="5" max="5" width="9.42578125" style="5" customWidth="1"/>
    <col min="6" max="16384" width="9.140625" style="5"/>
  </cols>
  <sheetData>
    <row r="1" spans="1:5">
      <c r="A1" s="2" t="s">
        <v>35</v>
      </c>
      <c r="B1" s="3" t="s">
        <v>457</v>
      </c>
      <c r="E1" s="4"/>
    </row>
    <row r="2" spans="1:5" s="96" customFormat="1" ht="15.75" customHeight="1">
      <c r="A2" s="2" t="s">
        <v>36</v>
      </c>
      <c r="B2" s="480">
        <v>43281</v>
      </c>
      <c r="D2" s="265"/>
    </row>
    <row r="3" spans="1:5" s="96" customFormat="1" ht="15.75" customHeight="1">
      <c r="A3" s="138"/>
      <c r="D3" s="265"/>
    </row>
    <row r="4" spans="1:5" s="96" customFormat="1" ht="15.75" customHeight="1" thickBot="1">
      <c r="A4" s="96" t="s">
        <v>91</v>
      </c>
      <c r="B4" s="257" t="s">
        <v>297</v>
      </c>
      <c r="D4" s="513" t="s">
        <v>78</v>
      </c>
    </row>
    <row r="5" spans="1:5" ht="25.5">
      <c r="A5" s="139" t="s">
        <v>11</v>
      </c>
      <c r="B5" s="288" t="s">
        <v>351</v>
      </c>
      <c r="C5" s="140" t="s">
        <v>98</v>
      </c>
      <c r="D5" s="514" t="s">
        <v>99</v>
      </c>
    </row>
    <row r="6" spans="1:5">
      <c r="A6" s="103">
        <v>1</v>
      </c>
      <c r="B6" s="141" t="s">
        <v>40</v>
      </c>
      <c r="C6" s="142">
        <v>433951589.72500002</v>
      </c>
      <c r="D6" s="515"/>
      <c r="E6" s="143"/>
    </row>
    <row r="7" spans="1:5">
      <c r="A7" s="103">
        <v>2</v>
      </c>
      <c r="B7" s="144" t="s">
        <v>41</v>
      </c>
      <c r="C7" s="145">
        <v>1079934316.1315</v>
      </c>
      <c r="D7" s="516"/>
      <c r="E7" s="143"/>
    </row>
    <row r="8" spans="1:5">
      <c r="A8" s="103">
        <v>3</v>
      </c>
      <c r="B8" s="144" t="s">
        <v>42</v>
      </c>
      <c r="C8" s="145">
        <v>941212824.20999992</v>
      </c>
      <c r="D8" s="516"/>
      <c r="E8" s="143"/>
    </row>
    <row r="9" spans="1:5">
      <c r="A9" s="103">
        <v>4</v>
      </c>
      <c r="B9" s="144" t="s">
        <v>43</v>
      </c>
      <c r="C9" s="145">
        <v>303.24</v>
      </c>
      <c r="D9" s="516"/>
      <c r="E9" s="143"/>
    </row>
    <row r="10" spans="1:5">
      <c r="A10" s="103">
        <v>5</v>
      </c>
      <c r="B10" s="144" t="s">
        <v>44</v>
      </c>
      <c r="C10" s="145">
        <v>1649290459.9872391</v>
      </c>
      <c r="D10" s="516"/>
      <c r="E10" s="143"/>
    </row>
    <row r="11" spans="1:5">
      <c r="A11" s="103"/>
      <c r="B11" s="523" t="s">
        <v>471</v>
      </c>
      <c r="C11" s="146">
        <v>-1600130.22</v>
      </c>
      <c r="D11" s="517" t="s">
        <v>461</v>
      </c>
      <c r="E11" s="147"/>
    </row>
    <row r="12" spans="1:5">
      <c r="A12" s="103">
        <v>6.1</v>
      </c>
      <c r="B12" s="258" t="s">
        <v>45</v>
      </c>
      <c r="C12" s="146">
        <v>7644554141.5699997</v>
      </c>
      <c r="D12" s="518"/>
      <c r="E12" s="147"/>
    </row>
    <row r="13" spans="1:5">
      <c r="A13" s="103">
        <v>6.2</v>
      </c>
      <c r="B13" s="523" t="s">
        <v>46</v>
      </c>
      <c r="C13" s="148">
        <v>-358945718.67900002</v>
      </c>
      <c r="D13" s="517" t="s">
        <v>462</v>
      </c>
      <c r="E13" s="143"/>
    </row>
    <row r="14" spans="1:5">
      <c r="A14" s="103">
        <v>6</v>
      </c>
      <c r="B14" s="523" t="s">
        <v>69</v>
      </c>
      <c r="C14" s="145">
        <v>-140131744.61400002</v>
      </c>
      <c r="D14" s="517" t="s">
        <v>461</v>
      </c>
      <c r="E14" s="143"/>
    </row>
    <row r="15" spans="1:5">
      <c r="A15" s="103">
        <v>7</v>
      </c>
      <c r="B15" s="144" t="s">
        <v>47</v>
      </c>
      <c r="C15" s="145">
        <v>7285608422.8909998</v>
      </c>
      <c r="D15" s="518"/>
      <c r="E15" s="143"/>
    </row>
    <row r="16" spans="1:5">
      <c r="A16" s="103">
        <v>8</v>
      </c>
      <c r="B16" s="144" t="s">
        <v>48</v>
      </c>
      <c r="C16" s="145">
        <v>96041382.418599993</v>
      </c>
      <c r="D16" s="516"/>
      <c r="E16" s="143"/>
    </row>
    <row r="17" spans="1:5">
      <c r="A17" s="103">
        <v>9</v>
      </c>
      <c r="B17" s="286" t="s">
        <v>209</v>
      </c>
      <c r="C17" s="145">
        <v>96296456.048000008</v>
      </c>
      <c r="D17" s="516"/>
      <c r="E17" s="143"/>
    </row>
    <row r="18" spans="1:5">
      <c r="A18" s="103">
        <v>9.1</v>
      </c>
      <c r="B18" s="144" t="s">
        <v>49</v>
      </c>
      <c r="C18" s="146">
        <v>125010835.66347033</v>
      </c>
      <c r="D18" s="516"/>
      <c r="E18" s="143"/>
    </row>
    <row r="19" spans="1:5">
      <c r="A19" s="103">
        <v>9.1999999999999993</v>
      </c>
      <c r="B19" s="149" t="s">
        <v>94</v>
      </c>
      <c r="C19" s="146">
        <v>14366364.18</v>
      </c>
      <c r="D19" s="517" t="s">
        <v>463</v>
      </c>
      <c r="E19" s="143"/>
    </row>
    <row r="20" spans="1:5">
      <c r="A20" s="103">
        <v>9.3000000000000007</v>
      </c>
      <c r="B20" s="149" t="s">
        <v>95</v>
      </c>
      <c r="C20" s="146"/>
      <c r="D20" s="517"/>
      <c r="E20" s="143"/>
    </row>
    <row r="21" spans="1:5">
      <c r="A21" s="103">
        <v>10</v>
      </c>
      <c r="B21" s="259" t="s">
        <v>279</v>
      </c>
      <c r="C21" s="145">
        <v>0</v>
      </c>
      <c r="D21" s="517" t="s">
        <v>464</v>
      </c>
      <c r="E21" s="143"/>
    </row>
    <row r="22" spans="1:5">
      <c r="A22" s="103">
        <v>10.1</v>
      </c>
      <c r="B22" s="144" t="s">
        <v>50</v>
      </c>
      <c r="C22" s="145">
        <v>352296415.71039999</v>
      </c>
      <c r="D22" s="516"/>
      <c r="E22" s="143"/>
    </row>
    <row r="23" spans="1:5">
      <c r="A23" s="103">
        <v>11</v>
      </c>
      <c r="B23" s="149" t="s">
        <v>96</v>
      </c>
      <c r="C23" s="151">
        <v>80783082.489999995</v>
      </c>
      <c r="D23" s="517" t="s">
        <v>465</v>
      </c>
      <c r="E23" s="153"/>
    </row>
    <row r="24" spans="1:5">
      <c r="A24" s="103">
        <v>12</v>
      </c>
      <c r="B24" s="150" t="s">
        <v>51</v>
      </c>
      <c r="C24" s="508">
        <v>253691558.32713893</v>
      </c>
      <c r="D24" s="519"/>
      <c r="E24" s="143"/>
    </row>
    <row r="25" spans="1:5">
      <c r="A25" s="103">
        <v>13</v>
      </c>
      <c r="B25" s="152" t="s">
        <v>52</v>
      </c>
      <c r="C25" s="509">
        <f>SUM(C6:C10,C15:C18,C22,C24)</f>
        <v>12313334564.352348</v>
      </c>
      <c r="D25" s="520"/>
      <c r="E25" s="143"/>
    </row>
    <row r="26" spans="1:5">
      <c r="A26" s="103">
        <v>14</v>
      </c>
      <c r="B26" s="144" t="s">
        <v>54</v>
      </c>
      <c r="C26" s="154">
        <v>597724163.49000001</v>
      </c>
      <c r="D26" s="521"/>
      <c r="E26" s="143"/>
    </row>
    <row r="27" spans="1:5">
      <c r="A27" s="103">
        <v>15</v>
      </c>
      <c r="B27" s="144" t="s">
        <v>55</v>
      </c>
      <c r="C27" s="145">
        <v>1671861333.8242998</v>
      </c>
      <c r="D27" s="516"/>
      <c r="E27" s="143"/>
    </row>
    <row r="28" spans="1:5">
      <c r="A28" s="103">
        <v>16</v>
      </c>
      <c r="B28" s="144" t="s">
        <v>56</v>
      </c>
      <c r="C28" s="145">
        <v>1621520125.1012001</v>
      </c>
      <c r="D28" s="516"/>
      <c r="E28" s="143"/>
    </row>
    <row r="29" spans="1:5">
      <c r="A29" s="103">
        <v>17</v>
      </c>
      <c r="B29" s="144" t="s">
        <v>57</v>
      </c>
      <c r="C29" s="145">
        <v>3593297377.1099997</v>
      </c>
      <c r="D29" s="516"/>
      <c r="E29" s="143"/>
    </row>
    <row r="30" spans="1:5">
      <c r="A30" s="103">
        <v>18</v>
      </c>
      <c r="B30" s="144" t="s">
        <v>58</v>
      </c>
      <c r="C30" s="145">
        <v>1468196564.2</v>
      </c>
      <c r="D30" s="516"/>
      <c r="E30" s="143"/>
    </row>
    <row r="31" spans="1:5">
      <c r="A31" s="103">
        <v>19</v>
      </c>
      <c r="B31" s="144" t="s">
        <v>59</v>
      </c>
      <c r="C31" s="145">
        <v>1449644428.0948</v>
      </c>
      <c r="D31" s="516"/>
      <c r="E31" s="143"/>
    </row>
    <row r="32" spans="1:5">
      <c r="A32" s="103">
        <v>20</v>
      </c>
      <c r="B32" s="144" t="s">
        <v>60</v>
      </c>
      <c r="C32" s="145">
        <v>61528581.669999994</v>
      </c>
      <c r="D32" s="516"/>
      <c r="E32" s="143"/>
    </row>
    <row r="33" spans="1:5">
      <c r="A33" s="103">
        <v>21</v>
      </c>
      <c r="B33" s="144" t="s">
        <v>61</v>
      </c>
      <c r="C33" s="145">
        <v>98155618.978200004</v>
      </c>
      <c r="D33" s="516"/>
      <c r="E33" s="143"/>
    </row>
    <row r="34" spans="1:5">
      <c r="A34" s="103">
        <v>21.1</v>
      </c>
      <c r="B34" s="510" t="s">
        <v>69</v>
      </c>
      <c r="C34" s="151">
        <v>13086655.828200001</v>
      </c>
      <c r="D34" s="517" t="s">
        <v>461</v>
      </c>
      <c r="E34" s="153"/>
    </row>
    <row r="35" spans="1:5">
      <c r="A35" s="103">
        <v>22</v>
      </c>
      <c r="B35" s="150" t="s">
        <v>62</v>
      </c>
      <c r="C35" s="156">
        <v>404514000</v>
      </c>
      <c r="D35" s="519"/>
      <c r="E35" s="143"/>
    </row>
    <row r="36" spans="1:5">
      <c r="A36" s="103">
        <v>23</v>
      </c>
      <c r="B36" s="155" t="s">
        <v>97</v>
      </c>
      <c r="C36" s="151">
        <v>379998000</v>
      </c>
      <c r="D36" s="517" t="s">
        <v>462</v>
      </c>
      <c r="E36" s="143"/>
    </row>
    <row r="37" spans="1:5">
      <c r="A37" s="103">
        <v>24</v>
      </c>
      <c r="B37" s="152" t="s">
        <v>63</v>
      </c>
      <c r="C37" s="509">
        <v>10966442192.468502</v>
      </c>
      <c r="D37" s="520"/>
      <c r="E37" s="143"/>
    </row>
    <row r="38" spans="1:5">
      <c r="A38" s="103">
        <v>25</v>
      </c>
      <c r="B38" s="150" t="s">
        <v>65</v>
      </c>
      <c r="C38" s="145">
        <v>27821150.18</v>
      </c>
      <c r="D38" s="517" t="s">
        <v>466</v>
      </c>
      <c r="E38" s="143"/>
    </row>
    <row r="39" spans="1:5">
      <c r="A39" s="103">
        <v>26</v>
      </c>
      <c r="B39" s="150" t="s">
        <v>66</v>
      </c>
      <c r="C39" s="145">
        <v>0</v>
      </c>
      <c r="D39" s="516"/>
      <c r="E39" s="143"/>
    </row>
    <row r="40" spans="1:5">
      <c r="A40" s="103">
        <v>27</v>
      </c>
      <c r="B40" s="150" t="s">
        <v>67</v>
      </c>
      <c r="C40" s="145">
        <v>-2531951.2000000002</v>
      </c>
      <c r="D40" s="517" t="s">
        <v>467</v>
      </c>
      <c r="E40" s="143"/>
    </row>
    <row r="41" spans="1:5">
      <c r="A41" s="103">
        <v>28</v>
      </c>
      <c r="B41" s="150" t="s">
        <v>68</v>
      </c>
      <c r="C41" s="145">
        <v>142156854.34</v>
      </c>
      <c r="D41" s="517" t="s">
        <v>468</v>
      </c>
      <c r="E41" s="143"/>
    </row>
    <row r="42" spans="1:5">
      <c r="A42" s="103">
        <v>29</v>
      </c>
      <c r="B42" s="150" t="s">
        <v>69</v>
      </c>
      <c r="C42" s="145">
        <v>0</v>
      </c>
      <c r="D42" s="516"/>
      <c r="E42" s="153"/>
    </row>
    <row r="43" spans="1:5" ht="16.5" thickBot="1">
      <c r="A43" s="157">
        <v>30</v>
      </c>
      <c r="B43" s="150" t="s">
        <v>70</v>
      </c>
      <c r="C43" s="145">
        <v>1152825006.3538475</v>
      </c>
      <c r="D43" s="517" t="s">
        <v>469</v>
      </c>
    </row>
    <row r="44" spans="1:5">
      <c r="B44" s="150" t="s">
        <v>71</v>
      </c>
      <c r="C44" s="145">
        <v>26621312.210000001</v>
      </c>
      <c r="D44" s="517" t="s">
        <v>470</v>
      </c>
    </row>
    <row r="45" spans="1:5" ht="16.5" thickBot="1">
      <c r="B45" s="158" t="s">
        <v>277</v>
      </c>
      <c r="C45" s="511">
        <f>SUM(C38:C44)</f>
        <v>1346892371.8838475</v>
      </c>
      <c r="D45" s="52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6" bestFit="1" customWidth="1"/>
    <col min="17" max="17" width="14.7109375" style="56" customWidth="1"/>
    <col min="18" max="18" width="13" style="56" bestFit="1" customWidth="1"/>
    <col min="19" max="19" width="34.85546875" style="56" customWidth="1"/>
    <col min="20" max="16384" width="9.140625" style="56"/>
  </cols>
  <sheetData>
    <row r="1" spans="1:19">
      <c r="A1" s="2" t="s">
        <v>35</v>
      </c>
      <c r="B1" s="3" t="s">
        <v>457</v>
      </c>
    </row>
    <row r="2" spans="1:19">
      <c r="A2" s="2" t="s">
        <v>36</v>
      </c>
      <c r="B2" s="480">
        <v>43281</v>
      </c>
    </row>
    <row r="4" spans="1:19" ht="26.25" thickBot="1">
      <c r="A4" s="4" t="s">
        <v>259</v>
      </c>
      <c r="B4" s="310" t="s">
        <v>386</v>
      </c>
    </row>
    <row r="5" spans="1:19" s="296" customFormat="1">
      <c r="A5" s="291"/>
      <c r="B5" s="292"/>
      <c r="C5" s="293" t="s">
        <v>0</v>
      </c>
      <c r="D5" s="293" t="s">
        <v>1</v>
      </c>
      <c r="E5" s="293" t="s">
        <v>2</v>
      </c>
      <c r="F5" s="293" t="s">
        <v>3</v>
      </c>
      <c r="G5" s="293" t="s">
        <v>4</v>
      </c>
      <c r="H5" s="293" t="s">
        <v>10</v>
      </c>
      <c r="I5" s="293" t="s">
        <v>13</v>
      </c>
      <c r="J5" s="293" t="s">
        <v>14</v>
      </c>
      <c r="K5" s="293" t="s">
        <v>15</v>
      </c>
      <c r="L5" s="293" t="s">
        <v>16</v>
      </c>
      <c r="M5" s="293" t="s">
        <v>17</v>
      </c>
      <c r="N5" s="293" t="s">
        <v>18</v>
      </c>
      <c r="O5" s="293" t="s">
        <v>369</v>
      </c>
      <c r="P5" s="293" t="s">
        <v>370</v>
      </c>
      <c r="Q5" s="293" t="s">
        <v>371</v>
      </c>
      <c r="R5" s="294" t="s">
        <v>372</v>
      </c>
      <c r="S5" s="295" t="s">
        <v>373</v>
      </c>
    </row>
    <row r="6" spans="1:19" s="296" customFormat="1" ht="99" customHeight="1">
      <c r="A6" s="297"/>
      <c r="B6" s="442" t="s">
        <v>374</v>
      </c>
      <c r="C6" s="438">
        <v>0</v>
      </c>
      <c r="D6" s="439"/>
      <c r="E6" s="438">
        <v>0.2</v>
      </c>
      <c r="F6" s="439"/>
      <c r="G6" s="438">
        <v>0.35</v>
      </c>
      <c r="H6" s="439"/>
      <c r="I6" s="438">
        <v>0.5</v>
      </c>
      <c r="J6" s="439"/>
      <c r="K6" s="438">
        <v>0.75</v>
      </c>
      <c r="L6" s="439"/>
      <c r="M6" s="438">
        <v>1</v>
      </c>
      <c r="N6" s="439"/>
      <c r="O6" s="438">
        <v>1.5</v>
      </c>
      <c r="P6" s="439"/>
      <c r="Q6" s="438">
        <v>2.5</v>
      </c>
      <c r="R6" s="439"/>
      <c r="S6" s="440" t="s">
        <v>258</v>
      </c>
    </row>
    <row r="7" spans="1:19" s="296" customFormat="1" ht="30.75" customHeight="1">
      <c r="A7" s="297"/>
      <c r="B7" s="443"/>
      <c r="C7" s="287" t="s">
        <v>261</v>
      </c>
      <c r="D7" s="287" t="s">
        <v>260</v>
      </c>
      <c r="E7" s="287" t="s">
        <v>261</v>
      </c>
      <c r="F7" s="287" t="s">
        <v>260</v>
      </c>
      <c r="G7" s="287" t="s">
        <v>261</v>
      </c>
      <c r="H7" s="287" t="s">
        <v>260</v>
      </c>
      <c r="I7" s="287" t="s">
        <v>261</v>
      </c>
      <c r="J7" s="287" t="s">
        <v>260</v>
      </c>
      <c r="K7" s="287" t="s">
        <v>261</v>
      </c>
      <c r="L7" s="287" t="s">
        <v>260</v>
      </c>
      <c r="M7" s="287" t="s">
        <v>261</v>
      </c>
      <c r="N7" s="287" t="s">
        <v>260</v>
      </c>
      <c r="O7" s="287" t="s">
        <v>261</v>
      </c>
      <c r="P7" s="287" t="s">
        <v>260</v>
      </c>
      <c r="Q7" s="287" t="s">
        <v>261</v>
      </c>
      <c r="R7" s="287" t="s">
        <v>260</v>
      </c>
      <c r="S7" s="441"/>
    </row>
    <row r="8" spans="1:19" s="161" customFormat="1">
      <c r="A8" s="159">
        <v>1</v>
      </c>
      <c r="B8" s="1" t="s">
        <v>101</v>
      </c>
      <c r="C8" s="160">
        <v>1178479825.6315</v>
      </c>
      <c r="D8" s="160"/>
      <c r="E8" s="160">
        <v>0</v>
      </c>
      <c r="F8" s="160"/>
      <c r="G8" s="160">
        <v>0</v>
      </c>
      <c r="H8" s="160"/>
      <c r="I8" s="160">
        <v>0</v>
      </c>
      <c r="J8" s="160"/>
      <c r="K8" s="160">
        <v>0</v>
      </c>
      <c r="L8" s="160"/>
      <c r="M8" s="160">
        <v>936266293.21960008</v>
      </c>
      <c r="N8" s="160"/>
      <c r="O8" s="160">
        <v>0</v>
      </c>
      <c r="P8" s="160"/>
      <c r="Q8" s="160">
        <v>0</v>
      </c>
      <c r="R8" s="160"/>
      <c r="S8" s="311">
        <f>$C$6*SUM(C8:D8)+$E$6*SUM(E8:F8)+$G$6*SUM(G8:H8)+$I$6*SUM(I8:J8)+$K$6*SUM(K8:L8)+$M$6*SUM(M8:N8)+$O$6*SUM(O8:P8)+$Q$6*SUM(Q8:R8)</f>
        <v>936266293.21960008</v>
      </c>
    </row>
    <row r="9" spans="1:19" s="161" customFormat="1">
      <c r="A9" s="159">
        <v>2</v>
      </c>
      <c r="B9" s="1" t="s">
        <v>102</v>
      </c>
      <c r="C9" s="160">
        <v>0</v>
      </c>
      <c r="D9" s="160"/>
      <c r="E9" s="160">
        <v>0</v>
      </c>
      <c r="F9" s="160"/>
      <c r="G9" s="160">
        <v>0</v>
      </c>
      <c r="H9" s="160"/>
      <c r="I9" s="160">
        <v>0</v>
      </c>
      <c r="J9" s="160"/>
      <c r="K9" s="160">
        <v>0</v>
      </c>
      <c r="L9" s="160"/>
      <c r="M9" s="160">
        <v>0</v>
      </c>
      <c r="N9" s="160"/>
      <c r="O9" s="160">
        <v>0</v>
      </c>
      <c r="P9" s="160"/>
      <c r="Q9" s="160">
        <v>0</v>
      </c>
      <c r="R9" s="160"/>
      <c r="S9" s="311">
        <f t="shared" ref="S9:S21" si="0">$C$6*SUM(C9:D9)+$E$6*SUM(E9:F9)+$G$6*SUM(G9:H9)+$I$6*SUM(I9:J9)+$K$6*SUM(K9:L9)+$M$6*SUM(M9:N9)+$O$6*SUM(O9:P9)+$Q$6*SUM(Q9:R9)</f>
        <v>0</v>
      </c>
    </row>
    <row r="10" spans="1:19" s="161" customFormat="1">
      <c r="A10" s="159">
        <v>3</v>
      </c>
      <c r="B10" s="1" t="s">
        <v>280</v>
      </c>
      <c r="C10" s="160">
        <v>0</v>
      </c>
      <c r="D10" s="160"/>
      <c r="E10" s="160">
        <v>0</v>
      </c>
      <c r="F10" s="160"/>
      <c r="G10" s="160">
        <v>0</v>
      </c>
      <c r="H10" s="160"/>
      <c r="I10" s="160">
        <v>0</v>
      </c>
      <c r="J10" s="160"/>
      <c r="K10" s="160">
        <v>0</v>
      </c>
      <c r="L10" s="160"/>
      <c r="M10" s="160">
        <v>0</v>
      </c>
      <c r="N10" s="160"/>
      <c r="O10" s="160">
        <v>0</v>
      </c>
      <c r="P10" s="160"/>
      <c r="Q10" s="160">
        <v>0</v>
      </c>
      <c r="R10" s="160"/>
      <c r="S10" s="311">
        <f t="shared" si="0"/>
        <v>0</v>
      </c>
    </row>
    <row r="11" spans="1:19" s="161" customFormat="1">
      <c r="A11" s="159">
        <v>4</v>
      </c>
      <c r="B11" s="1" t="s">
        <v>103</v>
      </c>
      <c r="C11" s="160">
        <v>0</v>
      </c>
      <c r="D11" s="160"/>
      <c r="E11" s="160">
        <v>0</v>
      </c>
      <c r="F11" s="160"/>
      <c r="G11" s="160">
        <v>0</v>
      </c>
      <c r="H11" s="160"/>
      <c r="I11" s="160">
        <v>0</v>
      </c>
      <c r="J11" s="160"/>
      <c r="K11" s="160">
        <v>0</v>
      </c>
      <c r="L11" s="160"/>
      <c r="M11" s="160">
        <v>0</v>
      </c>
      <c r="N11" s="160"/>
      <c r="O11" s="160">
        <v>0</v>
      </c>
      <c r="P11" s="160"/>
      <c r="Q11" s="160">
        <v>0</v>
      </c>
      <c r="R11" s="160"/>
      <c r="S11" s="311">
        <f t="shared" si="0"/>
        <v>0</v>
      </c>
    </row>
    <row r="12" spans="1:19" s="161" customFormat="1">
      <c r="A12" s="159">
        <v>5</v>
      </c>
      <c r="B12" s="1" t="s">
        <v>104</v>
      </c>
      <c r="C12" s="160">
        <v>561299685.8987</v>
      </c>
      <c r="D12" s="160"/>
      <c r="E12" s="160">
        <v>0</v>
      </c>
      <c r="F12" s="160"/>
      <c r="G12" s="160">
        <v>0</v>
      </c>
      <c r="H12" s="160"/>
      <c r="I12" s="160">
        <v>0</v>
      </c>
      <c r="J12" s="160"/>
      <c r="K12" s="160">
        <v>0</v>
      </c>
      <c r="L12" s="160"/>
      <c r="M12" s="160">
        <v>0</v>
      </c>
      <c r="N12" s="160"/>
      <c r="O12" s="160">
        <v>0</v>
      </c>
      <c r="P12" s="160"/>
      <c r="Q12" s="160">
        <v>0</v>
      </c>
      <c r="R12" s="160"/>
      <c r="S12" s="311">
        <f t="shared" si="0"/>
        <v>0</v>
      </c>
    </row>
    <row r="13" spans="1:19" s="161" customFormat="1">
      <c r="A13" s="159">
        <v>6</v>
      </c>
      <c r="B13" s="1" t="s">
        <v>105</v>
      </c>
      <c r="C13" s="160">
        <v>0</v>
      </c>
      <c r="D13" s="160"/>
      <c r="E13" s="160">
        <v>928966115.09440005</v>
      </c>
      <c r="F13" s="160"/>
      <c r="G13" s="160">
        <v>0</v>
      </c>
      <c r="H13" s="160"/>
      <c r="I13" s="160">
        <v>20838311.4681</v>
      </c>
      <c r="J13" s="160"/>
      <c r="K13" s="160">
        <v>0</v>
      </c>
      <c r="L13" s="160"/>
      <c r="M13" s="160">
        <v>288480.19059999997</v>
      </c>
      <c r="N13" s="160"/>
      <c r="O13" s="160">
        <v>222.59</v>
      </c>
      <c r="P13" s="160"/>
      <c r="Q13" s="160">
        <v>0</v>
      </c>
      <c r="R13" s="160"/>
      <c r="S13" s="311">
        <f t="shared" si="0"/>
        <v>196501192.82853001</v>
      </c>
    </row>
    <row r="14" spans="1:19" s="161" customFormat="1">
      <c r="A14" s="159">
        <v>7</v>
      </c>
      <c r="B14" s="1" t="s">
        <v>106</v>
      </c>
      <c r="C14" s="160">
        <v>0</v>
      </c>
      <c r="D14" s="160"/>
      <c r="E14" s="160">
        <v>0</v>
      </c>
      <c r="F14" s="160"/>
      <c r="G14" s="160">
        <v>0</v>
      </c>
      <c r="H14" s="160"/>
      <c r="I14" s="160">
        <v>0</v>
      </c>
      <c r="J14" s="160"/>
      <c r="K14" s="160">
        <v>0</v>
      </c>
      <c r="L14" s="160"/>
      <c r="M14" s="160">
        <v>2347069559.0026202</v>
      </c>
      <c r="N14" s="160">
        <v>348072278.83489007</v>
      </c>
      <c r="O14" s="160">
        <v>98136540.514980003</v>
      </c>
      <c r="P14" s="160"/>
      <c r="Q14" s="160">
        <v>0</v>
      </c>
      <c r="R14" s="160"/>
      <c r="S14" s="311">
        <f t="shared" si="0"/>
        <v>2842346648.6099801</v>
      </c>
    </row>
    <row r="15" spans="1:19" s="161" customFormat="1">
      <c r="A15" s="159">
        <v>8</v>
      </c>
      <c r="B15" s="1" t="s">
        <v>107</v>
      </c>
      <c r="C15" s="160">
        <v>0</v>
      </c>
      <c r="D15" s="160"/>
      <c r="E15" s="160">
        <v>0</v>
      </c>
      <c r="F15" s="160"/>
      <c r="G15" s="160">
        <v>0</v>
      </c>
      <c r="H15" s="160"/>
      <c r="I15" s="160">
        <v>0</v>
      </c>
      <c r="J15" s="160"/>
      <c r="K15" s="160">
        <v>3221525701.9422998</v>
      </c>
      <c r="L15" s="160">
        <v>121043289.9006</v>
      </c>
      <c r="M15" s="160">
        <v>0</v>
      </c>
      <c r="N15" s="160">
        <v>0</v>
      </c>
      <c r="O15" s="160">
        <v>0</v>
      </c>
      <c r="P15" s="160"/>
      <c r="Q15" s="160">
        <v>0</v>
      </c>
      <c r="R15" s="160"/>
      <c r="S15" s="311">
        <f t="shared" si="0"/>
        <v>2506926743.882175</v>
      </c>
    </row>
    <row r="16" spans="1:19" s="161" customFormat="1">
      <c r="A16" s="159">
        <v>9</v>
      </c>
      <c r="B16" s="1" t="s">
        <v>108</v>
      </c>
      <c r="C16" s="160">
        <v>0</v>
      </c>
      <c r="D16" s="160"/>
      <c r="E16" s="160">
        <v>0</v>
      </c>
      <c r="F16" s="160"/>
      <c r="G16" s="160">
        <v>1228887751.3424001</v>
      </c>
      <c r="H16" s="160"/>
      <c r="I16" s="160">
        <v>0</v>
      </c>
      <c r="J16" s="160"/>
      <c r="K16" s="160">
        <v>0</v>
      </c>
      <c r="L16" s="160"/>
      <c r="M16" s="160">
        <v>0</v>
      </c>
      <c r="N16" s="160"/>
      <c r="O16" s="160">
        <v>0</v>
      </c>
      <c r="P16" s="160"/>
      <c r="Q16" s="160">
        <v>0</v>
      </c>
      <c r="R16" s="160"/>
      <c r="S16" s="311">
        <f t="shared" si="0"/>
        <v>430110712.96983999</v>
      </c>
    </row>
    <row r="17" spans="1:19" s="161" customFormat="1">
      <c r="A17" s="159">
        <v>10</v>
      </c>
      <c r="B17" s="1" t="s">
        <v>109</v>
      </c>
      <c r="C17" s="160">
        <v>0</v>
      </c>
      <c r="D17" s="160"/>
      <c r="E17" s="160">
        <v>0</v>
      </c>
      <c r="F17" s="160"/>
      <c r="G17" s="160">
        <v>0</v>
      </c>
      <c r="H17" s="160"/>
      <c r="I17" s="160">
        <v>3970860.8604789893</v>
      </c>
      <c r="J17" s="160"/>
      <c r="K17" s="160">
        <v>0</v>
      </c>
      <c r="L17" s="160"/>
      <c r="M17" s="160">
        <v>97678388.896313906</v>
      </c>
      <c r="N17" s="160"/>
      <c r="O17" s="160">
        <v>9390579.3989071101</v>
      </c>
      <c r="P17" s="160"/>
      <c r="Q17" s="160">
        <v>0</v>
      </c>
      <c r="R17" s="160"/>
      <c r="S17" s="311">
        <f t="shared" si="0"/>
        <v>113749688.42491406</v>
      </c>
    </row>
    <row r="18" spans="1:19" s="161" customFormat="1">
      <c r="A18" s="159">
        <v>11</v>
      </c>
      <c r="B18" s="1" t="s">
        <v>110</v>
      </c>
      <c r="C18" s="160">
        <v>0</v>
      </c>
      <c r="D18" s="160"/>
      <c r="E18" s="160">
        <v>0</v>
      </c>
      <c r="F18" s="160"/>
      <c r="G18" s="160">
        <v>0</v>
      </c>
      <c r="H18" s="160"/>
      <c r="I18" s="160">
        <v>0</v>
      </c>
      <c r="J18" s="160"/>
      <c r="K18" s="160">
        <v>0</v>
      </c>
      <c r="L18" s="160"/>
      <c r="M18" s="160">
        <v>332827267.95590013</v>
      </c>
      <c r="N18" s="160"/>
      <c r="O18" s="160">
        <v>251471942.4892</v>
      </c>
      <c r="P18" s="160"/>
      <c r="Q18" s="160">
        <v>29827765.846239962</v>
      </c>
      <c r="R18" s="160"/>
      <c r="S18" s="311">
        <f t="shared" si="0"/>
        <v>784604596.3053</v>
      </c>
    </row>
    <row r="19" spans="1:19" s="161" customFormat="1">
      <c r="A19" s="159">
        <v>12</v>
      </c>
      <c r="B19" s="1" t="s">
        <v>111</v>
      </c>
      <c r="C19" s="160">
        <v>0</v>
      </c>
      <c r="D19" s="160"/>
      <c r="E19" s="160">
        <v>0</v>
      </c>
      <c r="F19" s="160"/>
      <c r="G19" s="160">
        <v>0</v>
      </c>
      <c r="H19" s="160"/>
      <c r="I19" s="160">
        <v>0</v>
      </c>
      <c r="J19" s="160"/>
      <c r="K19" s="160">
        <v>0</v>
      </c>
      <c r="L19" s="160"/>
      <c r="M19" s="160">
        <v>0</v>
      </c>
      <c r="N19" s="160"/>
      <c r="O19" s="160">
        <v>0</v>
      </c>
      <c r="P19" s="160"/>
      <c r="Q19" s="160">
        <v>0</v>
      </c>
      <c r="R19" s="160"/>
      <c r="S19" s="311">
        <f t="shared" si="0"/>
        <v>0</v>
      </c>
    </row>
    <row r="20" spans="1:19" s="161" customFormat="1">
      <c r="A20" s="159">
        <v>13</v>
      </c>
      <c r="B20" s="1" t="s">
        <v>257</v>
      </c>
      <c r="C20" s="160">
        <v>0</v>
      </c>
      <c r="D20" s="160"/>
      <c r="E20" s="160">
        <v>0</v>
      </c>
      <c r="F20" s="160"/>
      <c r="G20" s="160">
        <v>0</v>
      </c>
      <c r="H20" s="160"/>
      <c r="I20" s="160">
        <v>0</v>
      </c>
      <c r="J20" s="160"/>
      <c r="K20" s="160">
        <v>0</v>
      </c>
      <c r="L20" s="160"/>
      <c r="M20" s="160">
        <v>0</v>
      </c>
      <c r="N20" s="160"/>
      <c r="O20" s="160">
        <v>0</v>
      </c>
      <c r="P20" s="160"/>
      <c r="Q20" s="160">
        <v>0</v>
      </c>
      <c r="R20" s="160"/>
      <c r="S20" s="311">
        <f t="shared" si="0"/>
        <v>0</v>
      </c>
    </row>
    <row r="21" spans="1:19" s="161" customFormat="1">
      <c r="A21" s="159">
        <v>14</v>
      </c>
      <c r="B21" s="1" t="s">
        <v>113</v>
      </c>
      <c r="C21" s="160">
        <v>433951589.72499996</v>
      </c>
      <c r="D21" s="160"/>
      <c r="E21" s="160">
        <v>0</v>
      </c>
      <c r="F21" s="160"/>
      <c r="G21" s="160">
        <v>0</v>
      </c>
      <c r="H21" s="160"/>
      <c r="I21" s="160">
        <v>0</v>
      </c>
      <c r="J21" s="160"/>
      <c r="K21" s="160">
        <v>0</v>
      </c>
      <c r="L21" s="160"/>
      <c r="M21" s="160">
        <v>566317471.35573697</v>
      </c>
      <c r="N21" s="160"/>
      <c r="O21" s="160">
        <v>0</v>
      </c>
      <c r="P21" s="160"/>
      <c r="Q21" s="160">
        <v>110644471.48347031</v>
      </c>
      <c r="R21" s="160"/>
      <c r="S21" s="311">
        <f t="shared" si="0"/>
        <v>842928650.06441271</v>
      </c>
    </row>
    <row r="22" spans="1:19" ht="13.5" thickBot="1">
      <c r="A22" s="162"/>
      <c r="B22" s="163" t="s">
        <v>114</v>
      </c>
      <c r="C22" s="164">
        <f>SUM(C8:C21)</f>
        <v>2173731101.2551999</v>
      </c>
      <c r="D22" s="164">
        <f t="shared" ref="D22:J22" si="1">SUM(D8:D21)</f>
        <v>0</v>
      </c>
      <c r="E22" s="164">
        <f t="shared" si="1"/>
        <v>928966115.09440005</v>
      </c>
      <c r="F22" s="164">
        <f t="shared" si="1"/>
        <v>0</v>
      </c>
      <c r="G22" s="164">
        <f t="shared" si="1"/>
        <v>1228887751.3424001</v>
      </c>
      <c r="H22" s="164">
        <f t="shared" si="1"/>
        <v>0</v>
      </c>
      <c r="I22" s="164">
        <f t="shared" si="1"/>
        <v>24809172.32857899</v>
      </c>
      <c r="J22" s="164">
        <f t="shared" si="1"/>
        <v>0</v>
      </c>
      <c r="K22" s="164">
        <f t="shared" ref="K22:S22" si="2">SUM(K8:K21)</f>
        <v>3221525701.9422998</v>
      </c>
      <c r="L22" s="164">
        <f t="shared" si="2"/>
        <v>121043289.9006</v>
      </c>
      <c r="M22" s="164">
        <f t="shared" si="2"/>
        <v>4280447460.6207714</v>
      </c>
      <c r="N22" s="164">
        <f t="shared" si="2"/>
        <v>348072278.83489007</v>
      </c>
      <c r="O22" s="164">
        <f t="shared" si="2"/>
        <v>358999284.99308711</v>
      </c>
      <c r="P22" s="164">
        <f t="shared" si="2"/>
        <v>0</v>
      </c>
      <c r="Q22" s="164">
        <f t="shared" si="2"/>
        <v>140472237.32971027</v>
      </c>
      <c r="R22" s="164">
        <f t="shared" si="2"/>
        <v>0</v>
      </c>
      <c r="S22" s="312">
        <f t="shared" si="2"/>
        <v>8653434526.3047523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6"/>
  </cols>
  <sheetData>
    <row r="1" spans="1:22">
      <c r="A1" s="2" t="s">
        <v>35</v>
      </c>
      <c r="B1" s="3" t="s">
        <v>457</v>
      </c>
    </row>
    <row r="2" spans="1:22">
      <c r="A2" s="2" t="s">
        <v>36</v>
      </c>
      <c r="B2" s="480">
        <v>43281</v>
      </c>
    </row>
    <row r="4" spans="1:22" ht="13.5" thickBot="1">
      <c r="A4" s="4" t="s">
        <v>377</v>
      </c>
      <c r="B4" s="165" t="s">
        <v>100</v>
      </c>
      <c r="V4" s="58" t="s">
        <v>78</v>
      </c>
    </row>
    <row r="5" spans="1:22" ht="12.75" customHeight="1">
      <c r="A5" s="166"/>
      <c r="B5" s="167"/>
      <c r="C5" s="444" t="s">
        <v>288</v>
      </c>
      <c r="D5" s="445"/>
      <c r="E5" s="445"/>
      <c r="F5" s="445"/>
      <c r="G5" s="445"/>
      <c r="H5" s="445"/>
      <c r="I5" s="445"/>
      <c r="J5" s="445"/>
      <c r="K5" s="445"/>
      <c r="L5" s="446"/>
      <c r="M5" s="447" t="s">
        <v>289</v>
      </c>
      <c r="N5" s="448"/>
      <c r="O5" s="448"/>
      <c r="P5" s="448"/>
      <c r="Q5" s="448"/>
      <c r="R5" s="448"/>
      <c r="S5" s="449"/>
      <c r="T5" s="452" t="s">
        <v>375</v>
      </c>
      <c r="U5" s="452" t="s">
        <v>376</v>
      </c>
      <c r="V5" s="450" t="s">
        <v>126</v>
      </c>
    </row>
    <row r="6" spans="1:22" s="109" customFormat="1" ht="102">
      <c r="A6" s="106"/>
      <c r="B6" s="168"/>
      <c r="C6" s="169" t="s">
        <v>115</v>
      </c>
      <c r="D6" s="262" t="s">
        <v>116</v>
      </c>
      <c r="E6" s="196" t="s">
        <v>291</v>
      </c>
      <c r="F6" s="196" t="s">
        <v>292</v>
      </c>
      <c r="G6" s="262" t="s">
        <v>295</v>
      </c>
      <c r="H6" s="262" t="s">
        <v>290</v>
      </c>
      <c r="I6" s="262" t="s">
        <v>117</v>
      </c>
      <c r="J6" s="262" t="s">
        <v>118</v>
      </c>
      <c r="K6" s="170" t="s">
        <v>119</v>
      </c>
      <c r="L6" s="171" t="s">
        <v>120</v>
      </c>
      <c r="M6" s="169" t="s">
        <v>293</v>
      </c>
      <c r="N6" s="170" t="s">
        <v>121</v>
      </c>
      <c r="O6" s="170" t="s">
        <v>122</v>
      </c>
      <c r="P6" s="170" t="s">
        <v>123</v>
      </c>
      <c r="Q6" s="170" t="s">
        <v>124</v>
      </c>
      <c r="R6" s="170" t="s">
        <v>125</v>
      </c>
      <c r="S6" s="289" t="s">
        <v>294</v>
      </c>
      <c r="T6" s="453"/>
      <c r="U6" s="453"/>
      <c r="V6" s="451"/>
    </row>
    <row r="7" spans="1:22" s="161" customFormat="1">
      <c r="A7" s="172">
        <v>1</v>
      </c>
      <c r="B7" s="1" t="s">
        <v>101</v>
      </c>
      <c r="C7" s="173"/>
      <c r="D7" s="160">
        <v>0</v>
      </c>
      <c r="E7" s="160"/>
      <c r="F7" s="160"/>
      <c r="G7" s="160"/>
      <c r="H7" s="160"/>
      <c r="I7" s="160"/>
      <c r="J7" s="160"/>
      <c r="K7" s="160"/>
      <c r="L7" s="174"/>
      <c r="M7" s="173">
        <v>0</v>
      </c>
      <c r="N7" s="160"/>
      <c r="O7" s="160"/>
      <c r="P7" s="160"/>
      <c r="Q7" s="160"/>
      <c r="R7" s="160">
        <v>0</v>
      </c>
      <c r="S7" s="174"/>
      <c r="T7" s="298">
        <v>0</v>
      </c>
      <c r="U7" s="298"/>
      <c r="V7" s="175">
        <f>SUM(C7:S7)</f>
        <v>0</v>
      </c>
    </row>
    <row r="8" spans="1:22" s="161" customFormat="1">
      <c r="A8" s="172">
        <v>2</v>
      </c>
      <c r="B8" s="1" t="s">
        <v>102</v>
      </c>
      <c r="C8" s="173"/>
      <c r="D8" s="160">
        <v>0</v>
      </c>
      <c r="E8" s="160"/>
      <c r="F8" s="160"/>
      <c r="G8" s="160"/>
      <c r="H8" s="160"/>
      <c r="I8" s="160"/>
      <c r="J8" s="160"/>
      <c r="K8" s="160"/>
      <c r="L8" s="174"/>
      <c r="M8" s="173"/>
      <c r="N8" s="160"/>
      <c r="O8" s="160"/>
      <c r="P8" s="160"/>
      <c r="Q8" s="160"/>
      <c r="R8" s="160">
        <v>0</v>
      </c>
      <c r="S8" s="174"/>
      <c r="T8" s="298">
        <v>0</v>
      </c>
      <c r="U8" s="298"/>
      <c r="V8" s="175">
        <f t="shared" ref="V8:V20" si="0">SUM(C8:S8)</f>
        <v>0</v>
      </c>
    </row>
    <row r="9" spans="1:22" s="161" customFormat="1">
      <c r="A9" s="172">
        <v>3</v>
      </c>
      <c r="B9" s="1" t="s">
        <v>281</v>
      </c>
      <c r="C9" s="173"/>
      <c r="D9" s="160">
        <v>0</v>
      </c>
      <c r="E9" s="160"/>
      <c r="F9" s="160"/>
      <c r="G9" s="160"/>
      <c r="H9" s="160"/>
      <c r="I9" s="160"/>
      <c r="J9" s="160"/>
      <c r="K9" s="160"/>
      <c r="L9" s="174"/>
      <c r="M9" s="173"/>
      <c r="N9" s="160"/>
      <c r="O9" s="160"/>
      <c r="P9" s="160"/>
      <c r="Q9" s="160"/>
      <c r="R9" s="160">
        <v>0</v>
      </c>
      <c r="S9" s="174"/>
      <c r="T9" s="298">
        <v>0</v>
      </c>
      <c r="U9" s="298"/>
      <c r="V9" s="175">
        <f t="shared" si="0"/>
        <v>0</v>
      </c>
    </row>
    <row r="10" spans="1:22" s="161" customFormat="1">
      <c r="A10" s="172">
        <v>4</v>
      </c>
      <c r="B10" s="1" t="s">
        <v>103</v>
      </c>
      <c r="C10" s="173"/>
      <c r="D10" s="160">
        <v>0</v>
      </c>
      <c r="E10" s="160"/>
      <c r="F10" s="160"/>
      <c r="G10" s="160"/>
      <c r="H10" s="160"/>
      <c r="I10" s="160"/>
      <c r="J10" s="160"/>
      <c r="K10" s="160"/>
      <c r="L10" s="174"/>
      <c r="M10" s="173"/>
      <c r="N10" s="160"/>
      <c r="O10" s="160"/>
      <c r="P10" s="160"/>
      <c r="Q10" s="160"/>
      <c r="R10" s="160">
        <v>0</v>
      </c>
      <c r="S10" s="174"/>
      <c r="T10" s="298">
        <v>0</v>
      </c>
      <c r="U10" s="298"/>
      <c r="V10" s="175">
        <f t="shared" si="0"/>
        <v>0</v>
      </c>
    </row>
    <row r="11" spans="1:22" s="161" customFormat="1">
      <c r="A11" s="172">
        <v>5</v>
      </c>
      <c r="B11" s="1" t="s">
        <v>104</v>
      </c>
      <c r="C11" s="173"/>
      <c r="D11" s="160">
        <v>0</v>
      </c>
      <c r="E11" s="160"/>
      <c r="F11" s="160"/>
      <c r="G11" s="160"/>
      <c r="H11" s="160"/>
      <c r="I11" s="160"/>
      <c r="J11" s="160"/>
      <c r="K11" s="160"/>
      <c r="L11" s="174"/>
      <c r="M11" s="173"/>
      <c r="N11" s="160"/>
      <c r="O11" s="160"/>
      <c r="P11" s="160"/>
      <c r="Q11" s="160"/>
      <c r="R11" s="160">
        <v>0</v>
      </c>
      <c r="S11" s="174"/>
      <c r="T11" s="298">
        <v>0</v>
      </c>
      <c r="U11" s="298"/>
      <c r="V11" s="175">
        <f t="shared" si="0"/>
        <v>0</v>
      </c>
    </row>
    <row r="12" spans="1:22" s="161" customFormat="1">
      <c r="A12" s="172">
        <v>6</v>
      </c>
      <c r="B12" s="1" t="s">
        <v>105</v>
      </c>
      <c r="C12" s="173"/>
      <c r="D12" s="160">
        <v>0</v>
      </c>
      <c r="E12" s="160"/>
      <c r="F12" s="160"/>
      <c r="G12" s="160"/>
      <c r="H12" s="160"/>
      <c r="I12" s="160"/>
      <c r="J12" s="160"/>
      <c r="K12" s="160"/>
      <c r="L12" s="174"/>
      <c r="M12" s="173"/>
      <c r="N12" s="160"/>
      <c r="O12" s="160"/>
      <c r="P12" s="160"/>
      <c r="Q12" s="160"/>
      <c r="R12" s="160">
        <v>0</v>
      </c>
      <c r="S12" s="174"/>
      <c r="T12" s="298">
        <v>0</v>
      </c>
      <c r="U12" s="298"/>
      <c r="V12" s="175">
        <f t="shared" si="0"/>
        <v>0</v>
      </c>
    </row>
    <row r="13" spans="1:22" s="161" customFormat="1">
      <c r="A13" s="172">
        <v>7</v>
      </c>
      <c r="B13" s="1" t="s">
        <v>106</v>
      </c>
      <c r="C13" s="173"/>
      <c r="D13" s="160">
        <v>167143337.0413</v>
      </c>
      <c r="E13" s="160"/>
      <c r="F13" s="160"/>
      <c r="G13" s="160"/>
      <c r="H13" s="160"/>
      <c r="I13" s="160"/>
      <c r="J13" s="160"/>
      <c r="K13" s="160"/>
      <c r="L13" s="174"/>
      <c r="M13" s="173"/>
      <c r="N13" s="160"/>
      <c r="O13" s="160"/>
      <c r="P13" s="160"/>
      <c r="Q13" s="160"/>
      <c r="R13" s="160">
        <v>28059931.6351</v>
      </c>
      <c r="S13" s="174"/>
      <c r="T13" s="298">
        <v>127946917.3395</v>
      </c>
      <c r="U13" s="298">
        <v>67256351.336899996</v>
      </c>
      <c r="V13" s="175">
        <f t="shared" si="0"/>
        <v>195203268.67640001</v>
      </c>
    </row>
    <row r="14" spans="1:22" s="161" customFormat="1">
      <c r="A14" s="172">
        <v>8</v>
      </c>
      <c r="B14" s="1" t="s">
        <v>107</v>
      </c>
      <c r="C14" s="173"/>
      <c r="D14" s="160">
        <v>27736901.708099999</v>
      </c>
      <c r="E14" s="160"/>
      <c r="F14" s="160"/>
      <c r="G14" s="160"/>
      <c r="H14" s="160"/>
      <c r="I14" s="160"/>
      <c r="J14" s="160">
        <v>32098603.954599999</v>
      </c>
      <c r="K14" s="160"/>
      <c r="L14" s="174"/>
      <c r="M14" s="173"/>
      <c r="N14" s="160"/>
      <c r="O14" s="160"/>
      <c r="P14" s="160"/>
      <c r="Q14" s="160"/>
      <c r="R14" s="160">
        <v>0</v>
      </c>
      <c r="S14" s="174"/>
      <c r="T14" s="298">
        <v>59835505.662699997</v>
      </c>
      <c r="U14" s="298"/>
      <c r="V14" s="175">
        <f t="shared" si="0"/>
        <v>59835505.662699997</v>
      </c>
    </row>
    <row r="15" spans="1:22" s="161" customFormat="1">
      <c r="A15" s="172">
        <v>9</v>
      </c>
      <c r="B15" s="1" t="s">
        <v>108</v>
      </c>
      <c r="C15" s="173"/>
      <c r="D15" s="160">
        <v>446075.25300000003</v>
      </c>
      <c r="E15" s="160"/>
      <c r="F15" s="160"/>
      <c r="G15" s="160"/>
      <c r="H15" s="160"/>
      <c r="I15" s="160"/>
      <c r="J15" s="160"/>
      <c r="K15" s="160"/>
      <c r="L15" s="174"/>
      <c r="M15" s="173"/>
      <c r="N15" s="160"/>
      <c r="O15" s="160"/>
      <c r="P15" s="160"/>
      <c r="Q15" s="160"/>
      <c r="R15" s="160">
        <v>0</v>
      </c>
      <c r="S15" s="174"/>
      <c r="T15" s="298">
        <v>446075.25300000003</v>
      </c>
      <c r="U15" s="298"/>
      <c r="V15" s="175">
        <f t="shared" si="0"/>
        <v>446075.25300000003</v>
      </c>
    </row>
    <row r="16" spans="1:22" s="161" customFormat="1">
      <c r="A16" s="172">
        <v>10</v>
      </c>
      <c r="B16" s="1" t="s">
        <v>109</v>
      </c>
      <c r="C16" s="173"/>
      <c r="D16" s="160">
        <v>2499945.497</v>
      </c>
      <c r="E16" s="160"/>
      <c r="F16" s="160"/>
      <c r="G16" s="160"/>
      <c r="H16" s="160"/>
      <c r="I16" s="160"/>
      <c r="J16" s="160"/>
      <c r="K16" s="160"/>
      <c r="L16" s="174"/>
      <c r="M16" s="173"/>
      <c r="N16" s="160"/>
      <c r="O16" s="160"/>
      <c r="P16" s="160"/>
      <c r="Q16" s="160"/>
      <c r="R16" s="160">
        <v>0</v>
      </c>
      <c r="S16" s="174"/>
      <c r="T16" s="298">
        <v>2499945.497</v>
      </c>
      <c r="U16" s="298"/>
      <c r="V16" s="175">
        <f t="shared" si="0"/>
        <v>2499945.497</v>
      </c>
    </row>
    <row r="17" spans="1:22" s="161" customFormat="1">
      <c r="A17" s="172">
        <v>11</v>
      </c>
      <c r="B17" s="1" t="s">
        <v>110</v>
      </c>
      <c r="C17" s="173"/>
      <c r="D17" s="160">
        <v>0</v>
      </c>
      <c r="E17" s="160"/>
      <c r="F17" s="160"/>
      <c r="G17" s="160"/>
      <c r="H17" s="160"/>
      <c r="I17" s="160"/>
      <c r="J17" s="160"/>
      <c r="K17" s="160"/>
      <c r="L17" s="174"/>
      <c r="M17" s="173"/>
      <c r="N17" s="160"/>
      <c r="O17" s="160"/>
      <c r="P17" s="160"/>
      <c r="Q17" s="160"/>
      <c r="R17" s="160">
        <v>0</v>
      </c>
      <c r="S17" s="174"/>
      <c r="T17" s="298">
        <v>0</v>
      </c>
      <c r="U17" s="298"/>
      <c r="V17" s="175">
        <f t="shared" si="0"/>
        <v>0</v>
      </c>
    </row>
    <row r="18" spans="1:22" s="161" customFormat="1">
      <c r="A18" s="172">
        <v>12</v>
      </c>
      <c r="B18" s="1" t="s">
        <v>111</v>
      </c>
      <c r="C18" s="173"/>
      <c r="D18" s="160">
        <v>0</v>
      </c>
      <c r="E18" s="160"/>
      <c r="F18" s="160"/>
      <c r="G18" s="160"/>
      <c r="H18" s="160"/>
      <c r="I18" s="160"/>
      <c r="J18" s="160"/>
      <c r="K18" s="160"/>
      <c r="L18" s="174"/>
      <c r="M18" s="173"/>
      <c r="N18" s="160"/>
      <c r="O18" s="160"/>
      <c r="P18" s="160"/>
      <c r="Q18" s="160"/>
      <c r="R18" s="160">
        <v>0</v>
      </c>
      <c r="S18" s="174"/>
      <c r="T18" s="298">
        <v>0</v>
      </c>
      <c r="U18" s="298"/>
      <c r="V18" s="175">
        <f t="shared" si="0"/>
        <v>0</v>
      </c>
    </row>
    <row r="19" spans="1:22" s="161" customFormat="1">
      <c r="A19" s="172">
        <v>13</v>
      </c>
      <c r="B19" s="1" t="s">
        <v>112</v>
      </c>
      <c r="C19" s="173"/>
      <c r="D19" s="160">
        <v>0</v>
      </c>
      <c r="E19" s="160"/>
      <c r="F19" s="160"/>
      <c r="G19" s="160"/>
      <c r="H19" s="160"/>
      <c r="I19" s="160"/>
      <c r="J19" s="160"/>
      <c r="K19" s="160"/>
      <c r="L19" s="174"/>
      <c r="M19" s="173"/>
      <c r="N19" s="160"/>
      <c r="O19" s="160"/>
      <c r="P19" s="160"/>
      <c r="Q19" s="160"/>
      <c r="R19" s="160">
        <v>0</v>
      </c>
      <c r="S19" s="174"/>
      <c r="T19" s="298">
        <v>0</v>
      </c>
      <c r="U19" s="298"/>
      <c r="V19" s="175">
        <f t="shared" si="0"/>
        <v>0</v>
      </c>
    </row>
    <row r="20" spans="1:22" s="161" customFormat="1">
      <c r="A20" s="172">
        <v>14</v>
      </c>
      <c r="B20" s="1" t="s">
        <v>113</v>
      </c>
      <c r="C20" s="173"/>
      <c r="D20" s="160">
        <v>0</v>
      </c>
      <c r="E20" s="160"/>
      <c r="F20" s="160"/>
      <c r="G20" s="160"/>
      <c r="H20" s="160"/>
      <c r="I20" s="160"/>
      <c r="J20" s="160"/>
      <c r="K20" s="160"/>
      <c r="L20" s="174"/>
      <c r="M20" s="173"/>
      <c r="N20" s="160"/>
      <c r="O20" s="160"/>
      <c r="P20" s="160"/>
      <c r="Q20" s="160"/>
      <c r="R20" s="160">
        <v>0</v>
      </c>
      <c r="S20" s="174"/>
      <c r="T20" s="298">
        <v>0</v>
      </c>
      <c r="U20" s="298"/>
      <c r="V20" s="175">
        <f t="shared" si="0"/>
        <v>0</v>
      </c>
    </row>
    <row r="21" spans="1:22" ht="13.5" thickBot="1">
      <c r="A21" s="162"/>
      <c r="B21" s="176" t="s">
        <v>114</v>
      </c>
      <c r="C21" s="177">
        <f>SUM(C7:C20)</f>
        <v>0</v>
      </c>
      <c r="D21" s="164">
        <f t="shared" ref="D21:V21" si="1">SUM(D7:D20)</f>
        <v>197826259.49939999</v>
      </c>
      <c r="E21" s="164">
        <f t="shared" si="1"/>
        <v>0</v>
      </c>
      <c r="F21" s="164">
        <f t="shared" si="1"/>
        <v>0</v>
      </c>
      <c r="G21" s="164">
        <f t="shared" si="1"/>
        <v>0</v>
      </c>
      <c r="H21" s="164">
        <f t="shared" si="1"/>
        <v>0</v>
      </c>
      <c r="I21" s="164">
        <f t="shared" si="1"/>
        <v>0</v>
      </c>
      <c r="J21" s="164">
        <f t="shared" si="1"/>
        <v>32098603.954599999</v>
      </c>
      <c r="K21" s="164">
        <f t="shared" si="1"/>
        <v>0</v>
      </c>
      <c r="L21" s="178">
        <f t="shared" si="1"/>
        <v>0</v>
      </c>
      <c r="M21" s="177">
        <f t="shared" si="1"/>
        <v>0</v>
      </c>
      <c r="N21" s="164">
        <f t="shared" si="1"/>
        <v>0</v>
      </c>
      <c r="O21" s="164">
        <f t="shared" si="1"/>
        <v>0</v>
      </c>
      <c r="P21" s="164">
        <f t="shared" si="1"/>
        <v>0</v>
      </c>
      <c r="Q21" s="164">
        <f t="shared" si="1"/>
        <v>0</v>
      </c>
      <c r="R21" s="164">
        <f t="shared" si="1"/>
        <v>28059931.6351</v>
      </c>
      <c r="S21" s="178">
        <f>SUM(S7:S20)</f>
        <v>0</v>
      </c>
      <c r="T21" s="178">
        <f>SUM(T7:T20)</f>
        <v>190728443.75220001</v>
      </c>
      <c r="U21" s="178">
        <f t="shared" ref="U21" si="2">SUM(U7:U20)</f>
        <v>67256351.336899996</v>
      </c>
      <c r="V21" s="179">
        <f t="shared" si="1"/>
        <v>257984795.0891</v>
      </c>
    </row>
    <row r="24" spans="1:22">
      <c r="A24" s="7"/>
      <c r="B24" s="7"/>
      <c r="C24" s="81"/>
      <c r="D24" s="81"/>
      <c r="E24" s="81"/>
    </row>
    <row r="25" spans="1:22">
      <c r="A25" s="180"/>
      <c r="B25" s="180"/>
      <c r="C25" s="7"/>
      <c r="D25" s="81"/>
      <c r="E25" s="81"/>
    </row>
    <row r="26" spans="1:22">
      <c r="A26" s="180"/>
      <c r="B26" s="82"/>
      <c r="C26" s="7"/>
      <c r="D26" s="81"/>
      <c r="E26" s="81"/>
    </row>
    <row r="27" spans="1:22">
      <c r="A27" s="180"/>
      <c r="B27" s="180"/>
      <c r="C27" s="7"/>
      <c r="D27" s="81"/>
      <c r="E27" s="81"/>
    </row>
    <row r="28" spans="1:22">
      <c r="A28" s="180"/>
      <c r="B28" s="82"/>
      <c r="C28" s="7"/>
      <c r="D28" s="81"/>
      <c r="E28" s="81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99" customWidth="1"/>
    <col min="4" max="4" width="14.85546875" style="299" bestFit="1" customWidth="1"/>
    <col min="5" max="5" width="17.7109375" style="299" customWidth="1"/>
    <col min="6" max="6" width="15.85546875" style="299" customWidth="1"/>
    <col min="7" max="7" width="17.42578125" style="299" customWidth="1"/>
    <col min="8" max="8" width="15.28515625" style="299" customWidth="1"/>
    <col min="9" max="16384" width="9.140625" style="56"/>
  </cols>
  <sheetData>
    <row r="1" spans="1:9">
      <c r="A1" s="2" t="s">
        <v>35</v>
      </c>
      <c r="B1" s="3" t="s">
        <v>457</v>
      </c>
    </row>
    <row r="2" spans="1:9">
      <c r="A2" s="2" t="s">
        <v>36</v>
      </c>
      <c r="B2" s="480">
        <v>43281</v>
      </c>
    </row>
    <row r="4" spans="1:9" ht="13.5" thickBot="1">
      <c r="A4" s="2" t="s">
        <v>263</v>
      </c>
      <c r="B4" s="165" t="s">
        <v>387</v>
      </c>
    </row>
    <row r="5" spans="1:9">
      <c r="A5" s="166"/>
      <c r="B5" s="181"/>
      <c r="C5" s="300" t="s">
        <v>0</v>
      </c>
      <c r="D5" s="300" t="s">
        <v>1</v>
      </c>
      <c r="E5" s="300" t="s">
        <v>2</v>
      </c>
      <c r="F5" s="300" t="s">
        <v>3</v>
      </c>
      <c r="G5" s="301" t="s">
        <v>4</v>
      </c>
      <c r="H5" s="302" t="s">
        <v>10</v>
      </c>
      <c r="I5" s="182"/>
    </row>
    <row r="6" spans="1:9" s="182" customFormat="1" ht="12.75" customHeight="1">
      <c r="A6" s="183"/>
      <c r="B6" s="456" t="s">
        <v>262</v>
      </c>
      <c r="C6" s="458" t="s">
        <v>379</v>
      </c>
      <c r="D6" s="460" t="s">
        <v>378</v>
      </c>
      <c r="E6" s="461"/>
      <c r="F6" s="458" t="s">
        <v>383</v>
      </c>
      <c r="G6" s="458" t="s">
        <v>384</v>
      </c>
      <c r="H6" s="454" t="s">
        <v>382</v>
      </c>
    </row>
    <row r="7" spans="1:9" ht="38.25">
      <c r="A7" s="185"/>
      <c r="B7" s="457"/>
      <c r="C7" s="459"/>
      <c r="D7" s="303" t="s">
        <v>381</v>
      </c>
      <c r="E7" s="303" t="s">
        <v>380</v>
      </c>
      <c r="F7" s="459"/>
      <c r="G7" s="459"/>
      <c r="H7" s="455"/>
      <c r="I7" s="182"/>
    </row>
    <row r="8" spans="1:9">
      <c r="A8" s="183">
        <v>1</v>
      </c>
      <c r="B8" s="1" t="s">
        <v>101</v>
      </c>
      <c r="C8" s="304">
        <v>2114746118.8511</v>
      </c>
      <c r="D8" s="305"/>
      <c r="E8" s="304"/>
      <c r="F8" s="304">
        <v>936266293.21960008</v>
      </c>
      <c r="G8" s="306">
        <v>936266293.21960008</v>
      </c>
      <c r="H8" s="308">
        <f>G8/(C8+E8)</f>
        <v>0.44273224330505223</v>
      </c>
    </row>
    <row r="9" spans="1:9" ht="15" customHeight="1">
      <c r="A9" s="183">
        <v>2</v>
      </c>
      <c r="B9" s="1" t="s">
        <v>102</v>
      </c>
      <c r="C9" s="304">
        <v>0</v>
      </c>
      <c r="D9" s="305"/>
      <c r="E9" s="304"/>
      <c r="F9" s="304"/>
      <c r="G9" s="306">
        <v>0</v>
      </c>
      <c r="H9" s="308" t="e">
        <f t="shared" ref="H9:H21" si="0">G9/(C9+E9)</f>
        <v>#DIV/0!</v>
      </c>
    </row>
    <row r="10" spans="1:9">
      <c r="A10" s="183">
        <v>3</v>
      </c>
      <c r="B10" s="1" t="s">
        <v>281</v>
      </c>
      <c r="C10" s="304">
        <v>0</v>
      </c>
      <c r="D10" s="305"/>
      <c r="E10" s="304"/>
      <c r="F10" s="304"/>
      <c r="G10" s="306">
        <v>0</v>
      </c>
      <c r="H10" s="308" t="e">
        <f t="shared" si="0"/>
        <v>#DIV/0!</v>
      </c>
    </row>
    <row r="11" spans="1:9">
      <c r="A11" s="183">
        <v>4</v>
      </c>
      <c r="B11" s="1" t="s">
        <v>103</v>
      </c>
      <c r="C11" s="304">
        <v>0</v>
      </c>
      <c r="D11" s="305"/>
      <c r="E11" s="304"/>
      <c r="F11" s="304"/>
      <c r="G11" s="306">
        <v>0</v>
      </c>
      <c r="H11" s="308" t="e">
        <f t="shared" si="0"/>
        <v>#DIV/0!</v>
      </c>
    </row>
    <row r="12" spans="1:9">
      <c r="A12" s="183">
        <v>5</v>
      </c>
      <c r="B12" s="1" t="s">
        <v>104</v>
      </c>
      <c r="C12" s="304">
        <v>561299685.8987</v>
      </c>
      <c r="D12" s="305"/>
      <c r="E12" s="304"/>
      <c r="F12" s="304"/>
      <c r="G12" s="306">
        <v>0</v>
      </c>
      <c r="H12" s="308">
        <f t="shared" si="0"/>
        <v>0</v>
      </c>
    </row>
    <row r="13" spans="1:9">
      <c r="A13" s="183">
        <v>6</v>
      </c>
      <c r="B13" s="1" t="s">
        <v>105</v>
      </c>
      <c r="C13" s="304">
        <v>950093129.34310007</v>
      </c>
      <c r="D13" s="305"/>
      <c r="E13" s="304"/>
      <c r="F13" s="304">
        <v>196501192.82853001</v>
      </c>
      <c r="G13" s="306">
        <v>196501192.82853001</v>
      </c>
      <c r="H13" s="308">
        <f t="shared" si="0"/>
        <v>0.2068230858214837</v>
      </c>
    </row>
    <row r="14" spans="1:9">
      <c r="A14" s="183">
        <v>7</v>
      </c>
      <c r="B14" s="1" t="s">
        <v>106</v>
      </c>
      <c r="C14" s="304">
        <v>2445206099.5176001</v>
      </c>
      <c r="D14" s="305">
        <v>835068923.34035003</v>
      </c>
      <c r="E14" s="304">
        <v>348072278.83489007</v>
      </c>
      <c r="F14" s="304">
        <v>2842346648.6099806</v>
      </c>
      <c r="G14" s="306">
        <v>2647143379.9335804</v>
      </c>
      <c r="H14" s="308">
        <f t="shared" si="0"/>
        <v>0.94768333884963452</v>
      </c>
    </row>
    <row r="15" spans="1:9">
      <c r="A15" s="183">
        <v>8</v>
      </c>
      <c r="B15" s="1" t="s">
        <v>107</v>
      </c>
      <c r="C15" s="304">
        <v>3221525701.9422998</v>
      </c>
      <c r="D15" s="305">
        <v>245189832.02114999</v>
      </c>
      <c r="E15" s="304">
        <v>121043289.9006</v>
      </c>
      <c r="F15" s="304">
        <v>2506926743.882175</v>
      </c>
      <c r="G15" s="306">
        <v>2447091238.2194748</v>
      </c>
      <c r="H15" s="308">
        <f t="shared" si="0"/>
        <v>0.73209894670574616</v>
      </c>
    </row>
    <row r="16" spans="1:9">
      <c r="A16" s="183">
        <v>9</v>
      </c>
      <c r="B16" s="1" t="s">
        <v>108</v>
      </c>
      <c r="C16" s="304">
        <v>1228887751.3424001</v>
      </c>
      <c r="D16" s="305"/>
      <c r="E16" s="304"/>
      <c r="F16" s="304">
        <v>430110712.96983999</v>
      </c>
      <c r="G16" s="306">
        <v>429664637.71683997</v>
      </c>
      <c r="H16" s="308">
        <f t="shared" si="0"/>
        <v>0.34963700895178362</v>
      </c>
    </row>
    <row r="17" spans="1:8">
      <c r="A17" s="183">
        <v>10</v>
      </c>
      <c r="B17" s="1" t="s">
        <v>109</v>
      </c>
      <c r="C17" s="304">
        <v>111039829.1557</v>
      </c>
      <c r="D17" s="305"/>
      <c r="E17" s="304"/>
      <c r="F17" s="304">
        <v>113749688.42491406</v>
      </c>
      <c r="G17" s="306">
        <v>111249742.92791407</v>
      </c>
      <c r="H17" s="308">
        <f t="shared" si="0"/>
        <v>1.001890436736171</v>
      </c>
    </row>
    <row r="18" spans="1:8">
      <c r="A18" s="183">
        <v>11</v>
      </c>
      <c r="B18" s="1" t="s">
        <v>110</v>
      </c>
      <c r="C18" s="304">
        <v>614126976.29133999</v>
      </c>
      <c r="D18" s="305"/>
      <c r="E18" s="304"/>
      <c r="F18" s="304">
        <v>784604596.3053</v>
      </c>
      <c r="G18" s="306">
        <v>784604596.3053</v>
      </c>
      <c r="H18" s="308">
        <f t="shared" si="0"/>
        <v>1.2775934401114566</v>
      </c>
    </row>
    <row r="19" spans="1:8">
      <c r="A19" s="183">
        <v>12</v>
      </c>
      <c r="B19" s="1" t="s">
        <v>111</v>
      </c>
      <c r="C19" s="304">
        <v>0</v>
      </c>
      <c r="D19" s="305"/>
      <c r="E19" s="304"/>
      <c r="F19" s="304"/>
      <c r="G19" s="306">
        <v>0</v>
      </c>
      <c r="H19" s="308" t="e">
        <f t="shared" si="0"/>
        <v>#DIV/0!</v>
      </c>
    </row>
    <row r="20" spans="1:8">
      <c r="A20" s="183">
        <v>13</v>
      </c>
      <c r="B20" s="1" t="s">
        <v>257</v>
      </c>
      <c r="C20" s="304">
        <v>0</v>
      </c>
      <c r="D20" s="305"/>
      <c r="E20" s="304"/>
      <c r="F20" s="304"/>
      <c r="G20" s="306">
        <v>0</v>
      </c>
      <c r="H20" s="308" t="e">
        <f t="shared" si="0"/>
        <v>#DIV/0!</v>
      </c>
    </row>
    <row r="21" spans="1:8">
      <c r="A21" s="183">
        <v>14</v>
      </c>
      <c r="B21" s="1" t="s">
        <v>113</v>
      </c>
      <c r="C21" s="304">
        <v>1110913532.5642073</v>
      </c>
      <c r="D21" s="305"/>
      <c r="E21" s="304"/>
      <c r="F21" s="304">
        <v>842928650.06441283</v>
      </c>
      <c r="G21" s="306">
        <v>842928650.06441283</v>
      </c>
      <c r="H21" s="308">
        <f t="shared" si="0"/>
        <v>0.75877071019088893</v>
      </c>
    </row>
    <row r="22" spans="1:8" ht="13.5" thickBot="1">
      <c r="A22" s="186"/>
      <c r="B22" s="187" t="s">
        <v>114</v>
      </c>
      <c r="C22" s="307">
        <f>SUM(C8:C21)</f>
        <v>12357838824.906446</v>
      </c>
      <c r="D22" s="307">
        <f>SUM(D8:D21)</f>
        <v>1080258755.3615</v>
      </c>
      <c r="E22" s="307">
        <f>SUM(E8:E21)</f>
        <v>469115568.73549008</v>
      </c>
      <c r="F22" s="307">
        <f>SUM(F8:F21)</f>
        <v>8653434526.3047523</v>
      </c>
      <c r="G22" s="307">
        <f>SUM(G8:G21)</f>
        <v>8395449731.2156515</v>
      </c>
      <c r="H22" s="309" t="e">
        <f t="shared" ref="H22" si="1">SUM(H8:H21)</f>
        <v>#DIV/0!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48" sqref="H48"/>
    </sheetView>
  </sheetViews>
  <sheetFormatPr defaultColWidth="9.140625" defaultRowHeight="12.75"/>
  <cols>
    <col min="1" max="1" width="10.5703125" style="299" bestFit="1" customWidth="1"/>
    <col min="2" max="2" width="104.140625" style="299" customWidth="1"/>
    <col min="3" max="5" width="13.5703125" style="299" bestFit="1" customWidth="1"/>
    <col min="6" max="6" width="14.5703125" style="299" bestFit="1" customWidth="1"/>
    <col min="7" max="8" width="16" style="299" bestFit="1" customWidth="1"/>
    <col min="9" max="9" width="14.5703125" style="299" bestFit="1" customWidth="1"/>
    <col min="10" max="11" width="16" style="299" bestFit="1" customWidth="1"/>
    <col min="12" max="16384" width="9.140625" style="299"/>
  </cols>
  <sheetData>
    <row r="1" spans="1:11">
      <c r="A1" s="299" t="s">
        <v>35</v>
      </c>
      <c r="B1" s="3" t="s">
        <v>457</v>
      </c>
    </row>
    <row r="2" spans="1:11">
      <c r="A2" s="299" t="s">
        <v>36</v>
      </c>
      <c r="B2" s="480">
        <v>43281</v>
      </c>
      <c r="C2" s="325"/>
      <c r="D2" s="325"/>
    </row>
    <row r="3" spans="1:11">
      <c r="B3" s="325"/>
      <c r="C3" s="325"/>
      <c r="D3" s="325"/>
    </row>
    <row r="4" spans="1:11" ht="13.5" thickBot="1">
      <c r="A4" s="299" t="s">
        <v>259</v>
      </c>
      <c r="B4" s="354" t="s">
        <v>388</v>
      </c>
      <c r="C4" s="325"/>
      <c r="D4" s="325"/>
    </row>
    <row r="5" spans="1:11" ht="30" customHeight="1">
      <c r="A5" s="462"/>
      <c r="B5" s="463"/>
      <c r="C5" s="464" t="s">
        <v>451</v>
      </c>
      <c r="D5" s="464"/>
      <c r="E5" s="464"/>
      <c r="F5" s="464" t="s">
        <v>452</v>
      </c>
      <c r="G5" s="464"/>
      <c r="H5" s="464"/>
      <c r="I5" s="464" t="s">
        <v>453</v>
      </c>
      <c r="J5" s="464"/>
      <c r="K5" s="465"/>
    </row>
    <row r="6" spans="1:11">
      <c r="A6" s="326"/>
      <c r="B6" s="327"/>
      <c r="C6" s="63" t="s">
        <v>74</v>
      </c>
      <c r="D6" s="63" t="s">
        <v>75</v>
      </c>
      <c r="E6" s="63" t="s">
        <v>76</v>
      </c>
      <c r="F6" s="63" t="s">
        <v>74</v>
      </c>
      <c r="G6" s="63" t="s">
        <v>75</v>
      </c>
      <c r="H6" s="63" t="s">
        <v>76</v>
      </c>
      <c r="I6" s="63" t="s">
        <v>74</v>
      </c>
      <c r="J6" s="63" t="s">
        <v>75</v>
      </c>
      <c r="K6" s="63" t="s">
        <v>76</v>
      </c>
    </row>
    <row r="7" spans="1:11">
      <c r="A7" s="328" t="s">
        <v>391</v>
      </c>
      <c r="B7" s="329"/>
      <c r="C7" s="329"/>
      <c r="D7" s="329"/>
      <c r="E7" s="329"/>
      <c r="F7" s="329"/>
      <c r="G7" s="329"/>
      <c r="H7" s="329"/>
      <c r="I7" s="329"/>
      <c r="J7" s="329"/>
      <c r="K7" s="330"/>
    </row>
    <row r="8" spans="1:11">
      <c r="A8" s="331">
        <v>1</v>
      </c>
      <c r="B8" s="332" t="s">
        <v>389</v>
      </c>
      <c r="C8" s="333"/>
      <c r="D8" s="333"/>
      <c r="E8" s="333"/>
      <c r="F8" s="334">
        <v>848401827.41776168</v>
      </c>
      <c r="G8" s="334">
        <v>1701276107.6957362</v>
      </c>
      <c r="H8" s="334">
        <v>2494988213.9973927</v>
      </c>
      <c r="I8" s="334">
        <v>848401827.41776168</v>
      </c>
      <c r="J8" s="334">
        <v>1701276107.6957362</v>
      </c>
      <c r="K8" s="335">
        <v>2494988213.9973927</v>
      </c>
    </row>
    <row r="9" spans="1:11">
      <c r="A9" s="328" t="s">
        <v>392</v>
      </c>
      <c r="B9" s="329"/>
      <c r="C9" s="329"/>
      <c r="D9" s="329"/>
      <c r="E9" s="329"/>
      <c r="F9" s="329"/>
      <c r="G9" s="329"/>
      <c r="H9" s="329"/>
      <c r="I9" s="329"/>
      <c r="J9" s="329"/>
      <c r="K9" s="330"/>
    </row>
    <row r="10" spans="1:11">
      <c r="A10" s="336">
        <v>2</v>
      </c>
      <c r="B10" s="337" t="s">
        <v>400</v>
      </c>
      <c r="C10" s="524">
        <v>803083000.33127725</v>
      </c>
      <c r="D10" s="525">
        <v>2156456198.3016477</v>
      </c>
      <c r="E10" s="525">
        <v>2908824405.3404932</v>
      </c>
      <c r="F10" s="525">
        <v>159257090.72190097</v>
      </c>
      <c r="G10" s="525">
        <v>502891281.79586148</v>
      </c>
      <c r="H10" s="525">
        <v>652349326.57656789</v>
      </c>
      <c r="I10" s="525">
        <v>43513940.802464955</v>
      </c>
      <c r="J10" s="525">
        <v>134722415.932522</v>
      </c>
      <c r="K10" s="526">
        <v>175545967.30548298</v>
      </c>
    </row>
    <row r="11" spans="1:11">
      <c r="A11" s="336">
        <v>3</v>
      </c>
      <c r="B11" s="337" t="s">
        <v>394</v>
      </c>
      <c r="C11" s="524">
        <v>2191473052.3838859</v>
      </c>
      <c r="D11" s="525">
        <v>3523299764.8688102</v>
      </c>
      <c r="E11" s="525">
        <v>5582053169.867672</v>
      </c>
      <c r="F11" s="525">
        <v>885743214.17388391</v>
      </c>
      <c r="G11" s="525">
        <v>1184637513.5524907</v>
      </c>
      <c r="H11" s="525">
        <v>2019901632.3688157</v>
      </c>
      <c r="I11" s="525">
        <v>694701085.30204999</v>
      </c>
      <c r="J11" s="525">
        <v>722717590.89733362</v>
      </c>
      <c r="K11" s="526">
        <v>1376858349.0711803</v>
      </c>
    </row>
    <row r="12" spans="1:11">
      <c r="A12" s="336">
        <v>4</v>
      </c>
      <c r="B12" s="337" t="s">
        <v>395</v>
      </c>
      <c r="C12" s="524">
        <v>1013029274.7252747</v>
      </c>
      <c r="D12" s="525">
        <v>27200230.769230768</v>
      </c>
      <c r="E12" s="525">
        <v>985829043.95604396</v>
      </c>
      <c r="F12" s="525">
        <v>0</v>
      </c>
      <c r="G12" s="525">
        <v>0</v>
      </c>
      <c r="H12" s="525">
        <v>0</v>
      </c>
      <c r="I12" s="525">
        <v>0</v>
      </c>
      <c r="J12" s="525">
        <v>0</v>
      </c>
      <c r="K12" s="526">
        <v>0</v>
      </c>
    </row>
    <row r="13" spans="1:11">
      <c r="A13" s="336">
        <v>5</v>
      </c>
      <c r="B13" s="337" t="s">
        <v>403</v>
      </c>
      <c r="C13" s="524">
        <v>594147153.26463974</v>
      </c>
      <c r="D13" s="525">
        <v>484095815.13858998</v>
      </c>
      <c r="E13" s="525">
        <v>1039910791.4548789</v>
      </c>
      <c r="F13" s="525">
        <v>101022553.46837373</v>
      </c>
      <c r="G13" s="525">
        <v>74783545.49634932</v>
      </c>
      <c r="H13" s="525">
        <v>169293864.75054172</v>
      </c>
      <c r="I13" s="525">
        <v>34878620.696984492</v>
      </c>
      <c r="J13" s="525">
        <v>29983869.750211716</v>
      </c>
      <c r="K13" s="526">
        <v>62631827.813921534</v>
      </c>
    </row>
    <row r="14" spans="1:11">
      <c r="A14" s="336">
        <v>6</v>
      </c>
      <c r="B14" s="337" t="s">
        <v>446</v>
      </c>
      <c r="C14" s="524"/>
      <c r="D14" s="525"/>
      <c r="E14" s="525"/>
      <c r="F14" s="525"/>
      <c r="G14" s="525"/>
      <c r="H14" s="525"/>
      <c r="I14" s="525"/>
      <c r="J14" s="525"/>
      <c r="K14" s="526"/>
    </row>
    <row r="15" spans="1:11">
      <c r="A15" s="336">
        <v>7</v>
      </c>
      <c r="B15" s="337" t="s">
        <v>447</v>
      </c>
      <c r="C15" s="524">
        <v>38343038.105439536</v>
      </c>
      <c r="D15" s="525">
        <v>113770507.26631872</v>
      </c>
      <c r="E15" s="525">
        <v>149623586.81934071</v>
      </c>
      <c r="F15" s="525">
        <v>38366881.80774723</v>
      </c>
      <c r="G15" s="525">
        <v>114354499.25071433</v>
      </c>
      <c r="H15" s="525">
        <v>150231422.506044</v>
      </c>
      <c r="I15" s="525">
        <v>38343038.105439536</v>
      </c>
      <c r="J15" s="525">
        <v>113770507.26631872</v>
      </c>
      <c r="K15" s="526">
        <v>149623586.81934071</v>
      </c>
    </row>
    <row r="16" spans="1:11">
      <c r="A16" s="336">
        <v>8</v>
      </c>
      <c r="B16" s="338" t="s">
        <v>396</v>
      </c>
      <c r="C16" s="524">
        <v>3836992518.4792399</v>
      </c>
      <c r="D16" s="525">
        <v>4148366318.0429497</v>
      </c>
      <c r="E16" s="525">
        <v>7757416592.0979357</v>
      </c>
      <c r="F16" s="525">
        <v>1025132649.4500049</v>
      </c>
      <c r="G16" s="525">
        <v>1373775558.2995543</v>
      </c>
      <c r="H16" s="525">
        <v>2339426919.6254015</v>
      </c>
      <c r="I16" s="525">
        <v>767922744.10447407</v>
      </c>
      <c r="J16" s="525">
        <v>866471967.91386402</v>
      </c>
      <c r="K16" s="526">
        <v>1589113763.7044425</v>
      </c>
    </row>
    <row r="17" spans="1:11">
      <c r="A17" s="328" t="s">
        <v>393</v>
      </c>
      <c r="B17" s="329"/>
      <c r="C17" s="527"/>
      <c r="D17" s="527"/>
      <c r="E17" s="527"/>
      <c r="F17" s="527"/>
      <c r="G17" s="527"/>
      <c r="H17" s="527"/>
      <c r="I17" s="527"/>
      <c r="J17" s="527"/>
      <c r="K17" s="528"/>
    </row>
    <row r="18" spans="1:11">
      <c r="A18" s="336">
        <v>9</v>
      </c>
      <c r="B18" s="337" t="s">
        <v>399</v>
      </c>
      <c r="C18" s="524"/>
      <c r="D18" s="525"/>
      <c r="E18" s="525"/>
      <c r="F18" s="525"/>
      <c r="G18" s="525"/>
      <c r="H18" s="525"/>
      <c r="I18" s="525"/>
      <c r="J18" s="525"/>
      <c r="K18" s="526"/>
    </row>
    <row r="19" spans="1:11">
      <c r="A19" s="336">
        <v>10</v>
      </c>
      <c r="B19" s="337" t="s">
        <v>448</v>
      </c>
      <c r="C19" s="524">
        <v>181584470.25866809</v>
      </c>
      <c r="D19" s="525">
        <v>138496933.07359233</v>
      </c>
      <c r="E19" s="525">
        <v>306763602.56632644</v>
      </c>
      <c r="F19" s="525">
        <v>91368926.747609898</v>
      </c>
      <c r="G19" s="525">
        <v>71733792.938309371</v>
      </c>
      <c r="H19" s="525">
        <v>156406032.76218301</v>
      </c>
      <c r="I19" s="525">
        <v>133169489.54544398</v>
      </c>
      <c r="J19" s="525">
        <v>677693432.41189075</v>
      </c>
      <c r="K19" s="526">
        <v>804162094.48260915</v>
      </c>
    </row>
    <row r="20" spans="1:11">
      <c r="A20" s="336">
        <v>11</v>
      </c>
      <c r="B20" s="337" t="s">
        <v>398</v>
      </c>
      <c r="C20" s="524">
        <v>1227718.171538461</v>
      </c>
      <c r="D20" s="525">
        <v>805445.68494505493</v>
      </c>
      <c r="E20" s="525">
        <v>2004920.1789010982</v>
      </c>
      <c r="F20" s="525">
        <v>1232448.0915384609</v>
      </c>
      <c r="G20" s="525">
        <v>805445.68494505493</v>
      </c>
      <c r="H20" s="525">
        <v>2009650.0989010984</v>
      </c>
      <c r="I20" s="525">
        <v>1227718.171538461</v>
      </c>
      <c r="J20" s="525">
        <v>805445.68494505493</v>
      </c>
      <c r="K20" s="526">
        <v>2004920.1789010982</v>
      </c>
    </row>
    <row r="21" spans="1:11" ht="13.5" thickBot="1">
      <c r="A21" s="339">
        <v>12</v>
      </c>
      <c r="B21" s="340" t="s">
        <v>397</v>
      </c>
      <c r="C21" s="529">
        <v>182812188.43020657</v>
      </c>
      <c r="D21" s="530">
        <v>139302378.75853738</v>
      </c>
      <c r="E21" s="529">
        <v>308768522.74522752</v>
      </c>
      <c r="F21" s="530">
        <v>92601374.839148358</v>
      </c>
      <c r="G21" s="530">
        <v>72539238.623254433</v>
      </c>
      <c r="H21" s="530">
        <v>158415682.8610841</v>
      </c>
      <c r="I21" s="530">
        <v>134397207.71698245</v>
      </c>
      <c r="J21" s="530">
        <v>678498878.09683585</v>
      </c>
      <c r="K21" s="531">
        <v>806167014.66151023</v>
      </c>
    </row>
    <row r="22" spans="1:11" ht="38.25" customHeight="1" thickBot="1">
      <c r="A22" s="341"/>
      <c r="B22" s="342"/>
      <c r="C22" s="342"/>
      <c r="D22" s="342"/>
      <c r="E22" s="342"/>
      <c r="F22" s="466" t="s">
        <v>450</v>
      </c>
      <c r="G22" s="464"/>
      <c r="H22" s="464"/>
      <c r="I22" s="466" t="s">
        <v>404</v>
      </c>
      <c r="J22" s="464"/>
      <c r="K22" s="465"/>
    </row>
    <row r="23" spans="1:11">
      <c r="A23" s="343">
        <v>13</v>
      </c>
      <c r="B23" s="344" t="s">
        <v>389</v>
      </c>
      <c r="C23" s="345"/>
      <c r="D23" s="345"/>
      <c r="E23" s="345"/>
      <c r="F23" s="532">
        <v>848401827.41776168</v>
      </c>
      <c r="G23" s="532">
        <v>1701276107.6957362</v>
      </c>
      <c r="H23" s="532">
        <v>2494988213.9973927</v>
      </c>
      <c r="I23" s="532">
        <v>848401827.41776168</v>
      </c>
      <c r="J23" s="532">
        <v>1701276107.6957362</v>
      </c>
      <c r="K23" s="533">
        <v>2494988213.9973927</v>
      </c>
    </row>
    <row r="24" spans="1:11" ht="13.5" thickBot="1">
      <c r="A24" s="346">
        <v>14</v>
      </c>
      <c r="B24" s="347" t="s">
        <v>401</v>
      </c>
      <c r="C24" s="348"/>
      <c r="D24" s="349"/>
      <c r="E24" s="350"/>
      <c r="F24" s="534">
        <v>932531274.61085653</v>
      </c>
      <c r="G24" s="534">
        <v>1301236319.6762998</v>
      </c>
      <c r="H24" s="534">
        <v>2181011236.7643175</v>
      </c>
      <c r="I24" s="534">
        <v>633525536.38749194</v>
      </c>
      <c r="J24" s="534">
        <v>284546966.13168371</v>
      </c>
      <c r="K24" s="535">
        <v>798508695.18100357</v>
      </c>
    </row>
    <row r="25" spans="1:11" ht="13.5" thickBot="1">
      <c r="A25" s="351">
        <v>15</v>
      </c>
      <c r="B25" s="352" t="s">
        <v>402</v>
      </c>
      <c r="C25" s="353"/>
      <c r="D25" s="353"/>
      <c r="E25" s="353"/>
      <c r="F25" s="536">
        <v>0.90978377939313415</v>
      </c>
      <c r="G25" s="536">
        <v>1.3074305427617881</v>
      </c>
      <c r="H25" s="536">
        <v>1.143959357907244</v>
      </c>
      <c r="I25" s="536">
        <v>1.3391754218078464</v>
      </c>
      <c r="J25" s="536">
        <v>5.9788938565186225</v>
      </c>
      <c r="K25" s="537">
        <v>3.1245598564607193</v>
      </c>
    </row>
    <row r="27" spans="1:11" ht="25.5">
      <c r="B27" s="324" t="s">
        <v>449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P23" sqref="P23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.42578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6"/>
  </cols>
  <sheetData>
    <row r="1" spans="1:14">
      <c r="A1" s="4" t="s">
        <v>35</v>
      </c>
      <c r="B1" s="3" t="s">
        <v>457</v>
      </c>
    </row>
    <row r="2" spans="1:14" ht="14.25" customHeight="1">
      <c r="A2" s="4" t="s">
        <v>36</v>
      </c>
      <c r="B2" s="480">
        <v>43281</v>
      </c>
    </row>
    <row r="3" spans="1:14" ht="14.25" customHeight="1"/>
    <row r="4" spans="1:14" ht="13.5" thickBot="1">
      <c r="A4" s="4" t="s">
        <v>275</v>
      </c>
      <c r="B4" s="261" t="s">
        <v>33</v>
      </c>
    </row>
    <row r="5" spans="1:14" s="193" customFormat="1">
      <c r="A5" s="189"/>
      <c r="B5" s="190"/>
      <c r="C5" s="191" t="s">
        <v>0</v>
      </c>
      <c r="D5" s="191" t="s">
        <v>1</v>
      </c>
      <c r="E5" s="191" t="s">
        <v>2</v>
      </c>
      <c r="F5" s="191" t="s">
        <v>3</v>
      </c>
      <c r="G5" s="191" t="s">
        <v>4</v>
      </c>
      <c r="H5" s="191" t="s">
        <v>10</v>
      </c>
      <c r="I5" s="191" t="s">
        <v>13</v>
      </c>
      <c r="J5" s="191" t="s">
        <v>14</v>
      </c>
      <c r="K5" s="191" t="s">
        <v>15</v>
      </c>
      <c r="L5" s="191" t="s">
        <v>16</v>
      </c>
      <c r="M5" s="191" t="s">
        <v>17</v>
      </c>
      <c r="N5" s="192" t="s">
        <v>18</v>
      </c>
    </row>
    <row r="6" spans="1:14" ht="25.5">
      <c r="A6" s="194"/>
      <c r="B6" s="195"/>
      <c r="C6" s="196" t="s">
        <v>274</v>
      </c>
      <c r="D6" s="197" t="s">
        <v>273</v>
      </c>
      <c r="E6" s="198" t="s">
        <v>272</v>
      </c>
      <c r="F6" s="199">
        <v>0</v>
      </c>
      <c r="G6" s="199">
        <v>0.2</v>
      </c>
      <c r="H6" s="199">
        <v>0.35</v>
      </c>
      <c r="I6" s="199">
        <v>0.5</v>
      </c>
      <c r="J6" s="199">
        <v>0.75</v>
      </c>
      <c r="K6" s="199">
        <v>1</v>
      </c>
      <c r="L6" s="199">
        <v>1.5</v>
      </c>
      <c r="M6" s="199">
        <v>2.5</v>
      </c>
      <c r="N6" s="260" t="s">
        <v>287</v>
      </c>
    </row>
    <row r="7" spans="1:14" ht="15">
      <c r="A7" s="200">
        <v>1</v>
      </c>
      <c r="B7" s="201" t="s">
        <v>271</v>
      </c>
      <c r="C7" s="202">
        <f>SUM(C8:C13)</f>
        <v>161735706.56600001</v>
      </c>
      <c r="D7" s="195"/>
      <c r="E7" s="203">
        <f t="shared" ref="E7:M7" si="0">SUM(E8:E13)</f>
        <v>3234714.1313200002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3234714.1313200002</v>
      </c>
      <c r="L7" s="204">
        <v>0</v>
      </c>
      <c r="M7" s="204">
        <v>0</v>
      </c>
      <c r="N7" s="205">
        <f>SUM(N8:N13)</f>
        <v>3234714.1313200002</v>
      </c>
    </row>
    <row r="8" spans="1:14" ht="14.25">
      <c r="A8" s="200">
        <v>1.1000000000000001</v>
      </c>
      <c r="B8" s="206" t="s">
        <v>269</v>
      </c>
      <c r="C8" s="204">
        <v>161735706.56600001</v>
      </c>
      <c r="D8" s="207">
        <v>0.02</v>
      </c>
      <c r="E8" s="203">
        <f>C8*D8</f>
        <v>3234714.1313200002</v>
      </c>
      <c r="F8" s="204"/>
      <c r="G8" s="204"/>
      <c r="H8" s="204"/>
      <c r="I8" s="204"/>
      <c r="J8" s="204"/>
      <c r="K8" s="204">
        <v>3234714.1313200002</v>
      </c>
      <c r="L8" s="204"/>
      <c r="M8" s="204"/>
      <c r="N8" s="205">
        <f>SUMPRODUCT($F$6:$M$6,F8:M8)</f>
        <v>3234714.1313200002</v>
      </c>
    </row>
    <row r="9" spans="1:14" ht="14.25">
      <c r="A9" s="200">
        <v>1.2</v>
      </c>
      <c r="B9" s="206" t="s">
        <v>268</v>
      </c>
      <c r="C9" s="204">
        <v>0</v>
      </c>
      <c r="D9" s="207">
        <v>0.05</v>
      </c>
      <c r="E9" s="203">
        <f>C9*D9</f>
        <v>0</v>
      </c>
      <c r="F9" s="204"/>
      <c r="G9" s="204"/>
      <c r="H9" s="204"/>
      <c r="I9" s="204"/>
      <c r="J9" s="204"/>
      <c r="K9" s="204"/>
      <c r="L9" s="204"/>
      <c r="M9" s="204"/>
      <c r="N9" s="205">
        <f t="shared" ref="N9:N12" si="1">SUMPRODUCT($F$6:$M$6,F9:M9)</f>
        <v>0</v>
      </c>
    </row>
    <row r="10" spans="1:14" ht="14.25">
      <c r="A10" s="200">
        <v>1.3</v>
      </c>
      <c r="B10" s="206" t="s">
        <v>267</v>
      </c>
      <c r="C10" s="204">
        <v>0</v>
      </c>
      <c r="D10" s="207">
        <v>0.08</v>
      </c>
      <c r="E10" s="203">
        <f>C10*D10</f>
        <v>0</v>
      </c>
      <c r="F10" s="204"/>
      <c r="G10" s="204"/>
      <c r="H10" s="204"/>
      <c r="I10" s="204"/>
      <c r="J10" s="204"/>
      <c r="K10" s="204"/>
      <c r="L10" s="204"/>
      <c r="M10" s="204"/>
      <c r="N10" s="205">
        <f>SUMPRODUCT($F$6:$M$6,F10:M10)</f>
        <v>0</v>
      </c>
    </row>
    <row r="11" spans="1:14" ht="14.25">
      <c r="A11" s="200">
        <v>1.4</v>
      </c>
      <c r="B11" s="206" t="s">
        <v>266</v>
      </c>
      <c r="C11" s="204">
        <v>0</v>
      </c>
      <c r="D11" s="207">
        <v>0.11</v>
      </c>
      <c r="E11" s="203">
        <f>C11*D11</f>
        <v>0</v>
      </c>
      <c r="F11" s="204"/>
      <c r="G11" s="204"/>
      <c r="H11" s="204"/>
      <c r="I11" s="204"/>
      <c r="J11" s="204"/>
      <c r="K11" s="204"/>
      <c r="L11" s="204"/>
      <c r="M11" s="204"/>
      <c r="N11" s="205">
        <f t="shared" si="1"/>
        <v>0</v>
      </c>
    </row>
    <row r="12" spans="1:14" ht="14.25">
      <c r="A12" s="200">
        <v>1.5</v>
      </c>
      <c r="B12" s="206" t="s">
        <v>265</v>
      </c>
      <c r="C12" s="204">
        <v>0</v>
      </c>
      <c r="D12" s="207">
        <v>0.14000000000000001</v>
      </c>
      <c r="E12" s="203">
        <f>C12*D12</f>
        <v>0</v>
      </c>
      <c r="F12" s="204"/>
      <c r="G12" s="204"/>
      <c r="H12" s="204"/>
      <c r="I12" s="204"/>
      <c r="J12" s="204"/>
      <c r="K12" s="204"/>
      <c r="L12" s="204"/>
      <c r="M12" s="204"/>
      <c r="N12" s="205">
        <f t="shared" si="1"/>
        <v>0</v>
      </c>
    </row>
    <row r="13" spans="1:14" ht="14.25">
      <c r="A13" s="200">
        <v>1.6</v>
      </c>
      <c r="B13" s="208" t="s">
        <v>264</v>
      </c>
      <c r="C13" s="204">
        <v>0</v>
      </c>
      <c r="D13" s="209"/>
      <c r="E13" s="204"/>
      <c r="F13" s="204"/>
      <c r="G13" s="204"/>
      <c r="H13" s="204"/>
      <c r="I13" s="204"/>
      <c r="J13" s="204"/>
      <c r="K13" s="204"/>
      <c r="L13" s="204"/>
      <c r="M13" s="204"/>
      <c r="N13" s="205">
        <f>SUMPRODUCT($F$6:$M$6,F13:M13)</f>
        <v>0</v>
      </c>
    </row>
    <row r="14" spans="1:14" ht="15">
      <c r="A14" s="200">
        <v>2</v>
      </c>
      <c r="B14" s="210" t="s">
        <v>270</v>
      </c>
      <c r="C14" s="202">
        <f>SUM(C15:C20)</f>
        <v>1278670100</v>
      </c>
      <c r="D14" s="195"/>
      <c r="E14" s="203">
        <f t="shared" ref="E14:M14" si="2">SUM(E15:E20)</f>
        <v>25025201</v>
      </c>
      <c r="F14" s="204">
        <v>0</v>
      </c>
      <c r="G14" s="204">
        <v>0</v>
      </c>
      <c r="H14" s="204">
        <v>0</v>
      </c>
      <c r="I14" s="204">
        <v>23799401</v>
      </c>
      <c r="J14" s="204">
        <v>0</v>
      </c>
      <c r="K14" s="204">
        <v>1225800</v>
      </c>
      <c r="L14" s="204">
        <v>0</v>
      </c>
      <c r="M14" s="204">
        <v>0</v>
      </c>
      <c r="N14" s="205">
        <f>SUM(N15:N20)</f>
        <v>13125500.5</v>
      </c>
    </row>
    <row r="15" spans="1:14" ht="14.25">
      <c r="A15" s="200">
        <v>2.1</v>
      </c>
      <c r="B15" s="208" t="s">
        <v>269</v>
      </c>
      <c r="C15" s="204">
        <v>245160000</v>
      </c>
      <c r="D15" s="207">
        <v>5.0000000000000001E-3</v>
      </c>
      <c r="E15" s="203">
        <f>C15*D15</f>
        <v>1225800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1225800</v>
      </c>
      <c r="L15" s="204">
        <v>0</v>
      </c>
      <c r="M15" s="204">
        <v>0</v>
      </c>
      <c r="N15" s="205">
        <f>SUMPRODUCT($F$6:$M$6,F15:M15)</f>
        <v>1225800</v>
      </c>
    </row>
    <row r="16" spans="1:14" ht="14.25">
      <c r="A16" s="200">
        <v>2.2000000000000002</v>
      </c>
      <c r="B16" s="208" t="s">
        <v>268</v>
      </c>
      <c r="C16" s="204">
        <v>502980100</v>
      </c>
      <c r="D16" s="207">
        <v>0.01</v>
      </c>
      <c r="E16" s="203">
        <f>C16*D16</f>
        <v>5029801</v>
      </c>
      <c r="F16" s="204">
        <v>0</v>
      </c>
      <c r="G16" s="204">
        <v>0</v>
      </c>
      <c r="H16" s="204">
        <v>0</v>
      </c>
      <c r="I16" s="204">
        <v>5029801</v>
      </c>
      <c r="J16" s="204">
        <v>0</v>
      </c>
      <c r="K16" s="204">
        <v>0</v>
      </c>
      <c r="L16" s="204">
        <v>0</v>
      </c>
      <c r="M16" s="204">
        <v>0</v>
      </c>
      <c r="N16" s="205">
        <f t="shared" ref="N16:N20" si="3">SUMPRODUCT($F$6:$M$6,F16:M16)</f>
        <v>2514900.5</v>
      </c>
    </row>
    <row r="17" spans="1:14" ht="14.25">
      <c r="A17" s="200">
        <v>2.2999999999999998</v>
      </c>
      <c r="B17" s="208" t="s">
        <v>267</v>
      </c>
      <c r="C17" s="204">
        <v>0</v>
      </c>
      <c r="D17" s="207">
        <v>0.02</v>
      </c>
      <c r="E17" s="203">
        <f>C17*D17</f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5">
        <f t="shared" si="3"/>
        <v>0</v>
      </c>
    </row>
    <row r="18" spans="1:14" ht="14.25">
      <c r="A18" s="200">
        <v>2.4</v>
      </c>
      <c r="B18" s="208" t="s">
        <v>266</v>
      </c>
      <c r="C18" s="204">
        <v>245160000</v>
      </c>
      <c r="D18" s="207">
        <v>0.03</v>
      </c>
      <c r="E18" s="203">
        <f>C18*D18</f>
        <v>7354800</v>
      </c>
      <c r="F18" s="204">
        <v>0</v>
      </c>
      <c r="G18" s="204">
        <v>0</v>
      </c>
      <c r="H18" s="204">
        <v>0</v>
      </c>
      <c r="I18" s="204">
        <v>7354800</v>
      </c>
      <c r="J18" s="204">
        <v>0</v>
      </c>
      <c r="K18" s="204">
        <v>0</v>
      </c>
      <c r="L18" s="204">
        <v>0</v>
      </c>
      <c r="M18" s="204">
        <v>0</v>
      </c>
      <c r="N18" s="205">
        <f t="shared" si="3"/>
        <v>3677400</v>
      </c>
    </row>
    <row r="19" spans="1:14" ht="14.25">
      <c r="A19" s="200">
        <v>2.5</v>
      </c>
      <c r="B19" s="208" t="s">
        <v>265</v>
      </c>
      <c r="C19" s="204">
        <v>285370000</v>
      </c>
      <c r="D19" s="207">
        <v>0.04</v>
      </c>
      <c r="E19" s="203">
        <f>C19*D19</f>
        <v>11414800</v>
      </c>
      <c r="F19" s="204">
        <v>0</v>
      </c>
      <c r="G19" s="204">
        <v>0</v>
      </c>
      <c r="H19" s="204">
        <v>0</v>
      </c>
      <c r="I19" s="204">
        <v>11414800</v>
      </c>
      <c r="J19" s="204">
        <v>0</v>
      </c>
      <c r="K19" s="204">
        <v>0</v>
      </c>
      <c r="L19" s="204">
        <v>0</v>
      </c>
      <c r="M19" s="204">
        <v>0</v>
      </c>
      <c r="N19" s="205">
        <f t="shared" si="3"/>
        <v>5707400</v>
      </c>
    </row>
    <row r="20" spans="1:14" ht="14.25">
      <c r="A20" s="200">
        <v>2.6</v>
      </c>
      <c r="B20" s="208" t="s">
        <v>264</v>
      </c>
      <c r="C20" s="204">
        <v>0</v>
      </c>
      <c r="D20" s="209"/>
      <c r="E20" s="211"/>
      <c r="F20" s="204"/>
      <c r="G20" s="204"/>
      <c r="H20" s="204"/>
      <c r="I20" s="204"/>
      <c r="J20" s="204"/>
      <c r="K20" s="204"/>
      <c r="L20" s="204"/>
      <c r="M20" s="204"/>
      <c r="N20" s="205">
        <f t="shared" si="3"/>
        <v>0</v>
      </c>
    </row>
    <row r="21" spans="1:14" ht="15.75" thickBot="1">
      <c r="A21" s="212"/>
      <c r="B21" s="213" t="s">
        <v>114</v>
      </c>
      <c r="C21" s="188">
        <f>C14+C7</f>
        <v>1440405806.566</v>
      </c>
      <c r="D21" s="214"/>
      <c r="E21" s="215">
        <f>E14+E7</f>
        <v>28259915.13132</v>
      </c>
      <c r="F21" s="216">
        <v>0</v>
      </c>
      <c r="G21" s="216">
        <v>0</v>
      </c>
      <c r="H21" s="216">
        <v>0</v>
      </c>
      <c r="I21" s="216">
        <v>23799401</v>
      </c>
      <c r="J21" s="216">
        <v>0</v>
      </c>
      <c r="K21" s="216">
        <v>4460514.1313199997</v>
      </c>
      <c r="L21" s="216">
        <v>0</v>
      </c>
      <c r="M21" s="216">
        <v>0</v>
      </c>
      <c r="N21" s="217">
        <f>N14+N7</f>
        <v>16360214.63132</v>
      </c>
    </row>
    <row r="22" spans="1:14">
      <c r="E22" s="218"/>
      <c r="F22" s="218"/>
      <c r="G22" s="218"/>
      <c r="H22" s="218"/>
      <c r="I22" s="218"/>
      <c r="J22" s="218"/>
      <c r="K22" s="218"/>
      <c r="L22" s="218"/>
      <c r="M22" s="218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3.42578125" style="3" bestFit="1" customWidth="1"/>
    <col min="4" max="7" width="13.42578125" style="4" bestFit="1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">
        <v>457</v>
      </c>
    </row>
    <row r="2" spans="1:8">
      <c r="A2" s="2" t="s">
        <v>36</v>
      </c>
      <c r="B2" s="480">
        <v>43281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2" t="s">
        <v>6</v>
      </c>
      <c r="E5" s="102" t="s">
        <v>7</v>
      </c>
      <c r="F5" s="102" t="s">
        <v>8</v>
      </c>
      <c r="G5" s="14" t="s">
        <v>9</v>
      </c>
    </row>
    <row r="6" spans="1:8">
      <c r="B6" s="238" t="s">
        <v>147</v>
      </c>
      <c r="C6" s="333"/>
      <c r="D6" s="333"/>
      <c r="E6" s="333"/>
      <c r="F6" s="333"/>
      <c r="G6" s="364"/>
    </row>
    <row r="7" spans="1:8">
      <c r="A7" s="15"/>
      <c r="B7" s="239" t="s">
        <v>141</v>
      </c>
      <c r="C7" s="333"/>
      <c r="D7" s="333"/>
      <c r="E7" s="333"/>
      <c r="F7" s="333"/>
      <c r="G7" s="364"/>
    </row>
    <row r="8" spans="1:8" ht="15">
      <c r="A8" s="406">
        <v>1</v>
      </c>
      <c r="B8" s="16" t="s">
        <v>146</v>
      </c>
      <c r="C8" s="17">
        <v>1225121613.6500001</v>
      </c>
      <c r="D8" s="18">
        <v>1197214006.8601401</v>
      </c>
      <c r="E8" s="18">
        <v>1141844831.032634</v>
      </c>
      <c r="F8" s="18">
        <v>1090348133.5975978</v>
      </c>
      <c r="G8" s="19">
        <v>1007507516.1199999</v>
      </c>
    </row>
    <row r="9" spans="1:8" ht="15">
      <c r="A9" s="406">
        <v>2</v>
      </c>
      <c r="B9" s="16" t="s">
        <v>145</v>
      </c>
      <c r="C9" s="17">
        <v>1225121613.6500001</v>
      </c>
      <c r="D9" s="18">
        <v>1197214006.8601401</v>
      </c>
      <c r="E9" s="18">
        <v>1141844831.032634</v>
      </c>
      <c r="F9" s="18">
        <v>1090348133.5975978</v>
      </c>
      <c r="G9" s="19">
        <v>1007507516.1199999</v>
      </c>
    </row>
    <row r="10" spans="1:8" ht="15">
      <c r="A10" s="406">
        <v>3</v>
      </c>
      <c r="B10" s="16" t="s">
        <v>144</v>
      </c>
      <c r="C10" s="17">
        <v>1710267237.9730873</v>
      </c>
      <c r="D10" s="18">
        <v>1675475605.5799246</v>
      </c>
      <c r="E10" s="18">
        <v>1643533605.5228853</v>
      </c>
      <c r="F10" s="18">
        <v>1590618008.9949045</v>
      </c>
      <c r="G10" s="19">
        <v>1482773912.4569964</v>
      </c>
    </row>
    <row r="11" spans="1:8" ht="15">
      <c r="A11" s="407"/>
      <c r="B11" s="238" t="s">
        <v>143</v>
      </c>
      <c r="C11" s="333"/>
      <c r="D11" s="333"/>
      <c r="E11" s="333"/>
      <c r="F11" s="333"/>
      <c r="G11" s="364"/>
    </row>
    <row r="12" spans="1:8" ht="15" customHeight="1">
      <c r="A12" s="406">
        <v>4</v>
      </c>
      <c r="B12" s="16" t="s">
        <v>276</v>
      </c>
      <c r="C12" s="321">
        <v>9789919046.2620602</v>
      </c>
      <c r="D12" s="18">
        <v>9669736313.9626808</v>
      </c>
      <c r="E12" s="18">
        <v>9192077726.5034771</v>
      </c>
      <c r="F12" s="18">
        <v>9838788841.5815945</v>
      </c>
      <c r="G12" s="19">
        <v>9495340449.3357582</v>
      </c>
    </row>
    <row r="13" spans="1:8" ht="15">
      <c r="A13" s="407"/>
      <c r="B13" s="238" t="s">
        <v>142</v>
      </c>
      <c r="C13" s="333"/>
      <c r="D13" s="333"/>
      <c r="E13" s="333"/>
      <c r="F13" s="333"/>
      <c r="G13" s="364"/>
    </row>
    <row r="14" spans="1:8" s="20" customFormat="1" ht="15">
      <c r="A14" s="406"/>
      <c r="B14" s="239" t="s">
        <v>141</v>
      </c>
      <c r="C14" s="322"/>
      <c r="D14" s="18"/>
      <c r="E14" s="18"/>
      <c r="F14" s="18"/>
      <c r="G14" s="19"/>
    </row>
    <row r="15" spans="1:8" ht="15">
      <c r="A15" s="408">
        <v>5</v>
      </c>
      <c r="B15" s="16" t="s">
        <v>405</v>
      </c>
      <c r="C15" s="467">
        <v>0.1251411383343124</v>
      </c>
      <c r="D15" s="468">
        <v>0.12381040888689125</v>
      </c>
      <c r="E15" s="468">
        <v>0.12422053696743206</v>
      </c>
      <c r="F15" s="468">
        <v>0.1108213776262245</v>
      </c>
      <c r="G15" s="469">
        <v>0.10610546525380031</v>
      </c>
    </row>
    <row r="16" spans="1:8" ht="15" customHeight="1">
      <c r="A16" s="408">
        <v>6</v>
      </c>
      <c r="B16" s="16" t="s">
        <v>406</v>
      </c>
      <c r="C16" s="467">
        <v>0.1251411383343124</v>
      </c>
      <c r="D16" s="468">
        <v>0.12381040888689125</v>
      </c>
      <c r="E16" s="468">
        <v>0.12422053696743206</v>
      </c>
      <c r="F16" s="468">
        <v>0.1108213776262245</v>
      </c>
      <c r="G16" s="469">
        <v>0.10610546525380031</v>
      </c>
    </row>
    <row r="17" spans="1:7" ht="15">
      <c r="A17" s="408">
        <v>7</v>
      </c>
      <c r="B17" s="16" t="s">
        <v>407</v>
      </c>
      <c r="C17" s="467">
        <v>0.17469677020731783</v>
      </c>
      <c r="D17" s="468">
        <v>0.17327004079321276</v>
      </c>
      <c r="E17" s="468">
        <v>0.17879892385854093</v>
      </c>
      <c r="F17" s="468">
        <v>0.16166807059345401</v>
      </c>
      <c r="G17" s="469">
        <v>0.15615805671935892</v>
      </c>
    </row>
    <row r="18" spans="1:7" ht="15">
      <c r="A18" s="407"/>
      <c r="B18" s="240" t="s">
        <v>140</v>
      </c>
      <c r="C18" s="470"/>
      <c r="D18" s="470"/>
      <c r="E18" s="470"/>
      <c r="F18" s="470"/>
      <c r="G18" s="471"/>
    </row>
    <row r="19" spans="1:7" ht="15" customHeight="1">
      <c r="A19" s="409">
        <v>8</v>
      </c>
      <c r="B19" s="16" t="s">
        <v>139</v>
      </c>
      <c r="C19" s="472">
        <v>9.6205257897632082E-2</v>
      </c>
      <c r="D19" s="473">
        <v>9.4599285524036722E-2</v>
      </c>
      <c r="E19" s="473">
        <v>9.5519251825976287E-2</v>
      </c>
      <c r="F19" s="473">
        <v>9.4384505142796352E-2</v>
      </c>
      <c r="G19" s="474">
        <v>9.3932330867872685E-2</v>
      </c>
    </row>
    <row r="20" spans="1:7" ht="15">
      <c r="A20" s="409">
        <v>9</v>
      </c>
      <c r="B20" s="16" t="s">
        <v>138</v>
      </c>
      <c r="C20" s="472">
        <v>4.2588407908828695E-2</v>
      </c>
      <c r="D20" s="473">
        <v>4.1550984994149248E-2</v>
      </c>
      <c r="E20" s="473">
        <v>4.1156223667367188E-2</v>
      </c>
      <c r="F20" s="473">
        <v>4.114308525411061E-2</v>
      </c>
      <c r="G20" s="474">
        <v>4.07404285485971E-2</v>
      </c>
    </row>
    <row r="21" spans="1:7" ht="15">
      <c r="A21" s="409">
        <v>10</v>
      </c>
      <c r="B21" s="16" t="s">
        <v>137</v>
      </c>
      <c r="C21" s="472">
        <v>4.4694375978161248E-2</v>
      </c>
      <c r="D21" s="473">
        <v>4.3279778769430663E-2</v>
      </c>
      <c r="E21" s="473">
        <v>4.5964930525748328E-2</v>
      </c>
      <c r="F21" s="473">
        <v>4.3803360619104344E-2</v>
      </c>
      <c r="G21" s="474">
        <v>4.4887471356643026E-2</v>
      </c>
    </row>
    <row r="22" spans="1:7" ht="15">
      <c r="A22" s="409">
        <v>11</v>
      </c>
      <c r="B22" s="16" t="s">
        <v>136</v>
      </c>
      <c r="C22" s="472">
        <v>5.3616849988803388E-2</v>
      </c>
      <c r="D22" s="473">
        <v>5.304830052988746E-2</v>
      </c>
      <c r="E22" s="473">
        <v>5.4363028158609092E-2</v>
      </c>
      <c r="F22" s="473">
        <v>5.3241419888685734E-2</v>
      </c>
      <c r="G22" s="474">
        <v>5.3191902319275591E-2</v>
      </c>
    </row>
    <row r="23" spans="1:7" ht="15">
      <c r="A23" s="409">
        <v>12</v>
      </c>
      <c r="B23" s="16" t="s">
        <v>282</v>
      </c>
      <c r="C23" s="472">
        <v>1.8798241457612559E-2</v>
      </c>
      <c r="D23" s="473">
        <v>2.4953165002770315E-2</v>
      </c>
      <c r="E23" s="473">
        <v>3.5308114902758661E-2</v>
      </c>
      <c r="F23" s="473">
        <v>3.7577618304024597E-2</v>
      </c>
      <c r="G23" s="474">
        <v>4.1618305382558458E-2</v>
      </c>
    </row>
    <row r="24" spans="1:7" ht="15">
      <c r="A24" s="409">
        <v>13</v>
      </c>
      <c r="B24" s="16" t="s">
        <v>283</v>
      </c>
      <c r="C24" s="472">
        <v>0.17330993011264134</v>
      </c>
      <c r="D24" s="473">
        <v>0.22989553889421974</v>
      </c>
      <c r="E24" s="473">
        <v>0.31825675030924871</v>
      </c>
      <c r="F24" s="473">
        <v>0.33791890837746108</v>
      </c>
      <c r="G24" s="474">
        <v>0.3804059363035478</v>
      </c>
    </row>
    <row r="25" spans="1:7" ht="15">
      <c r="A25" s="407"/>
      <c r="B25" s="240" t="s">
        <v>362</v>
      </c>
      <c r="C25" s="470"/>
      <c r="D25" s="470"/>
      <c r="E25" s="470"/>
      <c r="F25" s="470"/>
      <c r="G25" s="471"/>
    </row>
    <row r="26" spans="1:7" ht="15">
      <c r="A26" s="409">
        <v>14</v>
      </c>
      <c r="B26" s="16" t="s">
        <v>135</v>
      </c>
      <c r="C26" s="472">
        <v>5.1159412262293133E-2</v>
      </c>
      <c r="D26" s="473">
        <v>5.1317327138860565E-2</v>
      </c>
      <c r="E26" s="473">
        <v>6.4157067535760226E-2</v>
      </c>
      <c r="F26" s="473">
        <v>7.2249922361481644E-2</v>
      </c>
      <c r="G26" s="474">
        <v>7.6283358098710438E-2</v>
      </c>
    </row>
    <row r="27" spans="1:7" ht="15" customHeight="1">
      <c r="A27" s="409">
        <v>15</v>
      </c>
      <c r="B27" s="16" t="s">
        <v>134</v>
      </c>
      <c r="C27" s="472">
        <v>4.6954434755992397E-2</v>
      </c>
      <c r="D27" s="473">
        <v>4.6115385187684543E-2</v>
      </c>
      <c r="E27" s="473">
        <v>4.9941673274903134E-2</v>
      </c>
      <c r="F27" s="473">
        <v>5.485732628543296E-2</v>
      </c>
      <c r="G27" s="474">
        <v>5.8055251056575878E-2</v>
      </c>
    </row>
    <row r="28" spans="1:7" ht="15">
      <c r="A28" s="409">
        <v>16</v>
      </c>
      <c r="B28" s="16" t="s">
        <v>133</v>
      </c>
      <c r="C28" s="472">
        <v>0.55097732150471312</v>
      </c>
      <c r="D28" s="473">
        <v>0.55592099691716979</v>
      </c>
      <c r="E28" s="473">
        <v>0.58217206698126511</v>
      </c>
      <c r="F28" s="473">
        <v>0.57532847584286162</v>
      </c>
      <c r="G28" s="474">
        <v>0.58996375847186555</v>
      </c>
    </row>
    <row r="29" spans="1:7" ht="15" customHeight="1">
      <c r="A29" s="409">
        <v>17</v>
      </c>
      <c r="B29" s="16" t="s">
        <v>132</v>
      </c>
      <c r="C29" s="472">
        <v>0.50690288800128169</v>
      </c>
      <c r="D29" s="473">
        <v>0.53456996105865229</v>
      </c>
      <c r="E29" s="473">
        <v>0.54224371353819978</v>
      </c>
      <c r="F29" s="473">
        <v>0.54016094966604122</v>
      </c>
      <c r="G29" s="474">
        <v>0.54855234664656949</v>
      </c>
    </row>
    <row r="30" spans="1:7" ht="15">
      <c r="A30" s="409">
        <v>18</v>
      </c>
      <c r="B30" s="16" t="s">
        <v>131</v>
      </c>
      <c r="C30" s="472">
        <v>5.6557341576988919E-2</v>
      </c>
      <c r="D30" s="473">
        <v>2.309674490744373E-2</v>
      </c>
      <c r="E30" s="473">
        <v>0.1683620442461389</v>
      </c>
      <c r="F30" s="473">
        <v>4.1825636359587769E-2</v>
      </c>
      <c r="G30" s="474">
        <v>-1.2629335439140889E-2</v>
      </c>
    </row>
    <row r="31" spans="1:7" ht="15" customHeight="1">
      <c r="A31" s="407"/>
      <c r="B31" s="240" t="s">
        <v>363</v>
      </c>
      <c r="C31" s="470"/>
      <c r="D31" s="470"/>
      <c r="E31" s="470"/>
      <c r="F31" s="470"/>
      <c r="G31" s="471"/>
    </row>
    <row r="32" spans="1:7" ht="15" customHeight="1">
      <c r="A32" s="409">
        <v>19</v>
      </c>
      <c r="B32" s="16" t="s">
        <v>130</v>
      </c>
      <c r="C32" s="475">
        <v>0.21928661916302131</v>
      </c>
      <c r="D32" s="476">
        <v>0.20170165584357908</v>
      </c>
      <c r="E32" s="476">
        <v>0.18206845462345314</v>
      </c>
      <c r="F32" s="476">
        <v>0.22214500984351038</v>
      </c>
      <c r="G32" s="477">
        <v>0.2553201368284555</v>
      </c>
    </row>
    <row r="33" spans="1:7" ht="15" customHeight="1">
      <c r="A33" s="409">
        <v>20</v>
      </c>
      <c r="B33" s="16" t="s">
        <v>129</v>
      </c>
      <c r="C33" s="475">
        <v>0.58973387779642705</v>
      </c>
      <c r="D33" s="476">
        <v>0.61299624877524372</v>
      </c>
      <c r="E33" s="476">
        <v>0.62013798086063254</v>
      </c>
      <c r="F33" s="476">
        <v>0.62703148363305294</v>
      </c>
      <c r="G33" s="477">
        <v>0.62437213700709149</v>
      </c>
    </row>
    <row r="34" spans="1:7" ht="15" customHeight="1">
      <c r="A34" s="409">
        <v>21</v>
      </c>
      <c r="B34" s="16" t="s">
        <v>128</v>
      </c>
      <c r="C34" s="475">
        <v>0.26746462883092498</v>
      </c>
      <c r="D34" s="476">
        <v>0.30518631508771982</v>
      </c>
      <c r="E34" s="476">
        <v>0.30235066888422024</v>
      </c>
      <c r="F34" s="476">
        <v>0.29791571371563758</v>
      </c>
      <c r="G34" s="477">
        <v>0.27653307845851449</v>
      </c>
    </row>
    <row r="35" spans="1:7" ht="15" customHeight="1">
      <c r="A35" s="410"/>
      <c r="B35" s="240" t="s">
        <v>409</v>
      </c>
      <c r="C35" s="333"/>
      <c r="D35" s="333"/>
      <c r="E35" s="333"/>
      <c r="F35" s="333"/>
      <c r="G35" s="364"/>
    </row>
    <row r="36" spans="1:7" ht="15">
      <c r="A36" s="409">
        <v>22</v>
      </c>
      <c r="B36" s="16" t="s">
        <v>389</v>
      </c>
      <c r="C36" s="21">
        <v>2494988213.9973927</v>
      </c>
      <c r="D36" s="22">
        <v>2799115061.3696647</v>
      </c>
      <c r="E36" s="22">
        <v>2451802093.6352</v>
      </c>
      <c r="F36" s="22"/>
      <c r="G36" s="23"/>
    </row>
    <row r="37" spans="1:7" ht="15" customHeight="1">
      <c r="A37" s="409">
        <v>23</v>
      </c>
      <c r="B37" s="16" t="s">
        <v>401</v>
      </c>
      <c r="C37" s="21">
        <v>2181011236.7643175</v>
      </c>
      <c r="D37" s="22">
        <v>2304061899.4972477</v>
      </c>
      <c r="E37" s="22">
        <v>2181240768.1010337</v>
      </c>
      <c r="F37" s="22"/>
      <c r="G37" s="23"/>
    </row>
    <row r="38" spans="1:7" ht="15.75" thickBot="1">
      <c r="A38" s="411">
        <v>24</v>
      </c>
      <c r="B38" s="241" t="s">
        <v>390</v>
      </c>
      <c r="C38" s="478">
        <v>1.143959357907244</v>
      </c>
      <c r="D38" s="479">
        <v>1.2148610512505931</v>
      </c>
      <c r="E38" s="479">
        <v>1.124040101162108</v>
      </c>
      <c r="F38" s="24"/>
      <c r="G38" s="25"/>
    </row>
    <row r="39" spans="1:7">
      <c r="A39" s="26"/>
    </row>
    <row r="40" spans="1:7" ht="38.25">
      <c r="B40" s="324" t="s">
        <v>410</v>
      </c>
    </row>
    <row r="41" spans="1:7" ht="51">
      <c r="B41" s="324" t="s">
        <v>408</v>
      </c>
    </row>
    <row r="43" spans="1:7">
      <c r="B43" s="3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12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4" width="13.42578125" style="4" bestFit="1" customWidth="1"/>
    <col min="5" max="5" width="14.42578125" style="4" bestFit="1" customWidth="1"/>
    <col min="6" max="7" width="13.42578125" style="4" bestFit="1" customWidth="1"/>
    <col min="8" max="8" width="14.42578125" style="4" bestFit="1" customWidth="1"/>
    <col min="9" max="16384" width="9.140625" style="5"/>
  </cols>
  <sheetData>
    <row r="1" spans="1:8">
      <c r="A1" s="2" t="s">
        <v>35</v>
      </c>
      <c r="B1" s="3" t="s">
        <v>457</v>
      </c>
    </row>
    <row r="2" spans="1:8">
      <c r="A2" s="2" t="s">
        <v>36</v>
      </c>
      <c r="B2" s="480">
        <v>43281</v>
      </c>
    </row>
    <row r="3" spans="1:8">
      <c r="A3" s="2"/>
    </row>
    <row r="4" spans="1:8" ht="15" thickBot="1">
      <c r="A4" s="27" t="s">
        <v>37</v>
      </c>
      <c r="B4" s="28" t="s">
        <v>38</v>
      </c>
      <c r="C4" s="27"/>
      <c r="D4" s="29"/>
      <c r="E4" s="29"/>
      <c r="F4" s="30"/>
      <c r="G4" s="30"/>
      <c r="H4" s="31" t="s">
        <v>78</v>
      </c>
    </row>
    <row r="5" spans="1:8">
      <c r="A5" s="32"/>
      <c r="B5" s="33"/>
      <c r="C5" s="414" t="s">
        <v>73</v>
      </c>
      <c r="D5" s="415"/>
      <c r="E5" s="416"/>
      <c r="F5" s="414" t="s">
        <v>77</v>
      </c>
      <c r="G5" s="415"/>
      <c r="H5" s="417"/>
    </row>
    <row r="6" spans="1:8">
      <c r="A6" s="34" t="s">
        <v>11</v>
      </c>
      <c r="B6" s="35" t="s">
        <v>39</v>
      </c>
      <c r="C6" s="36" t="s">
        <v>74</v>
      </c>
      <c r="D6" s="36" t="s">
        <v>75</v>
      </c>
      <c r="E6" s="36" t="s">
        <v>76</v>
      </c>
      <c r="F6" s="36" t="s">
        <v>74</v>
      </c>
      <c r="G6" s="36" t="s">
        <v>75</v>
      </c>
      <c r="H6" s="37" t="s">
        <v>76</v>
      </c>
    </row>
    <row r="7" spans="1:8">
      <c r="A7" s="34">
        <v>1</v>
      </c>
      <c r="B7" s="38" t="s">
        <v>40</v>
      </c>
      <c r="C7" s="39">
        <v>199757015.60499999</v>
      </c>
      <c r="D7" s="39">
        <v>234194574.12</v>
      </c>
      <c r="E7" s="40">
        <f>C7+D7</f>
        <v>433951589.72500002</v>
      </c>
      <c r="F7" s="41">
        <v>157690127.41</v>
      </c>
      <c r="G7" s="42">
        <v>304718214.62</v>
      </c>
      <c r="H7" s="43">
        <f>F7+G7</f>
        <v>462408342.02999997</v>
      </c>
    </row>
    <row r="8" spans="1:8">
      <c r="A8" s="34">
        <v>2</v>
      </c>
      <c r="B8" s="38" t="s">
        <v>41</v>
      </c>
      <c r="C8" s="39">
        <v>156886866.61149999</v>
      </c>
      <c r="D8" s="39">
        <v>923047449.51999998</v>
      </c>
      <c r="E8" s="40">
        <f t="shared" ref="E8:E19" si="0">C8+D8</f>
        <v>1079934316.1315</v>
      </c>
      <c r="F8" s="41">
        <v>106123158.2615</v>
      </c>
      <c r="G8" s="42">
        <v>978269849.47000003</v>
      </c>
      <c r="H8" s="43">
        <f t="shared" ref="H8:H40" si="1">F8+G8</f>
        <v>1084393007.7315001</v>
      </c>
    </row>
    <row r="9" spans="1:8">
      <c r="A9" s="34">
        <v>3</v>
      </c>
      <c r="B9" s="38" t="s">
        <v>42</v>
      </c>
      <c r="C9" s="39">
        <v>12562999.59</v>
      </c>
      <c r="D9" s="39">
        <v>928649824.61999989</v>
      </c>
      <c r="E9" s="40">
        <f t="shared" si="0"/>
        <v>941212824.20999992</v>
      </c>
      <c r="F9" s="41">
        <v>0</v>
      </c>
      <c r="G9" s="42">
        <v>901715853.32000005</v>
      </c>
      <c r="H9" s="43">
        <f t="shared" si="1"/>
        <v>901715853.32000005</v>
      </c>
    </row>
    <row r="10" spans="1:8">
      <c r="A10" s="34">
        <v>4</v>
      </c>
      <c r="B10" s="38" t="s">
        <v>43</v>
      </c>
      <c r="C10" s="39">
        <v>303.24</v>
      </c>
      <c r="D10" s="39">
        <v>0</v>
      </c>
      <c r="E10" s="40">
        <f t="shared" si="0"/>
        <v>303.24</v>
      </c>
      <c r="F10" s="41">
        <v>303.24</v>
      </c>
      <c r="G10" s="42">
        <v>0</v>
      </c>
      <c r="H10" s="43">
        <f t="shared" si="1"/>
        <v>303.24</v>
      </c>
    </row>
    <row r="11" spans="1:8">
      <c r="A11" s="34">
        <v>5</v>
      </c>
      <c r="B11" s="38" t="s">
        <v>44</v>
      </c>
      <c r="C11" s="39">
        <v>1578866570.27</v>
      </c>
      <c r="D11" s="39">
        <v>70423889.717239097</v>
      </c>
      <c r="E11" s="40">
        <f t="shared" si="0"/>
        <v>1649290459.9872391</v>
      </c>
      <c r="F11" s="41">
        <v>1264001433.6599998</v>
      </c>
      <c r="G11" s="42">
        <v>5209533.3499999996</v>
      </c>
      <c r="H11" s="43">
        <f t="shared" si="1"/>
        <v>1269210967.0099998</v>
      </c>
    </row>
    <row r="12" spans="1:8">
      <c r="A12" s="34">
        <v>6.1</v>
      </c>
      <c r="B12" s="44" t="s">
        <v>45</v>
      </c>
      <c r="C12" s="39">
        <v>3432578176.5499997</v>
      </c>
      <c r="D12" s="39">
        <v>4211975965.02</v>
      </c>
      <c r="E12" s="40">
        <f t="shared" si="0"/>
        <v>7644554141.5699997</v>
      </c>
      <c r="F12" s="41">
        <v>2507171906.46</v>
      </c>
      <c r="G12" s="42">
        <v>3607341037.8499999</v>
      </c>
      <c r="H12" s="43">
        <f t="shared" si="1"/>
        <v>6114512944.3099995</v>
      </c>
    </row>
    <row r="13" spans="1:8">
      <c r="A13" s="34">
        <v>6.2</v>
      </c>
      <c r="B13" s="44" t="s">
        <v>46</v>
      </c>
      <c r="C13" s="39">
        <v>-155912773.64590001</v>
      </c>
      <c r="D13" s="39">
        <v>-203032945.03310001</v>
      </c>
      <c r="E13" s="40">
        <f t="shared" si="0"/>
        <v>-358945718.67900002</v>
      </c>
      <c r="F13" s="41">
        <v>-120919974.7704</v>
      </c>
      <c r="G13" s="42">
        <v>-234059609.30019999</v>
      </c>
      <c r="H13" s="43">
        <f t="shared" si="1"/>
        <v>-354979584.07059997</v>
      </c>
    </row>
    <row r="14" spans="1:8">
      <c r="A14" s="34">
        <v>6</v>
      </c>
      <c r="B14" s="38" t="s">
        <v>47</v>
      </c>
      <c r="C14" s="40">
        <f>C12+C13</f>
        <v>3276665402.9040995</v>
      </c>
      <c r="D14" s="40">
        <f>D12+D13</f>
        <v>4008943019.9868999</v>
      </c>
      <c r="E14" s="40">
        <f t="shared" si="0"/>
        <v>7285608422.8909988</v>
      </c>
      <c r="F14" s="40">
        <f>F12+F13</f>
        <v>2386251931.6896</v>
      </c>
      <c r="G14" s="40">
        <f>G12+G13</f>
        <v>3373281428.5497999</v>
      </c>
      <c r="H14" s="43">
        <f t="shared" si="1"/>
        <v>5759533360.2393999</v>
      </c>
    </row>
    <row r="15" spans="1:8">
      <c r="A15" s="34">
        <v>7</v>
      </c>
      <c r="B15" s="38" t="s">
        <v>48</v>
      </c>
      <c r="C15" s="39">
        <v>73009786.170000002</v>
      </c>
      <c r="D15" s="39">
        <v>23031596.248599999</v>
      </c>
      <c r="E15" s="40">
        <f t="shared" si="0"/>
        <v>96041382.418599993</v>
      </c>
      <c r="F15" s="41">
        <v>60006837.189999998</v>
      </c>
      <c r="G15" s="42">
        <v>23357262.119900003</v>
      </c>
      <c r="H15" s="43">
        <f t="shared" si="1"/>
        <v>83364099.309900001</v>
      </c>
    </row>
    <row r="16" spans="1:8">
      <c r="A16" s="34">
        <v>8</v>
      </c>
      <c r="B16" s="38" t="s">
        <v>209</v>
      </c>
      <c r="C16" s="39">
        <v>96296456.048000008</v>
      </c>
      <c r="D16" s="39">
        <v>0</v>
      </c>
      <c r="E16" s="40">
        <f t="shared" si="0"/>
        <v>96296456.048000008</v>
      </c>
      <c r="F16" s="41">
        <v>70309926.60800001</v>
      </c>
      <c r="G16" s="42">
        <v>0</v>
      </c>
      <c r="H16" s="43">
        <f t="shared" si="1"/>
        <v>70309926.60800001</v>
      </c>
    </row>
    <row r="17" spans="1:8">
      <c r="A17" s="34">
        <v>9</v>
      </c>
      <c r="B17" s="38" t="s">
        <v>49</v>
      </c>
      <c r="C17" s="39">
        <v>125010835.66347033</v>
      </c>
      <c r="D17" s="39">
        <v>0</v>
      </c>
      <c r="E17" s="40">
        <f t="shared" si="0"/>
        <v>125010835.66347033</v>
      </c>
      <c r="F17" s="41">
        <v>105986951.72999999</v>
      </c>
      <c r="G17" s="42">
        <v>0</v>
      </c>
      <c r="H17" s="43">
        <f t="shared" si="1"/>
        <v>105986951.72999999</v>
      </c>
    </row>
    <row r="18" spans="1:8">
      <c r="A18" s="34">
        <v>10</v>
      </c>
      <c r="B18" s="38" t="s">
        <v>50</v>
      </c>
      <c r="C18" s="39">
        <v>352296415.71039999</v>
      </c>
      <c r="D18" s="39">
        <v>0</v>
      </c>
      <c r="E18" s="40">
        <f t="shared" si="0"/>
        <v>352296415.71039999</v>
      </c>
      <c r="F18" s="41">
        <v>376035248.95020002</v>
      </c>
      <c r="G18" s="42">
        <v>0</v>
      </c>
      <c r="H18" s="43">
        <f t="shared" si="1"/>
        <v>376035248.95020002</v>
      </c>
    </row>
    <row r="19" spans="1:8">
      <c r="A19" s="34">
        <v>11</v>
      </c>
      <c r="B19" s="38" t="s">
        <v>51</v>
      </c>
      <c r="C19" s="39">
        <v>200317060.94366801</v>
      </c>
      <c r="D19" s="39">
        <v>53374497.38347093</v>
      </c>
      <c r="E19" s="40">
        <f t="shared" si="0"/>
        <v>253691558.32713893</v>
      </c>
      <c r="F19" s="41">
        <v>89838612.761399984</v>
      </c>
      <c r="G19" s="42">
        <v>22629236.829999998</v>
      </c>
      <c r="H19" s="43">
        <f t="shared" si="1"/>
        <v>112467849.59139998</v>
      </c>
    </row>
    <row r="20" spans="1:8">
      <c r="A20" s="34">
        <v>12</v>
      </c>
      <c r="B20" s="46" t="s">
        <v>52</v>
      </c>
      <c r="C20" s="40">
        <f>SUM(C7:C11)+SUM(C14:C19)</f>
        <v>6071669712.7561378</v>
      </c>
      <c r="D20" s="40">
        <f>SUM(D7:D11)+SUM(D14:D19)</f>
        <v>6241664851.5962095</v>
      </c>
      <c r="E20" s="40">
        <f>C20+D20</f>
        <v>12313334564.352348</v>
      </c>
      <c r="F20" s="40">
        <f>SUM(F7:F11)+SUM(F14:F19)</f>
        <v>4616244531.5007</v>
      </c>
      <c r="G20" s="40">
        <f>SUM(G7:G11)+SUM(G14:G19)</f>
        <v>5609181378.2597008</v>
      </c>
      <c r="H20" s="43">
        <f t="shared" si="1"/>
        <v>10225425909.760401</v>
      </c>
    </row>
    <row r="21" spans="1:8">
      <c r="A21" s="34"/>
      <c r="B21" s="35" t="s">
        <v>53</v>
      </c>
      <c r="C21" s="47"/>
      <c r="D21" s="47"/>
      <c r="E21" s="47"/>
      <c r="F21" s="48"/>
      <c r="G21" s="49"/>
      <c r="H21" s="50"/>
    </row>
    <row r="22" spans="1:8">
      <c r="A22" s="34">
        <v>13</v>
      </c>
      <c r="B22" s="38" t="s">
        <v>54</v>
      </c>
      <c r="C22" s="39">
        <v>286981503.54000002</v>
      </c>
      <c r="D22" s="39">
        <v>310742659.94999999</v>
      </c>
      <c r="E22" s="40">
        <f>C22+D22</f>
        <v>597724163.49000001</v>
      </c>
      <c r="F22" s="41">
        <v>135277361.63</v>
      </c>
      <c r="G22" s="42">
        <v>192036908.08999997</v>
      </c>
      <c r="H22" s="43">
        <f t="shared" si="1"/>
        <v>327314269.71999997</v>
      </c>
    </row>
    <row r="23" spans="1:8">
      <c r="A23" s="34">
        <v>14</v>
      </c>
      <c r="B23" s="38" t="s">
        <v>55</v>
      </c>
      <c r="C23" s="39">
        <v>774718657.98430002</v>
      </c>
      <c r="D23" s="39">
        <v>897142675.83999991</v>
      </c>
      <c r="E23" s="40">
        <f t="shared" ref="E23:E40" si="2">C23+D23</f>
        <v>1671861333.8242998</v>
      </c>
      <c r="F23" s="41">
        <v>688395401.18550003</v>
      </c>
      <c r="G23" s="42">
        <v>952080090.36000001</v>
      </c>
      <c r="H23" s="43">
        <f t="shared" si="1"/>
        <v>1640475491.5455</v>
      </c>
    </row>
    <row r="24" spans="1:8">
      <c r="A24" s="34">
        <v>15</v>
      </c>
      <c r="B24" s="38" t="s">
        <v>56</v>
      </c>
      <c r="C24" s="39">
        <v>621669528.37119997</v>
      </c>
      <c r="D24" s="39">
        <v>999850596.73000002</v>
      </c>
      <c r="E24" s="40">
        <f t="shared" si="2"/>
        <v>1621520125.1012001</v>
      </c>
      <c r="F24" s="41">
        <v>375760141.66999996</v>
      </c>
      <c r="G24" s="42">
        <v>811432872.15999997</v>
      </c>
      <c r="H24" s="43">
        <f t="shared" si="1"/>
        <v>1187193013.8299999</v>
      </c>
    </row>
    <row r="25" spans="1:8">
      <c r="A25" s="34">
        <v>16</v>
      </c>
      <c r="B25" s="38" t="s">
        <v>57</v>
      </c>
      <c r="C25" s="39">
        <v>1314029018.22</v>
      </c>
      <c r="D25" s="39">
        <v>2279268358.8899999</v>
      </c>
      <c r="E25" s="40">
        <f t="shared" si="2"/>
        <v>3593297377.1099997</v>
      </c>
      <c r="F25" s="41">
        <v>415603410.83999997</v>
      </c>
      <c r="G25" s="42">
        <v>2064744474.6700001</v>
      </c>
      <c r="H25" s="43">
        <f t="shared" si="1"/>
        <v>2480347885.5100002</v>
      </c>
    </row>
    <row r="26" spans="1:8">
      <c r="A26" s="34">
        <v>17</v>
      </c>
      <c r="B26" s="38" t="s">
        <v>58</v>
      </c>
      <c r="C26" s="47">
        <v>471815000</v>
      </c>
      <c r="D26" s="47">
        <v>996381564.20000005</v>
      </c>
      <c r="E26" s="40">
        <f t="shared" si="2"/>
        <v>1468196564.2</v>
      </c>
      <c r="F26" s="48">
        <v>545215000</v>
      </c>
      <c r="G26" s="49">
        <v>185625434.59999999</v>
      </c>
      <c r="H26" s="43">
        <f t="shared" si="1"/>
        <v>730840434.60000002</v>
      </c>
    </row>
    <row r="27" spans="1:8">
      <c r="A27" s="34">
        <v>18</v>
      </c>
      <c r="B27" s="38" t="s">
        <v>59</v>
      </c>
      <c r="C27" s="39">
        <v>949813230.75</v>
      </c>
      <c r="D27" s="39">
        <v>499831197.34480006</v>
      </c>
      <c r="E27" s="40">
        <f t="shared" si="2"/>
        <v>1449644428.0948</v>
      </c>
      <c r="F27" s="41">
        <v>1175083720.9300001</v>
      </c>
      <c r="G27" s="42">
        <v>883911899.74989998</v>
      </c>
      <c r="H27" s="43">
        <f t="shared" si="1"/>
        <v>2058995620.6799002</v>
      </c>
    </row>
    <row r="28" spans="1:8">
      <c r="A28" s="34">
        <v>19</v>
      </c>
      <c r="B28" s="38" t="s">
        <v>60</v>
      </c>
      <c r="C28" s="39">
        <v>23433662.380000003</v>
      </c>
      <c r="D28" s="39">
        <v>38094919.289999992</v>
      </c>
      <c r="E28" s="40">
        <f t="shared" si="2"/>
        <v>61528581.669999994</v>
      </c>
      <c r="F28" s="41">
        <v>17141004.580000002</v>
      </c>
      <c r="G28" s="42">
        <v>19638602.91</v>
      </c>
      <c r="H28" s="43">
        <f t="shared" si="1"/>
        <v>36779607.490000002</v>
      </c>
    </row>
    <row r="29" spans="1:8">
      <c r="A29" s="34">
        <v>20</v>
      </c>
      <c r="B29" s="38" t="s">
        <v>61</v>
      </c>
      <c r="C29" s="39">
        <v>56699111.428200006</v>
      </c>
      <c r="D29" s="39">
        <v>41456507.549999997</v>
      </c>
      <c r="E29" s="40">
        <f t="shared" si="2"/>
        <v>98155618.978200004</v>
      </c>
      <c r="F29" s="41">
        <v>55857566.480800003</v>
      </c>
      <c r="G29" s="42">
        <v>158705625.9765</v>
      </c>
      <c r="H29" s="43">
        <f t="shared" si="1"/>
        <v>214563192.45730001</v>
      </c>
    </row>
    <row r="30" spans="1:8">
      <c r="A30" s="34">
        <v>21</v>
      </c>
      <c r="B30" s="38" t="s">
        <v>62</v>
      </c>
      <c r="C30" s="39">
        <v>0</v>
      </c>
      <c r="D30" s="39">
        <v>404514000</v>
      </c>
      <c r="E30" s="40">
        <f t="shared" si="2"/>
        <v>404514000</v>
      </c>
      <c r="F30" s="41">
        <v>0</v>
      </c>
      <c r="G30" s="42">
        <v>397188000</v>
      </c>
      <c r="H30" s="43">
        <f t="shared" si="1"/>
        <v>397188000</v>
      </c>
    </row>
    <row r="31" spans="1:8">
      <c r="A31" s="34">
        <v>22</v>
      </c>
      <c r="B31" s="46" t="s">
        <v>63</v>
      </c>
      <c r="C31" s="40">
        <f>SUM(C22:C30)</f>
        <v>4499159712.6737003</v>
      </c>
      <c r="D31" s="40">
        <f>SUM(D22:D30)</f>
        <v>6467282479.7947998</v>
      </c>
      <c r="E31" s="40">
        <f>C31+D31</f>
        <v>10966442192.4685</v>
      </c>
      <c r="F31" s="40">
        <f>SUM(F22:F30)</f>
        <v>3408333607.3162999</v>
      </c>
      <c r="G31" s="40">
        <f>SUM(G22:G30)</f>
        <v>5665363908.5163994</v>
      </c>
      <c r="H31" s="43">
        <f t="shared" si="1"/>
        <v>9073697515.8326988</v>
      </c>
    </row>
    <row r="32" spans="1:8">
      <c r="A32" s="34"/>
      <c r="B32" s="35" t="s">
        <v>64</v>
      </c>
      <c r="C32" s="47"/>
      <c r="D32" s="47"/>
      <c r="E32" s="39"/>
      <c r="F32" s="48"/>
      <c r="G32" s="49"/>
      <c r="H32" s="50"/>
    </row>
    <row r="33" spans="1:8">
      <c r="A33" s="34">
        <v>23</v>
      </c>
      <c r="B33" s="38" t="s">
        <v>65</v>
      </c>
      <c r="C33" s="39">
        <v>27821150.18</v>
      </c>
      <c r="D33" s="47"/>
      <c r="E33" s="40">
        <f t="shared" si="2"/>
        <v>27821150.18</v>
      </c>
      <c r="F33" s="41">
        <v>27821150.18</v>
      </c>
      <c r="G33" s="49">
        <v>0</v>
      </c>
      <c r="H33" s="43">
        <f t="shared" si="1"/>
        <v>27821150.18</v>
      </c>
    </row>
    <row r="34" spans="1:8">
      <c r="A34" s="34">
        <v>24</v>
      </c>
      <c r="B34" s="38" t="s">
        <v>66</v>
      </c>
      <c r="C34" s="39">
        <v>0</v>
      </c>
      <c r="D34" s="47"/>
      <c r="E34" s="40">
        <f t="shared" si="2"/>
        <v>0</v>
      </c>
      <c r="F34" s="41">
        <v>0</v>
      </c>
      <c r="G34" s="49">
        <v>0</v>
      </c>
      <c r="H34" s="43">
        <f t="shared" si="1"/>
        <v>0</v>
      </c>
    </row>
    <row r="35" spans="1:8">
      <c r="A35" s="34">
        <v>25</v>
      </c>
      <c r="B35" s="45" t="s">
        <v>67</v>
      </c>
      <c r="C35" s="39">
        <v>-2531951.2000000002</v>
      </c>
      <c r="D35" s="47"/>
      <c r="E35" s="40">
        <f t="shared" si="2"/>
        <v>-2531951.2000000002</v>
      </c>
      <c r="F35" s="41">
        <v>-1910346.2</v>
      </c>
      <c r="G35" s="49">
        <v>0</v>
      </c>
      <c r="H35" s="43">
        <f t="shared" si="1"/>
        <v>-1910346.2</v>
      </c>
    </row>
    <row r="36" spans="1:8">
      <c r="A36" s="34">
        <v>26</v>
      </c>
      <c r="B36" s="38" t="s">
        <v>68</v>
      </c>
      <c r="C36" s="39">
        <v>142156854.34</v>
      </c>
      <c r="D36" s="47"/>
      <c r="E36" s="40">
        <f t="shared" si="2"/>
        <v>142156854.34</v>
      </c>
      <c r="F36" s="41">
        <v>188265047.35999998</v>
      </c>
      <c r="G36" s="49">
        <v>0</v>
      </c>
      <c r="H36" s="43">
        <f t="shared" si="1"/>
        <v>188265047.35999998</v>
      </c>
    </row>
    <row r="37" spans="1:8">
      <c r="A37" s="34">
        <v>27</v>
      </c>
      <c r="B37" s="38" t="s">
        <v>69</v>
      </c>
      <c r="C37" s="39">
        <v>0</v>
      </c>
      <c r="D37" s="47"/>
      <c r="E37" s="40">
        <f t="shared" si="2"/>
        <v>0</v>
      </c>
      <c r="F37" s="41">
        <v>0</v>
      </c>
      <c r="G37" s="49">
        <v>0</v>
      </c>
      <c r="H37" s="43">
        <f t="shared" si="1"/>
        <v>0</v>
      </c>
    </row>
    <row r="38" spans="1:8">
      <c r="A38" s="34">
        <v>28</v>
      </c>
      <c r="B38" s="38" t="s">
        <v>70</v>
      </c>
      <c r="C38" s="39">
        <v>1152825006.3538475</v>
      </c>
      <c r="D38" s="47"/>
      <c r="E38" s="40">
        <f t="shared" si="2"/>
        <v>1152825006.3538475</v>
      </c>
      <c r="F38" s="41">
        <v>880086047.89769983</v>
      </c>
      <c r="G38" s="49">
        <v>0</v>
      </c>
      <c r="H38" s="43">
        <f t="shared" si="1"/>
        <v>880086047.89769983</v>
      </c>
    </row>
    <row r="39" spans="1:8">
      <c r="A39" s="34">
        <v>29</v>
      </c>
      <c r="B39" s="38" t="s">
        <v>71</v>
      </c>
      <c r="C39" s="39">
        <v>26621312.210000001</v>
      </c>
      <c r="D39" s="47"/>
      <c r="E39" s="40">
        <f t="shared" si="2"/>
        <v>26621312.210000001</v>
      </c>
      <c r="F39" s="41">
        <v>57466494.689999998</v>
      </c>
      <c r="G39" s="49">
        <v>0</v>
      </c>
      <c r="H39" s="43">
        <f t="shared" si="1"/>
        <v>57466494.689999998</v>
      </c>
    </row>
    <row r="40" spans="1:8">
      <c r="A40" s="34">
        <v>30</v>
      </c>
      <c r="B40" s="290" t="s">
        <v>277</v>
      </c>
      <c r="C40" s="39">
        <v>1346892371.8838475</v>
      </c>
      <c r="D40" s="47"/>
      <c r="E40" s="40">
        <f t="shared" si="2"/>
        <v>1346892371.8838475</v>
      </c>
      <c r="F40" s="41">
        <v>1151728393.9276998</v>
      </c>
      <c r="G40" s="49">
        <v>0</v>
      </c>
      <c r="H40" s="43">
        <f t="shared" si="1"/>
        <v>1151728393.9276998</v>
      </c>
    </row>
    <row r="41" spans="1:8" ht="15" thickBot="1">
      <c r="A41" s="51">
        <v>31</v>
      </c>
      <c r="B41" s="52" t="s">
        <v>72</v>
      </c>
      <c r="C41" s="53">
        <f>C31+C40</f>
        <v>5846052084.5575476</v>
      </c>
      <c r="D41" s="53">
        <f>D31+D40</f>
        <v>6467282479.7947998</v>
      </c>
      <c r="E41" s="53">
        <f>C41+D41</f>
        <v>12313334564.352348</v>
      </c>
      <c r="F41" s="53">
        <f>F31+F40</f>
        <v>4560062001.2439995</v>
      </c>
      <c r="G41" s="53">
        <f>G31+G40</f>
        <v>5665363908.5163994</v>
      </c>
      <c r="H41" s="54">
        <f>F41+G41</f>
        <v>10225425909.760399</v>
      </c>
    </row>
    <row r="42" spans="1:8">
      <c r="E42" s="218"/>
      <c r="H42" s="218"/>
    </row>
    <row r="43" spans="1:8">
      <c r="B43" s="5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3" activePane="bottomRight" state="frozen"/>
      <selection activeCell="B9" sqref="B9"/>
      <selection pane="topRight" activeCell="B9" sqref="B9"/>
      <selection pane="bottomLeft" activeCell="B9" sqref="B9"/>
      <selection pane="bottomRight" activeCell="B1" sqref="B1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82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">
        <v>457</v>
      </c>
      <c r="C1" s="481"/>
    </row>
    <row r="2" spans="1:8">
      <c r="A2" s="2" t="s">
        <v>36</v>
      </c>
      <c r="B2" s="480">
        <v>43281</v>
      </c>
      <c r="C2" s="483"/>
      <c r="D2" s="484"/>
      <c r="E2" s="484"/>
      <c r="F2" s="484"/>
      <c r="G2" s="484"/>
      <c r="H2" s="484"/>
    </row>
    <row r="3" spans="1:8">
      <c r="A3" s="2"/>
      <c r="B3" s="3"/>
      <c r="C3" s="483"/>
      <c r="D3" s="484"/>
      <c r="E3" s="484"/>
      <c r="F3" s="484"/>
      <c r="G3" s="484"/>
      <c r="H3" s="484"/>
    </row>
    <row r="4" spans="1:8" ht="13.5" thickBot="1">
      <c r="A4" s="57" t="s">
        <v>204</v>
      </c>
      <c r="B4" s="242" t="s">
        <v>27</v>
      </c>
      <c r="C4" s="485"/>
      <c r="D4" s="486"/>
      <c r="E4" s="486"/>
      <c r="F4" s="486"/>
      <c r="G4" s="486"/>
      <c r="H4" s="487" t="s">
        <v>78</v>
      </c>
    </row>
    <row r="5" spans="1:8">
      <c r="A5" s="59" t="s">
        <v>11</v>
      </c>
      <c r="B5" s="60"/>
      <c r="C5" s="488" t="s">
        <v>73</v>
      </c>
      <c r="D5" s="489"/>
      <c r="E5" s="490"/>
      <c r="F5" s="488" t="s">
        <v>77</v>
      </c>
      <c r="G5" s="489"/>
      <c r="H5" s="491"/>
    </row>
    <row r="6" spans="1:8">
      <c r="A6" s="61" t="s">
        <v>11</v>
      </c>
      <c r="B6" s="62"/>
      <c r="C6" s="492" t="s">
        <v>74</v>
      </c>
      <c r="D6" s="492" t="s">
        <v>75</v>
      </c>
      <c r="E6" s="492" t="s">
        <v>76</v>
      </c>
      <c r="F6" s="492" t="s">
        <v>74</v>
      </c>
      <c r="G6" s="492" t="s">
        <v>75</v>
      </c>
      <c r="H6" s="493" t="s">
        <v>76</v>
      </c>
    </row>
    <row r="7" spans="1:8">
      <c r="A7" s="64"/>
      <c r="B7" s="242" t="s">
        <v>203</v>
      </c>
      <c r="C7" s="494"/>
      <c r="D7" s="494"/>
      <c r="E7" s="494"/>
      <c r="F7" s="494"/>
      <c r="G7" s="494"/>
      <c r="H7" s="495"/>
    </row>
    <row r="8" spans="1:8">
      <c r="A8" s="64">
        <v>1</v>
      </c>
      <c r="B8" s="65" t="s">
        <v>202</v>
      </c>
      <c r="C8" s="494">
        <v>5413991.4699999997</v>
      </c>
      <c r="D8" s="494">
        <v>11454938.1</v>
      </c>
      <c r="E8" s="496">
        <f t="shared" ref="E8:E22" si="0">C8+D8</f>
        <v>16868929.57</v>
      </c>
      <c r="F8" s="494">
        <v>2618496.41</v>
      </c>
      <c r="G8" s="494">
        <v>2722210.73</v>
      </c>
      <c r="H8" s="497">
        <f t="shared" ref="H8:H22" si="1">F8+G8</f>
        <v>5340707.1400000006</v>
      </c>
    </row>
    <row r="9" spans="1:8">
      <c r="A9" s="64">
        <v>2</v>
      </c>
      <c r="B9" s="65" t="s">
        <v>201</v>
      </c>
      <c r="C9" s="498">
        <f>C10+C11+C12+C13+C14+C15+C16+C17+C18</f>
        <v>316766493.49280602</v>
      </c>
      <c r="D9" s="498">
        <f>D10+D11+D12+D13+D14+D15+D16+D17+D18</f>
        <v>176916051.85069999</v>
      </c>
      <c r="E9" s="496">
        <f t="shared" si="0"/>
        <v>493682545.34350598</v>
      </c>
      <c r="F9" s="498">
        <f>F10+F11+F12+F13+F14+F15+F16+F17+F18</f>
        <v>227487033.63439986</v>
      </c>
      <c r="G9" s="498">
        <f>G10+G11+G12+G13+G14+G15+G16+G17+G18</f>
        <v>180446307.6399</v>
      </c>
      <c r="H9" s="497">
        <f t="shared" si="1"/>
        <v>407933341.27429986</v>
      </c>
    </row>
    <row r="10" spans="1:8">
      <c r="A10" s="64">
        <v>2.1</v>
      </c>
      <c r="B10" s="66" t="s">
        <v>200</v>
      </c>
      <c r="C10" s="494">
        <v>1005.07</v>
      </c>
      <c r="D10" s="494">
        <v>0.32</v>
      </c>
      <c r="E10" s="496">
        <f t="shared" si="0"/>
        <v>1005.3900000000001</v>
      </c>
      <c r="F10" s="494">
        <v>918835.19</v>
      </c>
      <c r="G10" s="494">
        <v>4271.22</v>
      </c>
      <c r="H10" s="497">
        <f t="shared" si="1"/>
        <v>923106.40999999992</v>
      </c>
    </row>
    <row r="11" spans="1:8">
      <c r="A11" s="64">
        <v>2.2000000000000002</v>
      </c>
      <c r="B11" s="66" t="s">
        <v>199</v>
      </c>
      <c r="C11" s="494">
        <v>27004330.789999999</v>
      </c>
      <c r="D11" s="494">
        <v>51238463.243799999</v>
      </c>
      <c r="E11" s="496">
        <f t="shared" si="0"/>
        <v>78242794.033800006</v>
      </c>
      <c r="F11" s="494">
        <v>22798679.628800001</v>
      </c>
      <c r="G11" s="494">
        <v>51993397.088500001</v>
      </c>
      <c r="H11" s="497">
        <f t="shared" si="1"/>
        <v>74792076.717299998</v>
      </c>
    </row>
    <row r="12" spans="1:8">
      <c r="A12" s="64">
        <v>2.2999999999999998</v>
      </c>
      <c r="B12" s="66" t="s">
        <v>198</v>
      </c>
      <c r="C12" s="494">
        <v>1104135.71</v>
      </c>
      <c r="D12" s="494">
        <v>2222763.5702999998</v>
      </c>
      <c r="E12" s="496">
        <f t="shared" si="0"/>
        <v>3326899.2802999998</v>
      </c>
      <c r="F12" s="494">
        <v>419564.85</v>
      </c>
      <c r="G12" s="494">
        <v>1608097.5181</v>
      </c>
      <c r="H12" s="497">
        <f t="shared" si="1"/>
        <v>2027662.3681000001</v>
      </c>
    </row>
    <row r="13" spans="1:8">
      <c r="A13" s="64">
        <v>2.4</v>
      </c>
      <c r="B13" s="66" t="s">
        <v>197</v>
      </c>
      <c r="C13" s="494">
        <v>2880897.07</v>
      </c>
      <c r="D13" s="494">
        <v>1858286.31</v>
      </c>
      <c r="E13" s="496">
        <f t="shared" si="0"/>
        <v>4739183.38</v>
      </c>
      <c r="F13" s="494">
        <v>1515007.02</v>
      </c>
      <c r="G13" s="494">
        <v>3393319.37</v>
      </c>
      <c r="H13" s="497">
        <f t="shared" si="1"/>
        <v>4908326.3900000006</v>
      </c>
    </row>
    <row r="14" spans="1:8">
      <c r="A14" s="64">
        <v>2.5</v>
      </c>
      <c r="B14" s="66" t="s">
        <v>196</v>
      </c>
      <c r="C14" s="494">
        <v>3221843.7</v>
      </c>
      <c r="D14" s="494">
        <v>11668021.720000001</v>
      </c>
      <c r="E14" s="496">
        <f t="shared" si="0"/>
        <v>14889865.420000002</v>
      </c>
      <c r="F14" s="494">
        <v>2649876.41</v>
      </c>
      <c r="G14" s="494">
        <v>11368345.52</v>
      </c>
      <c r="H14" s="497">
        <f t="shared" si="1"/>
        <v>14018221.93</v>
      </c>
    </row>
    <row r="15" spans="1:8">
      <c r="A15" s="64">
        <v>2.6</v>
      </c>
      <c r="B15" s="66" t="s">
        <v>195</v>
      </c>
      <c r="C15" s="494">
        <v>7341208.1100000003</v>
      </c>
      <c r="D15" s="494">
        <v>26265951.536800001</v>
      </c>
      <c r="E15" s="496">
        <f t="shared" si="0"/>
        <v>33607159.646800004</v>
      </c>
      <c r="F15" s="494">
        <v>4179306.93</v>
      </c>
      <c r="G15" s="494">
        <v>25324343.9531</v>
      </c>
      <c r="H15" s="497">
        <f t="shared" si="1"/>
        <v>29503650.883099999</v>
      </c>
    </row>
    <row r="16" spans="1:8">
      <c r="A16" s="64">
        <v>2.7</v>
      </c>
      <c r="B16" s="66" t="s">
        <v>194</v>
      </c>
      <c r="C16" s="494">
        <v>3125232.6129999999</v>
      </c>
      <c r="D16" s="494">
        <v>2725931.7113000001</v>
      </c>
      <c r="E16" s="496">
        <f t="shared" si="0"/>
        <v>5851164.3243000004</v>
      </c>
      <c r="F16" s="494">
        <v>4179154.4611999998</v>
      </c>
      <c r="G16" s="494">
        <v>3518460.9703000002</v>
      </c>
      <c r="H16" s="497">
        <f t="shared" si="1"/>
        <v>7697615.4314999999</v>
      </c>
    </row>
    <row r="17" spans="1:8">
      <c r="A17" s="64">
        <v>2.8</v>
      </c>
      <c r="B17" s="66" t="s">
        <v>193</v>
      </c>
      <c r="C17" s="494">
        <v>271802380.48280597</v>
      </c>
      <c r="D17" s="494">
        <v>80486073.230700001</v>
      </c>
      <c r="E17" s="496">
        <f t="shared" si="0"/>
        <v>352288453.71350598</v>
      </c>
      <c r="F17" s="494">
        <v>190270901.41999999</v>
      </c>
      <c r="G17" s="494">
        <v>82387644.089900002</v>
      </c>
      <c r="H17" s="497">
        <f t="shared" si="1"/>
        <v>272658545.50989997</v>
      </c>
    </row>
    <row r="18" spans="1:8">
      <c r="A18" s="64">
        <v>2.9</v>
      </c>
      <c r="B18" s="66" t="s">
        <v>192</v>
      </c>
      <c r="C18" s="494">
        <v>285459.94699999999</v>
      </c>
      <c r="D18" s="494">
        <v>450560.20779999997</v>
      </c>
      <c r="E18" s="496">
        <f t="shared" si="0"/>
        <v>736020.1547999999</v>
      </c>
      <c r="F18" s="494">
        <v>555707.72439987177</v>
      </c>
      <c r="G18" s="494">
        <v>848427.91</v>
      </c>
      <c r="H18" s="497">
        <f t="shared" si="1"/>
        <v>1404135.6343998718</v>
      </c>
    </row>
    <row r="19" spans="1:8">
      <c r="A19" s="64">
        <v>3</v>
      </c>
      <c r="B19" s="65" t="s">
        <v>191</v>
      </c>
      <c r="C19" s="494">
        <v>8788340.1400000006</v>
      </c>
      <c r="D19" s="494">
        <v>1338304.6100000001</v>
      </c>
      <c r="E19" s="496">
        <f t="shared" si="0"/>
        <v>10126644.75</v>
      </c>
      <c r="F19" s="494">
        <v>4981331.12</v>
      </c>
      <c r="G19" s="494">
        <v>1376134.2</v>
      </c>
      <c r="H19" s="497">
        <f t="shared" si="1"/>
        <v>6357465.3200000003</v>
      </c>
    </row>
    <row r="20" spans="1:8">
      <c r="A20" s="64">
        <v>4</v>
      </c>
      <c r="B20" s="65" t="s">
        <v>190</v>
      </c>
      <c r="C20" s="494">
        <v>60095435.890000001</v>
      </c>
      <c r="D20" s="494">
        <v>4281984.8499999996</v>
      </c>
      <c r="E20" s="496">
        <f t="shared" si="0"/>
        <v>64377420.740000002</v>
      </c>
      <c r="F20" s="494">
        <v>48754533.380000003</v>
      </c>
      <c r="G20" s="494">
        <v>2016854.19</v>
      </c>
      <c r="H20" s="497">
        <f t="shared" si="1"/>
        <v>50771387.57</v>
      </c>
    </row>
    <row r="21" spans="1:8">
      <c r="A21" s="64">
        <v>5</v>
      </c>
      <c r="B21" s="65" t="s">
        <v>189</v>
      </c>
      <c r="C21" s="494">
        <v>0</v>
      </c>
      <c r="D21" s="494">
        <v>0</v>
      </c>
      <c r="E21" s="496">
        <f t="shared" si="0"/>
        <v>0</v>
      </c>
      <c r="F21" s="494">
        <v>0</v>
      </c>
      <c r="G21" s="494">
        <v>0</v>
      </c>
      <c r="H21" s="497">
        <f t="shared" si="1"/>
        <v>0</v>
      </c>
    </row>
    <row r="22" spans="1:8">
      <c r="A22" s="64">
        <v>6</v>
      </c>
      <c r="B22" s="67" t="s">
        <v>188</v>
      </c>
      <c r="C22" s="498">
        <f>C8+C9+C19+C20+C21</f>
        <v>391064260.99280602</v>
      </c>
      <c r="D22" s="498">
        <f>D8+D9+D19+D20+D21</f>
        <v>193991279.41069999</v>
      </c>
      <c r="E22" s="496">
        <f t="shared" si="0"/>
        <v>585055540.40350604</v>
      </c>
      <c r="F22" s="498">
        <f>F8+F9+F19+F20+F21</f>
        <v>283841394.54439986</v>
      </c>
      <c r="G22" s="498">
        <f>G8+G9+G19+G20+G21</f>
        <v>186561506.75989997</v>
      </c>
      <c r="H22" s="497">
        <f t="shared" si="1"/>
        <v>470402901.30429983</v>
      </c>
    </row>
    <row r="23" spans="1:8">
      <c r="A23" s="64"/>
      <c r="B23" s="242" t="s">
        <v>187</v>
      </c>
      <c r="C23" s="499"/>
      <c r="D23" s="499"/>
      <c r="E23" s="500"/>
      <c r="F23" s="499"/>
      <c r="G23" s="499"/>
      <c r="H23" s="501"/>
    </row>
    <row r="24" spans="1:8">
      <c r="A24" s="64">
        <v>7</v>
      </c>
      <c r="B24" s="65" t="s">
        <v>186</v>
      </c>
      <c r="C24" s="494">
        <v>26614378.620000001</v>
      </c>
      <c r="D24" s="494">
        <v>8592279.4100000001</v>
      </c>
      <c r="E24" s="496">
        <f t="shared" ref="E24:E31" si="2">C24+D24</f>
        <v>35206658.030000001</v>
      </c>
      <c r="F24" s="494">
        <v>25550028.870000001</v>
      </c>
      <c r="G24" s="494">
        <v>6455960.2000000002</v>
      </c>
      <c r="H24" s="497">
        <f t="shared" ref="H24:H31" si="3">F24+G24</f>
        <v>32005989.07</v>
      </c>
    </row>
    <row r="25" spans="1:8">
      <c r="A25" s="64">
        <v>8</v>
      </c>
      <c r="B25" s="65" t="s">
        <v>185</v>
      </c>
      <c r="C25" s="494">
        <v>40708840.119999997</v>
      </c>
      <c r="D25" s="494">
        <v>38771695.619999997</v>
      </c>
      <c r="E25" s="496">
        <f t="shared" si="2"/>
        <v>79480535.739999995</v>
      </c>
      <c r="F25" s="494">
        <v>18092027.030000001</v>
      </c>
      <c r="G25" s="494">
        <v>45949993.240000002</v>
      </c>
      <c r="H25" s="497">
        <f t="shared" si="3"/>
        <v>64042020.270000003</v>
      </c>
    </row>
    <row r="26" spans="1:8">
      <c r="A26" s="64">
        <v>9</v>
      </c>
      <c r="B26" s="65" t="s">
        <v>184</v>
      </c>
      <c r="C26" s="494">
        <v>6600517.2000000002</v>
      </c>
      <c r="D26" s="494">
        <v>841934.94</v>
      </c>
      <c r="E26" s="496">
        <f t="shared" si="2"/>
        <v>7442452.1400000006</v>
      </c>
      <c r="F26" s="494">
        <v>3639644.01</v>
      </c>
      <c r="G26" s="494">
        <v>318455.76</v>
      </c>
      <c r="H26" s="497">
        <f t="shared" si="3"/>
        <v>3958099.7699999996</v>
      </c>
    </row>
    <row r="27" spans="1:8">
      <c r="A27" s="64">
        <v>10</v>
      </c>
      <c r="B27" s="65" t="s">
        <v>183</v>
      </c>
      <c r="C27" s="494">
        <v>30599273.010000002</v>
      </c>
      <c r="D27" s="494">
        <v>20128571.559999999</v>
      </c>
      <c r="E27" s="496">
        <f t="shared" si="2"/>
        <v>50727844.57</v>
      </c>
      <c r="F27" s="494">
        <v>9142150.0700000003</v>
      </c>
      <c r="G27" s="494">
        <v>4652401.57</v>
      </c>
      <c r="H27" s="497">
        <f t="shared" si="3"/>
        <v>13794551.640000001</v>
      </c>
    </row>
    <row r="28" spans="1:8">
      <c r="A28" s="64">
        <v>11</v>
      </c>
      <c r="B28" s="65" t="s">
        <v>182</v>
      </c>
      <c r="C28" s="494">
        <v>46173198.439999998</v>
      </c>
      <c r="D28" s="494">
        <v>39963305.259999998</v>
      </c>
      <c r="E28" s="496">
        <f t="shared" si="2"/>
        <v>86136503.699999988</v>
      </c>
      <c r="F28" s="494">
        <v>44075112.719999999</v>
      </c>
      <c r="G28" s="494">
        <v>46147863.68</v>
      </c>
      <c r="H28" s="497">
        <f t="shared" si="3"/>
        <v>90222976.400000006</v>
      </c>
    </row>
    <row r="29" spans="1:8">
      <c r="A29" s="64">
        <v>12</v>
      </c>
      <c r="B29" s="65" t="s">
        <v>181</v>
      </c>
      <c r="C29" s="494">
        <v>0</v>
      </c>
      <c r="D29" s="494">
        <v>0</v>
      </c>
      <c r="E29" s="496">
        <f t="shared" si="2"/>
        <v>0</v>
      </c>
      <c r="F29" s="494">
        <v>0</v>
      </c>
      <c r="G29" s="494">
        <v>0</v>
      </c>
      <c r="H29" s="497">
        <f t="shared" si="3"/>
        <v>0</v>
      </c>
    </row>
    <row r="30" spans="1:8">
      <c r="A30" s="64">
        <v>13</v>
      </c>
      <c r="B30" s="68" t="s">
        <v>180</v>
      </c>
      <c r="C30" s="498">
        <f>C24+C25+C26+C27+C28+C29</f>
        <v>150696207.38999999</v>
      </c>
      <c r="D30" s="498">
        <f>D24+D25+D26+D27+D28+D29</f>
        <v>108297786.78999999</v>
      </c>
      <c r="E30" s="496">
        <f t="shared" si="2"/>
        <v>258993994.17999998</v>
      </c>
      <c r="F30" s="498">
        <f>F24+F25+F26+F27+F28+F29</f>
        <v>100498962.7</v>
      </c>
      <c r="G30" s="498">
        <f>G24+G25+G26+G27+G28+G29</f>
        <v>103524674.45</v>
      </c>
      <c r="H30" s="497">
        <f t="shared" si="3"/>
        <v>204023637.15000001</v>
      </c>
    </row>
    <row r="31" spans="1:8">
      <c r="A31" s="64">
        <v>14</v>
      </c>
      <c r="B31" s="68" t="s">
        <v>179</v>
      </c>
      <c r="C31" s="498">
        <f>C22-C30</f>
        <v>240368053.60280603</v>
      </c>
      <c r="D31" s="498">
        <f>D22-D30</f>
        <v>85693492.620700002</v>
      </c>
      <c r="E31" s="496">
        <f t="shared" si="2"/>
        <v>326061546.22350603</v>
      </c>
      <c r="F31" s="498">
        <f>F22-F30</f>
        <v>183342431.84439987</v>
      </c>
      <c r="G31" s="498">
        <f>G22-G30</f>
        <v>83036832.309899971</v>
      </c>
      <c r="H31" s="497">
        <f t="shared" si="3"/>
        <v>266379264.15429986</v>
      </c>
    </row>
    <row r="32" spans="1:8">
      <c r="A32" s="64"/>
      <c r="B32" s="69"/>
      <c r="C32" s="502"/>
      <c r="D32" s="503"/>
      <c r="E32" s="500"/>
      <c r="F32" s="503"/>
      <c r="G32" s="503"/>
      <c r="H32" s="501"/>
    </row>
    <row r="33" spans="1:8">
      <c r="A33" s="64"/>
      <c r="B33" s="69" t="s">
        <v>178</v>
      </c>
      <c r="C33" s="499"/>
      <c r="D33" s="499"/>
      <c r="E33" s="500"/>
      <c r="F33" s="499"/>
      <c r="G33" s="499"/>
      <c r="H33" s="501"/>
    </row>
    <row r="34" spans="1:8">
      <c r="A34" s="64">
        <v>15</v>
      </c>
      <c r="B34" s="70" t="s">
        <v>177</v>
      </c>
      <c r="C34" s="496">
        <f>C35-C36</f>
        <v>58230607.849999994</v>
      </c>
      <c r="D34" s="496">
        <f>D35-D36</f>
        <v>2368928.91</v>
      </c>
      <c r="E34" s="496">
        <f t="shared" ref="E34:E45" si="4">C34+D34</f>
        <v>60599536.75999999</v>
      </c>
      <c r="F34" s="496">
        <f>F35-F36</f>
        <v>52799305.259999998</v>
      </c>
      <c r="G34" s="496">
        <f>G35-G36</f>
        <v>715026.05000000075</v>
      </c>
      <c r="H34" s="496">
        <f t="shared" ref="H34:H45" si="5">F34+G34</f>
        <v>53514331.310000002</v>
      </c>
    </row>
    <row r="35" spans="1:8">
      <c r="A35" s="64">
        <v>15.1</v>
      </c>
      <c r="B35" s="66" t="s">
        <v>176</v>
      </c>
      <c r="C35" s="494">
        <v>75084268.969999999</v>
      </c>
      <c r="D35" s="494">
        <v>23997555.539999999</v>
      </c>
      <c r="E35" s="496">
        <f t="shared" si="4"/>
        <v>99081824.50999999</v>
      </c>
      <c r="F35" s="494">
        <v>64084147.159999996</v>
      </c>
      <c r="G35" s="494">
        <v>19781710.32</v>
      </c>
      <c r="H35" s="496">
        <f t="shared" si="5"/>
        <v>83865857.479999989</v>
      </c>
    </row>
    <row r="36" spans="1:8">
      <c r="A36" s="64">
        <v>15.2</v>
      </c>
      <c r="B36" s="66" t="s">
        <v>175</v>
      </c>
      <c r="C36" s="494">
        <v>16853661.120000001</v>
      </c>
      <c r="D36" s="494">
        <v>21628626.629999999</v>
      </c>
      <c r="E36" s="496">
        <f t="shared" si="4"/>
        <v>38482287.75</v>
      </c>
      <c r="F36" s="494">
        <v>11284841.9</v>
      </c>
      <c r="G36" s="494">
        <v>19066684.27</v>
      </c>
      <c r="H36" s="496">
        <f t="shared" si="5"/>
        <v>30351526.170000002</v>
      </c>
    </row>
    <row r="37" spans="1:8">
      <c r="A37" s="64">
        <v>16</v>
      </c>
      <c r="B37" s="65" t="s">
        <v>174</v>
      </c>
      <c r="C37" s="494">
        <v>0</v>
      </c>
      <c r="D37" s="494">
        <v>596015.43000000005</v>
      </c>
      <c r="E37" s="496">
        <f t="shared" si="4"/>
        <v>596015.43000000005</v>
      </c>
      <c r="F37" s="494">
        <v>0</v>
      </c>
      <c r="G37" s="494">
        <v>0</v>
      </c>
      <c r="H37" s="496">
        <f t="shared" si="5"/>
        <v>0</v>
      </c>
    </row>
    <row r="38" spans="1:8">
      <c r="A38" s="64">
        <v>17</v>
      </c>
      <c r="B38" s="65" t="s">
        <v>173</v>
      </c>
      <c r="C38" s="494">
        <v>7338.03</v>
      </c>
      <c r="D38" s="494">
        <v>0</v>
      </c>
      <c r="E38" s="496">
        <f t="shared" si="4"/>
        <v>7338.03</v>
      </c>
      <c r="F38" s="494">
        <v>0.1</v>
      </c>
      <c r="G38" s="494">
        <v>0</v>
      </c>
      <c r="H38" s="496">
        <f t="shared" si="5"/>
        <v>0.1</v>
      </c>
    </row>
    <row r="39" spans="1:8">
      <c r="A39" s="64">
        <v>18</v>
      </c>
      <c r="B39" s="65" t="s">
        <v>172</v>
      </c>
      <c r="C39" s="494">
        <v>432902.29</v>
      </c>
      <c r="D39" s="494">
        <v>-602981.04</v>
      </c>
      <c r="E39" s="496">
        <f t="shared" si="4"/>
        <v>-170078.75000000006</v>
      </c>
      <c r="F39" s="494">
        <v>169036.04</v>
      </c>
      <c r="G39" s="494">
        <v>1864198.66</v>
      </c>
      <c r="H39" s="496">
        <f t="shared" si="5"/>
        <v>2033234.7</v>
      </c>
    </row>
    <row r="40" spans="1:8">
      <c r="A40" s="64">
        <v>19</v>
      </c>
      <c r="B40" s="65" t="s">
        <v>171</v>
      </c>
      <c r="C40" s="494">
        <v>43182800.170999996</v>
      </c>
      <c r="D40" s="494">
        <v>0</v>
      </c>
      <c r="E40" s="496">
        <f t="shared" si="4"/>
        <v>43182800.170999996</v>
      </c>
      <c r="F40" s="494">
        <v>40235528.259999998</v>
      </c>
      <c r="G40" s="494">
        <v>0</v>
      </c>
      <c r="H40" s="496">
        <f t="shared" si="5"/>
        <v>40235528.259999998</v>
      </c>
    </row>
    <row r="41" spans="1:8">
      <c r="A41" s="64">
        <v>20</v>
      </c>
      <c r="B41" s="65" t="s">
        <v>170</v>
      </c>
      <c r="C41" s="494">
        <v>-9855401.0700000003</v>
      </c>
      <c r="D41" s="494">
        <v>0</v>
      </c>
      <c r="E41" s="496">
        <f t="shared" si="4"/>
        <v>-9855401.0700000003</v>
      </c>
      <c r="F41" s="494">
        <v>-2808072.45</v>
      </c>
      <c r="G41" s="494">
        <v>0</v>
      </c>
      <c r="H41" s="496">
        <f t="shared" si="5"/>
        <v>-2808072.45</v>
      </c>
    </row>
    <row r="42" spans="1:8">
      <c r="A42" s="64">
        <v>21</v>
      </c>
      <c r="B42" s="65" t="s">
        <v>169</v>
      </c>
      <c r="C42" s="494">
        <v>3012479.58</v>
      </c>
      <c r="D42" s="494">
        <v>0</v>
      </c>
      <c r="E42" s="496">
        <f t="shared" si="4"/>
        <v>3012479.58</v>
      </c>
      <c r="F42" s="494">
        <v>2131632.41</v>
      </c>
      <c r="G42" s="494">
        <v>0</v>
      </c>
      <c r="H42" s="496">
        <f t="shared" si="5"/>
        <v>2131632.41</v>
      </c>
    </row>
    <row r="43" spans="1:8">
      <c r="A43" s="64">
        <v>22</v>
      </c>
      <c r="B43" s="65" t="s">
        <v>168</v>
      </c>
      <c r="C43" s="494">
        <v>5450253.1100000003</v>
      </c>
      <c r="D43" s="494">
        <v>8150446.0800000001</v>
      </c>
      <c r="E43" s="496">
        <f t="shared" si="4"/>
        <v>13600699.190000001</v>
      </c>
      <c r="F43" s="494">
        <v>3687422.72</v>
      </c>
      <c r="G43" s="494">
        <v>7022418.0099999998</v>
      </c>
      <c r="H43" s="496">
        <f t="shared" si="5"/>
        <v>10709840.73</v>
      </c>
    </row>
    <row r="44" spans="1:8">
      <c r="A44" s="64">
        <v>23</v>
      </c>
      <c r="B44" s="65" t="s">
        <v>167</v>
      </c>
      <c r="C44" s="494">
        <v>593792.98854026792</v>
      </c>
      <c r="D44" s="494">
        <v>7822162.3700000001</v>
      </c>
      <c r="E44" s="496">
        <f t="shared" si="4"/>
        <v>8415955.3585402686</v>
      </c>
      <c r="F44" s="494">
        <v>36714.639999999999</v>
      </c>
      <c r="G44" s="494">
        <v>754042</v>
      </c>
      <c r="H44" s="496">
        <f t="shared" si="5"/>
        <v>790756.64</v>
      </c>
    </row>
    <row r="45" spans="1:8">
      <c r="A45" s="64">
        <v>24</v>
      </c>
      <c r="B45" s="68" t="s">
        <v>284</v>
      </c>
      <c r="C45" s="498">
        <f>C34+C37+C38+C39+C40+C41+C42+C43+C44</f>
        <v>101054772.94954026</v>
      </c>
      <c r="D45" s="498">
        <f>D34+D37+D38+D39+D40+D41+D42+D43+D44</f>
        <v>18334571.75</v>
      </c>
      <c r="E45" s="496">
        <f t="shared" si="4"/>
        <v>119389344.69954026</v>
      </c>
      <c r="F45" s="498">
        <f>F34+F37+F38+F39+F40+F41+F42+F43+F44</f>
        <v>96251566.979999989</v>
      </c>
      <c r="G45" s="498">
        <f>G34+G37+G38+G39+G40+G41+G42+G43+G44</f>
        <v>10355684.720000001</v>
      </c>
      <c r="H45" s="496">
        <f t="shared" si="5"/>
        <v>106607251.69999999</v>
      </c>
    </row>
    <row r="46" spans="1:8">
      <c r="A46" s="64"/>
      <c r="B46" s="242" t="s">
        <v>166</v>
      </c>
      <c r="C46" s="499"/>
      <c r="D46" s="499"/>
      <c r="E46" s="500"/>
      <c r="F46" s="499"/>
      <c r="G46" s="499"/>
      <c r="H46" s="501"/>
    </row>
    <row r="47" spans="1:8">
      <c r="A47" s="64">
        <v>25</v>
      </c>
      <c r="B47" s="65" t="s">
        <v>165</v>
      </c>
      <c r="C47" s="494">
        <v>4058774.23</v>
      </c>
      <c r="D47" s="494">
        <v>11599170.01</v>
      </c>
      <c r="E47" s="496">
        <f t="shared" ref="E47:E54" si="6">C47+D47</f>
        <v>15657944.24</v>
      </c>
      <c r="F47" s="494">
        <v>1603019.7</v>
      </c>
      <c r="G47" s="494">
        <v>11202682.65</v>
      </c>
      <c r="H47" s="497">
        <f t="shared" ref="H47:H54" si="7">F47+G47</f>
        <v>12805702.35</v>
      </c>
    </row>
    <row r="48" spans="1:8">
      <c r="A48" s="64">
        <v>26</v>
      </c>
      <c r="B48" s="65" t="s">
        <v>164</v>
      </c>
      <c r="C48" s="494">
        <v>12096525.859999999</v>
      </c>
      <c r="D48" s="494">
        <v>11598210.25</v>
      </c>
      <c r="E48" s="496">
        <f t="shared" si="6"/>
        <v>23694736.109999999</v>
      </c>
      <c r="F48" s="494">
        <v>8736175.5</v>
      </c>
      <c r="G48" s="494">
        <v>4383452.1500000004</v>
      </c>
      <c r="H48" s="497">
        <f t="shared" si="7"/>
        <v>13119627.65</v>
      </c>
    </row>
    <row r="49" spans="1:8">
      <c r="A49" s="64">
        <v>27</v>
      </c>
      <c r="B49" s="65" t="s">
        <v>163</v>
      </c>
      <c r="C49" s="494">
        <v>95382703.780000001</v>
      </c>
      <c r="D49" s="494">
        <v>0</v>
      </c>
      <c r="E49" s="496">
        <f t="shared" si="6"/>
        <v>95382703.780000001</v>
      </c>
      <c r="F49" s="494">
        <v>80255536.439999998</v>
      </c>
      <c r="G49" s="494">
        <v>0</v>
      </c>
      <c r="H49" s="497">
        <f t="shared" si="7"/>
        <v>80255536.439999998</v>
      </c>
    </row>
    <row r="50" spans="1:8">
      <c r="A50" s="64">
        <v>28</v>
      </c>
      <c r="B50" s="65" t="s">
        <v>162</v>
      </c>
      <c r="C50" s="494">
        <v>4034547.25</v>
      </c>
      <c r="D50" s="494">
        <v>0</v>
      </c>
      <c r="E50" s="496">
        <f t="shared" si="6"/>
        <v>4034547.25</v>
      </c>
      <c r="F50" s="494">
        <v>3184539.92</v>
      </c>
      <c r="G50" s="494">
        <v>0</v>
      </c>
      <c r="H50" s="497">
        <f t="shared" si="7"/>
        <v>3184539.92</v>
      </c>
    </row>
    <row r="51" spans="1:8">
      <c r="A51" s="64">
        <v>29</v>
      </c>
      <c r="B51" s="65" t="s">
        <v>161</v>
      </c>
      <c r="C51" s="494">
        <v>20044424.1556</v>
      </c>
      <c r="D51" s="494">
        <v>0</v>
      </c>
      <c r="E51" s="496">
        <f t="shared" si="6"/>
        <v>20044424.1556</v>
      </c>
      <c r="F51" s="494">
        <v>17957331.149799999</v>
      </c>
      <c r="G51" s="494">
        <v>0</v>
      </c>
      <c r="H51" s="497">
        <f t="shared" si="7"/>
        <v>17957331.149799999</v>
      </c>
    </row>
    <row r="52" spans="1:8">
      <c r="A52" s="64">
        <v>30</v>
      </c>
      <c r="B52" s="65" t="s">
        <v>160</v>
      </c>
      <c r="C52" s="494">
        <v>21434724.440000001</v>
      </c>
      <c r="D52" s="494">
        <v>406400.51</v>
      </c>
      <c r="E52" s="496">
        <f t="shared" si="6"/>
        <v>21841124.950000003</v>
      </c>
      <c r="F52" s="494">
        <v>16299934.01</v>
      </c>
      <c r="G52" s="494">
        <v>3215472.88</v>
      </c>
      <c r="H52" s="497">
        <f t="shared" si="7"/>
        <v>19515406.890000001</v>
      </c>
    </row>
    <row r="53" spans="1:8">
      <c r="A53" s="64">
        <v>31</v>
      </c>
      <c r="B53" s="68" t="s">
        <v>285</v>
      </c>
      <c r="C53" s="498">
        <f>C47+C48+C49+C50+C51+C52</f>
        <v>157051699.71560001</v>
      </c>
      <c r="D53" s="498">
        <f>D47+D48+D49+D50+D51+D52</f>
        <v>23603780.77</v>
      </c>
      <c r="E53" s="496">
        <f t="shared" si="6"/>
        <v>180655480.48560002</v>
      </c>
      <c r="F53" s="498">
        <f>F47+F48+F49+F50+F51+F52</f>
        <v>128036536.71980001</v>
      </c>
      <c r="G53" s="498">
        <f>G47+G48+G49+G50+G51+G52</f>
        <v>18801607.68</v>
      </c>
      <c r="H53" s="496">
        <f t="shared" si="7"/>
        <v>146838144.3998</v>
      </c>
    </row>
    <row r="54" spans="1:8">
      <c r="A54" s="64">
        <v>32</v>
      </c>
      <c r="B54" s="68" t="s">
        <v>286</v>
      </c>
      <c r="C54" s="498">
        <f>C45-C53</f>
        <v>-55996926.766059756</v>
      </c>
      <c r="D54" s="498">
        <f>D45-D53</f>
        <v>-5269209.0199999996</v>
      </c>
      <c r="E54" s="496">
        <f t="shared" si="6"/>
        <v>-61266135.786059752</v>
      </c>
      <c r="F54" s="498">
        <f>F45-F53</f>
        <v>-31784969.739800021</v>
      </c>
      <c r="G54" s="498">
        <f>G45-G53</f>
        <v>-8445922.959999999</v>
      </c>
      <c r="H54" s="496">
        <f t="shared" si="7"/>
        <v>-40230892.699800022</v>
      </c>
    </row>
    <row r="55" spans="1:8">
      <c r="A55" s="64"/>
      <c r="B55" s="69"/>
      <c r="C55" s="503"/>
      <c r="D55" s="503"/>
      <c r="E55" s="500"/>
      <c r="F55" s="503"/>
      <c r="G55" s="503"/>
      <c r="H55" s="501"/>
    </row>
    <row r="56" spans="1:8">
      <c r="A56" s="64">
        <v>33</v>
      </c>
      <c r="B56" s="68" t="s">
        <v>159</v>
      </c>
      <c r="C56" s="498">
        <f>C31+C54</f>
        <v>184371126.83674628</v>
      </c>
      <c r="D56" s="498">
        <f>D31+D54</f>
        <v>80424283.600700006</v>
      </c>
      <c r="E56" s="496">
        <f>C56+D56</f>
        <v>264795410.4374463</v>
      </c>
      <c r="F56" s="498">
        <f>F31+F54</f>
        <v>151557462.10459983</v>
      </c>
      <c r="G56" s="498">
        <f>G31+G54</f>
        <v>74590909.349899977</v>
      </c>
      <c r="H56" s="497">
        <f>F56+G56</f>
        <v>226148371.45449981</v>
      </c>
    </row>
    <row r="57" spans="1:8">
      <c r="A57" s="64"/>
      <c r="B57" s="69"/>
      <c r="C57" s="503"/>
      <c r="D57" s="503"/>
      <c r="E57" s="500"/>
      <c r="F57" s="503"/>
      <c r="G57" s="503"/>
      <c r="H57" s="501"/>
    </row>
    <row r="58" spans="1:8">
      <c r="A58" s="64">
        <v>34</v>
      </c>
      <c r="B58" s="65" t="s">
        <v>158</v>
      </c>
      <c r="C58" s="494">
        <v>86780646.869800001</v>
      </c>
      <c r="D58" s="494"/>
      <c r="E58" s="496">
        <f>C58+D58</f>
        <v>86780646.869800001</v>
      </c>
      <c r="F58" s="494">
        <v>-16773324.7864</v>
      </c>
      <c r="G58" s="494"/>
      <c r="H58" s="497">
        <f>F58+G58</f>
        <v>-16773324.7864</v>
      </c>
    </row>
    <row r="59" spans="1:8" s="243" customFormat="1">
      <c r="A59" s="64">
        <v>35</v>
      </c>
      <c r="B59" s="65" t="s">
        <v>157</v>
      </c>
      <c r="C59" s="494">
        <v>2667483</v>
      </c>
      <c r="D59" s="494"/>
      <c r="E59" s="496">
        <f>C59+D59</f>
        <v>2667483</v>
      </c>
      <c r="F59" s="494">
        <v>4906808.12</v>
      </c>
      <c r="G59" s="494"/>
      <c r="H59" s="497">
        <f>F59+G59</f>
        <v>4906808.12</v>
      </c>
    </row>
    <row r="60" spans="1:8">
      <c r="A60" s="64">
        <v>36</v>
      </c>
      <c r="B60" s="65" t="s">
        <v>156</v>
      </c>
      <c r="C60" s="494">
        <v>2885743.5337999999</v>
      </c>
      <c r="D60" s="494"/>
      <c r="E60" s="496">
        <f>C60+D60</f>
        <v>2885743.5337999999</v>
      </c>
      <c r="F60" s="494">
        <v>-3192139.2768000001</v>
      </c>
      <c r="G60" s="494"/>
      <c r="H60" s="497">
        <f>F60+G60</f>
        <v>-3192139.2768000001</v>
      </c>
    </row>
    <row r="61" spans="1:8">
      <c r="A61" s="64">
        <v>37</v>
      </c>
      <c r="B61" s="68" t="s">
        <v>155</v>
      </c>
      <c r="C61" s="498">
        <f>C58+C59+C60</f>
        <v>92333873.403600007</v>
      </c>
      <c r="D61" s="498">
        <f>D58+D59+D60</f>
        <v>0</v>
      </c>
      <c r="E61" s="496">
        <f>C61+D61</f>
        <v>92333873.403600007</v>
      </c>
      <c r="F61" s="498">
        <f>F58+F59+F60</f>
        <v>-15058655.9432</v>
      </c>
      <c r="G61" s="498">
        <f>G58+G59+G60</f>
        <v>0</v>
      </c>
      <c r="H61" s="497">
        <f>F61+G61</f>
        <v>-15058655.9432</v>
      </c>
    </row>
    <row r="62" spans="1:8">
      <c r="A62" s="64"/>
      <c r="B62" s="71"/>
      <c r="C62" s="499"/>
      <c r="D62" s="499"/>
      <c r="E62" s="500"/>
      <c r="F62" s="499"/>
      <c r="G62" s="499"/>
      <c r="H62" s="501"/>
    </row>
    <row r="63" spans="1:8">
      <c r="A63" s="64">
        <v>38</v>
      </c>
      <c r="B63" s="72" t="s">
        <v>154</v>
      </c>
      <c r="C63" s="498">
        <f>C56-C61</f>
        <v>92037253.433146268</v>
      </c>
      <c r="D63" s="498">
        <f>D56-D61</f>
        <v>80424283.600700006</v>
      </c>
      <c r="E63" s="496">
        <f>C63+D63</f>
        <v>172461537.03384626</v>
      </c>
      <c r="F63" s="498">
        <f>F56-F61</f>
        <v>166616118.04779983</v>
      </c>
      <c r="G63" s="498">
        <f>G56-G61</f>
        <v>74590909.349899977</v>
      </c>
      <c r="H63" s="497">
        <f>F63+G63</f>
        <v>241207027.3976998</v>
      </c>
    </row>
    <row r="64" spans="1:8">
      <c r="A64" s="61">
        <v>39</v>
      </c>
      <c r="B64" s="65" t="s">
        <v>153</v>
      </c>
      <c r="C64" s="504">
        <v>0</v>
      </c>
      <c r="D64" s="504"/>
      <c r="E64" s="496">
        <f>C64+D64</f>
        <v>0</v>
      </c>
      <c r="F64" s="504">
        <v>24006427</v>
      </c>
      <c r="G64" s="504"/>
      <c r="H64" s="497">
        <f>F64+G64</f>
        <v>24006427</v>
      </c>
    </row>
    <row r="65" spans="1:8">
      <c r="A65" s="64">
        <v>40</v>
      </c>
      <c r="B65" s="68" t="s">
        <v>152</v>
      </c>
      <c r="C65" s="498">
        <f>C63-C64</f>
        <v>92037253.433146268</v>
      </c>
      <c r="D65" s="498">
        <f>D63-D64</f>
        <v>80424283.600700006</v>
      </c>
      <c r="E65" s="496">
        <f>C65+D65</f>
        <v>172461537.03384626</v>
      </c>
      <c r="F65" s="498">
        <f>F63-F64</f>
        <v>142609691.04779983</v>
      </c>
      <c r="G65" s="498">
        <f>G63-G64</f>
        <v>74590909.349899977</v>
      </c>
      <c r="H65" s="497">
        <f>F65+G65</f>
        <v>217200600.3976998</v>
      </c>
    </row>
    <row r="66" spans="1:8">
      <c r="A66" s="61">
        <v>41</v>
      </c>
      <c r="B66" s="65" t="s">
        <v>151</v>
      </c>
      <c r="C66" s="504">
        <v>-58143301.679998703</v>
      </c>
      <c r="D66" s="504"/>
      <c r="E66" s="496">
        <f>C66+D66</f>
        <v>-58143301.679998703</v>
      </c>
      <c r="F66" s="504">
        <v>-8780651.5</v>
      </c>
      <c r="G66" s="504"/>
      <c r="H66" s="497">
        <f>F66+G66</f>
        <v>-8780651.5</v>
      </c>
    </row>
    <row r="67" spans="1:8" ht="13.5" thickBot="1">
      <c r="A67" s="73">
        <v>42</v>
      </c>
      <c r="B67" s="74" t="s">
        <v>150</v>
      </c>
      <c r="C67" s="505">
        <f>C65+C66</f>
        <v>33893951.753147565</v>
      </c>
      <c r="D67" s="505">
        <f>D65+D66</f>
        <v>80424283.600700006</v>
      </c>
      <c r="E67" s="506">
        <f>C67+D67</f>
        <v>114318235.35384756</v>
      </c>
      <c r="F67" s="505">
        <f>F65+F66</f>
        <v>133829039.54779983</v>
      </c>
      <c r="G67" s="505">
        <f>G65+G66</f>
        <v>74590909.349899977</v>
      </c>
      <c r="H67" s="507">
        <f>F67+G67</f>
        <v>208419948.8976998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1" sqref="B1:B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4" width="13.42578125" style="5" bestFit="1" customWidth="1"/>
    <col min="5" max="5" width="14.42578125" style="5" bestFit="1" customWidth="1"/>
    <col min="6" max="8" width="13.42578125" style="5" bestFit="1" customWidth="1"/>
    <col min="9" max="16384" width="9.140625" style="5"/>
  </cols>
  <sheetData>
    <row r="1" spans="1:8">
      <c r="A1" s="2" t="s">
        <v>35</v>
      </c>
      <c r="B1" s="3" t="s">
        <v>457</v>
      </c>
    </row>
    <row r="2" spans="1:8">
      <c r="A2" s="2" t="s">
        <v>36</v>
      </c>
      <c r="B2" s="480">
        <v>43281</v>
      </c>
    </row>
    <row r="3" spans="1:8">
      <c r="A3" s="4"/>
    </row>
    <row r="4" spans="1:8" ht="15" thickBot="1">
      <c r="A4" s="4" t="s">
        <v>79</v>
      </c>
      <c r="B4" s="4"/>
      <c r="C4" s="219"/>
      <c r="D4" s="219"/>
      <c r="E4" s="219"/>
      <c r="F4" s="220"/>
      <c r="G4" s="220"/>
      <c r="H4" s="221" t="s">
        <v>78</v>
      </c>
    </row>
    <row r="5" spans="1:8">
      <c r="A5" s="418" t="s">
        <v>11</v>
      </c>
      <c r="B5" s="420" t="s">
        <v>351</v>
      </c>
      <c r="C5" s="414" t="s">
        <v>73</v>
      </c>
      <c r="D5" s="415"/>
      <c r="E5" s="416"/>
      <c r="F5" s="414" t="s">
        <v>77</v>
      </c>
      <c r="G5" s="415"/>
      <c r="H5" s="417"/>
    </row>
    <row r="6" spans="1:8">
      <c r="A6" s="419"/>
      <c r="B6" s="421"/>
      <c r="C6" s="36" t="s">
        <v>298</v>
      </c>
      <c r="D6" s="36" t="s">
        <v>127</v>
      </c>
      <c r="E6" s="36" t="s">
        <v>114</v>
      </c>
      <c r="F6" s="36" t="s">
        <v>298</v>
      </c>
      <c r="G6" s="36" t="s">
        <v>127</v>
      </c>
      <c r="H6" s="37" t="s">
        <v>114</v>
      </c>
    </row>
    <row r="7" spans="1:8" s="20" customFormat="1">
      <c r="A7" s="222">
        <v>1</v>
      </c>
      <c r="B7" s="223" t="s">
        <v>385</v>
      </c>
      <c r="C7" s="42"/>
      <c r="D7" s="42"/>
      <c r="E7" s="224">
        <f>C7+D7</f>
        <v>0</v>
      </c>
      <c r="F7" s="42"/>
      <c r="G7" s="42"/>
      <c r="H7" s="43">
        <f t="shared" ref="H7:H53" si="0">F7+G7</f>
        <v>0</v>
      </c>
    </row>
    <row r="8" spans="1:8" s="20" customFormat="1">
      <c r="A8" s="222">
        <v>1.1000000000000001</v>
      </c>
      <c r="B8" s="277" t="s">
        <v>316</v>
      </c>
      <c r="C8" s="42">
        <v>282377908.91000003</v>
      </c>
      <c r="D8" s="42">
        <v>339907272.40979999</v>
      </c>
      <c r="E8" s="224">
        <f t="shared" ref="E8:E53" si="1">C8+D8</f>
        <v>622285181.31980002</v>
      </c>
      <c r="F8" s="42">
        <v>219252618.12</v>
      </c>
      <c r="G8" s="42">
        <v>228263277.9429</v>
      </c>
      <c r="H8" s="43">
        <f t="shared" si="0"/>
        <v>447515896.06290001</v>
      </c>
    </row>
    <row r="9" spans="1:8" s="20" customFormat="1">
      <c r="A9" s="222">
        <v>1.2</v>
      </c>
      <c r="B9" s="277" t="s">
        <v>317</v>
      </c>
      <c r="C9" s="42">
        <v>0</v>
      </c>
      <c r="D9" s="42">
        <v>35617274.090000004</v>
      </c>
      <c r="E9" s="224">
        <f t="shared" si="1"/>
        <v>35617274.090000004</v>
      </c>
      <c r="F9" s="42"/>
      <c r="G9" s="42">
        <v>61531480.539999999</v>
      </c>
      <c r="H9" s="43">
        <f t="shared" si="0"/>
        <v>61531480.539999999</v>
      </c>
    </row>
    <row r="10" spans="1:8" s="20" customFormat="1">
      <c r="A10" s="222">
        <v>1.3</v>
      </c>
      <c r="B10" s="277" t="s">
        <v>318</v>
      </c>
      <c r="C10" s="42">
        <v>233422630.84999999</v>
      </c>
      <c r="D10" s="42">
        <v>12801618.577799998</v>
      </c>
      <c r="E10" s="224">
        <f t="shared" si="1"/>
        <v>246224249.4278</v>
      </c>
      <c r="F10" s="42">
        <v>193102533.05000001</v>
      </c>
      <c r="G10" s="42">
        <v>14227242.047500007</v>
      </c>
      <c r="H10" s="43">
        <f t="shared" si="0"/>
        <v>207329775.09750003</v>
      </c>
    </row>
    <row r="11" spans="1:8" s="20" customFormat="1">
      <c r="A11" s="222">
        <v>1.4</v>
      </c>
      <c r="B11" s="277" t="s">
        <v>299</v>
      </c>
      <c r="C11" s="42">
        <v>56390466.710000001</v>
      </c>
      <c r="D11" s="42">
        <v>121464691.81389999</v>
      </c>
      <c r="E11" s="224">
        <f t="shared" si="1"/>
        <v>177855158.5239</v>
      </c>
      <c r="F11" s="42">
        <v>44880268.119999997</v>
      </c>
      <c r="G11" s="42">
        <v>125779144.2323</v>
      </c>
      <c r="H11" s="43">
        <f t="shared" si="0"/>
        <v>170659412.35229999</v>
      </c>
    </row>
    <row r="12" spans="1:8" s="20" customFormat="1" ht="29.25" customHeight="1">
      <c r="A12" s="222">
        <v>2</v>
      </c>
      <c r="B12" s="226" t="s">
        <v>320</v>
      </c>
      <c r="C12" s="42">
        <v>0</v>
      </c>
      <c r="D12" s="42">
        <v>0</v>
      </c>
      <c r="E12" s="224">
        <f t="shared" si="1"/>
        <v>0</v>
      </c>
      <c r="F12" s="42">
        <v>0</v>
      </c>
      <c r="G12" s="42">
        <v>0</v>
      </c>
      <c r="H12" s="43">
        <f t="shared" si="0"/>
        <v>0</v>
      </c>
    </row>
    <row r="13" spans="1:8" s="20" customFormat="1" ht="19.899999999999999" customHeight="1">
      <c r="A13" s="222">
        <v>3</v>
      </c>
      <c r="B13" s="226" t="s">
        <v>319</v>
      </c>
      <c r="C13" s="42"/>
      <c r="D13" s="42"/>
      <c r="E13" s="224">
        <f t="shared" si="1"/>
        <v>0</v>
      </c>
      <c r="F13" s="42"/>
      <c r="G13" s="42"/>
      <c r="H13" s="43">
        <f t="shared" si="0"/>
        <v>0</v>
      </c>
    </row>
    <row r="14" spans="1:8" s="20" customFormat="1">
      <c r="A14" s="222">
        <v>3.1</v>
      </c>
      <c r="B14" s="278" t="s">
        <v>300</v>
      </c>
      <c r="C14" s="42">
        <v>1339857734.1400001</v>
      </c>
      <c r="D14" s="42">
        <v>0</v>
      </c>
      <c r="E14" s="224">
        <f t="shared" si="1"/>
        <v>1339857734.1400001</v>
      </c>
      <c r="F14" s="42">
        <v>1059104980.38</v>
      </c>
      <c r="G14" s="42">
        <v>73655519.629999995</v>
      </c>
      <c r="H14" s="43">
        <f t="shared" si="0"/>
        <v>1132760500.01</v>
      </c>
    </row>
    <row r="15" spans="1:8" s="20" customFormat="1">
      <c r="A15" s="222">
        <v>3.2</v>
      </c>
      <c r="B15" s="278" t="s">
        <v>301</v>
      </c>
      <c r="C15" s="42"/>
      <c r="D15" s="42"/>
      <c r="E15" s="224">
        <f t="shared" si="1"/>
        <v>0</v>
      </c>
      <c r="F15" s="42"/>
      <c r="G15" s="42"/>
      <c r="H15" s="43">
        <f t="shared" si="0"/>
        <v>0</v>
      </c>
    </row>
    <row r="16" spans="1:8" s="20" customFormat="1">
      <c r="A16" s="222">
        <v>4</v>
      </c>
      <c r="B16" s="281" t="s">
        <v>330</v>
      </c>
      <c r="C16" s="42"/>
      <c r="D16" s="42"/>
      <c r="E16" s="224">
        <f t="shared" si="1"/>
        <v>0</v>
      </c>
      <c r="F16" s="42"/>
      <c r="G16" s="42"/>
      <c r="H16" s="43">
        <f t="shared" si="0"/>
        <v>0</v>
      </c>
    </row>
    <row r="17" spans="1:8" s="20" customFormat="1">
      <c r="A17" s="222">
        <v>4.0999999999999996</v>
      </c>
      <c r="B17" s="278" t="s">
        <v>321</v>
      </c>
      <c r="C17" s="42">
        <v>335169734.60000002</v>
      </c>
      <c r="D17" s="42">
        <v>76218626.950000003</v>
      </c>
      <c r="E17" s="224">
        <f t="shared" si="1"/>
        <v>411388361.55000001</v>
      </c>
      <c r="F17" s="42">
        <v>236352888.87</v>
      </c>
      <c r="G17" s="42">
        <v>122217310.27</v>
      </c>
      <c r="H17" s="43">
        <f t="shared" si="0"/>
        <v>358570199.13999999</v>
      </c>
    </row>
    <row r="18" spans="1:8" s="20" customFormat="1">
      <c r="A18" s="222">
        <v>4.2</v>
      </c>
      <c r="B18" s="278" t="s">
        <v>315</v>
      </c>
      <c r="C18" s="42">
        <v>111280237.93000002</v>
      </c>
      <c r="D18" s="42">
        <v>172205503.71718797</v>
      </c>
      <c r="E18" s="224">
        <f t="shared" si="1"/>
        <v>283485741.64718801</v>
      </c>
      <c r="F18" s="42">
        <v>69620802.129999995</v>
      </c>
      <c r="G18" s="42">
        <v>45033765.445968002</v>
      </c>
      <c r="H18" s="43">
        <f t="shared" si="0"/>
        <v>114654567.575968</v>
      </c>
    </row>
    <row r="19" spans="1:8" s="20" customFormat="1">
      <c r="A19" s="222">
        <v>5</v>
      </c>
      <c r="B19" s="226" t="s">
        <v>329</v>
      </c>
      <c r="C19" s="42"/>
      <c r="D19" s="42"/>
      <c r="E19" s="224">
        <f t="shared" si="1"/>
        <v>0</v>
      </c>
      <c r="F19" s="42"/>
      <c r="G19" s="42"/>
      <c r="H19" s="43">
        <f t="shared" si="0"/>
        <v>0</v>
      </c>
    </row>
    <row r="20" spans="1:8" s="20" customFormat="1">
      <c r="A20" s="222">
        <v>5.0999999999999996</v>
      </c>
      <c r="B20" s="279" t="s">
        <v>304</v>
      </c>
      <c r="C20" s="42">
        <v>68460485.719999999</v>
      </c>
      <c r="D20" s="42">
        <v>229498032.03999999</v>
      </c>
      <c r="E20" s="224">
        <f t="shared" si="1"/>
        <v>297958517.75999999</v>
      </c>
      <c r="F20" s="42">
        <v>45552464.310000002</v>
      </c>
      <c r="G20" s="42">
        <v>181410180.37</v>
      </c>
      <c r="H20" s="43">
        <f t="shared" si="0"/>
        <v>226962644.68000001</v>
      </c>
    </row>
    <row r="21" spans="1:8" s="20" customFormat="1">
      <c r="A21" s="222">
        <v>5.2</v>
      </c>
      <c r="B21" s="279" t="s">
        <v>303</v>
      </c>
      <c r="C21" s="42">
        <v>74513231.230000004</v>
      </c>
      <c r="D21" s="42">
        <v>3465510.61</v>
      </c>
      <c r="E21" s="224">
        <f t="shared" si="1"/>
        <v>77978741.840000004</v>
      </c>
      <c r="F21" s="42">
        <v>61069144.789999999</v>
      </c>
      <c r="G21" s="42">
        <v>7431544.8300000001</v>
      </c>
      <c r="H21" s="43">
        <f t="shared" si="0"/>
        <v>68500689.620000005</v>
      </c>
    </row>
    <row r="22" spans="1:8" s="20" customFormat="1">
      <c r="A22" s="222">
        <v>5.3</v>
      </c>
      <c r="B22" s="279" t="s">
        <v>302</v>
      </c>
      <c r="C22" s="42">
        <v>3833122713.1700001</v>
      </c>
      <c r="D22" s="42">
        <v>6739902910.9900007</v>
      </c>
      <c r="E22" s="224">
        <f t="shared" si="1"/>
        <v>10573025624.16</v>
      </c>
      <c r="F22" s="42">
        <v>2427089274.46</v>
      </c>
      <c r="G22" s="42">
        <v>5972784164.9499998</v>
      </c>
      <c r="H22" s="43">
        <f t="shared" si="0"/>
        <v>8399873439.4099998</v>
      </c>
    </row>
    <row r="23" spans="1:8" s="20" customFormat="1">
      <c r="A23" s="222" t="s">
        <v>20</v>
      </c>
      <c r="B23" s="227" t="s">
        <v>80</v>
      </c>
      <c r="C23" s="42">
        <v>2792481673.79</v>
      </c>
      <c r="D23" s="42">
        <v>3413814878.4299998</v>
      </c>
      <c r="E23" s="224">
        <f t="shared" si="1"/>
        <v>6206296552.2199993</v>
      </c>
      <c r="F23" s="42">
        <v>1532313234.7</v>
      </c>
      <c r="G23" s="42">
        <v>3139843839.3400002</v>
      </c>
      <c r="H23" s="43">
        <f t="shared" si="0"/>
        <v>4672157074.04</v>
      </c>
    </row>
    <row r="24" spans="1:8" s="20" customFormat="1">
      <c r="A24" s="222" t="s">
        <v>21</v>
      </c>
      <c r="B24" s="227" t="s">
        <v>81</v>
      </c>
      <c r="C24" s="42">
        <v>732730306.32000005</v>
      </c>
      <c r="D24" s="42">
        <v>2675033925.0900002</v>
      </c>
      <c r="E24" s="224">
        <f t="shared" si="1"/>
        <v>3407764231.4100003</v>
      </c>
      <c r="F24" s="42">
        <v>648464062.34000003</v>
      </c>
      <c r="G24" s="42">
        <v>2242275561.4099998</v>
      </c>
      <c r="H24" s="43">
        <f t="shared" si="0"/>
        <v>2890739623.75</v>
      </c>
    </row>
    <row r="25" spans="1:8" s="20" customFormat="1">
      <c r="A25" s="222" t="s">
        <v>22</v>
      </c>
      <c r="B25" s="227" t="s">
        <v>82</v>
      </c>
      <c r="C25" s="42">
        <v>0</v>
      </c>
      <c r="D25" s="42">
        <v>0</v>
      </c>
      <c r="E25" s="224">
        <f t="shared" si="1"/>
        <v>0</v>
      </c>
      <c r="F25" s="42">
        <v>0</v>
      </c>
      <c r="G25" s="42">
        <v>0</v>
      </c>
      <c r="H25" s="43">
        <f t="shared" si="0"/>
        <v>0</v>
      </c>
    </row>
    <row r="26" spans="1:8" s="20" customFormat="1">
      <c r="A26" s="222" t="s">
        <v>23</v>
      </c>
      <c r="B26" s="227" t="s">
        <v>83</v>
      </c>
      <c r="C26" s="42">
        <v>307910733.06</v>
      </c>
      <c r="D26" s="42">
        <v>651054107.47000003</v>
      </c>
      <c r="E26" s="224">
        <f t="shared" si="1"/>
        <v>958964840.52999997</v>
      </c>
      <c r="F26" s="42">
        <v>244664342.47999999</v>
      </c>
      <c r="G26" s="42">
        <v>570688859.75999999</v>
      </c>
      <c r="H26" s="43">
        <f t="shared" si="0"/>
        <v>815353202.24000001</v>
      </c>
    </row>
    <row r="27" spans="1:8" s="20" customFormat="1">
      <c r="A27" s="222" t="s">
        <v>24</v>
      </c>
      <c r="B27" s="227" t="s">
        <v>84</v>
      </c>
      <c r="C27" s="42">
        <v>0</v>
      </c>
      <c r="D27" s="42">
        <v>0</v>
      </c>
      <c r="E27" s="224">
        <f t="shared" si="1"/>
        <v>0</v>
      </c>
      <c r="F27" s="42">
        <v>1647634.94</v>
      </c>
      <c r="G27" s="42">
        <v>19975904.440000001</v>
      </c>
      <c r="H27" s="43">
        <f t="shared" si="0"/>
        <v>21623539.380000003</v>
      </c>
    </row>
    <row r="28" spans="1:8" s="20" customFormat="1">
      <c r="A28" s="222">
        <v>5.4</v>
      </c>
      <c r="B28" s="279" t="s">
        <v>305</v>
      </c>
      <c r="C28" s="42">
        <v>350238168.55000001</v>
      </c>
      <c r="D28" s="42">
        <v>979214682.94000006</v>
      </c>
      <c r="E28" s="224">
        <f t="shared" si="1"/>
        <v>1329452851.49</v>
      </c>
      <c r="F28" s="42">
        <v>246010070.34</v>
      </c>
      <c r="G28" s="42">
        <v>934611591.12</v>
      </c>
      <c r="H28" s="43">
        <f t="shared" si="0"/>
        <v>1180621661.46</v>
      </c>
    </row>
    <row r="29" spans="1:8" s="20" customFormat="1">
      <c r="A29" s="222">
        <v>5.5</v>
      </c>
      <c r="B29" s="279" t="s">
        <v>306</v>
      </c>
      <c r="C29" s="42">
        <v>0</v>
      </c>
      <c r="D29" s="42">
        <v>0</v>
      </c>
      <c r="E29" s="224">
        <f t="shared" si="1"/>
        <v>0</v>
      </c>
      <c r="F29" s="42">
        <v>0</v>
      </c>
      <c r="G29" s="42">
        <v>0</v>
      </c>
      <c r="H29" s="43">
        <f t="shared" si="0"/>
        <v>0</v>
      </c>
    </row>
    <row r="30" spans="1:8" s="20" customFormat="1">
      <c r="A30" s="222">
        <v>5.6</v>
      </c>
      <c r="B30" s="279" t="s">
        <v>307</v>
      </c>
      <c r="C30" s="42">
        <v>152904053.5</v>
      </c>
      <c r="D30" s="42">
        <v>906262376.83000004</v>
      </c>
      <c r="E30" s="224">
        <f t="shared" si="1"/>
        <v>1059166430.33</v>
      </c>
      <c r="F30" s="42">
        <v>162945138.15000001</v>
      </c>
      <c r="G30" s="42">
        <v>664492688.51999998</v>
      </c>
      <c r="H30" s="43">
        <f t="shared" si="0"/>
        <v>827437826.66999996</v>
      </c>
    </row>
    <row r="31" spans="1:8" s="20" customFormat="1">
      <c r="A31" s="222">
        <v>5.7</v>
      </c>
      <c r="B31" s="279" t="s">
        <v>84</v>
      </c>
      <c r="C31" s="42">
        <v>1385403675.3800001</v>
      </c>
      <c r="D31" s="42">
        <v>2516037263.29</v>
      </c>
      <c r="E31" s="224">
        <f t="shared" si="1"/>
        <v>3901440938.6700001</v>
      </c>
      <c r="F31" s="42">
        <v>1040099603.36</v>
      </c>
      <c r="G31" s="42">
        <v>2222274118.9899998</v>
      </c>
      <c r="H31" s="43">
        <f t="shared" si="0"/>
        <v>3262373722.3499999</v>
      </c>
    </row>
    <row r="32" spans="1:8" s="20" customFormat="1">
      <c r="A32" s="222">
        <v>6</v>
      </c>
      <c r="B32" s="226" t="s">
        <v>335</v>
      </c>
      <c r="C32" s="42"/>
      <c r="D32" s="42"/>
      <c r="E32" s="224">
        <f t="shared" si="1"/>
        <v>0</v>
      </c>
      <c r="F32" s="42"/>
      <c r="G32" s="42"/>
      <c r="H32" s="43">
        <f t="shared" si="0"/>
        <v>0</v>
      </c>
    </row>
    <row r="33" spans="1:8" s="20" customFormat="1">
      <c r="A33" s="222">
        <v>6.1</v>
      </c>
      <c r="B33" s="280" t="s">
        <v>325</v>
      </c>
      <c r="C33" s="42">
        <v>140856851.94</v>
      </c>
      <c r="D33" s="42">
        <v>247499264.52270001</v>
      </c>
      <c r="E33" s="224">
        <f t="shared" si="1"/>
        <v>388356116.46270001</v>
      </c>
      <c r="F33" s="42">
        <v>236848203.40000001</v>
      </c>
      <c r="G33" s="42">
        <v>175357845.20269999</v>
      </c>
      <c r="H33" s="43">
        <f t="shared" si="0"/>
        <v>412206048.6027</v>
      </c>
    </row>
    <row r="34" spans="1:8" s="20" customFormat="1">
      <c r="A34" s="222">
        <v>6.2</v>
      </c>
      <c r="B34" s="280" t="s">
        <v>326</v>
      </c>
      <c r="C34" s="42">
        <v>182524982.19999999</v>
      </c>
      <c r="D34" s="42">
        <v>202238451.28369999</v>
      </c>
      <c r="E34" s="224">
        <f t="shared" si="1"/>
        <v>384763433.48369998</v>
      </c>
      <c r="F34" s="42">
        <v>129332210</v>
      </c>
      <c r="G34" s="42">
        <v>277947083.88090003</v>
      </c>
      <c r="H34" s="43">
        <f t="shared" si="0"/>
        <v>407279293.88090003</v>
      </c>
    </row>
    <row r="35" spans="1:8" s="20" customFormat="1">
      <c r="A35" s="222">
        <v>6.3</v>
      </c>
      <c r="B35" s="280" t="s">
        <v>322</v>
      </c>
      <c r="C35" s="42"/>
      <c r="D35" s="42">
        <v>1266010000</v>
      </c>
      <c r="E35" s="224">
        <f t="shared" si="1"/>
        <v>1266010000</v>
      </c>
      <c r="F35" s="42"/>
      <c r="G35" s="42"/>
      <c r="H35" s="43">
        <f t="shared" si="0"/>
        <v>0</v>
      </c>
    </row>
    <row r="36" spans="1:8" s="20" customFormat="1">
      <c r="A36" s="222">
        <v>6.4</v>
      </c>
      <c r="B36" s="280" t="s">
        <v>323</v>
      </c>
      <c r="C36" s="42"/>
      <c r="D36" s="42"/>
      <c r="E36" s="224">
        <f t="shared" si="1"/>
        <v>0</v>
      </c>
      <c r="F36" s="42"/>
      <c r="G36" s="42"/>
      <c r="H36" s="43">
        <f t="shared" si="0"/>
        <v>0</v>
      </c>
    </row>
    <row r="37" spans="1:8" s="20" customFormat="1">
      <c r="A37" s="222">
        <v>6.5</v>
      </c>
      <c r="B37" s="280" t="s">
        <v>324</v>
      </c>
      <c r="C37" s="42"/>
      <c r="D37" s="42">
        <v>12660100</v>
      </c>
      <c r="E37" s="224">
        <f t="shared" si="1"/>
        <v>12660100</v>
      </c>
      <c r="F37" s="42"/>
      <c r="G37" s="42"/>
      <c r="H37" s="43">
        <f t="shared" si="0"/>
        <v>0</v>
      </c>
    </row>
    <row r="38" spans="1:8" s="20" customFormat="1">
      <c r="A38" s="222">
        <v>6.6</v>
      </c>
      <c r="B38" s="280" t="s">
        <v>327</v>
      </c>
      <c r="C38" s="42"/>
      <c r="D38" s="42"/>
      <c r="E38" s="224">
        <f t="shared" si="1"/>
        <v>0</v>
      </c>
      <c r="F38" s="42"/>
      <c r="G38" s="42"/>
      <c r="H38" s="43">
        <f t="shared" si="0"/>
        <v>0</v>
      </c>
    </row>
    <row r="39" spans="1:8" s="20" customFormat="1">
      <c r="A39" s="222">
        <v>6.7</v>
      </c>
      <c r="B39" s="280" t="s">
        <v>328</v>
      </c>
      <c r="C39" s="42"/>
      <c r="D39" s="42"/>
      <c r="E39" s="224">
        <f t="shared" si="1"/>
        <v>0</v>
      </c>
      <c r="F39" s="42"/>
      <c r="G39" s="42"/>
      <c r="H39" s="43">
        <f t="shared" si="0"/>
        <v>0</v>
      </c>
    </row>
    <row r="40" spans="1:8" s="20" customFormat="1">
      <c r="A40" s="222">
        <v>7</v>
      </c>
      <c r="B40" s="226" t="s">
        <v>331</v>
      </c>
      <c r="C40" s="42"/>
      <c r="D40" s="42"/>
      <c r="E40" s="224">
        <f t="shared" si="1"/>
        <v>0</v>
      </c>
      <c r="F40" s="42"/>
      <c r="G40" s="42"/>
      <c r="H40" s="43">
        <f t="shared" si="0"/>
        <v>0</v>
      </c>
    </row>
    <row r="41" spans="1:8" s="20" customFormat="1">
      <c r="A41" s="222">
        <v>7.1</v>
      </c>
      <c r="B41" s="225" t="s">
        <v>332</v>
      </c>
      <c r="C41" s="42">
        <v>26826496.66</v>
      </c>
      <c r="D41" s="42">
        <v>49192895.740000002</v>
      </c>
      <c r="E41" s="224">
        <f t="shared" si="1"/>
        <v>76019392.400000006</v>
      </c>
      <c r="F41" s="42">
        <v>18855186.760000002</v>
      </c>
      <c r="G41" s="42">
        <v>8838868.8399999999</v>
      </c>
      <c r="H41" s="43">
        <f t="shared" si="0"/>
        <v>27694055.600000001</v>
      </c>
    </row>
    <row r="42" spans="1:8" s="20" customFormat="1" ht="25.5">
      <c r="A42" s="222">
        <v>7.2</v>
      </c>
      <c r="B42" s="225" t="s">
        <v>333</v>
      </c>
      <c r="C42" s="42">
        <v>2392930.16</v>
      </c>
      <c r="D42" s="42">
        <v>746719.01527600002</v>
      </c>
      <c r="E42" s="224">
        <f t="shared" si="1"/>
        <v>3139649.1752760001</v>
      </c>
      <c r="F42" s="42">
        <v>1198840.5599999996</v>
      </c>
      <c r="G42" s="42">
        <v>1540209.9544239999</v>
      </c>
      <c r="H42" s="43">
        <f t="shared" si="0"/>
        <v>2739050.5144239995</v>
      </c>
    </row>
    <row r="43" spans="1:8" s="20" customFormat="1" ht="25.5">
      <c r="A43" s="222">
        <v>7.3</v>
      </c>
      <c r="B43" s="225" t="s">
        <v>336</v>
      </c>
      <c r="C43" s="42">
        <v>307988555.26000005</v>
      </c>
      <c r="D43" s="42">
        <v>176944014.27000001</v>
      </c>
      <c r="E43" s="224">
        <f t="shared" si="1"/>
        <v>484932569.53000009</v>
      </c>
      <c r="F43" s="42">
        <v>263679047.32999998</v>
      </c>
      <c r="G43" s="42">
        <v>155700874.67000002</v>
      </c>
      <c r="H43" s="43">
        <f t="shared" si="0"/>
        <v>419379922</v>
      </c>
    </row>
    <row r="44" spans="1:8" s="20" customFormat="1" ht="25.5">
      <c r="A44" s="222">
        <v>7.4</v>
      </c>
      <c r="B44" s="225" t="s">
        <v>337</v>
      </c>
      <c r="C44" s="42">
        <v>148594994.09</v>
      </c>
      <c r="D44" s="42">
        <v>61960146.758014001</v>
      </c>
      <c r="E44" s="224">
        <f t="shared" si="1"/>
        <v>210555140.848014</v>
      </c>
      <c r="F44" s="42">
        <v>117520979.36</v>
      </c>
      <c r="G44" s="42">
        <v>54545466.064244002</v>
      </c>
      <c r="H44" s="43">
        <f t="shared" si="0"/>
        <v>172066445.42424399</v>
      </c>
    </row>
    <row r="45" spans="1:8" s="20" customFormat="1">
      <c r="A45" s="222">
        <v>8</v>
      </c>
      <c r="B45" s="226" t="s">
        <v>314</v>
      </c>
      <c r="C45" s="42"/>
      <c r="D45" s="42"/>
      <c r="E45" s="224">
        <f t="shared" si="1"/>
        <v>0</v>
      </c>
      <c r="F45" s="42"/>
      <c r="G45" s="42"/>
      <c r="H45" s="43">
        <f t="shared" si="0"/>
        <v>0</v>
      </c>
    </row>
    <row r="46" spans="1:8" s="20" customFormat="1">
      <c r="A46" s="222">
        <v>8.1</v>
      </c>
      <c r="B46" s="278" t="s">
        <v>338</v>
      </c>
      <c r="C46" s="42"/>
      <c r="D46" s="42"/>
      <c r="E46" s="224">
        <f t="shared" si="1"/>
        <v>0</v>
      </c>
      <c r="F46" s="42"/>
      <c r="G46" s="42"/>
      <c r="H46" s="43">
        <f t="shared" si="0"/>
        <v>0</v>
      </c>
    </row>
    <row r="47" spans="1:8" s="20" customFormat="1">
      <c r="A47" s="222">
        <v>8.1999999999999993</v>
      </c>
      <c r="B47" s="278" t="s">
        <v>339</v>
      </c>
      <c r="C47" s="42"/>
      <c r="D47" s="42"/>
      <c r="E47" s="224">
        <f t="shared" si="1"/>
        <v>0</v>
      </c>
      <c r="F47" s="42"/>
      <c r="G47" s="42"/>
      <c r="H47" s="43">
        <f t="shared" si="0"/>
        <v>0</v>
      </c>
    </row>
    <row r="48" spans="1:8" s="20" customFormat="1">
      <c r="A48" s="222">
        <v>8.3000000000000007</v>
      </c>
      <c r="B48" s="278" t="s">
        <v>340</v>
      </c>
      <c r="C48" s="42"/>
      <c r="D48" s="42"/>
      <c r="E48" s="224">
        <f t="shared" si="1"/>
        <v>0</v>
      </c>
      <c r="F48" s="42"/>
      <c r="G48" s="42"/>
      <c r="H48" s="43">
        <f t="shared" si="0"/>
        <v>0</v>
      </c>
    </row>
    <row r="49" spans="1:8" s="20" customFormat="1">
      <c r="A49" s="222">
        <v>8.4</v>
      </c>
      <c r="B49" s="278" t="s">
        <v>341</v>
      </c>
      <c r="C49" s="42"/>
      <c r="D49" s="42"/>
      <c r="E49" s="224">
        <f t="shared" si="1"/>
        <v>0</v>
      </c>
      <c r="F49" s="42"/>
      <c r="G49" s="42"/>
      <c r="H49" s="43">
        <f t="shared" si="0"/>
        <v>0</v>
      </c>
    </row>
    <row r="50" spans="1:8" s="20" customFormat="1">
      <c r="A50" s="222">
        <v>8.5</v>
      </c>
      <c r="B50" s="278" t="s">
        <v>342</v>
      </c>
      <c r="C50" s="42"/>
      <c r="D50" s="42"/>
      <c r="E50" s="224">
        <f t="shared" si="1"/>
        <v>0</v>
      </c>
      <c r="F50" s="42"/>
      <c r="G50" s="42"/>
      <c r="H50" s="43">
        <f t="shared" si="0"/>
        <v>0</v>
      </c>
    </row>
    <row r="51" spans="1:8" s="20" customFormat="1">
      <c r="A51" s="222">
        <v>8.6</v>
      </c>
      <c r="B51" s="278" t="s">
        <v>343</v>
      </c>
      <c r="C51" s="42"/>
      <c r="D51" s="42"/>
      <c r="E51" s="224">
        <f t="shared" si="1"/>
        <v>0</v>
      </c>
      <c r="F51" s="42"/>
      <c r="G51" s="42"/>
      <c r="H51" s="43">
        <f t="shared" si="0"/>
        <v>0</v>
      </c>
    </row>
    <row r="52" spans="1:8" s="20" customFormat="1">
      <c r="A52" s="222">
        <v>8.6999999999999993</v>
      </c>
      <c r="B52" s="278" t="s">
        <v>344</v>
      </c>
      <c r="C52" s="42"/>
      <c r="D52" s="42"/>
      <c r="E52" s="224">
        <f t="shared" si="1"/>
        <v>0</v>
      </c>
      <c r="F52" s="42"/>
      <c r="G52" s="42"/>
      <c r="H52" s="43">
        <f t="shared" si="0"/>
        <v>0</v>
      </c>
    </row>
    <row r="53" spans="1:8" s="20" customFormat="1" ht="15" thickBot="1">
      <c r="A53" s="228">
        <v>9</v>
      </c>
      <c r="B53" s="229" t="s">
        <v>334</v>
      </c>
      <c r="C53" s="230"/>
      <c r="D53" s="230"/>
      <c r="E53" s="231">
        <f t="shared" si="1"/>
        <v>0</v>
      </c>
      <c r="F53" s="230"/>
      <c r="G53" s="230"/>
      <c r="H53" s="5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6" customWidth="1"/>
    <col min="12" max="16384" width="9.140625" style="56"/>
  </cols>
  <sheetData>
    <row r="1" spans="1:8">
      <c r="A1" s="2" t="s">
        <v>35</v>
      </c>
      <c r="B1" s="3" t="s">
        <v>457</v>
      </c>
      <c r="C1" s="3"/>
    </row>
    <row r="2" spans="1:8">
      <c r="A2" s="2" t="s">
        <v>36</v>
      </c>
      <c r="B2" s="480">
        <v>43281</v>
      </c>
      <c r="C2" s="6"/>
      <c r="D2" s="7"/>
      <c r="E2" s="75"/>
      <c r="F2" s="75"/>
      <c r="G2" s="75"/>
      <c r="H2" s="75"/>
    </row>
    <row r="3" spans="1:8">
      <c r="A3" s="2"/>
      <c r="B3" s="3"/>
      <c r="C3" s="6"/>
      <c r="D3" s="7"/>
      <c r="E3" s="75"/>
      <c r="F3" s="75"/>
      <c r="G3" s="75"/>
      <c r="H3" s="75"/>
    </row>
    <row r="4" spans="1:8" ht="15" customHeight="1" thickBot="1">
      <c r="A4" s="7" t="s">
        <v>208</v>
      </c>
      <c r="B4" s="165" t="s">
        <v>308</v>
      </c>
      <c r="D4" s="76" t="s">
        <v>78</v>
      </c>
    </row>
    <row r="5" spans="1:8" ht="15" customHeight="1">
      <c r="A5" s="263" t="s">
        <v>11</v>
      </c>
      <c r="B5" s="264"/>
      <c r="C5" s="398" t="s">
        <v>5</v>
      </c>
      <c r="D5" s="399" t="s">
        <v>6</v>
      </c>
    </row>
    <row r="6" spans="1:8" ht="15" customHeight="1">
      <c r="A6" s="77">
        <v>1</v>
      </c>
      <c r="B6" s="389" t="s">
        <v>312</v>
      </c>
      <c r="C6" s="391">
        <f>C7+C9+C10</f>
        <v>8411809945.8469715</v>
      </c>
      <c r="D6" s="392">
        <f>D7+D9+D10</f>
        <v>8322367897.5827579</v>
      </c>
    </row>
    <row r="7" spans="1:8" ht="15" customHeight="1">
      <c r="A7" s="77">
        <v>1.1000000000000001</v>
      </c>
      <c r="B7" s="389" t="s">
        <v>207</v>
      </c>
      <c r="C7" s="393">
        <v>8023851336.2922115</v>
      </c>
      <c r="D7" s="394">
        <v>7961667442.4798145</v>
      </c>
    </row>
    <row r="8" spans="1:8">
      <c r="A8" s="77" t="s">
        <v>19</v>
      </c>
      <c r="B8" s="389" t="s">
        <v>206</v>
      </c>
      <c r="C8" s="393">
        <v>275894615.03367579</v>
      </c>
      <c r="D8" s="394">
        <v>275229854.22499996</v>
      </c>
    </row>
    <row r="9" spans="1:8" ht="15" customHeight="1">
      <c r="A9" s="77">
        <v>1.2</v>
      </c>
      <c r="B9" s="390" t="s">
        <v>205</v>
      </c>
      <c r="C9" s="393">
        <v>371598394.92344004</v>
      </c>
      <c r="D9" s="394">
        <v>357720966.75740498</v>
      </c>
    </row>
    <row r="10" spans="1:8" ht="15" customHeight="1">
      <c r="A10" s="77">
        <v>1.3</v>
      </c>
      <c r="B10" s="389" t="s">
        <v>33</v>
      </c>
      <c r="C10" s="395">
        <v>16360214.63132</v>
      </c>
      <c r="D10" s="394">
        <v>2979488.3455380001</v>
      </c>
    </row>
    <row r="11" spans="1:8" ht="15" customHeight="1">
      <c r="A11" s="77">
        <v>2</v>
      </c>
      <c r="B11" s="389" t="s">
        <v>309</v>
      </c>
      <c r="C11" s="393">
        <v>35507844.165088408</v>
      </c>
      <c r="D11" s="394">
        <v>4767160.1299219495</v>
      </c>
    </row>
    <row r="12" spans="1:8" ht="15" customHeight="1">
      <c r="A12" s="77">
        <v>3</v>
      </c>
      <c r="B12" s="389" t="s">
        <v>310</v>
      </c>
      <c r="C12" s="395">
        <v>1342601256.25</v>
      </c>
      <c r="D12" s="394">
        <v>1342601256.25</v>
      </c>
    </row>
    <row r="13" spans="1:8" ht="15" customHeight="1" thickBot="1">
      <c r="A13" s="79">
        <v>4</v>
      </c>
      <c r="B13" s="80" t="s">
        <v>311</v>
      </c>
      <c r="C13" s="396">
        <f>C6+C11+C12</f>
        <v>9789919046.2620602</v>
      </c>
      <c r="D13" s="397">
        <f>D6+D11+D12</f>
        <v>9669736313.9626808</v>
      </c>
    </row>
    <row r="14" spans="1:8">
      <c r="B14" s="83"/>
    </row>
    <row r="15" spans="1:8">
      <c r="B15" s="84"/>
    </row>
    <row r="16" spans="1:8">
      <c r="B16" s="84"/>
    </row>
    <row r="17" spans="1:4" ht="11.25">
      <c r="A17" s="56"/>
      <c r="B17" s="56"/>
      <c r="C17" s="56"/>
      <c r="D17" s="56"/>
    </row>
    <row r="18" spans="1:4" ht="11.25">
      <c r="A18" s="56"/>
      <c r="B18" s="56"/>
      <c r="C18" s="56"/>
      <c r="D18" s="56"/>
    </row>
    <row r="19" spans="1:4" ht="11.25">
      <c r="A19" s="56"/>
      <c r="B19" s="56"/>
      <c r="C19" s="56"/>
      <c r="D19" s="56"/>
    </row>
    <row r="20" spans="1:4" ht="11.25">
      <c r="A20" s="56"/>
      <c r="B20" s="56"/>
      <c r="C20" s="56"/>
      <c r="D20" s="56"/>
    </row>
    <row r="21" spans="1:4" ht="11.25">
      <c r="A21" s="56"/>
      <c r="B21" s="56"/>
      <c r="C21" s="56"/>
      <c r="D21" s="56"/>
    </row>
    <row r="22" spans="1:4" ht="11.25">
      <c r="A22" s="56"/>
      <c r="B22" s="56"/>
      <c r="C22" s="56"/>
      <c r="D22" s="56"/>
    </row>
    <row r="23" spans="1:4" ht="11.25">
      <c r="A23" s="56"/>
      <c r="B23" s="56"/>
      <c r="C23" s="56"/>
      <c r="D23" s="56"/>
    </row>
    <row r="24" spans="1:4" ht="11.25">
      <c r="A24" s="56"/>
      <c r="B24" s="56"/>
      <c r="C24" s="56"/>
      <c r="D24" s="56"/>
    </row>
    <row r="25" spans="1:4" ht="11.25">
      <c r="A25" s="56"/>
      <c r="B25" s="56"/>
      <c r="C25" s="56"/>
      <c r="D25" s="56"/>
    </row>
    <row r="26" spans="1:4" ht="11.25">
      <c r="A26" s="56"/>
      <c r="B26" s="56"/>
      <c r="C26" s="56"/>
      <c r="D26" s="56"/>
    </row>
    <row r="27" spans="1:4" ht="11.25">
      <c r="A27" s="56"/>
      <c r="B27" s="56"/>
      <c r="C27" s="56"/>
      <c r="D27" s="56"/>
    </row>
    <row r="28" spans="1:4" ht="11.25">
      <c r="A28" s="56"/>
      <c r="B28" s="56"/>
      <c r="C28" s="56"/>
      <c r="D28" s="56"/>
    </row>
    <row r="29" spans="1:4" ht="11.25">
      <c r="A29" s="56"/>
      <c r="B29" s="56"/>
      <c r="C29" s="56"/>
      <c r="D29" s="5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8" sqref="B8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35</v>
      </c>
      <c r="B1" s="3" t="s">
        <v>457</v>
      </c>
    </row>
    <row r="2" spans="1:3">
      <c r="A2" s="2" t="s">
        <v>36</v>
      </c>
      <c r="B2" s="480">
        <v>43281</v>
      </c>
    </row>
    <row r="4" spans="1:3" ht="16.5" customHeight="1" thickBot="1">
      <c r="A4" s="85" t="s">
        <v>85</v>
      </c>
      <c r="B4" s="86" t="s">
        <v>278</v>
      </c>
      <c r="C4" s="87"/>
    </row>
    <row r="5" spans="1:3">
      <c r="A5" s="88"/>
      <c r="B5" s="422" t="s">
        <v>86</v>
      </c>
      <c r="C5" s="423"/>
    </row>
    <row r="6" spans="1:3">
      <c r="A6" s="89">
        <v>1</v>
      </c>
      <c r="B6" s="538" t="s">
        <v>458</v>
      </c>
      <c r="C6" s="91"/>
    </row>
    <row r="7" spans="1:3">
      <c r="A7" s="89">
        <v>2</v>
      </c>
      <c r="B7" s="538" t="s">
        <v>472</v>
      </c>
      <c r="C7" s="91"/>
    </row>
    <row r="8" spans="1:3">
      <c r="A8" s="89">
        <v>3</v>
      </c>
      <c r="B8" s="538" t="s">
        <v>473</v>
      </c>
      <c r="C8" s="91"/>
    </row>
    <row r="9" spans="1:3">
      <c r="A9" s="89">
        <v>4</v>
      </c>
      <c r="B9" s="538" t="s">
        <v>474</v>
      </c>
      <c r="C9" s="91"/>
    </row>
    <row r="10" spans="1:3">
      <c r="A10" s="89">
        <v>5</v>
      </c>
      <c r="B10" s="538" t="s">
        <v>475</v>
      </c>
      <c r="C10" s="91"/>
    </row>
    <row r="11" spans="1:3">
      <c r="A11" s="89">
        <v>6</v>
      </c>
      <c r="B11" s="538" t="s">
        <v>485</v>
      </c>
      <c r="C11" s="91"/>
    </row>
    <row r="12" spans="1:3">
      <c r="A12" s="89"/>
      <c r="B12" s="424"/>
      <c r="C12" s="425"/>
    </row>
    <row r="13" spans="1:3">
      <c r="A13" s="89"/>
      <c r="B13" s="426" t="s">
        <v>87</v>
      </c>
      <c r="C13" s="427"/>
    </row>
    <row r="14" spans="1:3">
      <c r="A14" s="89">
        <v>1</v>
      </c>
      <c r="B14" s="538" t="s">
        <v>459</v>
      </c>
      <c r="C14" s="92"/>
    </row>
    <row r="15" spans="1:3">
      <c r="A15" s="89">
        <v>2</v>
      </c>
      <c r="B15" s="538" t="s">
        <v>476</v>
      </c>
      <c r="C15" s="92"/>
    </row>
    <row r="16" spans="1:3">
      <c r="A16" s="89">
        <v>3</v>
      </c>
      <c r="B16" s="538" t="s">
        <v>477</v>
      </c>
      <c r="C16" s="92"/>
    </row>
    <row r="17" spans="1:3">
      <c r="A17" s="89">
        <v>4</v>
      </c>
      <c r="B17" s="538" t="s">
        <v>478</v>
      </c>
      <c r="C17" s="92"/>
    </row>
    <row r="18" spans="1:3">
      <c r="A18" s="89">
        <v>5</v>
      </c>
      <c r="B18" s="538" t="s">
        <v>479</v>
      </c>
      <c r="C18" s="92"/>
    </row>
    <row r="19" spans="1:3">
      <c r="A19" s="89">
        <v>6</v>
      </c>
      <c r="B19" s="538" t="s">
        <v>480</v>
      </c>
      <c r="C19" s="92"/>
    </row>
    <row r="20" spans="1:3">
      <c r="A20" s="89">
        <v>7</v>
      </c>
      <c r="B20" s="538" t="s">
        <v>481</v>
      </c>
      <c r="C20" s="92"/>
    </row>
    <row r="21" spans="1:3">
      <c r="A21" s="89">
        <v>8</v>
      </c>
      <c r="B21" s="538" t="s">
        <v>482</v>
      </c>
      <c r="C21" s="92"/>
    </row>
    <row r="22" spans="1:3">
      <c r="A22" s="89">
        <v>9</v>
      </c>
      <c r="B22" s="90"/>
      <c r="C22" s="92"/>
    </row>
    <row r="23" spans="1:3" ht="15.75" customHeight="1">
      <c r="A23" s="89">
        <v>10</v>
      </c>
      <c r="B23" s="90"/>
      <c r="C23" s="93"/>
    </row>
    <row r="24" spans="1:3" ht="15.75" customHeight="1">
      <c r="A24" s="89"/>
      <c r="B24" s="90"/>
      <c r="C24" s="93"/>
    </row>
    <row r="25" spans="1:3" ht="30" customHeight="1">
      <c r="A25" s="89"/>
      <c r="B25" s="426" t="s">
        <v>88</v>
      </c>
      <c r="C25" s="427"/>
    </row>
    <row r="26" spans="1:3" ht="15.75">
      <c r="A26" s="89">
        <v>1</v>
      </c>
      <c r="B26" s="539" t="s">
        <v>486</v>
      </c>
      <c r="C26" s="541">
        <v>0.1989356658513397</v>
      </c>
    </row>
    <row r="27" spans="1:3" ht="15.75" customHeight="1">
      <c r="A27" s="89">
        <v>2</v>
      </c>
      <c r="B27" s="540" t="s">
        <v>487</v>
      </c>
      <c r="C27" s="541">
        <v>0.79621004164098175</v>
      </c>
    </row>
    <row r="28" spans="1:3" ht="29.25" customHeight="1">
      <c r="A28" s="89"/>
      <c r="B28" s="426" t="s">
        <v>89</v>
      </c>
      <c r="C28" s="427"/>
    </row>
    <row r="29" spans="1:3">
      <c r="A29" s="89">
        <v>1</v>
      </c>
      <c r="B29" s="538" t="s">
        <v>484</v>
      </c>
      <c r="C29" s="541">
        <v>6.7868937250976313E-2</v>
      </c>
    </row>
    <row r="30" spans="1:3" ht="15" thickBot="1">
      <c r="A30" s="94">
        <v>2</v>
      </c>
      <c r="B30" s="95" t="s">
        <v>483</v>
      </c>
      <c r="C30" s="542">
        <v>0.1989356658513397</v>
      </c>
    </row>
  </sheetData>
  <mergeCells count="5">
    <mergeCell ref="B5:C5"/>
    <mergeCell ref="B12:C12"/>
    <mergeCell ref="B13:C13"/>
    <mergeCell ref="B28:C28"/>
    <mergeCell ref="B25:C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3" t="s">
        <v>35</v>
      </c>
      <c r="B1" s="3" t="s">
        <v>457</v>
      </c>
      <c r="C1" s="110"/>
      <c r="D1" s="110"/>
      <c r="E1" s="110"/>
      <c r="F1" s="20"/>
    </row>
    <row r="2" spans="1:7" s="96" customFormat="1" ht="15.75" customHeight="1">
      <c r="A2" s="313" t="s">
        <v>36</v>
      </c>
      <c r="B2" s="480">
        <v>43281</v>
      </c>
    </row>
    <row r="3" spans="1:7" s="96" customFormat="1" ht="15.75" customHeight="1">
      <c r="A3" s="313"/>
    </row>
    <row r="4" spans="1:7" s="96" customFormat="1" ht="15.75" customHeight="1" thickBot="1">
      <c r="A4" s="314" t="s">
        <v>212</v>
      </c>
      <c r="B4" s="432" t="s">
        <v>358</v>
      </c>
      <c r="C4" s="433"/>
      <c r="D4" s="433"/>
      <c r="E4" s="433"/>
    </row>
    <row r="5" spans="1:7" s="100" customFormat="1" ht="17.45" customHeight="1">
      <c r="A5" s="244"/>
      <c r="B5" s="245"/>
      <c r="C5" s="98" t="s">
        <v>0</v>
      </c>
      <c r="D5" s="98" t="s">
        <v>1</v>
      </c>
      <c r="E5" s="99" t="s">
        <v>2</v>
      </c>
    </row>
    <row r="6" spans="1:7" s="20" customFormat="1" ht="14.45" customHeight="1">
      <c r="A6" s="315"/>
      <c r="B6" s="428" t="s">
        <v>365</v>
      </c>
      <c r="C6" s="428" t="s">
        <v>98</v>
      </c>
      <c r="D6" s="430" t="s">
        <v>211</v>
      </c>
      <c r="E6" s="431"/>
      <c r="G6" s="5"/>
    </row>
    <row r="7" spans="1:7" s="20" customFormat="1" ht="99.6" customHeight="1">
      <c r="A7" s="315"/>
      <c r="B7" s="429"/>
      <c r="C7" s="428"/>
      <c r="D7" s="355" t="s">
        <v>210</v>
      </c>
      <c r="E7" s="356" t="s">
        <v>366</v>
      </c>
      <c r="G7" s="5"/>
    </row>
    <row r="8" spans="1:7">
      <c r="A8" s="316">
        <v>1</v>
      </c>
      <c r="B8" s="357" t="s">
        <v>40</v>
      </c>
      <c r="C8" s="358">
        <v>433951589.72500002</v>
      </c>
      <c r="D8" s="358"/>
      <c r="E8" s="359">
        <v>433951589.72500002</v>
      </c>
      <c r="F8" s="20"/>
    </row>
    <row r="9" spans="1:7">
      <c r="A9" s="316">
        <v>2</v>
      </c>
      <c r="B9" s="357" t="s">
        <v>41</v>
      </c>
      <c r="C9" s="358">
        <v>1079934316.1315</v>
      </c>
      <c r="D9" s="358"/>
      <c r="E9" s="359">
        <v>1079934316.1315</v>
      </c>
      <c r="F9" s="20"/>
    </row>
    <row r="10" spans="1:7">
      <c r="A10" s="316">
        <v>3</v>
      </c>
      <c r="B10" s="357" t="s">
        <v>42</v>
      </c>
      <c r="C10" s="358">
        <v>941212824.20999992</v>
      </c>
      <c r="D10" s="358"/>
      <c r="E10" s="359">
        <v>941212824.20999992</v>
      </c>
      <c r="F10" s="20"/>
    </row>
    <row r="11" spans="1:7">
      <c r="A11" s="316">
        <v>4</v>
      </c>
      <c r="B11" s="357" t="s">
        <v>43</v>
      </c>
      <c r="C11" s="358">
        <v>303.24</v>
      </c>
      <c r="D11" s="358"/>
      <c r="E11" s="359">
        <v>303.24</v>
      </c>
      <c r="F11" s="20"/>
    </row>
    <row r="12" spans="1:7">
      <c r="A12" s="316">
        <v>5</v>
      </c>
      <c r="B12" s="357" t="s">
        <v>44</v>
      </c>
      <c r="C12" s="358">
        <v>1649290459.9872391</v>
      </c>
      <c r="D12" s="358"/>
      <c r="E12" s="359">
        <v>1649290459.9872391</v>
      </c>
      <c r="F12" s="20"/>
    </row>
    <row r="13" spans="1:7">
      <c r="A13" s="316">
        <v>6.1</v>
      </c>
      <c r="B13" s="360" t="s">
        <v>45</v>
      </c>
      <c r="C13" s="361">
        <v>7644554141.5699997</v>
      </c>
      <c r="D13" s="358">
        <v>0</v>
      </c>
      <c r="E13" s="359">
        <v>7644554141.5699997</v>
      </c>
      <c r="F13" s="20"/>
    </row>
    <row r="14" spans="1:7">
      <c r="A14" s="316">
        <v>6.2</v>
      </c>
      <c r="B14" s="362" t="s">
        <v>46</v>
      </c>
      <c r="C14" s="361">
        <v>-358945718.67900002</v>
      </c>
      <c r="D14" s="358"/>
      <c r="E14" s="359">
        <v>-358945718.67900002</v>
      </c>
      <c r="F14" s="20"/>
    </row>
    <row r="15" spans="1:7">
      <c r="A15" s="316">
        <v>6</v>
      </c>
      <c r="B15" s="357" t="s">
        <v>47</v>
      </c>
      <c r="C15" s="358">
        <v>7285608422.8909998</v>
      </c>
      <c r="D15" s="358">
        <v>0</v>
      </c>
      <c r="E15" s="359">
        <v>7285608422.8909998</v>
      </c>
      <c r="F15" s="20"/>
    </row>
    <row r="16" spans="1:7">
      <c r="A16" s="316">
        <v>7</v>
      </c>
      <c r="B16" s="357" t="s">
        <v>48</v>
      </c>
      <c r="C16" s="358">
        <v>96041382.418599993</v>
      </c>
      <c r="D16" s="358"/>
      <c r="E16" s="359">
        <v>96041382.418599993</v>
      </c>
      <c r="F16" s="20"/>
    </row>
    <row r="17" spans="1:7">
      <c r="A17" s="316">
        <v>8</v>
      </c>
      <c r="B17" s="357" t="s">
        <v>209</v>
      </c>
      <c r="C17" s="358">
        <v>96296456.048000008</v>
      </c>
      <c r="D17" s="358"/>
      <c r="E17" s="359">
        <v>96296456.048000008</v>
      </c>
      <c r="F17" s="317"/>
      <c r="G17" s="104"/>
    </row>
    <row r="18" spans="1:7">
      <c r="A18" s="316">
        <v>9</v>
      </c>
      <c r="B18" s="357" t="s">
        <v>49</v>
      </c>
      <c r="C18" s="358">
        <v>125010835.66347033</v>
      </c>
      <c r="D18" s="358">
        <v>14366364.18</v>
      </c>
      <c r="E18" s="359">
        <v>110644471.48347032</v>
      </c>
      <c r="F18" s="20"/>
      <c r="G18" s="104"/>
    </row>
    <row r="19" spans="1:7">
      <c r="A19" s="316">
        <v>10</v>
      </c>
      <c r="B19" s="357" t="s">
        <v>50</v>
      </c>
      <c r="C19" s="358">
        <v>352296415.71039999</v>
      </c>
      <c r="D19" s="358">
        <v>82861250.099999994</v>
      </c>
      <c r="E19" s="359">
        <v>269435165.61039996</v>
      </c>
      <c r="F19" s="20"/>
      <c r="G19" s="104"/>
    </row>
    <row r="20" spans="1:7">
      <c r="A20" s="316">
        <v>11</v>
      </c>
      <c r="B20" s="357" t="s">
        <v>51</v>
      </c>
      <c r="C20" s="358">
        <v>253691558.32713893</v>
      </c>
      <c r="D20" s="358"/>
      <c r="E20" s="359">
        <v>253691558.32713893</v>
      </c>
      <c r="F20" s="20"/>
    </row>
    <row r="21" spans="1:7" ht="26.25" thickBot="1">
      <c r="A21" s="186"/>
      <c r="B21" s="318" t="s">
        <v>368</v>
      </c>
      <c r="C21" s="246">
        <f>SUM(C8:C12, C15:C20)</f>
        <v>12313334564.352348</v>
      </c>
      <c r="D21" s="246">
        <f>SUM(D8:D12, D15:D20)</f>
        <v>97227614.280000001</v>
      </c>
      <c r="E21" s="363">
        <f>SUM(E8:E12, E15:E20)</f>
        <v>12216106950.072348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5"/>
      <c r="F25" s="5"/>
      <c r="G25" s="5"/>
    </row>
    <row r="26" spans="1:7" s="4" customFormat="1">
      <c r="B26" s="105"/>
      <c r="F26" s="5"/>
      <c r="G26" s="5"/>
    </row>
    <row r="27" spans="1:7" s="4" customFormat="1">
      <c r="B27" s="105"/>
      <c r="F27" s="5"/>
      <c r="G27" s="5"/>
    </row>
    <row r="28" spans="1:7" s="4" customFormat="1">
      <c r="B28" s="105"/>
      <c r="F28" s="5"/>
      <c r="G28" s="5"/>
    </row>
    <row r="29" spans="1:7" s="4" customFormat="1">
      <c r="B29" s="105"/>
      <c r="F29" s="5"/>
      <c r="G29" s="5"/>
    </row>
    <row r="30" spans="1:7" s="4" customFormat="1">
      <c r="B30" s="105"/>
      <c r="F30" s="5"/>
      <c r="G30" s="5"/>
    </row>
    <row r="31" spans="1:7" s="4" customFormat="1">
      <c r="B31" s="105"/>
      <c r="F31" s="5"/>
      <c r="G31" s="5"/>
    </row>
    <row r="32" spans="1:7" s="4" customFormat="1">
      <c r="B32" s="105"/>
      <c r="F32" s="5"/>
      <c r="G32" s="5"/>
    </row>
    <row r="33" spans="2:7" s="4" customFormat="1">
      <c r="B33" s="105"/>
      <c r="F33" s="5"/>
      <c r="G33" s="5"/>
    </row>
    <row r="34" spans="2:7" s="4" customFormat="1">
      <c r="B34" s="105"/>
      <c r="F34" s="5"/>
      <c r="G34" s="5"/>
    </row>
    <row r="35" spans="2:7" s="4" customFormat="1">
      <c r="B35" s="105"/>
      <c r="F35" s="5"/>
      <c r="G35" s="5"/>
    </row>
    <row r="36" spans="2:7" s="4" customFormat="1">
      <c r="B36" s="105"/>
      <c r="F36" s="5"/>
      <c r="G36" s="5"/>
    </row>
    <row r="37" spans="2:7" s="4" customFormat="1">
      <c r="B37" s="105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1" sqref="B1:B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3" t="s">
        <v>457</v>
      </c>
    </row>
    <row r="2" spans="1:6" s="96" customFormat="1" ht="15.75" customHeight="1">
      <c r="A2" s="2" t="s">
        <v>36</v>
      </c>
      <c r="B2" s="480">
        <v>43281</v>
      </c>
      <c r="C2" s="4"/>
      <c r="D2" s="4"/>
      <c r="E2" s="4"/>
      <c r="F2" s="4"/>
    </row>
    <row r="3" spans="1:6" s="96" customFormat="1" ht="15.75" customHeight="1">
      <c r="C3" s="4"/>
      <c r="D3" s="4"/>
      <c r="E3" s="4"/>
      <c r="F3" s="4"/>
    </row>
    <row r="4" spans="1:6" s="96" customFormat="1" ht="13.5" thickBot="1">
      <c r="A4" s="96" t="s">
        <v>90</v>
      </c>
      <c r="B4" s="319" t="s">
        <v>345</v>
      </c>
      <c r="C4" s="97" t="s">
        <v>78</v>
      </c>
      <c r="D4" s="4"/>
      <c r="E4" s="4"/>
      <c r="F4" s="4"/>
    </row>
    <row r="5" spans="1:6">
      <c r="A5" s="251">
        <v>1</v>
      </c>
      <c r="B5" s="320" t="s">
        <v>367</v>
      </c>
      <c r="C5" s="252">
        <v>12216106950.072348</v>
      </c>
    </row>
    <row r="6" spans="1:6" s="253" customFormat="1">
      <c r="A6" s="106">
        <v>2.1</v>
      </c>
      <c r="B6" s="248" t="s">
        <v>346</v>
      </c>
      <c r="C6" s="174">
        <v>1080258755.3615</v>
      </c>
    </row>
    <row r="7" spans="1:6" s="83" customFormat="1" outlineLevel="1">
      <c r="A7" s="77">
        <v>2.2000000000000002</v>
      </c>
      <c r="B7" s="78" t="s">
        <v>347</v>
      </c>
      <c r="C7" s="254">
        <v>1440405806.566</v>
      </c>
    </row>
    <row r="8" spans="1:6" s="83" customFormat="1" ht="25.5">
      <c r="A8" s="77">
        <v>3</v>
      </c>
      <c r="B8" s="249" t="s">
        <v>348</v>
      </c>
      <c r="C8" s="255">
        <f>SUM(C5:C7)</f>
        <v>14736771511.999847</v>
      </c>
    </row>
    <row r="9" spans="1:6" s="253" customFormat="1">
      <c r="A9" s="106">
        <v>4</v>
      </c>
      <c r="B9" s="108" t="s">
        <v>93</v>
      </c>
      <c r="C9" s="174">
        <v>141731874.83400002</v>
      </c>
    </row>
    <row r="10" spans="1:6" s="83" customFormat="1" outlineLevel="1">
      <c r="A10" s="77">
        <v>5.0999999999999996</v>
      </c>
      <c r="B10" s="78" t="s">
        <v>349</v>
      </c>
      <c r="C10" s="254">
        <v>-611143186.62600994</v>
      </c>
    </row>
    <row r="11" spans="1:6" s="83" customFormat="1" outlineLevel="1">
      <c r="A11" s="77">
        <v>5.2</v>
      </c>
      <c r="B11" s="78" t="s">
        <v>350</v>
      </c>
      <c r="C11" s="254">
        <v>-1412145891.43468</v>
      </c>
    </row>
    <row r="12" spans="1:6" s="83" customFormat="1">
      <c r="A12" s="77">
        <v>6</v>
      </c>
      <c r="B12" s="247" t="s">
        <v>92</v>
      </c>
      <c r="C12" s="254">
        <v>0</v>
      </c>
    </row>
    <row r="13" spans="1:6" s="83" customFormat="1" ht="13.5" thickBot="1">
      <c r="A13" s="79">
        <v>7</v>
      </c>
      <c r="B13" s="250" t="s">
        <v>296</v>
      </c>
      <c r="C13" s="256">
        <f>SUM(C8:C12)</f>
        <v>12855214308.773155</v>
      </c>
    </row>
    <row r="15" spans="1:6">
      <c r="A15" s="270"/>
      <c r="B15" s="270"/>
    </row>
    <row r="16" spans="1:6">
      <c r="A16" s="270"/>
      <c r="B16" s="270"/>
    </row>
    <row r="17" spans="1:5" ht="15">
      <c r="A17" s="265"/>
      <c r="B17" s="266"/>
      <c r="C17" s="270"/>
      <c r="D17" s="270"/>
      <c r="E17" s="270"/>
    </row>
    <row r="18" spans="1:5" ht="15">
      <c r="A18" s="271"/>
      <c r="B18" s="272"/>
      <c r="C18" s="270"/>
      <c r="D18" s="270"/>
      <c r="E18" s="270"/>
    </row>
    <row r="19" spans="1:5">
      <c r="A19" s="273"/>
      <c r="B19" s="267"/>
      <c r="C19" s="270"/>
      <c r="D19" s="270"/>
      <c r="E19" s="270"/>
    </row>
    <row r="20" spans="1:5">
      <c r="A20" s="274"/>
      <c r="B20" s="268"/>
      <c r="C20" s="270"/>
      <c r="D20" s="270"/>
      <c r="E20" s="270"/>
    </row>
    <row r="21" spans="1:5">
      <c r="A21" s="274"/>
      <c r="B21" s="272"/>
      <c r="C21" s="270"/>
      <c r="D21" s="270"/>
      <c r="E21" s="270"/>
    </row>
    <row r="22" spans="1:5">
      <c r="A22" s="273"/>
      <c r="B22" s="269"/>
      <c r="C22" s="270"/>
      <c r="D22" s="270"/>
      <c r="E22" s="270"/>
    </row>
    <row r="23" spans="1:5">
      <c r="A23" s="274"/>
      <c r="B23" s="268"/>
      <c r="C23" s="270"/>
      <c r="D23" s="270"/>
      <c r="E23" s="270"/>
    </row>
    <row r="24" spans="1:5">
      <c r="A24" s="274"/>
      <c r="B24" s="268"/>
      <c r="C24" s="270"/>
      <c r="D24" s="270"/>
      <c r="E24" s="270"/>
    </row>
    <row r="25" spans="1:5">
      <c r="A25" s="274"/>
      <c r="B25" s="275"/>
      <c r="C25" s="270"/>
      <c r="D25" s="270"/>
      <c r="E25" s="270"/>
    </row>
    <row r="26" spans="1:5">
      <c r="A26" s="274"/>
      <c r="B26" s="272"/>
      <c r="C26" s="270"/>
      <c r="D26" s="270"/>
      <c r="E26" s="270"/>
    </row>
    <row r="27" spans="1:5">
      <c r="A27" s="270"/>
      <c r="B27" s="276"/>
      <c r="C27" s="270"/>
      <c r="D27" s="270"/>
      <c r="E27" s="270"/>
    </row>
    <row r="28" spans="1:5">
      <c r="A28" s="270"/>
      <c r="B28" s="276"/>
      <c r="C28" s="270"/>
      <c r="D28" s="270"/>
      <c r="E28" s="270"/>
    </row>
    <row r="29" spans="1:5">
      <c r="A29" s="270"/>
      <c r="B29" s="276"/>
      <c r="C29" s="270"/>
      <c r="D29" s="270"/>
      <c r="E29" s="270"/>
    </row>
    <row r="30" spans="1:5">
      <c r="A30" s="270"/>
      <c r="B30" s="276"/>
      <c r="C30" s="270"/>
      <c r="D30" s="270"/>
      <c r="E30" s="270"/>
    </row>
    <row r="31" spans="1:5">
      <c r="A31" s="270"/>
      <c r="B31" s="276"/>
      <c r="C31" s="270"/>
      <c r="D31" s="270"/>
      <c r="E31" s="270"/>
    </row>
    <row r="32" spans="1:5">
      <c r="A32" s="270"/>
      <c r="B32" s="276"/>
      <c r="C32" s="270"/>
      <c r="D32" s="270"/>
      <c r="E32" s="270"/>
    </row>
    <row r="33" spans="1:5">
      <c r="A33" s="270"/>
      <c r="B33" s="276"/>
      <c r="C33" s="270"/>
      <c r="D33" s="270"/>
      <c r="E33" s="270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Drir+MgSDMHGyGDmL0WO1nrn+P8=</DigestValue>
    </Reference>
    <Reference URI="#idOfficeObject" Type="http://www.w3.org/2000/09/xmldsig#Object">
      <DigestMethod Algorithm="http://www.w3.org/2000/09/xmldsig#sha1"/>
      <DigestValue>YA0uaz6EPnYNI2RSM29EX2fWg54=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boZMN8QCdpiTWtDcX0GxvTeg+i4=</DigestValue>
    </Reference>
  </SignedInfo>
  <SignatureValue>ciQlIMxpBQQ0z71aYX0kwSnu79NS4wPWJavmy2auwT5ArJT65JfZ3mPAGhkSxAW2K7AeGd0zRwGv
2/ZI2uYJ5G3LY/q0+8uXsA5xRUh9kS3n+y8jPcNZy722ZqgkRSLOpMbUnO1M5EILugJEbDvGvGem
z7dtETUnuvVVCh/oWzB+joufhUH7tFBTqMn5TrBMQAO3Bc2ZTixoU+s6a9/Au4qVUfGiK8AnpE3c
/STQSeVD0vJo6L8Mab+P+OplOZyFnIqBVQEzH0ry9zX3YR+PS60MVmKPuA3K9FR9vm6+Jjd4le8o
8pOifzW4UNiXQBxvPMFImUGETNdci1/TaHTNUQ==</SignatureValue>
  <KeyInfo>
    <X509Data>
      <X509Certificate>MIIGQDCCBSigAwIBAgIKe1tkvQACAAAc2jANBgkqhkiG9w0BAQsFADBKMRIwEAYKCZImiZPyLGQB
GRYCZ2UxEzARBgoJkiaJk/IsZAEZFgNuYmcxHzAdBgNVBAMTFk5CRyBDbGFzcyAyIElOVCBTdWIg
Q0EwHhcNMTcwMjE1MTAwMTU2WhcNMTkwMjE1MTAwMTU2WjA+MRwwGgYDVQQKExNKU0MgQmFuayBP
ZiBHZW9yZ2lhMR4wHAYDVQQDExVCQkcgLSBUYXRvIFRvbWFzaHZpbGkwggEiMA0GCSqGSIb3DQEB
AQUAA4IBDwAwggEKAoIBAQDprCJK8ja94EJpYJ08M2LfcWia1z1RA0mGsRTQddTUQL3sjRZmPFEp
eR7BYC0qlrVMl/kwYdN4vLWju3KULIoi8WSXK0eg52SC3kFNCHW2ePDNJMY+GO3XkfkHBcCyqSUf
e3l1gw8CsxqjjVPEICk2HC60UW59udxoNtnJ6Jg6Q0qJPEVTJaIQdxmTNZgEw7TMtr4LfxE//JDk
LtHoD64mCgsPlhsbm3hTvRdUW8ra5i5hipytHYBAkSRt+Jf++xFfgCrHbkm54W/XCkorFRIMSyQj
+chQgOrAeyDPCGP91+9gQdgnbis5bRzzk8VHoET2V5tvdSuZmE5Vvxthz/5XAgMBAAGjggMyMIID
LjA8BgkrBgEEAYI3FQcELzAtBiUrBgEEAYI3FQjmsmCDjfVEhoGZCYO4oUqDvoRxBIPEkTOEg4hd
AgFkAgEdMB0GA1UdJQQWMBQGCCsGAQUFBwMCBggrBgEFBQcDBDALBgNVHQ8EBAMCB4AwJwYJKwYB
BAGCNxUKBBowGDAKBggrBgEFBQcDAjAKBggrBgEFBQcDBDAdBgNVHQ4EFgQUU8Fk2vOfyl3iQ9Xp
M9YAE3PPag8wHwYDVR0jBBgwFoAUwy7SL/BMLxnCJ4L89i6sarBJz8EwggElBgNVHR8EggEcMIIB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MjBTdWIlMjBDQSgyKS5jcnQwDQYJKoZIhvcNAQELBQADggEBAFm77Lj2mp4JjnPOqSCwPyjDt2p1
FD0W5LGcjnJeQ1PS/gtY7oXEsnxkCiclElD29PdQ6TFCnfPovNpsMmiXTdAFFQkh6yJ5dz8XwN9n
qSLoXiZAuTnszfisFe4iqSYkq2laVUDsXZDqB0spavbWfUDvsqWs53j1XzurG56Y1+obNKzKaZmi
zmKEC3XXxlECzDk1tTnSshCJrlyvqw8AJpbtZrBTupC/cMiHBuxzQWLA62A/zuSmA8qxb6687aU7
KPk3QX1bbWu2hxB/RTiXQhjVVMktu8PiAcQRjOQKlFuGYy1ibSTe7rJTP2kQfe0Obuo+y2T2A1HS
1v82n0qlEjM=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tyles.xml?ContentType=application/vnd.openxmlformats-officedocument.spreadsheetml.styles+xml">
        <DigestMethod Algorithm="http://www.w3.org/2000/09/xmldsig#sha1"/>
        <DigestValue>ujwxDoY2L+VeCEMSFqWk6XYhYhg=</DigestValue>
      </Reference>
      <Reference URI="/xl/calcChain.xml?ContentType=application/vnd.openxmlformats-officedocument.spreadsheetml.calcChain+xml">
        <DigestMethod Algorithm="http://www.w3.org/2000/09/xmldsig#sha1"/>
        <DigestValue>gGYaij7BQw8IW1Pn/jLRaUu8WKE=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7.xml?ContentType=application/vnd.openxmlformats-officedocument.spreadsheetml.worksheet+xml">
        <DigestMethod Algorithm="http://www.w3.org/2000/09/xmldsig#sha1"/>
        <DigestValue>db616QGBnGNzVrQ0a8gVi+77Gsc=</DigestValue>
      </Reference>
      <Reference URI="/xl/worksheets/sheet8.xml?ContentType=application/vnd.openxmlformats-officedocument.spreadsheetml.worksheet+xml">
        <DigestMethod Algorithm="http://www.w3.org/2000/09/xmldsig#sha1"/>
        <DigestValue>bzb+Nu1lBCJFOPcWX7CPOkO2BPw=</DigestValue>
      </Reference>
      <Reference URI="/xl/worksheets/sheet7.xml?ContentType=application/vnd.openxmlformats-officedocument.spreadsheetml.worksheet+xml">
        <DigestMethod Algorithm="http://www.w3.org/2000/09/xmldsig#sha1"/>
        <DigestValue>QadGPHgxbkW0ZZYZ18FLXDIH4iY=</DigestValue>
      </Reference>
      <Reference URI="/xl/worksheets/sheet6.xml?ContentType=application/vnd.openxmlformats-officedocument.spreadsheetml.worksheet+xml">
        <DigestMethod Algorithm="http://www.w3.org/2000/09/xmldsig#sha1"/>
        <DigestValue>swm1gCtwq0wF10KCQb8+CKnlyzw=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+ycXKQtlfTQ5PVvK0FoW+p4usmc=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0xtGNF/qmCjGEPZiKlXzeptcHkk=</DigestValue>
      </Reference>
      <Reference URI="/xl/worksheets/sheet5.xml?ContentType=application/vnd.openxmlformats-officedocument.spreadsheetml.worksheet+xml">
        <DigestMethod Algorithm="http://www.w3.org/2000/09/xmldsig#sha1"/>
        <DigestValue>03qZpCmRV3i3gM72etmWE2vNLPI=</DigestValue>
      </Reference>
      <Reference URI="/xl/worksheets/sheet11.xml?ContentType=application/vnd.openxmlformats-officedocument.spreadsheetml.worksheet+xml">
        <DigestMethod Algorithm="http://www.w3.org/2000/09/xmldsig#sha1"/>
        <DigestValue>Iuq51EJJxzULKQgtrKZazdnITqw=</DigestValue>
      </Reference>
      <Reference URI="/xl/worksheets/sheet2.xml?ContentType=application/vnd.openxmlformats-officedocument.spreadsheetml.worksheet+xml">
        <DigestMethod Algorithm="http://www.w3.org/2000/09/xmldsig#sha1"/>
        <DigestValue>EGDQYPizljMQduGcGctpD0MWUIs=</DigestValue>
      </Reference>
      <Reference URI="/xl/worksheets/sheet12.xml?ContentType=application/vnd.openxmlformats-officedocument.spreadsheetml.worksheet+xml">
        <DigestMethod Algorithm="http://www.w3.org/2000/09/xmldsig#sha1"/>
        <DigestValue>Bz+a1m3czMpbpoEwmcxqyiUNqSU=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.xml?ContentType=application/vnd.openxmlformats-officedocument.spreadsheetml.worksheet+xml">
        <DigestMethod Algorithm="http://www.w3.org/2000/09/xmldsig#sha1"/>
        <DigestValue>xilv+PClAEZTHHLmKi15jPc4+mM=</DigestValue>
      </Reference>
      <Reference URI="/xl/sharedStrings.xml?ContentType=application/vnd.openxmlformats-officedocument.spreadsheetml.sharedStrings+xml">
        <DigestMethod Algorithm="http://www.w3.org/2000/09/xmldsig#sha1"/>
        <DigestValue>Re2DS/MJ/syTGVmtKgdqHJr6Beg=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3.xml?ContentType=application/vnd.openxmlformats-officedocument.spreadsheetml.worksheet+xml">
        <DigestMethod Algorithm="http://www.w3.org/2000/09/xmldsig#sha1"/>
        <DigestValue>kXaQ0P7cdZQu98c0O7MVrcwsFbE=</DigestValue>
      </Reference>
      <Reference URI="/xl/worksheets/sheet3.xml?ContentType=application/vnd.openxmlformats-officedocument.spreadsheetml.worksheet+xml">
        <DigestMethod Algorithm="http://www.w3.org/2000/09/xmldsig#sha1"/>
        <DigestValue>/qitF0Ij0UPTYDZwLKSLD7oH9Wc=</DigestValue>
      </Reference>
      <Reference URI="/xl/worksheets/sheet14.xml?ContentType=application/vnd.openxmlformats-officedocument.spreadsheetml.worksheet+xml">
        <DigestMethod Algorithm="http://www.w3.org/2000/09/xmldsig#sha1"/>
        <DigestValue>CColdg6k/t6KrwIMsMW7BHT5YfE=</DigestValue>
      </Reference>
      <Reference URI="/xl/worksheets/sheet15.xml?ContentType=application/vnd.openxmlformats-officedocument.spreadsheetml.worksheet+xml">
        <DigestMethod Algorithm="http://www.w3.org/2000/09/xmldsig#sha1"/>
        <DigestValue>TsnotoYkKgQ3csEI64PcSMkc04U=</DigestValue>
      </Reference>
      <Reference URI="/xl/worksheets/sheet16.xml?ContentType=application/vnd.openxmlformats-officedocument.spreadsheetml.worksheet+xml">
        <DigestMethod Algorithm="http://www.w3.org/2000/09/xmldsig#sha1"/>
        <DigestValue>0uNuhPZWKsR8eZSUGujCb7WS2vw=</DigestValue>
      </Reference>
      <Reference URI="/xl/worksheets/sheet4.xml?ContentType=application/vnd.openxmlformats-officedocument.spreadsheetml.worksheet+xml">
        <DigestMethod Algorithm="http://www.w3.org/2000/09/xmldsig#sha1"/>
        <DigestValue>sZySc4+UZrd3m5Wp7TeLOhzU1lU=</DigestValue>
      </Reference>
      <Reference URI="/xl/workbook.xml?ContentType=application/vnd.openxmlformats-officedocument.spreadsheetml.sheet.main+xml">
        <DigestMethod Algorithm="http://www.w3.org/2000/09/xmldsig#sha1"/>
        <DigestValue>l6WhsaaHfrvX2z2M/Up8VDN5zco=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QOJWOGL0aTUq7DRCqKq/shSZMHw=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2018-07-31T10:19:30Z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PE1-BBG-QQ-20180630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2018-07-31T10:19:30Z</xd:SigningTime>
          <xd:SigningCertificate>
            <xd:Cert>
              <xd:CertDigest>
                <DigestMethod Algorithm="http://www.w3.org/2000/09/xmldsig#sha1"/>
                <DigestValue>Mi+dhQHLtPpT+In/5RJDoCiqoRo=</DigestValue>
              </xd:CertDigest>
              <xd:IssuerSerial>
                <X509IssuerName>CN=NBG Class 2 INT Sub CA, DC=nbg, DC=ge</X509IssuerName>
                <X509SerialNumber>582536990061856911531226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nIeKz0ln7y4s7shZVMPr5QZvOoI=</DigestValue>
    </Reference>
    <Reference URI="#idOfficeObject" Type="http://www.w3.org/2000/09/xmldsig#Object">
      <DigestMethod Algorithm="http://www.w3.org/2000/09/xmldsig#sha1"/>
      <DigestValue>YA0uaz6EPnYNI2RSM29EX2fWg54=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bNqcXMnlQyKf54QxcJKChLYqPjM=</DigestValue>
    </Reference>
  </SignedInfo>
  <SignatureValue>jboTCnw4glw8oXBLqM+xyz6bNUReMW7q9HOP/CPARniVMjGbKnIv+GzvOgHefHNaNJNLNm32PRgM
yKXYGRPV7jzyWm7ME+xZ7CpbwgKtAOkBvZ5yVV3YRYAQoQF6DvOAJ8KcURlTQBTLGAdpkPTByhRH
g7Rji0Zki9qQIifK7YH5IztJB70air0q6IERs4+QsGzcK9rdZOby84QaFf05LWDOARlYNgaVbwj8
wam4+kgjhhwh5rUJUgn2YdmNYluaklNL0jjcJqNsDUvani++xgJF4j7STwGHmCQsPx2e///MgAhm
FrCJ8GZRiI6330takHpzT3GXj2tK5sh3CGNY5Q==</SignatureValue>
  <KeyInfo>
    <X509Data>
      <X509Certificate>MIIGQDCCBSigAwIBAgIKe9Km9gACAABDWDANBgkqhkiG9w0BAQsFADBKMRIwEAYKCZImiZPyLGQB
GRYCZ2UxEzARBgoJkiaJk/IsZAEZFgNuYmcxHzAdBgNVBAMTFk5CRyBDbGFzcyAyIElOVCBTdWIg
Q0EwHhcNMTcxMDE4MDgzMTIxWhcNMTkxMDE4MDgzMTIxWjA+MRwwGgYDVQQKExNKU0MgQmFuayBP
ZiBHZW9yZ2lhMR4wHAYDVQQDExVCQkcgLSBEYXZpZCBUc2lrbGF1cmkwggEiMA0GCSqGSIb3DQEB
AQUAA4IBDwAwggEKAoIBAQDouGWMmJ7N7zbFPUSQEjQ1Nxm5R2SOfh/+P1T9vvYjms5zy92gBvO7
Rwxd1If4wmzBcM20TvYXo6hUUyVvYNLBxJ0fbJSz1TYXlrWcaKAt9NBSzLh6sw3CsOHGiQqDgmrD
xtvIpEVLxMXoFmY4/wZdSnMWu5hEXLByCAYjU6R9JkbqokS8gbT51SHi8a/ZdOx0Nxh86yQ7DArw
zcP3deF1yFwy7PNZ7+pckkHFe2lGELgpyOmTE3l548E8DVz4ZLjyLRqTY3VYu6JzvkrJM/vEvcbW
X/3y2UyYI6W3iXf2fcBXqF+faTteV70fAKSdBKYp8DMVylhyZ+yW4C45xS4fAgMBAAGjggMyMIID
LjA8BgkrBgEEAYI3FQcELzAtBiUrBgEEAYI3FQjmsmCDjfVEhoGZCYO4oUqDvoRxBIPEkTOEg4hd
AgFkAgEdMB0GA1UdJQQWMBQGCCsGAQUFBwMCBggrBgEFBQcDBDALBgNVHQ8EBAMCB4AwJwYJKwYB
BAGCNxUKBBowGDAKBggrBgEFBQcDAjAKBggrBgEFBQcDBDAdBgNVHQ4EFgQUOsjYtIWCH89hfC+x
oUGYoSIr/wgwHwYDVR0jBBgwFoAUwy7SL/BMLxnCJ4L89i6sarBJz8EwggElBgNVHR8EggEcMIIB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MjBTdWIlMjBDQSgyKS5jcnQwDQYJKoZIhvcNAQELBQADggEBALAQzNlrfI6omXrn5+UqBb6m3oSp
bUXpiOIt1hcaliedpFfzrJ4UfHkTd19DbNjKrvZ6NJpy6pqUoQLkIzbkCOxwwFs3TQhGWadANGi6
p2sb7NOasSgu1yx6pj2lyqPPZcZDViiFMqUSZ2ysyKYDdpxb3KBE3SKIlFJElL9WnTrPfeAF+A5b
JlltrOaXC1KIwuh6ARd2ZiMy26WsZ+AfnGkJ2IeK2dwhzLQogXFvWbiQWO0/KIZFHOLp7tsnm6jG
4r7DDJthMfPjQM39N/rgNe0L3NbnAZ15Uf3oRl/oPgHcGaf5FwSn0CQcPtFYWxSrBbirIpnVG2uQ
ScIRvNwaCc4=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tyles.xml?ContentType=application/vnd.openxmlformats-officedocument.spreadsheetml.styles+xml">
        <DigestMethod Algorithm="http://www.w3.org/2000/09/xmldsig#sha1"/>
        <DigestValue>ujwxDoY2L+VeCEMSFqWk6XYhYhg=</DigestValue>
      </Reference>
      <Reference URI="/xl/calcChain.xml?ContentType=application/vnd.openxmlformats-officedocument.spreadsheetml.calcChain+xml">
        <DigestMethod Algorithm="http://www.w3.org/2000/09/xmldsig#sha1"/>
        <DigestValue>gGYaij7BQw8IW1Pn/jLRaUu8WKE=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7.xml?ContentType=application/vnd.openxmlformats-officedocument.spreadsheetml.worksheet+xml">
        <DigestMethod Algorithm="http://www.w3.org/2000/09/xmldsig#sha1"/>
        <DigestValue>db616QGBnGNzVrQ0a8gVi+77Gsc=</DigestValue>
      </Reference>
      <Reference URI="/xl/worksheets/sheet8.xml?ContentType=application/vnd.openxmlformats-officedocument.spreadsheetml.worksheet+xml">
        <DigestMethod Algorithm="http://www.w3.org/2000/09/xmldsig#sha1"/>
        <DigestValue>bzb+Nu1lBCJFOPcWX7CPOkO2BPw=</DigestValue>
      </Reference>
      <Reference URI="/xl/worksheets/sheet7.xml?ContentType=application/vnd.openxmlformats-officedocument.spreadsheetml.worksheet+xml">
        <DigestMethod Algorithm="http://www.w3.org/2000/09/xmldsig#sha1"/>
        <DigestValue>QadGPHgxbkW0ZZYZ18FLXDIH4iY=</DigestValue>
      </Reference>
      <Reference URI="/xl/worksheets/sheet6.xml?ContentType=application/vnd.openxmlformats-officedocument.spreadsheetml.worksheet+xml">
        <DigestMethod Algorithm="http://www.w3.org/2000/09/xmldsig#sha1"/>
        <DigestValue>swm1gCtwq0wF10KCQb8+CKnlyzw=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+ycXKQtlfTQ5PVvK0FoW+p4usmc=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0xtGNF/qmCjGEPZiKlXzeptcHkk=</DigestValue>
      </Reference>
      <Reference URI="/xl/worksheets/sheet5.xml?ContentType=application/vnd.openxmlformats-officedocument.spreadsheetml.worksheet+xml">
        <DigestMethod Algorithm="http://www.w3.org/2000/09/xmldsig#sha1"/>
        <DigestValue>03qZpCmRV3i3gM72etmWE2vNLPI=</DigestValue>
      </Reference>
      <Reference URI="/xl/worksheets/sheet11.xml?ContentType=application/vnd.openxmlformats-officedocument.spreadsheetml.worksheet+xml">
        <DigestMethod Algorithm="http://www.w3.org/2000/09/xmldsig#sha1"/>
        <DigestValue>Iuq51EJJxzULKQgtrKZazdnITqw=</DigestValue>
      </Reference>
      <Reference URI="/xl/worksheets/sheet2.xml?ContentType=application/vnd.openxmlformats-officedocument.spreadsheetml.worksheet+xml">
        <DigestMethod Algorithm="http://www.w3.org/2000/09/xmldsig#sha1"/>
        <DigestValue>EGDQYPizljMQduGcGctpD0MWUIs=</DigestValue>
      </Reference>
      <Reference URI="/xl/worksheets/sheet12.xml?ContentType=application/vnd.openxmlformats-officedocument.spreadsheetml.worksheet+xml">
        <DigestMethod Algorithm="http://www.w3.org/2000/09/xmldsig#sha1"/>
        <DigestValue>Bz+a1m3czMpbpoEwmcxqyiUNqSU=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.xml?ContentType=application/vnd.openxmlformats-officedocument.spreadsheetml.worksheet+xml">
        <DigestMethod Algorithm="http://www.w3.org/2000/09/xmldsig#sha1"/>
        <DigestValue>xilv+PClAEZTHHLmKi15jPc4+mM=</DigestValue>
      </Reference>
      <Reference URI="/xl/sharedStrings.xml?ContentType=application/vnd.openxmlformats-officedocument.spreadsheetml.sharedStrings+xml">
        <DigestMethod Algorithm="http://www.w3.org/2000/09/xmldsig#sha1"/>
        <DigestValue>Re2DS/MJ/syTGVmtKgdqHJr6Beg=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3.xml?ContentType=application/vnd.openxmlformats-officedocument.spreadsheetml.worksheet+xml">
        <DigestMethod Algorithm="http://www.w3.org/2000/09/xmldsig#sha1"/>
        <DigestValue>kXaQ0P7cdZQu98c0O7MVrcwsFbE=</DigestValue>
      </Reference>
      <Reference URI="/xl/worksheets/sheet3.xml?ContentType=application/vnd.openxmlformats-officedocument.spreadsheetml.worksheet+xml">
        <DigestMethod Algorithm="http://www.w3.org/2000/09/xmldsig#sha1"/>
        <DigestValue>/qitF0Ij0UPTYDZwLKSLD7oH9Wc=</DigestValue>
      </Reference>
      <Reference URI="/xl/worksheets/sheet14.xml?ContentType=application/vnd.openxmlformats-officedocument.spreadsheetml.worksheet+xml">
        <DigestMethod Algorithm="http://www.w3.org/2000/09/xmldsig#sha1"/>
        <DigestValue>CColdg6k/t6KrwIMsMW7BHT5YfE=</DigestValue>
      </Reference>
      <Reference URI="/xl/worksheets/sheet15.xml?ContentType=application/vnd.openxmlformats-officedocument.spreadsheetml.worksheet+xml">
        <DigestMethod Algorithm="http://www.w3.org/2000/09/xmldsig#sha1"/>
        <DigestValue>TsnotoYkKgQ3csEI64PcSMkc04U=</DigestValue>
      </Reference>
      <Reference URI="/xl/worksheets/sheet16.xml?ContentType=application/vnd.openxmlformats-officedocument.spreadsheetml.worksheet+xml">
        <DigestMethod Algorithm="http://www.w3.org/2000/09/xmldsig#sha1"/>
        <DigestValue>0uNuhPZWKsR8eZSUGujCb7WS2vw=</DigestValue>
      </Reference>
      <Reference URI="/xl/worksheets/sheet4.xml?ContentType=application/vnd.openxmlformats-officedocument.spreadsheetml.worksheet+xml">
        <DigestMethod Algorithm="http://www.w3.org/2000/09/xmldsig#sha1"/>
        <DigestValue>sZySc4+UZrd3m5Wp7TeLOhzU1lU=</DigestValue>
      </Reference>
      <Reference URI="/xl/workbook.xml?ContentType=application/vnd.openxmlformats-officedocument.spreadsheetml.sheet.main+xml">
        <DigestMethod Algorithm="http://www.w3.org/2000/09/xmldsig#sha1"/>
        <DigestValue>l6WhsaaHfrvX2z2M/Up8VDN5zco=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QOJWOGL0aTUq7DRCqKq/shSZMHw=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2018-07-31T10:23:31Z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PE1-BBG-QQ-20180630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2018-07-31T10:23:31Z</xd:SigningTime>
          <xd:SigningCertificate>
            <xd:Cert>
              <xd:CertDigest>
                <DigestMethod Algorithm="http://www.w3.org/2000/09/xmldsig#sha1"/>
                <DigestValue>HZPUMxuDdRLcDOJFQP1R56ITiEo=</DigestValue>
              </xd:CertDigest>
              <xd:IssuerSerial>
                <X509IssuerName>CN=NBG Class 2 INT Sub CA, DC=nbg, DC=ge</X509IssuerName>
                <X509SerialNumber>584736924451908523934552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2018-07-31T10:11:14Z</dcterms:modified>
</cp:coreProperties>
</file>