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firstSheet="15" activeTab="27"/>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workbook>
</file>

<file path=xl/calcChain.xml><?xml version="1.0" encoding="utf-8"?>
<calcChain xmlns="http://schemas.openxmlformats.org/spreadsheetml/2006/main">
  <c r="C26" i="95" l="1"/>
  <c r="C18" i="95"/>
  <c r="C36" i="95" l="1"/>
  <c r="C38" i="95" s="1"/>
  <c r="G5" i="84" l="1"/>
  <c r="B2" i="107"/>
  <c r="B1" i="107"/>
  <c r="B2" i="106"/>
  <c r="B1" i="106"/>
  <c r="B2" i="105"/>
  <c r="B1" i="105"/>
  <c r="B2" i="104"/>
  <c r="B1" i="104"/>
  <c r="B2" i="103"/>
  <c r="B1" i="103"/>
  <c r="B2" i="102"/>
  <c r="B1" i="102"/>
  <c r="B2" i="101"/>
  <c r="B1" i="101"/>
  <c r="B2" i="100"/>
  <c r="B1" i="100"/>
  <c r="B2" i="99"/>
  <c r="B1" i="99"/>
  <c r="B2" i="98"/>
  <c r="B1" i="98"/>
  <c r="B1" i="97"/>
  <c r="B1" i="95"/>
  <c r="N21" i="92"/>
  <c r="M21" i="92"/>
  <c r="L21" i="92"/>
  <c r="K21" i="92"/>
  <c r="J21" i="92"/>
  <c r="I21" i="92"/>
  <c r="H21" i="92"/>
  <c r="G21" i="92"/>
  <c r="F21" i="92"/>
  <c r="C21" i="92"/>
  <c r="N20" i="92"/>
  <c r="N19" i="92"/>
  <c r="E19" i="92"/>
  <c r="N18" i="92"/>
  <c r="E18" i="92"/>
  <c r="N17" i="92"/>
  <c r="E17" i="92"/>
  <c r="E14" i="92" s="1"/>
  <c r="N16" i="92"/>
  <c r="E16" i="92"/>
  <c r="N15" i="92"/>
  <c r="E15" i="92"/>
  <c r="N14" i="92"/>
  <c r="M14" i="92"/>
  <c r="L14" i="92"/>
  <c r="K14" i="92"/>
  <c r="J14" i="92"/>
  <c r="I14" i="92"/>
  <c r="H14" i="92"/>
  <c r="G14" i="92"/>
  <c r="F14" i="92"/>
  <c r="C14" i="92"/>
  <c r="N13" i="92"/>
  <c r="N12" i="92"/>
  <c r="E12" i="92"/>
  <c r="N11" i="92"/>
  <c r="E11" i="92"/>
  <c r="N10" i="92"/>
  <c r="E10" i="92"/>
  <c r="N9" i="92"/>
  <c r="E9" i="92"/>
  <c r="N8" i="92"/>
  <c r="E8" i="92"/>
  <c r="E7" i="92" s="1"/>
  <c r="N7" i="92"/>
  <c r="M7" i="92"/>
  <c r="L7" i="92"/>
  <c r="K7" i="92"/>
  <c r="J7" i="92"/>
  <c r="I7" i="92"/>
  <c r="H7" i="92"/>
  <c r="G7" i="92"/>
  <c r="F7" i="92"/>
  <c r="C7" i="92"/>
  <c r="B1" i="92"/>
  <c r="B1" i="93"/>
  <c r="C1" i="91"/>
  <c r="B1" i="91"/>
  <c r="B1" i="64"/>
  <c r="B1" i="90"/>
  <c r="C40" i="69"/>
  <c r="C32" i="69"/>
  <c r="C14" i="69"/>
  <c r="C21" i="69" s="1"/>
  <c r="B1" i="69"/>
  <c r="B1" i="94"/>
  <c r="B1" i="89"/>
  <c r="B1" i="73"/>
  <c r="B1" i="88"/>
  <c r="B1" i="52"/>
  <c r="G5" i="86"/>
  <c r="F5" i="86"/>
  <c r="E5" i="86"/>
  <c r="D5" i="86"/>
  <c r="C5" i="86"/>
  <c r="B1" i="86"/>
  <c r="B1" i="75"/>
  <c r="C1" i="85"/>
  <c r="B1" i="85"/>
  <c r="B2" i="83"/>
  <c r="B1" i="83"/>
  <c r="F5" i="84"/>
  <c r="E5" i="84"/>
  <c r="D5" i="84"/>
  <c r="C5" i="84"/>
  <c r="B1" i="84"/>
  <c r="E21" i="92" l="1"/>
</calcChain>
</file>

<file path=xl/sharedStrings.xml><?xml version="1.0" encoding="utf-8"?>
<sst xmlns="http://schemas.openxmlformats.org/spreadsheetml/2006/main" count="1178" uniqueCount="771">
  <si>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</si>
  <si>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</si>
  <si>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</si>
  <si>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</si>
  <si>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</si>
  <si>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</si>
  <si>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</si>
  <si>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</si>
  <si>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</si>
  <si>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</si>
  <si>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</si>
  <si>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</si>
  <si>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</si>
  <si>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</si>
  <si>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</si>
  <si>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</si>
  <si>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</si>
  <si>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</si>
  <si>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</si>
  <si>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</si>
  <si>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</si>
  <si>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</si>
  <si>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</si>
  <si>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</si>
  <si>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</si>
  <si>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</si>
  <si>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</si>
  <si>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</si>
  <si>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</si>
  <si>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</si>
  <si>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</si>
  <si>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</si>
  <si>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</si>
  <si>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</si>
  <si>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</si>
  <si>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</si>
  <si>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</si>
  <si>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</si>
  <si>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</si>
  <si>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</si>
  <si>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</si>
  <si>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</si>
  <si>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</si>
  <si>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</si>
  <si>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</si>
  <si>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</si>
  <si>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</si>
  <si>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</si>
  <si>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</si>
  <si>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</si>
  <si>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</si>
  <si>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</si>
  <si>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</si>
  <si>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</si>
  <si>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</si>
  <si>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</si>
  <si>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</si>
  <si>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</si>
  <si>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</si>
  <si>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</si>
  <si>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</si>
  <si>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</si>
  <si>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</si>
  <si>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</si>
  <si>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</si>
  <si>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</si>
  <si>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</si>
  <si>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</si>
  <si>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</si>
  <si>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</si>
  <si>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</si>
  <si>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</si>
  <si>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</si>
  <si>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</si>
  <si>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</si>
  <si>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</si>
  <si>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</si>
  <si>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</si>
  <si>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</si>
  <si>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</si>
  <si>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</si>
  <si>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</si>
  <si>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</si>
  <si>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</si>
  <si>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</si>
  <si>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</si>
  <si>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</si>
  <si>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</si>
  <si>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</si>
  <si>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</si>
  <si>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</si>
  <si>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</si>
  <si>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</si>
  <si>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</si>
  <si>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</si>
  <si>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</si>
  <si>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</si>
  <si>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</si>
  <si>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</si>
  <si>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</si>
  <si>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</si>
  <si>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</si>
  <si>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</si>
  <si>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</si>
  <si>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</si>
  <si>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</si>
  <si>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</si>
  <si>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</si>
  <si>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</si>
  <si>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</si>
  <si>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</si>
  <si>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</si>
  <si>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</si>
  <si>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</si>
  <si>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</si>
  <si>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</si>
  <si>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</si>
  <si>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</si>
  <si>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</si>
  <si>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</si>
  <si>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</si>
  <si>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</si>
  <si>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</si>
  <si>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</si>
  <si>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</si>
  <si>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</si>
  <si>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</si>
  <si>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</si>
  <si>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</si>
  <si>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</si>
  <si>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</si>
  <si>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</si>
  <si>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</si>
  <si>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</si>
  <si>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</si>
  <si>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</si>
  <si>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</si>
  <si>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</si>
  <si>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</si>
  <si>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</si>
  <si>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</si>
  <si>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</si>
  <si>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</si>
  <si>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</si>
  <si>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</si>
  <si>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</si>
  <si>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</si>
  <si>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</si>
  <si>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</si>
  <si>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</si>
  <si>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</si>
  <si>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</si>
  <si>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</si>
  <si>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</si>
  <si>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</si>
  <si>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</si>
  <si>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</si>
  <si>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</si>
  <si>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</si>
  <si>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</si>
  <si>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</si>
  <si>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</si>
  <si>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</si>
  <si>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</si>
  <si>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</si>
  <si>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</si>
  <si>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</si>
  <si>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</si>
  <si>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</si>
  <si>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</si>
  <si>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</si>
  <si>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</si>
  <si>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</si>
  <si>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</si>
  <si>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</si>
  <si>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</si>
  <si>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</si>
  <si>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</si>
  <si>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</si>
  <si>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</si>
  <si>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</si>
  <si>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</si>
  <si>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</si>
  <si>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</si>
  <si>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</si>
  <si>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</si>
  <si>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</si>
  <si>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</si>
  <si>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</si>
  <si>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</si>
  <si>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</si>
  <si>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</si>
  <si>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</si>
  <si>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</si>
  <si>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</si>
  <si>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</si>
  <si>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</si>
  <si>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</si>
  <si>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</si>
  <si>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</si>
  <si>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</si>
  <si>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</si>
  <si>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</si>
  <si>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</si>
  <si>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</si>
  <si>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</si>
  <si>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</si>
  <si>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</si>
  <si>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</si>
  <si>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</si>
  <si>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</si>
  <si>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</si>
  <si>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</si>
  <si>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</si>
  <si>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</si>
  <si>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</si>
  <si>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</si>
  <si>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</si>
  <si>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</si>
  <si>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</si>
  <si>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</si>
  <si>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</si>
  <si>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</si>
  <si>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</si>
  <si>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</si>
  <si>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</si>
  <si>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</si>
  <si>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</si>
  <si>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</si>
  <si>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</si>
  <si>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</si>
  <si>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</si>
  <si>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</si>
  <si>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</si>
  <si>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</si>
  <si>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</si>
  <si>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</si>
  <si>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</si>
  <si>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</si>
  <si>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</si>
  <si>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</si>
  <si>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</si>
  <si>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</si>
  <si>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</si>
  <si>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</si>
  <si>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</si>
  <si>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</si>
  <si>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</si>
  <si>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</si>
  <si>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</si>
  <si>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</si>
  <si>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</si>
  <si>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</si>
  <si>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</si>
  <si>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</si>
  <si>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</si>
  <si>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</si>
  <si>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</si>
  <si>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</si>
  <si>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</si>
  <si>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</si>
  <si>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</si>
  <si>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</si>
  <si>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</si>
  <si>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</si>
  <si>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</si>
  <si>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</si>
  <si>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</si>
  <si>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</si>
  <si>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</si>
  <si>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</si>
  <si>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</si>
  <si>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</si>
  <si>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</si>
  <si>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</si>
  <si>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</si>
  <si>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</si>
  <si>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</si>
  <si>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</si>
  <si>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</si>
  <si>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</si>
  <si>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</si>
  <si>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</si>
  <si>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</si>
  <si>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</si>
  <si>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</si>
  <si>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</si>
  <si>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</si>
  <si>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</si>
  <si>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</si>
  <si>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</si>
  <si>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</si>
  <si>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</si>
  <si>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</si>
  <si>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</si>
  <si>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</si>
  <si>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</si>
  <si>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</si>
  <si>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</si>
  <si>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</si>
  <si>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</si>
  <si>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</si>
  <si>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</si>
  <si>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</si>
  <si>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</si>
  <si>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</si>
  <si>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</si>
  <si>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</si>
  <si>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</si>
  <si>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</si>
  <si>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</si>
  <si>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</si>
  <si>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</si>
  <si>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</si>
  <si>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</si>
  <si>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</si>
  <si>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</si>
  <si>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</si>
  <si>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</si>
  <si>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</si>
  <si>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</si>
  <si>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</si>
  <si>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</si>
  <si>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</si>
  <si>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</si>
  <si>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</si>
  <si>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</si>
  <si>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</si>
  <si>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</si>
  <si>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</si>
  <si>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</si>
  <si>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</si>
  <si>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</si>
  <si>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</si>
  <si>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</si>
  <si>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</si>
  <si>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</si>
  <si>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</si>
  <si>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</si>
  <si>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</si>
  <si>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</si>
  <si>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</si>
  <si>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</si>
  <si>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</si>
  <si>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</si>
  <si>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</si>
  <si>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</si>
  <si>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</si>
  <si>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</si>
  <si>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</si>
  <si>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</si>
  <si>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</si>
  <si>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</si>
  <si>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</si>
  <si>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</si>
  <si>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</si>
  <si>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</si>
  <si>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</si>
  <si>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</si>
  <si>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</si>
  <si>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</si>
  <si>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</si>
  <si>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</si>
  <si>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</si>
  <si>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</si>
  <si>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</si>
  <si>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</si>
  <si>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</si>
  <si>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</si>
  <si>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</si>
  <si>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</si>
  <si>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</si>
  <si>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</si>
  <si>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</si>
  <si>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</si>
  <si>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</si>
  <si>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</si>
  <si>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</si>
  <si>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</si>
  <si>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</si>
  <si>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</si>
  <si>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</si>
  <si>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</si>
  <si>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</si>
  <si>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</si>
  <si>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</si>
  <si>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</si>
  <si>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</si>
  <si>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</si>
  <si>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</si>
  <si>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</si>
  <si>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</si>
  <si>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</si>
  <si>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</si>
  <si>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</si>
  <si>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</si>
  <si>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</si>
  <si>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</si>
  <si>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</si>
  <si>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</si>
  <si>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</si>
  <si>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</si>
  <si>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</si>
  <si>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</si>
  <si>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</si>
  <si>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</si>
  <si>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</si>
  <si>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</si>
  <si>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</si>
  <si>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</si>
  <si>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</si>
  <si>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</si>
  <si>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</si>
  <si>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</si>
  <si>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</si>
  <si>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</si>
  <si>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</si>
  <si>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</si>
  <si>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</si>
  <si>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</si>
  <si>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</si>
  <si>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</si>
  <si>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</si>
  <si>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</si>
  <si>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</si>
  <si>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</si>
  <si>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</si>
  <si>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</si>
  <si>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</si>
  <si>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</si>
  <si>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</si>
  <si>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</si>
  <si>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</si>
  <si>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</si>
  <si>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</si>
  <si>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</si>
  <si>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</si>
  <si>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</si>
  <si>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</si>
  <si>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</si>
  <si>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</si>
  <si>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</si>
  <si>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</si>
  <si>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</si>
  <si>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</si>
  <si>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</si>
  <si>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</si>
  <si>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</si>
  <si>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</si>
  <si>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</si>
  <si>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</si>
  <si>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</si>
  <si>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</si>
  <si>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</si>
  <si>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</si>
  <si>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</si>
  <si>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</si>
  <si>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</si>
  <si>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</si>
  <si>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</si>
  <si>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</si>
  <si>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</si>
  <si>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</si>
  <si>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</si>
  <si>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</si>
  <si>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</si>
  <si>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</si>
  <si>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</si>
  <si>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</si>
  <si>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</si>
  <si>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</si>
  <si>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</si>
  <si>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</si>
  <si>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</si>
  <si>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</si>
  <si>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</si>
  <si>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</si>
  <si>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</si>
  <si>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</si>
  <si>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</si>
  <si>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</si>
  <si>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</si>
  <si>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</si>
  <si>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</si>
  <si>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</si>
  <si>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</si>
  <si>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</si>
  <si>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</si>
  <si>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</si>
  <si>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</si>
  <si>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</si>
  <si>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</si>
  <si>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</si>
  <si>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</si>
  <si>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</si>
  <si>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</si>
  <si>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</si>
  <si>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</si>
  <si>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</si>
  <si>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</si>
  <si>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</si>
  <si>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</si>
  <si>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</si>
  <si>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</si>
  <si>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</si>
  <si>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</si>
  <si>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</si>
  <si>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</si>
  <si>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</si>
  <si>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</si>
  <si>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</si>
  <si>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</si>
  <si>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</si>
  <si>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</si>
  <si>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</si>
  <si>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</si>
  <si>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</si>
  <si>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</si>
  <si>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</si>
  <si>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</si>
  <si>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</si>
  <si>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</si>
  <si>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</si>
  <si>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</si>
  <si>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</si>
  <si>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</si>
  <si>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</si>
  <si>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</si>
  <si>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</si>
  <si>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</si>
  <si>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</si>
  <si>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</si>
  <si>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</si>
  <si>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</si>
  <si>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</si>
  <si>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</si>
  <si>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</si>
  <si>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</si>
  <si>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</si>
  <si>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</si>
  <si>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</si>
  <si>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</si>
  <si>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</si>
  <si>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</si>
  <si>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</si>
  <si>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</si>
  <si>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</si>
  <si>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</si>
  <si>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</si>
  <si>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</si>
  <si>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</si>
  <si>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</si>
  <si>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</si>
  <si>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</si>
  <si>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</si>
  <si>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</si>
  <si>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</si>
  <si>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</si>
  <si>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</si>
  <si>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</si>
  <si>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</si>
  <si>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</si>
  <si>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</si>
  <si>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</si>
  <si>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</si>
  <si>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</si>
  <si>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</si>
  <si>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</si>
  <si>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</si>
  <si>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</si>
  <si>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</si>
  <si>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</si>
  <si>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</si>
  <si>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</si>
  <si>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</si>
  <si>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</si>
  <si>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</si>
  <si>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</si>
  <si>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</si>
  <si>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</si>
  <si>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</si>
  <si>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</si>
  <si>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</si>
  <si>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</si>
  <si>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</si>
  <si>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</si>
  <si>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</si>
  <si>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</si>
  <si>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</si>
  <si>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</si>
  <si>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</si>
  <si>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</si>
  <si>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</si>
  <si>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</si>
  <si>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</si>
  <si>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</si>
  <si>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</si>
  <si>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</si>
  <si>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</si>
  <si>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</si>
  <si>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</si>
  <si>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</si>
  <si>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</si>
  <si>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</si>
  <si>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</si>
  <si>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</si>
  <si>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</si>
  <si>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</si>
  <si>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</si>
  <si>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</si>
  <si>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</si>
  <si>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</si>
  <si>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</si>
  <si>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</si>
  <si>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</si>
  <si>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</si>
  <si>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</si>
  <si>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</si>
  <si>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</si>
  <si>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</si>
  <si>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</si>
  <si>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</si>
  <si>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</si>
  <si>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</si>
  <si>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</si>
  <si>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</si>
  <si>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</si>
  <si>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</si>
  <si>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</si>
  <si>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</si>
  <si>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</si>
  <si>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</si>
  <si>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</si>
  <si>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</si>
  <si>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</si>
  <si>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</si>
  <si>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</si>
  <si>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</si>
  <si>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</si>
  <si>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</si>
  <si>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</si>
  <si>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</si>
  <si>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</si>
  <si>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</si>
  <si>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</si>
  <si>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</si>
  <si>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</si>
  <si>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</si>
  <si>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</si>
  <si>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</si>
  <si>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</si>
  <si>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</si>
  <si>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</si>
  <si>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</si>
  <si>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</si>
  <si>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</si>
  <si>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</si>
  <si>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</si>
  <si>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</si>
  <si>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</si>
  <si>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</si>
  <si>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</si>
  <si>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</si>
  <si>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</si>
  <si>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</si>
  <si>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</si>
  <si>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</si>
  <si>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</si>
  <si>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</si>
  <si>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</si>
  <si>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</si>
  <si>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</si>
  <si>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</si>
  <si>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</si>
  <si>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</si>
  <si>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</si>
  <si>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</si>
  <si>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</si>
  <si>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</si>
  <si>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</si>
  <si>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</si>
  <si>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</si>
  <si>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</si>
  <si>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</si>
  <si>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</si>
  <si>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</si>
  <si>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</si>
  <si>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</si>
  <si>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</si>
  <si>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</si>
  <si>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</si>
  <si>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</si>
  <si>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</si>
  <si>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</si>
  <si>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</si>
  <si>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</si>
  <si>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</si>
  <si>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</si>
  <si>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</si>
  <si>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</si>
  <si>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</si>
  <si>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</si>
  <si>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</si>
  <si>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</si>
  <si>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</si>
  <si>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</si>
  <si>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</si>
  <si>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Of which: General Reserves</t>
  </si>
  <si>
    <t>Of which tier 2 capital qualifying instruments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</si>
  <si>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</si>
  <si>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</si>
  <si>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</si>
  <si>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</si>
  <si>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</si>
  <si>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</si>
  <si>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</si>
  <si>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</si>
  <si>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</si>
  <si>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</si>
  <si>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</si>
  <si>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</si>
  <si>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</si>
  <si>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</si>
  <si>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</si>
  <si>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</si>
  <si>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</si>
  <si>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</si>
  <si>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</si>
  <si>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</si>
  <si>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</si>
  <si>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</si>
  <si>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</si>
  <si>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</si>
  <si>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X</t>
  </si>
  <si>
    <t>კოეფიციენტი</t>
  </si>
  <si>
    <t>თანხა (ლარი)</t>
  </si>
  <si>
    <t>Table 9 (Capital), N39</t>
  </si>
  <si>
    <t>Table 9 (Capital), N10</t>
  </si>
  <si>
    <t>Table 9 (Capital), N37</t>
  </si>
  <si>
    <t>Table 9 (Capital), N2</t>
  </si>
  <si>
    <t>Table 9 (Capital), N3</t>
  </si>
  <si>
    <t>Table 9 (Capital), N5</t>
  </si>
  <si>
    <t>Table 9 (Capital), N6</t>
  </si>
  <si>
    <t>Table 9 (Capital), N5, N8</t>
  </si>
  <si>
    <t>JSC "BasisBank"</t>
  </si>
  <si>
    <t>Zhang Jun</t>
  </si>
  <si>
    <t>David Tsaava</t>
  </si>
  <si>
    <t>www.basisbank.ge</t>
  </si>
  <si>
    <t>Zaiqi Mi</t>
  </si>
  <si>
    <t>Non-independent member</t>
  </si>
  <si>
    <t>Non-independent chair</t>
  </si>
  <si>
    <t>Zhou Ning</t>
  </si>
  <si>
    <t>Independent member</t>
  </si>
  <si>
    <t>Zaza Robakidze</t>
  </si>
  <si>
    <t>Mia Mi Enkhva</t>
  </si>
  <si>
    <t>General Director</t>
  </si>
  <si>
    <t>Lia Aslanikashvili</t>
  </si>
  <si>
    <t>Deputy General Director, Finance</t>
  </si>
  <si>
    <t>David Kakabadze</t>
  </si>
  <si>
    <t>Deputy General Director, Risk Management</t>
  </si>
  <si>
    <t>Levan Gardaphkhadze</t>
  </si>
  <si>
    <t>Deputy General Director, Retail Business</t>
  </si>
  <si>
    <t>Li Hui</t>
  </si>
  <si>
    <t>Deputy General Director Lending</t>
  </si>
  <si>
    <t>George Gabunia</t>
  </si>
  <si>
    <t>Chief Commercial Officer (CCO)</t>
  </si>
  <si>
    <t>Rati Dvaladze</t>
  </si>
  <si>
    <t>Chief Operations Officer (COO)</t>
  </si>
  <si>
    <t xml:space="preserve"> "Xinjiang HuaLing Industry &amp; Trade (Group) Co"</t>
  </si>
  <si>
    <t xml:space="preserve">Zaiqi Mi </t>
  </si>
  <si>
    <t>Enhua Mi</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</si>
</sst>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0.000%"/>
  </numFmts>
  <fonts count="117">
    <font>
      <sz val="11"/>
      <color theme="1"/>
      <name val="Calibri"/>
      <family val="2"/>
      <scheme val="minor"/>
    </font>
    <font>
      <sz val="10"/>
      <color theme="1"/>
      <name val="Arial"/>
      <family val="2"/>
    </font>
    <font>
      <sz val="10"/>
      <name val="Arial"/>
      <family val="2"/>
    </font>
    <font>
      <sz val="10"/>
      <color theme="1"/>
      <name val="Calibri"/>
      <family val="2"/>
      <scheme val="minor"/>
    </font>
    <font>
      <b/>
      <sz val="10"/>
      <color theme="1"/>
      <name val="Calibri"/>
      <family val="2"/>
      <scheme val="minor"/>
    </font>
    <font>
      <u/>
      <sz val="10"/>
      <color indexed="12"/>
      <name val="Arial"/>
      <family val="2"/>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rgb="FF000000"/>
      <name val="Sylfaen"/>
      <family val="1"/>
    </font>
    <font>
      <b/>
      <sz val="9"/>
      <color rgb="FF000000"/>
      <name val="Sylfaen"/>
      <family val="1"/>
    </font>
    <font>
      <b/>
      <sz val="9"/>
      <color theme="1"/>
      <name val="Calibri"/>
      <family val="1"/>
      <scheme val="minor"/>
    </font>
    <font>
      <sz val="11"/>
      <color theme="1"/>
      <name val="Calibri"/>
      <family val="2"/>
      <scheme val="minor"/>
    </font>
  </fonts>
  <fills count="77">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5F5F5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medium">
        <color auto="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medium">
        <color auto="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medium">
        <color auto="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medium">
        <color auto="1"/>
      </right>
      <top/>
      <bottom style="thin">
        <color theme="6" tint="-0.49995422223578601"/>
      </bottom>
      <diagonal/>
    </border>
    <border>
      <left style="thin">
        <color theme="6" tint="-0.49995422223578601"/>
      </left>
      <right style="medium">
        <color auto="1"/>
      </right>
      <top/>
      <bottom/>
      <diagonal/>
    </border>
    <border>
      <left style="thin">
        <color auto="1"/>
      </left>
      <right style="thin">
        <color theme="6" tint="-0.49995422223578601"/>
      </right>
      <top style="thin">
        <color auto="1"/>
      </top>
      <bottom style="medium">
        <color auto="1"/>
      </bottom>
      <diagonal/>
    </border>
    <border>
      <left style="thin">
        <color theme="6" tint="-0.4999542222357860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0966">
    <xf numFmtId="0" fontId="0" fillId="0" borderId="0"/>
    <xf numFmtId="9"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0" fontId="116"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116" fillId="0" borderId="0"/>
    <xf numFmtId="9" fontId="116" fillId="0" borderId="0" applyFont="0" applyFill="0" applyBorder="0" applyAlignment="0" applyProtection="0"/>
    <xf numFmtId="0" fontId="2" fillId="0" borderId="0"/>
    <xf numFmtId="0" fontId="2" fillId="0" borderId="0"/>
    <xf numFmtId="0" fontId="5" fillId="0" borderId="0" applyNumberFormat="0" applyFill="0" applyBorder="0">
      <protection locked="0"/>
    </xf>
    <xf numFmtId="0" fontId="7" fillId="0" borderId="0"/>
    <xf numFmtId="168" fontId="8" fillId="2" borderId="0"/>
    <xf numFmtId="169" fontId="8" fillId="2" borderId="0"/>
    <xf numFmtId="168" fontId="8" fillId="2" borderId="0"/>
    <xf numFmtId="0" fontId="9" fillId="3"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9" fillId="39" borderId="0" applyNumberFormat="0" applyBorder="0" applyAlignment="0" applyProtection="0"/>
    <xf numFmtId="0" fontId="9" fillId="44" borderId="0" applyNumberFormat="0" applyBorder="0" applyAlignment="0" applyProtection="0"/>
    <xf numFmtId="0" fontId="11" fillId="40"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9" fillId="35" borderId="0" applyNumberFormat="0" applyBorder="0" applyAlignment="0" applyProtection="0"/>
    <xf numFmtId="0" fontId="9" fillId="40" borderId="0" applyNumberFormat="0" applyBorder="0" applyAlignment="0" applyProtection="0"/>
    <xf numFmtId="0" fontId="11" fillId="40"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9" fillId="48"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1" fontId="18" fillId="0" borderId="0" applyFill="0" applyBorder="0" applyAlignment="0"/>
    <xf numFmtId="171" fontId="18"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2" fontId="18" fillId="0" borderId="0" applyFill="0" applyBorder="0" applyAlignment="0"/>
    <xf numFmtId="173" fontId="18" fillId="0" borderId="0" applyFill="0" applyBorder="0" applyAlignment="0"/>
    <xf numFmtId="174" fontId="18" fillId="0" borderId="0" applyFill="0" applyBorder="0" applyAlignment="0"/>
    <xf numFmtId="175"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19" fillId="54" borderId="1" applyNumberFormat="0" applyAlignment="0" applyProtection="0"/>
    <xf numFmtId="0" fontId="22"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16" fillId="0" borderId="0" applyFont="0" applyFill="0" applyBorder="0" applyAlignment="0" applyProtection="0"/>
    <xf numFmtId="177"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6"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6"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2"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4" fontId="2"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4" fontId="2"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4" fontId="2"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5"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172"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xf numFmtId="14" fontId="27" fillId="0" borderId="0" applyFill="0" applyBorder="0" applyAlignment="0"/>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0" applyFont="0" applyFill="0" applyBorder="0" applyAlignment="0" applyProtection="0"/>
    <xf numFmtId="180" fontId="2" fillId="0" borderId="0" applyFont="0" applyFill="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168" fontId="2" fillId="0" borderId="0"/>
    <xf numFmtId="0" fontId="2" fillId="0" borderId="0"/>
    <xf numFmtId="168" fontId="2" fillId="0" borderId="0"/>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32" fillId="7"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2" fillId="54" borderId="6" applyNumberFormat="0" applyFont="0" applyBorder="0" applyProtection="0">
      <alignment horizontal="center" vertical="center"/>
    </xf>
    <xf numFmtId="0" fontId="35" fillId="0" borderId="7" applyNumberFormat="0" applyProtection="0"/>
    <xf numFmtId="0" fontId="35" fillId="0" borderId="7" applyNumberFormat="0" applyProtection="0"/>
    <xf numFmtId="0" fontId="35" fillId="0" borderId="7" applyNumberFormat="0" applyProtection="0"/>
    <xf numFmtId="0" fontId="35" fillId="0" borderId="8">
      <alignment horizontal="left" vertical="center"/>
    </xf>
    <xf numFmtId="0" fontId="35" fillId="0" borderId="8">
      <alignment horizontal="left" vertical="center"/>
    </xf>
    <xf numFmtId="168" fontId="35" fillId="0" borderId="8">
      <alignment horizontal="left" vertical="center"/>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39" fillId="0" borderId="0"/>
    <xf numFmtId="168" fontId="40" fillId="0" borderId="0"/>
    <xf numFmtId="0" fontId="40" fillId="0" borderId="0"/>
    <xf numFmtId="168" fontId="40" fillId="0" borderId="0"/>
    <xf numFmtId="168" fontId="35" fillId="0" borderId="0"/>
    <xf numFmtId="0" fontId="35" fillId="0" borderId="0"/>
    <xf numFmtId="168" fontId="35" fillId="0" borderId="0"/>
    <xf numFmtId="168" fontId="41" fillId="0" borderId="0"/>
    <xf numFmtId="0" fontId="41" fillId="0" borderId="0"/>
    <xf numFmtId="168" fontId="41" fillId="0" borderId="0"/>
    <xf numFmtId="168" fontId="42" fillId="0" borderId="0"/>
    <xf numFmtId="0" fontId="42" fillId="0" borderId="0"/>
    <xf numFmtId="168" fontId="42" fillId="0" borderId="0"/>
    <xf numFmtId="168" fontId="43" fillId="0" borderId="0"/>
    <xf numFmtId="0" fontId="43" fillId="0" borderId="0"/>
    <xf numFmtId="168" fontId="43" fillId="0" borderId="0"/>
    <xf numFmtId="168" fontId="44" fillId="0" borderId="0"/>
    <xf numFmtId="0" fontId="44" fillId="0" borderId="0"/>
    <xf numFmtId="168" fontId="44" fillId="0" borderId="0"/>
    <xf numFmtId="0" fontId="43" fillId="62" borderId="12" applyFont="0" applyBorder="0">
      <alignment horizontal="center" wrapText="1"/>
    </xf>
    <xf numFmtId="3" fontId="2" fillId="13" borderId="6" applyFont="0" applyProtection="0">
      <alignment horizontal="right" vertical="center"/>
    </xf>
    <xf numFmtId="9" fontId="2" fillId="13" borderId="6" applyFont="0" applyProtection="0">
      <alignment horizontal="right" vertical="center"/>
    </xf>
    <xf numFmtId="0" fontId="2" fillId="13" borderId="12"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0" fontId="45"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168" fontId="46" fillId="0" borderId="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7" fillId="13" borderId="1" applyNumberFormat="0" applyAlignment="0" applyProtection="0"/>
    <xf numFmtId="3" fontId="2" fillId="64" borderId="6" applyFont="0">
      <alignment horizontal="right" vertical="center"/>
      <protection locked="0"/>
    </xf>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50" fillId="0" borderId="13"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1" fontId="56" fillId="0" borderId="0" applyProtection="0"/>
    <xf numFmtId="168" fontId="8" fillId="0" borderId="15"/>
    <xf numFmtId="169" fontId="8" fillId="0" borderId="15"/>
    <xf numFmtId="168" fontId="8" fillId="0" borderId="15"/>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3"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3"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2"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2" fillId="0" borderId="0"/>
    <xf numFmtId="0" fontId="2" fillId="0" borderId="0"/>
    <xf numFmtId="0" fontId="2" fillId="0" borderId="0"/>
    <xf numFmtId="0" fontId="57" fillId="0" borderId="0"/>
    <xf numFmtId="181" fontId="2" fillId="0" borderId="0"/>
    <xf numFmtId="179" fontId="10" fillId="0" borderId="0"/>
    <xf numFmtId="0" fontId="57"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58" fillId="0" borderId="0"/>
    <xf numFmtId="0" fontId="58" fillId="0" borderId="0"/>
    <xf numFmtId="0" fontId="57" fillId="0" borderId="0"/>
    <xf numFmtId="179" fontId="10" fillId="0" borderId="0"/>
    <xf numFmtId="179" fontId="2" fillId="0" borderId="0"/>
    <xf numFmtId="179" fontId="2" fillId="0" borderId="0"/>
    <xf numFmtId="0" fontId="2" fillId="0" borderId="0"/>
    <xf numFmtId="0" fontId="2" fillId="0" borderId="0"/>
    <xf numFmtId="179"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0" fontId="2"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2"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2" fillId="0" borderId="0"/>
    <xf numFmtId="0" fontId="2" fillId="0" borderId="0"/>
    <xf numFmtId="179" fontId="10" fillId="0" borderId="0"/>
    <xf numFmtId="0" fontId="2" fillId="0" borderId="0"/>
    <xf numFmtId="0" fontId="2"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0" fontId="2" fillId="0" borderId="0"/>
    <xf numFmtId="168" fontId="2"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68" fontId="2" fillId="0" borderId="0"/>
    <xf numFmtId="179" fontId="116" fillId="0" borderId="0"/>
    <xf numFmtId="179" fontId="116" fillId="0" borderId="0"/>
    <xf numFmtId="179" fontId="116" fillId="0" borderId="0"/>
    <xf numFmtId="179"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4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79" fontId="116" fillId="0" borderId="0"/>
    <xf numFmtId="179" fontId="116" fillId="0" borderId="0"/>
    <xf numFmtId="179" fontId="116" fillId="0" borderId="0"/>
    <xf numFmtId="179" fontId="116"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2" fillId="0" borderId="0"/>
    <xf numFmtId="179" fontId="116"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2"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68" fontId="9"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10"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2" fillId="0" borderId="0"/>
    <xf numFmtId="0" fontId="2" fillId="0" borderId="0"/>
    <xf numFmtId="0" fontId="116" fillId="0" borderId="0"/>
    <xf numFmtId="0" fontId="116" fillId="0" borderId="0"/>
    <xf numFmtId="0" fontId="116" fillId="0" borderId="0"/>
    <xf numFmtId="0" fontId="116"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0"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0"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168" fontId="10" fillId="0" borderId="0"/>
    <xf numFmtId="0" fontId="10" fillId="0" borderId="0"/>
    <xf numFmtId="168" fontId="10" fillId="0" borderId="0"/>
    <xf numFmtId="0" fontId="10"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68" fontId="10" fillId="0" borderId="0"/>
    <xf numFmtId="0" fontId="10" fillId="0" borderId="0"/>
    <xf numFmtId="0" fontId="10"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9"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68" fontId="9" fillId="0" borderId="0"/>
    <xf numFmtId="179" fontId="10" fillId="0" borderId="0"/>
    <xf numFmtId="179" fontId="10" fillId="0" borderId="0"/>
    <xf numFmtId="0" fontId="2"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0"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179" fontId="10" fillId="0" borderId="0"/>
    <xf numFmtId="179" fontId="10" fillId="0" borderId="0"/>
    <xf numFmtId="179" fontId="10" fillId="0" borderId="0"/>
    <xf numFmtId="179"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2" fillId="0" borderId="0"/>
    <xf numFmtId="0"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10"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7" fillId="0" borderId="0"/>
    <xf numFmtId="0" fontId="10" fillId="0" borderId="0"/>
    <xf numFmtId="0" fontId="2" fillId="0" borderId="0"/>
    <xf numFmtId="0" fontId="9" fillId="0" borderId="0"/>
    <xf numFmtId="168" fontId="7" fillId="0" borderId="0"/>
    <xf numFmtId="0" fontId="2" fillId="0" borderId="0"/>
    <xf numFmtId="0" fontId="116" fillId="0" borderId="0"/>
    <xf numFmtId="0" fontId="116" fillId="0" borderId="0"/>
    <xf numFmtId="179"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9"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10" fillId="0" borderId="0"/>
    <xf numFmtId="0" fontId="10" fillId="0" borderId="0"/>
    <xf numFmtId="168" fontId="7" fillId="0" borderId="0"/>
    <xf numFmtId="0" fontId="46" fillId="0" borderId="0"/>
    <xf numFmtId="0" fontId="2" fillId="0" borderId="0"/>
    <xf numFmtId="168" fontId="7" fillId="0" borderId="0"/>
    <xf numFmtId="0" fontId="116"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168" fontId="7" fillId="0" borderId="0"/>
    <xf numFmtId="168" fontId="7" fillId="0" borderId="0"/>
    <xf numFmtId="0" fontId="116" fillId="0" borderId="0"/>
    <xf numFmtId="179" fontId="10" fillId="0" borderId="0"/>
    <xf numFmtId="179" fontId="10" fillId="0" borderId="0"/>
    <xf numFmtId="179" fontId="2" fillId="0" borderId="0"/>
    <xf numFmtId="0" fontId="2" fillId="0" borderId="0"/>
    <xf numFmtId="179" fontId="2" fillId="0" borderId="0"/>
    <xf numFmtId="0" fontId="2" fillId="0" borderId="0"/>
    <xf numFmtId="179"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0" fillId="0" borderId="0"/>
    <xf numFmtId="168" fontId="7" fillId="0" borderId="0"/>
    <xf numFmtId="168" fontId="7" fillId="0" borderId="0"/>
    <xf numFmtId="0" fontId="116" fillId="0" borderId="0"/>
    <xf numFmtId="179" fontId="10" fillId="0" borderId="0"/>
    <xf numFmtId="179" fontId="10"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10" fillId="0" borderId="0"/>
    <xf numFmtId="179" fontId="1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79" fontId="10" fillId="0" borderId="0"/>
    <xf numFmtId="0" fontId="57"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57" fillId="0" borderId="0"/>
    <xf numFmtId="179" fontId="2"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2"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8" fillId="0" borderId="0"/>
    <xf numFmtId="0" fontId="2"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8" fillId="0" borderId="0"/>
    <xf numFmtId="0" fontId="8" fillId="0" borderId="0"/>
    <xf numFmtId="0" fontId="8" fillId="0" borderId="0"/>
    <xf numFmtId="0" fontId="8" fillId="0" borderId="0"/>
    <xf numFmtId="179" fontId="2" fillId="0" borderId="0"/>
    <xf numFmtId="0" fontId="8" fillId="0" borderId="0"/>
    <xf numFmtId="179" fontId="8" fillId="0" borderId="0"/>
    <xf numFmtId="0" fontId="8" fillId="0" borderId="0"/>
    <xf numFmtId="0" fontId="2" fillId="0" borderId="0"/>
    <xf numFmtId="0" fontId="8"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79" fontId="8" fillId="0" borderId="0"/>
    <xf numFmtId="179" fontId="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57"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2" fillId="0" borderId="0"/>
    <xf numFmtId="0" fontId="116" fillId="0" borderId="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8" fillId="0" borderId="0"/>
    <xf numFmtId="0" fontId="8" fillId="0" borderId="0"/>
    <xf numFmtId="168" fontId="8" fillId="0" borderId="0"/>
    <xf numFmtId="0" fontId="57" fillId="0" borderId="0"/>
    <xf numFmtId="168"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57" fillId="0" borderId="0"/>
    <xf numFmtId="0" fontId="2" fillId="0" borderId="0"/>
    <xf numFmtId="0" fontId="57" fillId="0" borderId="0"/>
    <xf numFmtId="168" fontId="2" fillId="0" borderId="0"/>
    <xf numFmtId="0" fontId="57" fillId="0" borderId="0"/>
    <xf numFmtId="168" fontId="2" fillId="0" borderId="0"/>
    <xf numFmtId="0" fontId="57"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179"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179"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6" fillId="0" borderId="0"/>
    <xf numFmtId="179" fontId="8"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179" fontId="8" fillId="0" borderId="0"/>
    <xf numFmtId="179" fontId="8"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16" fillId="0" borderId="0"/>
    <xf numFmtId="179" fontId="116" fillId="0" borderId="0"/>
    <xf numFmtId="179" fontId="116" fillId="0" borderId="0"/>
    <xf numFmtId="179" fontId="116"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168" fontId="25" fillId="0" borderId="0"/>
    <xf numFmtId="0" fontId="2" fillId="0" borderId="0"/>
    <xf numFmtId="0" fontId="57" fillId="0" borderId="0"/>
    <xf numFmtId="168" fontId="2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57"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9" fontId="116" fillId="0" borderId="0"/>
    <xf numFmtId="0" fontId="2"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79" fontId="2"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9"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57"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57" fillId="0" borderId="0"/>
    <xf numFmtId="0" fontId="2" fillId="0" borderId="0"/>
    <xf numFmtId="0" fontId="57"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79" fontId="116" fillId="0" borderId="0"/>
    <xf numFmtId="179" fontId="116" fillId="0" borderId="0"/>
    <xf numFmtId="179" fontId="116" fillId="0" borderId="0"/>
    <xf numFmtId="179"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2"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69"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2" fillId="0" borderId="0"/>
    <xf numFmtId="0" fontId="57"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60" fillId="0" borderId="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9"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168" fontId="2" fillId="0" borderId="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1" fillId="0" borderId="0">
      <alignment horizontal="left"/>
    </xf>
    <xf numFmtId="0" fontId="2" fillId="0" borderId="0"/>
    <xf numFmtId="0" fontId="2" fillId="0" borderId="0"/>
    <xf numFmtId="168" fontId="2" fillId="0" borderId="0"/>
    <xf numFmtId="3" fontId="2" fillId="7" borderId="6" applyFont="0">
      <alignment horizontal="right" vertical="center"/>
      <protection locked="0"/>
    </xf>
    <xf numFmtId="168" fontId="62" fillId="0" borderId="0"/>
    <xf numFmtId="0" fontId="62" fillId="0" borderId="0"/>
    <xf numFmtId="168" fontId="62" fillId="0" borderId="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7" fillId="0" borderId="0"/>
    <xf numFmtId="175" fontId="18" fillId="0" borderId="0" applyFont="0" applyFill="0" applyBorder="0" applyAlignment="0" applyProtection="0"/>
    <xf numFmtId="186"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xf numFmtId="0" fontId="2" fillId="0" borderId="0"/>
    <xf numFmtId="168" fontId="2" fillId="0" borderId="0"/>
    <xf numFmtId="0" fontId="46" fillId="0" borderId="6" applyNumberFormat="0">
      <alignment horizontal="center" vertical="top" wrapText="1"/>
    </xf>
    <xf numFmtId="0" fontId="67" fillId="0" borderId="0" applyNumberFormat="0" applyFill="0" applyBorder="0" applyAlignment="0" applyProtection="0"/>
    <xf numFmtId="3" fontId="2" fillId="62" borderId="6" applyFont="0">
      <alignment horizontal="right" vertical="center"/>
    </xf>
    <xf numFmtId="187" fontId="2" fillId="62" borderId="6" applyFont="0">
      <alignment horizontal="right" vertical="center"/>
    </xf>
    <xf numFmtId="0" fontId="68" fillId="0" borderId="0"/>
    <xf numFmtId="0" fontId="7" fillId="0" borderId="0"/>
    <xf numFmtId="0" fontId="7" fillId="0" borderId="0"/>
    <xf numFmtId="0" fontId="7" fillId="0" borderId="0"/>
    <xf numFmtId="168" fontId="7" fillId="0" borderId="0"/>
    <xf numFmtId="168"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9" fontId="27" fillId="0" borderId="0" applyFill="0" applyBorder="0" applyAlignment="0"/>
    <xf numFmtId="188" fontId="18" fillId="0" borderId="0" applyFill="0" applyBorder="0" applyAlignment="0"/>
    <xf numFmtId="189" fontId="18" fillId="0" borderId="0" applyFill="0" applyBorder="0" applyAlignment="0"/>
    <xf numFmtId="0" fontId="70" fillId="0" borderId="0">
      <alignment horizontal="center" vertical="top"/>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7" fillId="0" borderId="23"/>
    <xf numFmtId="185" fontId="6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0" fontId="8" fillId="0" borderId="0" applyFont="0" applyFill="0" applyBorder="0" applyAlignment="0" applyProtection="0"/>
    <xf numFmtId="191" fontId="2" fillId="0" borderId="0" applyFon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1" fontId="75" fillId="0" borderId="0" applyFill="0" applyProtection="0">
      <alignment horizontal="right"/>
    </xf>
    <xf numFmtId="42" fontId="76" fillId="0" borderId="0" applyFont="0" applyFill="0" applyBorder="0" applyAlignment="0" applyProtection="0"/>
    <xf numFmtId="44" fontId="76" fillId="0" borderId="0" applyFont="0" applyFill="0" applyBorder="0" applyAlignment="0" applyProtection="0"/>
    <xf numFmtId="0" fontId="46" fillId="0" borderId="0"/>
    <xf numFmtId="0" fontId="77" fillId="0" borderId="0"/>
    <xf numFmtId="38" fontId="8" fillId="0" borderId="0" applyFont="0" applyFill="0" applyBorder="0" applyAlignment="0" applyProtection="0"/>
    <xf numFmtId="40" fontId="8" fillId="0" borderId="0" applyFont="0" applyFill="0" applyBorder="0" applyAlignment="0" applyProtection="0"/>
    <xf numFmtId="41" fontId="76" fillId="0" borderId="0" applyFont="0" applyFill="0" applyBorder="0" applyAlignment="0" applyProtection="0"/>
    <xf numFmtId="43" fontId="76" fillId="0" borderId="0" applyFont="0" applyFill="0" applyBorder="0" applyAlignment="0" applyProtection="0"/>
    <xf numFmtId="0" fontId="2" fillId="0" borderId="0"/>
    <xf numFmtId="0" fontId="2" fillId="0" borderId="0"/>
    <xf numFmtId="0" fontId="116" fillId="0" borderId="0"/>
    <xf numFmtId="0" fontId="2" fillId="0" borderId="0">
      <alignment vertical="center"/>
    </xf>
    <xf numFmtId="166" fontId="116" fillId="0" borderId="0" applyFont="0" applyFill="0" applyBorder="0" applyAlignment="0" applyProtection="0"/>
  </cellStyleXfs>
  <cellXfs count="781">
    <xf numFmtId="0" fontId="0" fillId="0" borderId="0" xfId="0"/>
    <xf numFmtId="0" fontId="2" fillId="69" borderId="6" xfId="12" applyFont="1" applyFill="1" applyBorder="1" applyAlignment="1">
      <alignment horizontal="left" vertical="center" wrapText="1"/>
    </xf>
    <xf numFmtId="0" fontId="2" fillId="0" borderId="0" xfId="12" applyFont="1" applyFill="1" applyBorder="1" applyProtection="1"/>
    <xf numFmtId="0" fontId="2" fillId="0" borderId="0" xfId="0" applyFont="1"/>
    <xf numFmtId="0" fontId="1" fillId="0" borderId="0" xfId="0" applyFont="1"/>
    <xf numFmtId="0" fontId="78" fillId="0" borderId="0" xfId="0" applyFont="1"/>
    <xf numFmtId="0" fontId="2" fillId="0" borderId="0" xfId="0" applyFont="1" applyBorder="1"/>
    <xf numFmtId="0" fontId="1" fillId="0" borderId="0" xfId="0" applyFont="1" applyBorder="1"/>
    <xf numFmtId="0" fontId="78" fillId="0" borderId="0" xfId="0" applyFont="1" applyBorder="1"/>
    <xf numFmtId="0" fontId="2" fillId="0" borderId="24" xfId="0" applyFont="1" applyBorder="1"/>
    <xf numFmtId="0" fontId="79" fillId="0" borderId="24" xfId="0" applyFont="1" applyBorder="1" applyAlignment="1">
      <alignment horizontal="center" vertical="center"/>
    </xf>
    <xf numFmtId="0" fontId="2" fillId="0" borderId="25" xfId="0" applyFont="1" applyBorder="1" applyAlignment="1">
      <alignment horizontal="right" vertical="center" wrapText="1"/>
    </xf>
    <xf numFmtId="0" fontId="2" fillId="0" borderId="26" xfId="0" applyFont="1" applyBorder="1" applyAlignment="1">
      <alignment vertical="center" wrapText="1"/>
    </xf>
    <xf numFmtId="0" fontId="2" fillId="0" borderId="25" xfId="0" applyFont="1" applyFill="1" applyBorder="1" applyAlignment="1">
      <alignment horizontal="center" vertical="center" wrapText="1"/>
    </xf>
    <xf numFmtId="0" fontId="2" fillId="0" borderId="6" xfId="0" applyFont="1" applyBorder="1" applyAlignment="1">
      <alignment vertical="center" wrapText="1"/>
    </xf>
    <xf numFmtId="192" fontId="2" fillId="0" borderId="6" xfId="0" applyNumberFormat="1" applyFont="1" applyFill="1" applyBorder="1" applyAlignment="1" applyProtection="1">
      <alignment vertical="center" wrapText="1"/>
      <protection locked="0"/>
    </xf>
    <xf numFmtId="192" fontId="1" fillId="0" borderId="6" xfId="0" applyNumberFormat="1" applyFont="1" applyFill="1" applyBorder="1" applyAlignment="1" applyProtection="1">
      <alignment vertical="center" wrapText="1"/>
      <protection locked="0"/>
    </xf>
    <xf numFmtId="192" fontId="1" fillId="0" borderId="27" xfId="0" applyNumberFormat="1" applyFont="1" applyFill="1" applyBorder="1" applyAlignment="1" applyProtection="1">
      <alignment vertical="center" wrapText="1"/>
      <protection locked="0"/>
    </xf>
    <xf numFmtId="0" fontId="78" fillId="0" borderId="0" xfId="0" applyFont="1" applyFill="1"/>
    <xf numFmtId="192" fontId="2" fillId="70" borderId="6" xfId="0" applyNumberFormat="1" applyFont="1" applyFill="1" applyBorder="1" applyAlignment="1" applyProtection="1">
      <alignment vertical="center"/>
      <protection locked="0"/>
    </xf>
    <xf numFmtId="192" fontId="80" fillId="70" borderId="6" xfId="0" applyNumberFormat="1" applyFont="1" applyFill="1" applyBorder="1" applyAlignment="1" applyProtection="1">
      <alignment vertical="center"/>
      <protection locked="0"/>
    </xf>
    <xf numFmtId="192" fontId="80" fillId="70" borderId="27"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3" fillId="0" borderId="0" xfId="0" applyFont="1" applyFill="1" applyBorder="1" applyAlignment="1" applyProtection="1">
      <alignment horizontal="center" vertical="center"/>
    </xf>
    <xf numFmtId="10" fontId="2" fillId="0" borderId="0" xfId="8" applyNumberFormat="1" applyFont="1" applyFill="1" applyBorder="1" applyProtection="1">
      <protection locked="0"/>
    </xf>
    <xf numFmtId="0" fontId="2" fillId="0" borderId="0" xfId="0" applyFont="1" applyFill="1" applyBorder="1" applyProtection="1">
      <protection locked="0"/>
    </xf>
    <xf numFmtId="0" fontId="44" fillId="0" borderId="0" xfId="0" applyFont="1" applyFill="1" applyBorder="1" applyProtection="1">
      <protection locked="0"/>
    </xf>
    <xf numFmtId="0" fontId="43" fillId="0" borderId="30" xfId="0" applyFont="1" applyFill="1" applyBorder="1" applyAlignment="1" applyProtection="1">
      <alignment horizontal="center" vertical="center"/>
    </xf>
    <xf numFmtId="0" fontId="2" fillId="0" borderId="26" xfId="0" applyFont="1" applyFill="1" applyBorder="1" applyProtection="1"/>
    <xf numFmtId="0" fontId="2" fillId="0" borderId="25" xfId="0" applyFont="1" applyFill="1" applyBorder="1" applyAlignment="1" applyProtection="1">
      <alignment horizontal="left" indent="1"/>
    </xf>
    <xf numFmtId="0" fontId="43" fillId="0" borderId="12"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2" xfId="0" applyFont="1" applyFill="1" applyBorder="1" applyAlignment="1" applyProtection="1">
      <alignment horizontal="left"/>
    </xf>
    <xf numFmtId="192" fontId="2" fillId="0" borderId="6" xfId="2" applyNumberFormat="1" applyFont="1" applyFill="1" applyBorder="1" applyAlignment="1" applyProtection="1">
      <alignment horizontal="right"/>
    </xf>
    <xf numFmtId="192" fontId="2" fillId="71" borderId="6" xfId="2" applyNumberFormat="1" applyFont="1" applyFill="1" applyBorder="1" applyAlignment="1" applyProtection="1">
      <alignment horizontal="right"/>
    </xf>
    <xf numFmtId="192" fontId="2" fillId="0" borderId="31" xfId="0" applyNumberFormat="1" applyFont="1" applyFill="1" applyBorder="1" applyAlignment="1" applyProtection="1">
      <alignment horizontal="right"/>
    </xf>
    <xf numFmtId="192" fontId="2" fillId="0" borderId="6" xfId="0" applyNumberFormat="1" applyFont="1" applyFill="1" applyBorder="1" applyAlignment="1" applyProtection="1">
      <alignment horizontal="right"/>
    </xf>
    <xf numFmtId="192" fontId="2" fillId="71" borderId="27" xfId="0" applyNumberFormat="1" applyFont="1" applyFill="1" applyBorder="1" applyAlignment="1" applyProtection="1">
      <alignment horizontal="right"/>
    </xf>
    <xf numFmtId="0" fontId="2" fillId="0" borderId="12" xfId="0" applyFont="1" applyFill="1" applyBorder="1" applyAlignment="1" applyProtection="1">
      <alignment horizontal="left" indent="2"/>
    </xf>
    <xf numFmtId="0" fontId="2" fillId="0" borderId="12" xfId="0" applyFont="1" applyFill="1" applyBorder="1" applyAlignment="1" applyProtection="1">
      <alignment horizontal="left" indent="1"/>
    </xf>
    <xf numFmtId="0" fontId="43" fillId="0" borderId="12" xfId="0" applyFont="1" applyFill="1" applyBorder="1" applyAlignment="1" applyProtection="1"/>
    <xf numFmtId="192" fontId="2" fillId="0" borderId="6" xfId="2" applyNumberFormat="1" applyFont="1" applyFill="1" applyBorder="1" applyAlignment="1" applyProtection="1">
      <alignment horizontal="right"/>
      <protection locked="0"/>
    </xf>
    <xf numFmtId="192" fontId="2" fillId="0" borderId="31" xfId="0" applyNumberFormat="1" applyFont="1" applyFill="1" applyBorder="1" applyAlignment="1" applyProtection="1">
      <alignment horizontal="right"/>
      <protection locked="0"/>
    </xf>
    <xf numFmtId="192" fontId="2" fillId="0" borderId="6" xfId="0" applyNumberFormat="1" applyFont="1" applyFill="1" applyBorder="1" applyAlignment="1" applyProtection="1">
      <alignment horizontal="right"/>
      <protection locked="0"/>
    </xf>
    <xf numFmtId="192" fontId="2" fillId="0" borderId="27" xfId="0" applyNumberFormat="1" applyFont="1" applyFill="1" applyBorder="1" applyAlignment="1" applyProtection="1">
      <alignment horizontal="right"/>
    </xf>
    <xf numFmtId="0" fontId="2" fillId="0" borderId="32" xfId="0" applyFont="1" applyFill="1" applyBorder="1" applyAlignment="1" applyProtection="1">
      <alignment horizontal="left" indent="1"/>
    </xf>
    <xf numFmtId="0" fontId="43" fillId="0" borderId="33" xfId="0" applyFont="1" applyFill="1" applyBorder="1" applyAlignment="1" applyProtection="1"/>
    <xf numFmtId="192" fontId="2" fillId="71" borderId="28" xfId="2" applyNumberFormat="1" applyFont="1" applyFill="1" applyBorder="1" applyAlignment="1" applyProtection="1">
      <alignment horizontal="right"/>
    </xf>
    <xf numFmtId="192" fontId="2" fillId="71" borderId="29" xfId="0" applyNumberFormat="1" applyFont="1" applyFill="1" applyBorder="1" applyAlignment="1" applyProtection="1">
      <alignment horizontal="right"/>
    </xf>
    <xf numFmtId="0" fontId="81" fillId="0" borderId="0" xfId="0" applyFont="1" applyAlignment="1">
      <alignment vertical="center"/>
    </xf>
    <xf numFmtId="0" fontId="82" fillId="0" borderId="0" xfId="0" applyFont="1"/>
    <xf numFmtId="0" fontId="2" fillId="0" borderId="0" xfId="0" applyFont="1" applyFill="1" applyBorder="1"/>
    <xf numFmtId="0" fontId="44" fillId="0" borderId="0" xfId="0" applyFont="1" applyFill="1" applyBorder="1" applyAlignment="1" applyProtection="1">
      <alignment horizontal="right"/>
      <protection locked="0"/>
    </xf>
    <xf numFmtId="0" fontId="2" fillId="0" borderId="30" xfId="0" applyFont="1" applyFill="1" applyBorder="1" applyAlignment="1">
      <alignment horizontal="left" vertical="center" indent="1"/>
    </xf>
    <xf numFmtId="0" fontId="2" fillId="0" borderId="26" xfId="0" applyFont="1" applyFill="1" applyBorder="1" applyAlignment="1">
      <alignment horizontal="left" vertical="center"/>
    </xf>
    <xf numFmtId="0" fontId="2" fillId="0" borderId="25" xfId="0" applyFont="1" applyFill="1" applyBorder="1" applyAlignment="1">
      <alignment horizontal="left" vertical="center" indent="1"/>
    </xf>
    <xf numFmtId="0" fontId="2" fillId="0" borderId="6"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5" xfId="0" applyFont="1" applyFill="1" applyBorder="1" applyAlignment="1">
      <alignment horizontal="left" indent="1"/>
    </xf>
    <xf numFmtId="38" fontId="2" fillId="0" borderId="6" xfId="0" applyNumberFormat="1" applyFont="1" applyFill="1" applyBorder="1" applyAlignment="1" applyProtection="1">
      <alignment horizontal="right"/>
      <protection locked="0"/>
    </xf>
    <xf numFmtId="38" fontId="2" fillId="0" borderId="27" xfId="0" applyNumberFormat="1" applyFont="1" applyFill="1" applyBorder="1" applyAlignment="1" applyProtection="1">
      <alignment horizontal="right"/>
      <protection locked="0"/>
    </xf>
    <xf numFmtId="0" fontId="2" fillId="0" borderId="6" xfId="0" applyFont="1" applyFill="1" applyBorder="1" applyAlignment="1">
      <alignment horizontal="left" wrapText="1" indent="1"/>
    </xf>
    <xf numFmtId="0" fontId="2" fillId="0" borderId="6" xfId="0" applyFont="1" applyFill="1" applyBorder="1" applyAlignment="1">
      <alignment horizontal="left" wrapText="1" indent="2"/>
    </xf>
    <xf numFmtId="0" fontId="43" fillId="0" borderId="6" xfId="0" applyFont="1" applyFill="1" applyBorder="1" applyAlignment="1"/>
    <xf numFmtId="0" fontId="43" fillId="0" borderId="6" xfId="0" applyFont="1" applyFill="1" applyBorder="1" applyAlignment="1">
      <alignment horizontal="left"/>
    </xf>
    <xf numFmtId="0" fontId="43" fillId="0" borderId="6" xfId="0" applyFont="1" applyFill="1" applyBorder="1" applyAlignment="1">
      <alignment horizontal="center"/>
    </xf>
    <xf numFmtId="0" fontId="2" fillId="0" borderId="6" xfId="0" applyFont="1" applyFill="1" applyBorder="1" applyAlignment="1">
      <alignment horizontal="left" indent="1"/>
    </xf>
    <xf numFmtId="0" fontId="43" fillId="0" borderId="6" xfId="0" applyFont="1" applyFill="1" applyBorder="1" applyAlignment="1">
      <alignment horizontal="left" indent="1"/>
    </xf>
    <xf numFmtId="0" fontId="43" fillId="0" borderId="6" xfId="0" applyFont="1" applyFill="1" applyBorder="1" applyAlignment="1">
      <alignment horizontal="left" vertical="center" wrapText="1"/>
    </xf>
    <xf numFmtId="0" fontId="2" fillId="0" borderId="32" xfId="0" applyFont="1" applyFill="1" applyBorder="1" applyAlignment="1">
      <alignment horizontal="left" vertical="center" indent="1"/>
    </xf>
    <xf numFmtId="0" fontId="43" fillId="0" borderId="28" xfId="0" applyFont="1" applyFill="1" applyBorder="1" applyAlignment="1"/>
    <xf numFmtId="0" fontId="82" fillId="0" borderId="0" xfId="0" applyFont="1" applyBorder="1"/>
    <xf numFmtId="0" fontId="44" fillId="0" borderId="0" xfId="0" applyFont="1" applyFill="1" applyAlignment="1">
      <alignment horizontal="center"/>
    </xf>
    <xf numFmtId="0" fontId="1" fillId="0" borderId="25" xfId="0" applyFont="1" applyBorder="1" applyAlignment="1">
      <alignment horizontal="center" vertical="center" wrapText="1"/>
    </xf>
    <xf numFmtId="0" fontId="1" fillId="0" borderId="6" xfId="0" applyFont="1" applyFill="1" applyBorder="1" applyAlignment="1">
      <alignment vertical="center" wrapText="1"/>
    </xf>
    <xf numFmtId="0" fontId="1" fillId="0" borderId="32" xfId="0" applyFont="1" applyBorder="1" applyAlignment="1">
      <alignment horizontal="center" vertical="center" wrapText="1"/>
    </xf>
    <xf numFmtId="0" fontId="79" fillId="0" borderId="28"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wrapText="1"/>
    </xf>
    <xf numFmtId="0" fontId="1" fillId="0" borderId="0" xfId="0" applyFont="1" applyFill="1" applyBorder="1" applyAlignment="1">
      <alignment wrapText="1"/>
    </xf>
    <xf numFmtId="0" fontId="2" fillId="0" borderId="0" xfId="0" applyFont="1" applyBorder="1" applyAlignment="1">
      <alignment horizontal="left" wrapText="1"/>
    </xf>
    <xf numFmtId="0" fontId="43"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30" xfId="0" applyFont="1" applyBorder="1"/>
    <xf numFmtId="0" fontId="2" fillId="0" borderId="25" xfId="0" applyFont="1" applyBorder="1" applyAlignment="1">
      <alignment vertical="center"/>
    </xf>
    <xf numFmtId="0" fontId="2" fillId="0" borderId="12" xfId="0" applyFont="1" applyBorder="1" applyAlignment="1">
      <alignment wrapText="1"/>
    </xf>
    <xf numFmtId="0" fontId="1" fillId="0" borderId="34" xfId="0" applyFont="1" applyBorder="1" applyAlignment="1"/>
    <xf numFmtId="0" fontId="2" fillId="0" borderId="34" xfId="0" applyFont="1" applyBorder="1" applyAlignment="1"/>
    <xf numFmtId="0" fontId="2" fillId="0" borderId="34" xfId="0" applyFont="1" applyBorder="1" applyAlignment="1">
      <alignment wrapText="1"/>
    </xf>
    <xf numFmtId="0" fontId="2" fillId="0" borderId="32" xfId="0" applyFont="1" applyBorder="1"/>
    <xf numFmtId="0" fontId="2" fillId="0" borderId="35" xfId="0" applyFont="1" applyBorder="1" applyAlignment="1">
      <alignment wrapText="1"/>
    </xf>
    <xf numFmtId="0" fontId="2" fillId="0" borderId="0" xfId="12" applyFont="1" applyFill="1" applyBorder="1" applyAlignment="1" applyProtection="1"/>
    <xf numFmtId="0" fontId="44" fillId="0" borderId="0" xfId="12" applyFont="1" applyFill="1" applyBorder="1" applyAlignment="1" applyProtection="1">
      <alignment horizontal="right"/>
    </xf>
    <xf numFmtId="0" fontId="43" fillId="0" borderId="26" xfId="12" applyFont="1" applyFill="1" applyBorder="1" applyAlignment="1" applyProtection="1">
      <alignment horizontal="center" vertical="center"/>
    </xf>
    <xf numFmtId="0" fontId="43" fillId="0" borderId="37" xfId="12" applyFont="1" applyFill="1" applyBorder="1" applyAlignment="1" applyProtection="1">
      <alignment horizontal="center" vertical="center"/>
    </xf>
    <xf numFmtId="0" fontId="2" fillId="0" borderId="0" xfId="12" applyFont="1" applyFill="1" applyBorder="1" applyAlignment="1" applyProtection="1">
      <alignment vertical="center"/>
    </xf>
    <xf numFmtId="0" fontId="78" fillId="0" borderId="6" xfId="0" applyFont="1" applyBorder="1"/>
    <xf numFmtId="0" fontId="1" fillId="0" borderId="25" xfId="0" applyFont="1" applyBorder="1" applyAlignment="1">
      <alignment horizontal="center"/>
    </xf>
    <xf numFmtId="167" fontId="78" fillId="0" borderId="0" xfId="0" applyNumberFormat="1" applyFont="1"/>
    <xf numFmtId="0" fontId="1" fillId="0" borderId="0" xfId="0" applyFont="1" applyAlignment="1">
      <alignment vertical="center"/>
    </xf>
    <xf numFmtId="0" fontId="1" fillId="0" borderId="25" xfId="0" applyFont="1" applyBorder="1" applyAlignment="1">
      <alignment horizontal="center" vertical="center"/>
    </xf>
    <xf numFmtId="0" fontId="78" fillId="0" borderId="0" xfId="0" applyFont="1" applyAlignment="1"/>
    <xf numFmtId="0" fontId="1" fillId="0" borderId="38" xfId="0" applyFont="1" applyBorder="1" applyAlignment="1">
      <alignment wrapText="1"/>
    </xf>
    <xf numFmtId="0" fontId="1" fillId="0" borderId="0" xfId="0" applyFont="1" applyAlignment="1">
      <alignment horizontal="center" vertical="center"/>
    </xf>
    <xf numFmtId="0" fontId="1" fillId="0" borderId="0" xfId="0" applyFont="1" applyFill="1"/>
    <xf numFmtId="0" fontId="2" fillId="0" borderId="30" xfId="10" applyFont="1" applyFill="1" applyBorder="1" applyAlignment="1" applyProtection="1">
      <alignment horizontal="center" vertical="center"/>
      <protection locked="0"/>
    </xf>
    <xf numFmtId="0" fontId="43" fillId="69" borderId="39" xfId="10" applyFont="1" applyFill="1" applyBorder="1" applyAlignment="1" applyProtection="1">
      <alignment horizontal="center" vertical="center" wrapText="1"/>
      <protection locked="0"/>
    </xf>
    <xf numFmtId="164" fontId="2" fillId="69" borderId="37" xfId="4" applyNumberFormat="1" applyFont="1" applyFill="1" applyBorder="1" applyAlignment="1" applyProtection="1">
      <alignment horizontal="center" vertical="center"/>
      <protection locked="0"/>
    </xf>
    <xf numFmtId="0" fontId="2" fillId="0" borderId="25" xfId="10" applyFont="1" applyFill="1" applyBorder="1" applyAlignment="1" applyProtection="1">
      <alignment horizontal="center" vertical="center"/>
      <protection locked="0"/>
    </xf>
    <xf numFmtId="0" fontId="79" fillId="71" borderId="6" xfId="0" applyFont="1" applyFill="1" applyBorder="1" applyAlignment="1">
      <alignment horizontal="left" vertical="top" wrapText="1"/>
    </xf>
    <xf numFmtId="192" fontId="2" fillId="71" borderId="27" xfId="4" applyNumberFormat="1" applyFont="1" applyFill="1" applyBorder="1" applyAlignment="1" applyProtection="1">
      <alignment vertical="top"/>
    </xf>
    <xf numFmtId="0" fontId="2" fillId="69" borderId="16" xfId="14" applyFont="1" applyFill="1" applyBorder="1" applyAlignment="1" applyProtection="1">
      <alignment vertical="center" wrapText="1"/>
      <protection locked="0"/>
    </xf>
    <xf numFmtId="192" fontId="2" fillId="69" borderId="27" xfId="4" applyNumberFormat="1" applyFont="1" applyFill="1" applyBorder="1" applyAlignment="1" applyProtection="1">
      <alignment vertical="top"/>
      <protection locked="0"/>
    </xf>
    <xf numFmtId="0" fontId="2" fillId="69" borderId="6" xfId="14" applyFont="1" applyFill="1" applyBorder="1" applyAlignment="1" applyProtection="1">
      <alignment vertical="center" wrapText="1"/>
      <protection locked="0"/>
    </xf>
    <xf numFmtId="0" fontId="2" fillId="69" borderId="40"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xf>
    <xf numFmtId="0" fontId="2" fillId="69" borderId="16" xfId="14" applyFont="1" applyFill="1" applyBorder="1" applyAlignment="1" applyProtection="1">
      <alignment horizontal="left" vertical="center" wrapText="1"/>
      <protection locked="0"/>
    </xf>
    <xf numFmtId="192" fontId="2" fillId="69"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protection locked="0"/>
    </xf>
    <xf numFmtId="0" fontId="2" fillId="69" borderId="6" xfId="10" applyFont="1" applyFill="1" applyBorder="1" applyAlignment="1" applyProtection="1">
      <alignment horizontal="left" vertical="center" wrapText="1"/>
      <protection locked="0"/>
    </xf>
    <xf numFmtId="0" fontId="2" fillId="0" borderId="6" xfId="14" applyFont="1" applyBorder="1" applyAlignment="1" applyProtection="1">
      <alignment horizontal="left" vertical="center" wrapText="1"/>
      <protection locked="0"/>
    </xf>
    <xf numFmtId="0" fontId="2" fillId="0" borderId="0" xfId="14" applyFont="1" applyBorder="1" applyAlignment="1" applyProtection="1">
      <alignment wrapText="1"/>
      <protection locked="0"/>
    </xf>
    <xf numFmtId="0" fontId="2" fillId="0" borderId="6" xfId="14" applyFont="1" applyFill="1" applyBorder="1" applyAlignment="1" applyProtection="1">
      <alignment horizontal="left" vertical="center" wrapText="1"/>
      <protection locked="0"/>
    </xf>
    <xf numFmtId="1" fontId="43" fillId="71" borderId="6" xfId="4" applyNumberFormat="1" applyFont="1" applyFill="1" applyBorder="1" applyAlignment="1" applyProtection="1">
      <alignment horizontal="left" vertical="top" wrapText="1"/>
    </xf>
    <xf numFmtId="0" fontId="2" fillId="0" borderId="25" xfId="10" applyFont="1" applyFill="1" applyBorder="1" applyAlignment="1" applyProtection="1">
      <alignment horizontal="center" vertical="center" wrapText="1"/>
      <protection locked="0"/>
    </xf>
    <xf numFmtId="0" fontId="43" fillId="69" borderId="6"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indent="2"/>
      <protection locked="0"/>
    </xf>
    <xf numFmtId="0" fontId="43" fillId="71" borderId="6" xfId="14" applyFont="1" applyFill="1" applyBorder="1" applyAlignment="1" applyProtection="1">
      <alignment vertical="center" wrapText="1"/>
      <protection locked="0"/>
    </xf>
    <xf numFmtId="0" fontId="2" fillId="0" borderId="32" xfId="10" applyFont="1" applyFill="1" applyBorder="1" applyAlignment="1" applyProtection="1">
      <alignment horizontal="center" vertical="center" wrapText="1"/>
      <protection locked="0"/>
    </xf>
    <xf numFmtId="0" fontId="43" fillId="71" borderId="28" xfId="14" applyFont="1" applyFill="1" applyBorder="1" applyAlignment="1" applyProtection="1">
      <alignment vertical="center" wrapText="1"/>
      <protection locked="0"/>
    </xf>
    <xf numFmtId="192" fontId="2" fillId="71" borderId="29" xfId="4" applyNumberFormat="1" applyFont="1" applyFill="1" applyBorder="1" applyAlignment="1" applyProtection="1">
      <alignment vertical="top" wrapText="1"/>
    </xf>
    <xf numFmtId="0" fontId="43" fillId="0" borderId="0" xfId="12" applyFont="1" applyFill="1" applyBorder="1" applyAlignment="1" applyProtection="1"/>
    <xf numFmtId="0" fontId="1" fillId="0" borderId="4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4" xfId="0" applyFont="1" applyBorder="1" applyAlignment="1">
      <alignment wrapText="1"/>
    </xf>
    <xf numFmtId="192" fontId="1" fillId="0" borderId="45" xfId="0" applyNumberFormat="1" applyFont="1" applyBorder="1" applyAlignment="1">
      <alignment vertical="center"/>
    </xf>
    <xf numFmtId="167" fontId="1" fillId="0" borderId="46" xfId="0" applyNumberFormat="1" applyFont="1" applyBorder="1" applyAlignment="1">
      <alignment horizontal="center"/>
    </xf>
    <xf numFmtId="167" fontId="78" fillId="0" borderId="0" xfId="0" applyNumberFormat="1" applyFont="1" applyBorder="1" applyAlignment="1">
      <alignment horizontal="center"/>
    </xf>
    <xf numFmtId="0" fontId="1" fillId="0" borderId="47" xfId="0" applyFont="1" applyBorder="1" applyAlignment="1">
      <alignment wrapText="1"/>
    </xf>
    <xf numFmtId="192" fontId="1" fillId="0" borderId="38" xfId="0" applyNumberFormat="1" applyFont="1" applyBorder="1" applyAlignment="1">
      <alignment vertical="center"/>
    </xf>
    <xf numFmtId="167" fontId="1" fillId="0" borderId="48" xfId="0" applyNumberFormat="1" applyFont="1" applyBorder="1" applyAlignment="1">
      <alignment horizontal="center"/>
    </xf>
    <xf numFmtId="192" fontId="81" fillId="0" borderId="38" xfId="0" applyNumberFormat="1" applyFont="1" applyBorder="1" applyAlignment="1">
      <alignment vertical="center"/>
    </xf>
    <xf numFmtId="167" fontId="81" fillId="0" borderId="48" xfId="0" applyNumberFormat="1" applyFont="1" applyBorder="1" applyAlignment="1">
      <alignment horizontal="center"/>
    </xf>
    <xf numFmtId="167" fontId="85" fillId="0" borderId="0" xfId="0" applyNumberFormat="1" applyFont="1" applyBorder="1" applyAlignment="1">
      <alignment horizontal="center"/>
    </xf>
    <xf numFmtId="192" fontId="1" fillId="71" borderId="38" xfId="0" applyNumberFormat="1" applyFont="1" applyFill="1" applyBorder="1" applyAlignment="1">
      <alignment vertical="center"/>
    </xf>
    <xf numFmtId="0" fontId="81" fillId="0" borderId="47" xfId="0" applyFont="1" applyBorder="1" applyAlignment="1">
      <alignment horizontal="right" wrapText="1"/>
    </xf>
    <xf numFmtId="0" fontId="1" fillId="0" borderId="49" xfId="0" applyFont="1" applyBorder="1" applyAlignment="1">
      <alignment wrapText="1"/>
    </xf>
    <xf numFmtId="192" fontId="1" fillId="0" borderId="50" xfId="0" applyNumberFormat="1" applyFont="1" applyBorder="1" applyAlignment="1">
      <alignment vertical="center"/>
    </xf>
    <xf numFmtId="167" fontId="1" fillId="0" borderId="51" xfId="0" applyNumberFormat="1" applyFont="1" applyBorder="1" applyAlignment="1">
      <alignment horizontal="center"/>
    </xf>
    <xf numFmtId="0" fontId="79" fillId="71" borderId="52" xfId="0" applyFont="1" applyFill="1" applyBorder="1" applyAlignment="1">
      <alignment wrapText="1"/>
    </xf>
    <xf numFmtId="192" fontId="79" fillId="71" borderId="53" xfId="0" applyNumberFormat="1" applyFont="1" applyFill="1" applyBorder="1" applyAlignment="1">
      <alignment vertical="center"/>
    </xf>
    <xf numFmtId="167" fontId="79" fillId="71" borderId="54" xfId="0" applyNumberFormat="1" applyFont="1" applyFill="1" applyBorder="1" applyAlignment="1">
      <alignment horizontal="center"/>
    </xf>
    <xf numFmtId="167" fontId="83" fillId="0" borderId="0" xfId="0" applyNumberFormat="1" applyFont="1" applyFill="1" applyBorder="1" applyAlignment="1">
      <alignment horizontal="center"/>
    </xf>
    <xf numFmtId="192" fontId="1" fillId="0" borderId="55" xfId="0" applyNumberFormat="1" applyFont="1" applyBorder="1" applyAlignment="1">
      <alignment vertical="center"/>
    </xf>
    <xf numFmtId="167" fontId="1" fillId="0" borderId="56" xfId="0" applyNumberFormat="1" applyFont="1" applyBorder="1" applyAlignment="1">
      <alignment horizontal="center"/>
    </xf>
    <xf numFmtId="0" fontId="81" fillId="0" borderId="49" xfId="0" applyFont="1" applyBorder="1" applyAlignment="1">
      <alignment horizontal="right" wrapText="1"/>
    </xf>
    <xf numFmtId="192" fontId="81" fillId="0" borderId="50" xfId="0" applyNumberFormat="1" applyFont="1" applyBorder="1" applyAlignment="1">
      <alignment vertical="center"/>
    </xf>
    <xf numFmtId="167" fontId="1" fillId="0" borderId="57" xfId="0" applyNumberFormat="1" applyFont="1" applyBorder="1" applyAlignment="1">
      <alignment horizontal="center"/>
    </xf>
    <xf numFmtId="0" fontId="1" fillId="0" borderId="32" xfId="0" applyFont="1" applyBorder="1" applyAlignment="1">
      <alignment horizontal="center"/>
    </xf>
    <xf numFmtId="0" fontId="79" fillId="71" borderId="58" xfId="0" applyFont="1" applyFill="1" applyBorder="1" applyAlignment="1">
      <alignment wrapText="1"/>
    </xf>
    <xf numFmtId="192" fontId="79" fillId="71" borderId="59" xfId="0" applyNumberFormat="1" applyFont="1" applyFill="1" applyBorder="1" applyAlignment="1">
      <alignment vertical="center"/>
    </xf>
    <xf numFmtId="167" fontId="79" fillId="71" borderId="60" xfId="0" applyNumberFormat="1" applyFont="1" applyFill="1" applyBorder="1" applyAlignment="1">
      <alignment horizontal="center"/>
    </xf>
    <xf numFmtId="0" fontId="1" fillId="0" borderId="25" xfId="0" applyFont="1" applyBorder="1" applyAlignment="1">
      <alignment vertical="center"/>
    </xf>
    <xf numFmtId="192" fontId="1" fillId="0" borderId="6" xfId="0" applyNumberFormat="1" applyFont="1" applyBorder="1" applyAlignment="1"/>
    <xf numFmtId="0" fontId="82" fillId="0" borderId="0" xfId="0" applyFont="1" applyAlignment="1"/>
    <xf numFmtId="0" fontId="2" fillId="69" borderId="32" xfId="10" applyFont="1" applyFill="1" applyBorder="1" applyAlignment="1" applyProtection="1">
      <alignment horizontal="left" vertical="center"/>
      <protection locked="0"/>
    </xf>
    <xf numFmtId="0" fontId="43" fillId="69" borderId="28" xfId="17" applyFont="1" applyFill="1" applyBorder="1" applyAlignment="1" applyProtection="1">
      <protection locked="0"/>
    </xf>
    <xf numFmtId="192" fontId="1" fillId="71" borderId="28" xfId="0" applyNumberFormat="1" applyFont="1" applyFill="1" applyBorder="1"/>
    <xf numFmtId="0" fontId="79" fillId="0" borderId="0" xfId="0" applyFont="1" applyAlignment="1">
      <alignment horizontal="center"/>
    </xf>
    <xf numFmtId="0" fontId="1" fillId="0" borderId="30" xfId="0" applyFont="1" applyBorder="1"/>
    <xf numFmtId="0" fontId="1" fillId="0" borderId="37" xfId="0" applyFont="1" applyBorder="1"/>
    <xf numFmtId="0" fontId="1" fillId="0" borderId="27" xfId="0" applyFont="1" applyBorder="1" applyAlignment="1">
      <alignment horizontal="center" vertical="center"/>
    </xf>
    <xf numFmtId="164" fontId="2" fillId="69" borderId="25" xfId="3" applyNumberFormat="1" applyFont="1" applyFill="1" applyBorder="1" applyAlignment="1" applyProtection="1">
      <alignment horizontal="center" vertical="center" wrapText="1"/>
      <protection locked="0"/>
    </xf>
    <xf numFmtId="164" fontId="2" fillId="69" borderId="6" xfId="3" applyNumberFormat="1" applyFont="1" applyFill="1" applyBorder="1" applyAlignment="1" applyProtection="1">
      <alignment horizontal="center" vertical="center" wrapText="1"/>
      <protection locked="0"/>
    </xf>
    <xf numFmtId="164" fontId="2" fillId="69" borderId="27" xfId="3" applyNumberFormat="1" applyFont="1" applyFill="1" applyBorder="1" applyAlignment="1" applyProtection="1">
      <alignment horizontal="center" vertical="center" wrapText="1"/>
      <protection locked="0"/>
    </xf>
    <xf numFmtId="0" fontId="2" fillId="69" borderId="25" xfId="7" applyFont="1" applyFill="1" applyBorder="1" applyAlignment="1" applyProtection="1">
      <alignment horizontal="right" vertical="center"/>
      <protection locked="0"/>
    </xf>
    <xf numFmtId="192" fontId="1" fillId="0" borderId="25" xfId="0" applyNumberFormat="1" applyFont="1" applyBorder="1" applyAlignment="1"/>
    <xf numFmtId="192" fontId="1" fillId="0" borderId="27" xfId="0" applyNumberFormat="1" applyFont="1" applyBorder="1" applyAlignment="1"/>
    <xf numFmtId="192" fontId="1" fillId="71" borderId="61" xfId="0" applyNumberFormat="1" applyFont="1" applyFill="1" applyBorder="1" applyAlignment="1"/>
    <xf numFmtId="0" fontId="43" fillId="69" borderId="29" xfId="17" applyFont="1" applyFill="1" applyBorder="1" applyAlignment="1" applyProtection="1">
      <protection locked="0"/>
    </xf>
    <xf numFmtId="192" fontId="1" fillId="71" borderId="32" xfId="0" applyNumberFormat="1" applyFont="1" applyFill="1" applyBorder="1"/>
    <xf numFmtId="192" fontId="1" fillId="71" borderId="29" xfId="0" applyNumberFormat="1" applyFont="1" applyFill="1" applyBorder="1"/>
    <xf numFmtId="192" fontId="1" fillId="71" borderId="62" xfId="0" applyNumberFormat="1" applyFont="1" applyFill="1" applyBorder="1"/>
    <xf numFmtId="0" fontId="1" fillId="0" borderId="0" xfId="0" applyFont="1" applyBorder="1" applyAlignment="1">
      <alignment vertical="center"/>
    </xf>
    <xf numFmtId="0" fontId="1" fillId="0" borderId="26" xfId="0" applyFont="1" applyBorder="1"/>
    <xf numFmtId="0" fontId="82" fillId="0" borderId="0" xfId="0" applyFont="1" applyAlignment="1">
      <alignment wrapText="1"/>
    </xf>
    <xf numFmtId="0" fontId="1" fillId="0" borderId="25" xfId="0" applyFont="1" applyBorder="1"/>
    <xf numFmtId="0" fontId="1" fillId="0" borderId="6" xfId="0" applyFont="1" applyBorder="1"/>
    <xf numFmtId="0" fontId="1" fillId="0" borderId="63" xfId="0" applyFont="1" applyBorder="1" applyAlignment="1">
      <alignment wrapText="1"/>
    </xf>
    <xf numFmtId="0" fontId="1" fillId="0" borderId="32" xfId="0" applyFont="1" applyBorder="1"/>
    <xf numFmtId="0" fontId="79" fillId="0" borderId="28" xfId="0" applyFont="1" applyBorder="1"/>
    <xf numFmtId="192" fontId="43" fillId="71" borderId="28" xfId="17" applyNumberFormat="1" applyFont="1" applyFill="1" applyBorder="1" applyAlignment="1" applyProtection="1">
      <protection locked="0"/>
    </xf>
    <xf numFmtId="0" fontId="1" fillId="0" borderId="64" xfId="0" applyFont="1" applyBorder="1" applyAlignment="1">
      <alignment horizontal="center"/>
    </xf>
    <xf numFmtId="0" fontId="1" fillId="0" borderId="65" xfId="0" applyFont="1" applyBorder="1" applyAlignment="1">
      <alignment horizontal="center"/>
    </xf>
    <xf numFmtId="0" fontId="1" fillId="0" borderId="26" xfId="0" applyFont="1" applyBorder="1" applyAlignment="1">
      <alignment horizontal="center"/>
    </xf>
    <xf numFmtId="0" fontId="1" fillId="0" borderId="37" xfId="0" applyFont="1" applyBorder="1" applyAlignment="1">
      <alignment horizontal="center"/>
    </xf>
    <xf numFmtId="0" fontId="82" fillId="0" borderId="0" xfId="0" applyFont="1" applyAlignment="1">
      <alignment horizontal="center"/>
    </xf>
    <xf numFmtId="0" fontId="2" fillId="69" borderId="25" xfId="7" applyFont="1" applyFill="1" applyBorder="1" applyAlignment="1" applyProtection="1">
      <alignment horizontal="left" vertical="center"/>
      <protection locked="0"/>
    </xf>
    <xf numFmtId="0" fontId="2" fillId="69" borderId="6" xfId="7" applyFont="1" applyFill="1" applyBorder="1" applyProtection="1">
      <protection locked="0"/>
    </xf>
    <xf numFmtId="0" fontId="2" fillId="0" borderId="6" xfId="14" applyFont="1" applyFill="1" applyBorder="1" applyAlignment="1" applyProtection="1">
      <alignment horizontal="center" vertical="center" wrapText="1"/>
      <protection locked="0"/>
    </xf>
    <xf numFmtId="0" fontId="2" fillId="69" borderId="6" xfId="14" applyFont="1" applyFill="1" applyBorder="1" applyAlignment="1" applyProtection="1">
      <alignment horizontal="center" vertical="center" wrapText="1"/>
      <protection locked="0"/>
    </xf>
    <xf numFmtId="3" fontId="2" fillId="69" borderId="6" xfId="3" applyNumberFormat="1" applyFont="1" applyFill="1" applyBorder="1" applyAlignment="1" applyProtection="1">
      <alignment horizontal="center" vertical="center" wrapText="1"/>
      <protection locked="0"/>
    </xf>
    <xf numFmtId="9" fontId="2" fillId="69" borderId="6" xfId="16" applyNumberFormat="1" applyFont="1" applyFill="1" applyBorder="1" applyAlignment="1" applyProtection="1">
      <alignment horizontal="center" vertical="center"/>
      <protection locked="0"/>
    </xf>
    <xf numFmtId="0" fontId="86" fillId="69" borderId="6" xfId="12" applyFont="1" applyFill="1" applyBorder="1" applyAlignment="1">
      <alignment horizontal="left" vertical="center"/>
    </xf>
    <xf numFmtId="0" fontId="84" fillId="69" borderId="6" xfId="12" applyFont="1" applyFill="1" applyBorder="1" applyAlignment="1">
      <alignment wrapText="1"/>
    </xf>
    <xf numFmtId="192" fontId="2" fillId="71" borderId="6" xfId="7" applyNumberFormat="1" applyFont="1" applyFill="1" applyBorder="1" applyProtection="1">
      <protection locked="0"/>
    </xf>
    <xf numFmtId="192" fontId="2" fillId="71" borderId="6" xfId="3" applyNumberFormat="1" applyFont="1" applyFill="1" applyBorder="1" applyProtection="1">
      <protection locked="0"/>
    </xf>
    <xf numFmtId="192" fontId="2" fillId="69" borderId="6" xfId="7" applyNumberFormat="1" applyFont="1" applyFill="1" applyBorder="1" applyProtection="1">
      <protection locked="0"/>
    </xf>
    <xf numFmtId="3" fontId="2" fillId="71" borderId="27" xfId="7" applyNumberFormat="1" applyFont="1" applyFill="1" applyBorder="1" applyProtection="1">
      <protection locked="0"/>
    </xf>
    <xf numFmtId="0" fontId="86" fillId="69" borderId="6" xfId="12" applyFont="1" applyFill="1" applyBorder="1" applyAlignment="1">
      <alignment horizontal="left" vertical="center" wrapText="1"/>
    </xf>
    <xf numFmtId="165" fontId="2" fillId="69" borderId="6" xfId="9" applyNumberFormat="1" applyFont="1" applyFill="1" applyBorder="1" applyAlignment="1" applyProtection="1">
      <alignment horizontal="right" wrapText="1"/>
      <protection locked="0"/>
    </xf>
    <xf numFmtId="0" fontId="86" fillId="0" borderId="6" xfId="12" applyFont="1" applyFill="1" applyBorder="1" applyAlignment="1">
      <alignment horizontal="left" vertical="center" wrapText="1"/>
    </xf>
    <xf numFmtId="165" fontId="2" fillId="72" borderId="6" xfId="9" applyNumberFormat="1" applyFont="1" applyFill="1" applyBorder="1" applyAlignment="1" applyProtection="1">
      <alignment horizontal="right" wrapText="1"/>
      <protection locked="0"/>
    </xf>
    <xf numFmtId="0" fontId="84" fillId="0" borderId="6" xfId="12" applyFont="1" applyFill="1" applyBorder="1" applyAlignment="1">
      <alignment wrapText="1"/>
    </xf>
    <xf numFmtId="192" fontId="2" fillId="0" borderId="6" xfId="3" applyNumberFormat="1" applyFont="1" applyFill="1" applyBorder="1" applyProtection="1">
      <protection locked="0"/>
    </xf>
    <xf numFmtId="0" fontId="86" fillId="69" borderId="6" xfId="10" applyFont="1" applyFill="1" applyBorder="1" applyAlignment="1" applyProtection="1">
      <alignment horizontal="left" vertical="center"/>
      <protection locked="0"/>
    </xf>
    <xf numFmtId="0" fontId="84" fillId="69" borderId="6" xfId="20962" applyFont="1" applyFill="1" applyBorder="1" applyAlignment="1" applyProtection="1"/>
    <xf numFmtId="3" fontId="43" fillId="71" borderId="28" xfId="17" applyNumberFormat="1" applyFont="1" applyFill="1" applyBorder="1" applyAlignment="1" applyProtection="1">
      <protection locked="0"/>
    </xf>
    <xf numFmtId="192" fontId="43" fillId="71" borderId="28" xfId="3" applyNumberFormat="1" applyFont="1" applyFill="1" applyBorder="1" applyAlignment="1" applyProtection="1">
      <protection locked="0"/>
    </xf>
    <xf numFmtId="192" fontId="2" fillId="69" borderId="28" xfId="7" applyNumberFormat="1" applyFont="1" applyFill="1" applyBorder="1" applyProtection="1">
      <protection locked="0"/>
    </xf>
    <xf numFmtId="164" fontId="43" fillId="71" borderId="29" xfId="3" applyNumberFormat="1" applyFont="1" applyFill="1" applyBorder="1" applyAlignment="1" applyProtection="1">
      <protection locked="0"/>
    </xf>
    <xf numFmtId="192" fontId="1"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4" fillId="0" borderId="0" xfId="0" applyFont="1" applyFill="1" applyAlignment="1">
      <alignment horizontal="right"/>
    </xf>
    <xf numFmtId="0" fontId="1" fillId="0" borderId="25" xfId="0" applyFont="1" applyFill="1" applyBorder="1" applyAlignment="1">
      <alignment horizontal="center" vertical="center"/>
    </xf>
    <xf numFmtId="0" fontId="43" fillId="0" borderId="6" xfId="0" applyFont="1" applyFill="1" applyBorder="1" applyAlignment="1" applyProtection="1">
      <alignment horizontal="left"/>
      <protection locked="0"/>
    </xf>
    <xf numFmtId="192" fontId="2" fillId="71" borderId="6" xfId="0" applyNumberFormat="1" applyFont="1" applyFill="1" applyBorder="1" applyAlignment="1" applyProtection="1">
      <alignment horizontal="right"/>
    </xf>
    <xf numFmtId="0" fontId="2" fillId="0" borderId="31" xfId="0" applyNumberFormat="1" applyFont="1" applyFill="1" applyBorder="1" applyAlignment="1">
      <alignment horizontal="left" vertical="center" wrapText="1"/>
    </xf>
    <xf numFmtId="0" fontId="43" fillId="0" borderId="31" xfId="0" applyNumberFormat="1" applyFont="1" applyFill="1" applyBorder="1" applyAlignment="1">
      <alignment vertical="center" wrapText="1"/>
    </xf>
    <xf numFmtId="0" fontId="44" fillId="0" borderId="6" xfId="0" applyFont="1" applyFill="1" applyBorder="1" applyAlignment="1" applyProtection="1">
      <alignment horizontal="left" vertical="center" indent="17"/>
      <protection locked="0"/>
    </xf>
    <xf numFmtId="0" fontId="1" fillId="0" borderId="32" xfId="0" applyFont="1" applyFill="1" applyBorder="1" applyAlignment="1">
      <alignment horizontal="center" vertical="center"/>
    </xf>
    <xf numFmtId="0" fontId="43" fillId="0" borderId="66" xfId="0" applyNumberFormat="1" applyFont="1" applyFill="1" applyBorder="1" applyAlignment="1">
      <alignment vertical="center" wrapText="1"/>
    </xf>
    <xf numFmtId="192" fontId="2" fillId="0" borderId="28" xfId="0" applyNumberFormat="1" applyFont="1" applyFill="1" applyBorder="1" applyAlignment="1" applyProtection="1">
      <alignment horizontal="right"/>
    </xf>
    <xf numFmtId="192" fontId="2" fillId="71" borderId="28" xfId="0" applyNumberFormat="1" applyFont="1" applyFill="1" applyBorder="1" applyAlignment="1" applyProtection="1">
      <alignment horizontal="right"/>
    </xf>
    <xf numFmtId="0" fontId="84" fillId="0" borderId="6" xfId="20961" applyFont="1" applyFill="1" applyBorder="1" applyAlignment="1" applyProtection="1">
      <alignment horizontal="center" vertical="center"/>
    </xf>
    <xf numFmtId="0" fontId="2" fillId="69" borderId="6" xfId="20961" applyFont="1" applyFill="1" applyBorder="1" applyAlignment="1" applyProtection="1">
      <alignment horizontal="right" indent="1"/>
    </xf>
    <xf numFmtId="0" fontId="2" fillId="69" borderId="40" xfId="20961" applyFont="1" applyFill="1" applyBorder="1" applyAlignment="1" applyProtection="1">
      <alignment horizontal="right" indent="1"/>
    </xf>
    <xf numFmtId="0" fontId="87" fillId="0" borderId="0" xfId="0" applyFont="1" applyBorder="1" applyAlignment="1">
      <alignment wrapText="1"/>
    </xf>
    <xf numFmtId="0" fontId="2" fillId="69" borderId="6" xfId="20961" applyFont="1" applyFill="1" applyBorder="1" applyAlignment="1" applyProtection="1"/>
    <xf numFmtId="0" fontId="43" fillId="0" borderId="6" xfId="0" applyFont="1" applyFill="1" applyBorder="1" applyAlignment="1">
      <alignment horizontal="center" vertical="center" wrapText="1"/>
    </xf>
    <xf numFmtId="0" fontId="62" fillId="0" borderId="6" xfId="0" applyFont="1" applyFill="1" applyBorder="1" applyAlignment="1">
      <alignment horizontal="left" vertical="center" wrapText="1"/>
    </xf>
    <xf numFmtId="0" fontId="2" fillId="0" borderId="28" xfId="0" applyFont="1" applyBorder="1" applyAlignment="1">
      <alignment vertical="center" wrapText="1"/>
    </xf>
    <xf numFmtId="0" fontId="43" fillId="0" borderId="0" xfId="0" applyFont="1" applyAlignment="1">
      <alignment horizontal="center"/>
    </xf>
    <xf numFmtId="0" fontId="1" fillId="0" borderId="0" xfId="0" applyFont="1" applyAlignment="1">
      <alignment horizontal="left" indent="1"/>
    </xf>
    <xf numFmtId="0" fontId="2" fillId="0" borderId="30" xfId="12" applyFont="1" applyFill="1" applyBorder="1" applyAlignment="1" applyProtection="1">
      <alignment vertical="center"/>
    </xf>
    <xf numFmtId="0" fontId="2" fillId="0" borderId="26" xfId="12" applyFont="1" applyFill="1" applyBorder="1" applyAlignment="1" applyProtection="1">
      <alignment vertical="center"/>
    </xf>
    <xf numFmtId="0" fontId="1" fillId="0" borderId="6" xfId="0" applyFont="1" applyBorder="1" applyAlignment="1">
      <alignment wrapText="1"/>
    </xf>
    <xf numFmtId="0" fontId="1" fillId="0" borderId="6" xfId="0" applyFont="1" applyFill="1" applyBorder="1" applyAlignment="1"/>
    <xf numFmtId="0" fontId="79" fillId="71" borderId="6" xfId="0" applyFont="1" applyFill="1" applyBorder="1" applyAlignment="1">
      <alignment wrapText="1"/>
    </xf>
    <xf numFmtId="0" fontId="79" fillId="71" borderId="28" xfId="0" applyFont="1" applyFill="1" applyBorder="1" applyAlignment="1">
      <alignment wrapText="1"/>
    </xf>
    <xf numFmtId="0" fontId="1" fillId="0" borderId="30" xfId="0" applyFont="1" applyBorder="1" applyAlignment="1">
      <alignment horizontal="center" vertical="center"/>
    </xf>
    <xf numFmtId="192" fontId="1" fillId="71" borderId="37" xfId="0" applyNumberFormat="1" applyFont="1" applyFill="1" applyBorder="1" applyAlignment="1">
      <alignment horizontal="center" vertical="center"/>
    </xf>
    <xf numFmtId="0" fontId="1" fillId="0" borderId="0" xfId="0" applyFont="1" applyAlignment="1"/>
    <xf numFmtId="192" fontId="1" fillId="0" borderId="27" xfId="0" applyNumberFormat="1" applyFont="1" applyBorder="1" applyAlignment="1">
      <alignment wrapText="1"/>
    </xf>
    <xf numFmtId="192" fontId="1" fillId="71" borderId="27" xfId="0" applyNumberFormat="1" applyFont="1" applyFill="1" applyBorder="1" applyAlignment="1">
      <alignment horizontal="center" vertical="center" wrapText="1"/>
    </xf>
    <xf numFmtId="192" fontId="1" fillId="71" borderId="29" xfId="0" applyNumberFormat="1" applyFont="1" applyFill="1" applyBorder="1" applyAlignment="1">
      <alignment horizontal="center" vertical="center" wrapText="1"/>
    </xf>
    <xf numFmtId="0" fontId="43" fillId="0" borderId="0" xfId="12" applyFont="1" applyFill="1" applyBorder="1" applyAlignment="1" applyProtection="1">
      <alignment horizontal="center"/>
    </xf>
    <xf numFmtId="0" fontId="1" fillId="0" borderId="47" xfId="0" applyFont="1" applyBorder="1" applyAlignment="1">
      <alignment horizontal="left" wrapText="1" indent="1"/>
    </xf>
    <xf numFmtId="0" fontId="81" fillId="0" borderId="47" xfId="0" applyFont="1" applyBorder="1" applyAlignment="1">
      <alignment horizontal="left" wrapText="1" indent="1"/>
    </xf>
    <xf numFmtId="0" fontId="2" fillId="69" borderId="6" xfId="12" applyFont="1" applyFill="1" applyBorder="1" applyAlignment="1">
      <alignment horizontal="center" vertical="center" wrapText="1"/>
    </xf>
    <xf numFmtId="0" fontId="43" fillId="0" borderId="0" xfId="9" applyFont="1" applyFill="1" applyBorder="1" applyAlignment="1" applyProtection="1">
      <alignment horizontal="center" vertical="center"/>
      <protection locked="0"/>
    </xf>
    <xf numFmtId="164" fontId="2" fillId="0" borderId="6" xfId="3" applyNumberFormat="1" applyFont="1" applyFill="1" applyBorder="1" applyAlignment="1" applyProtection="1">
      <alignment horizontal="center" vertical="center" wrapText="1"/>
      <protection locked="0"/>
    </xf>
    <xf numFmtId="0" fontId="1" fillId="0" borderId="30" xfId="0" applyFont="1" applyBorder="1" applyAlignment="1">
      <alignment horizontal="center" vertical="center" wrapText="1"/>
    </xf>
    <xf numFmtId="0" fontId="1" fillId="0" borderId="26" xfId="0" applyFont="1" applyFill="1" applyBorder="1" applyAlignment="1">
      <alignment horizontal="left" vertical="center" wrapText="1" indent="2"/>
    </xf>
    <xf numFmtId="0" fontId="88" fillId="0" borderId="0" xfId="12" applyFont="1" applyFill="1" applyBorder="1" applyAlignment="1" applyProtection="1"/>
    <xf numFmtId="0" fontId="89" fillId="0" borderId="0" xfId="12"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vertical="center"/>
    </xf>
    <xf numFmtId="0" fontId="2" fillId="0" borderId="6" xfId="0" applyFont="1" applyFill="1" applyBorder="1" applyAlignment="1" applyProtection="1">
      <alignment horizontal="left" indent="4"/>
      <protection locked="0"/>
    </xf>
    <xf numFmtId="0" fontId="2" fillId="0" borderId="31" xfId="0" applyNumberFormat="1" applyFont="1" applyFill="1" applyBorder="1" applyAlignment="1">
      <alignment horizontal="left" vertical="center" wrapText="1" indent="4"/>
    </xf>
    <xf numFmtId="0" fontId="2" fillId="0" borderId="6" xfId="0" applyFont="1" applyFill="1" applyBorder="1" applyAlignment="1" applyProtection="1">
      <alignment horizontal="left" vertical="center" indent="11"/>
      <protection locked="0"/>
    </xf>
    <xf numFmtId="0" fontId="90" fillId="0" borderId="31" xfId="0" applyNumberFormat="1" applyFont="1" applyFill="1" applyBorder="1" applyAlignment="1">
      <alignment horizontal="left" vertical="center" wrapText="1"/>
    </xf>
    <xf numFmtId="0" fontId="89" fillId="0" borderId="31" xfId="0" applyNumberFormat="1" applyFont="1" applyFill="1" applyBorder="1" applyAlignment="1">
      <alignment vertical="center" wrapText="1"/>
    </xf>
    <xf numFmtId="0" fontId="5" fillId="0" borderId="0" xfId="18" applyAlignment="1" applyProtection="1"/>
    <xf numFmtId="0" fontId="5" fillId="0" borderId="6" xfId="18" applyFill="1" applyBorder="1" applyAlignment="1" applyProtection="1"/>
    <xf numFmtId="0" fontId="5" fillId="0" borderId="6" xfId="18" applyFill="1" applyBorder="1" applyAlignment="1" applyProtection="1">
      <alignment horizontal="left" vertical="center" wrapText="1"/>
    </xf>
    <xf numFmtId="0" fontId="1" fillId="0" borderId="47" xfId="0" applyFont="1" applyFill="1" applyBorder="1" applyAlignment="1">
      <alignment wrapText="1"/>
    </xf>
    <xf numFmtId="0" fontId="1" fillId="0" borderId="6" xfId="0" applyFont="1" applyBorder="1" applyAlignment="1">
      <alignment horizontal="center" vertical="center" wrapText="1"/>
    </xf>
    <xf numFmtId="0" fontId="79" fillId="0" borderId="39" xfId="0" applyFont="1" applyFill="1" applyBorder="1" applyAlignment="1">
      <alignment horizontal="center" vertical="center" wrapText="1"/>
    </xf>
    <xf numFmtId="0" fontId="2" fillId="0" borderId="27" xfId="3" applyNumberFormat="1" applyFont="1" applyFill="1" applyBorder="1" applyAlignment="1" applyProtection="1">
      <alignment horizontal="center" vertical="center" wrapText="1"/>
      <protection locked="0"/>
    </xf>
    <xf numFmtId="0" fontId="43" fillId="0" borderId="12" xfId="0" applyFont="1" applyFill="1" applyBorder="1" applyAlignment="1" applyProtection="1">
      <alignment horizontal="left"/>
    </xf>
    <xf numFmtId="0" fontId="3" fillId="0" borderId="64" xfId="0" applyFont="1" applyBorder="1"/>
    <xf numFmtId="0" fontId="3" fillId="0" borderId="65" xfId="0" applyFont="1" applyBorder="1"/>
    <xf numFmtId="0" fontId="3" fillId="0" borderId="26" xfId="0" applyFont="1" applyBorder="1" applyAlignment="1">
      <alignment horizontal="center" vertical="center"/>
    </xf>
    <xf numFmtId="0" fontId="3" fillId="0" borderId="67" xfId="0" applyFont="1" applyBorder="1" applyAlignment="1">
      <alignment horizontal="center" vertical="center"/>
    </xf>
    <xf numFmtId="0" fontId="3" fillId="0" borderId="37" xfId="0" applyFont="1" applyBorder="1" applyAlignment="1">
      <alignment horizontal="center" vertical="center"/>
    </xf>
    <xf numFmtId="0" fontId="91" fillId="0" borderId="0" xfId="0" applyFont="1"/>
    <xf numFmtId="0" fontId="3" fillId="0" borderId="63" xfId="0" applyFont="1" applyBorder="1"/>
    <xf numFmtId="192" fontId="1" fillId="0" borderId="34" xfId="0" applyNumberFormat="1" applyFont="1" applyBorder="1" applyAlignment="1"/>
    <xf numFmtId="0" fontId="3" fillId="0" borderId="0" xfId="0" applyFont="1"/>
    <xf numFmtId="0" fontId="3" fillId="0" borderId="26" xfId="0" applyFont="1" applyBorder="1" applyAlignment="1">
      <alignment wrapText="1"/>
    </xf>
    <xf numFmtId="0" fontId="3" fillId="0" borderId="67" xfId="0" applyFont="1" applyBorder="1" applyAlignment="1">
      <alignment wrapText="1"/>
    </xf>
    <xf numFmtId="0" fontId="3" fillId="0" borderId="37" xfId="0" applyFont="1" applyBorder="1" applyAlignment="1">
      <alignment wrapText="1"/>
    </xf>
    <xf numFmtId="0" fontId="3" fillId="0" borderId="6" xfId="0" applyFont="1" applyFill="1" applyBorder="1" applyAlignment="1">
      <alignment horizontal="center" vertical="center" wrapText="1"/>
    </xf>
    <xf numFmtId="192" fontId="3" fillId="0" borderId="6" xfId="0" applyNumberFormat="1" applyFont="1" applyBorder="1"/>
    <xf numFmtId="192" fontId="3" fillId="0" borderId="6" xfId="0" applyNumberFormat="1" applyFont="1" applyFill="1" applyBorder="1"/>
    <xf numFmtId="192" fontId="3" fillId="0" borderId="12" xfId="0" applyNumberFormat="1" applyFont="1" applyBorder="1"/>
    <xf numFmtId="192" fontId="3" fillId="71" borderId="28" xfId="0" applyNumberFormat="1" applyFont="1" applyFill="1" applyBorder="1"/>
    <xf numFmtId="9" fontId="3" fillId="0" borderId="27" xfId="1" applyFont="1" applyBorder="1"/>
    <xf numFmtId="9" fontId="3" fillId="71" borderId="29" xfId="1" applyFont="1" applyFill="1" applyBorder="1"/>
    <xf numFmtId="0" fontId="79" fillId="0" borderId="0" xfId="0" applyFont="1" applyFill="1" applyBorder="1" applyAlignment="1">
      <alignment horizontal="center" wrapText="1"/>
    </xf>
    <xf numFmtId="167" fontId="1" fillId="0" borderId="6" xfId="0" applyNumberFormat="1" applyFont="1" applyBorder="1" applyAlignment="1"/>
    <xf numFmtId="167" fontId="1" fillId="71" borderId="28" xfId="0" applyNumberFormat="1" applyFont="1" applyFill="1" applyBorder="1"/>
    <xf numFmtId="0" fontId="1" fillId="0" borderId="0" xfId="0" applyFont="1" applyFill="1" applyBorder="1" applyAlignment="1">
      <alignment vertical="center" wrapText="1"/>
    </xf>
    <xf numFmtId="0" fontId="1" fillId="0" borderId="68" xfId="0" applyFont="1" applyFill="1" applyBorder="1" applyAlignment="1">
      <alignment vertical="center" wrapText="1"/>
    </xf>
    <xf numFmtId="0" fontId="1" fillId="0" borderId="25" xfId="0" applyFont="1" applyFill="1" applyBorder="1"/>
    <xf numFmtId="0" fontId="1" fillId="0" borderId="25" xfId="0" applyFont="1" applyFill="1" applyBorder="1" applyAlignment="1">
      <alignment horizontal="center"/>
    </xf>
    <xf numFmtId="167" fontId="78" fillId="0" borderId="0" xfId="0" applyNumberFormat="1" applyFont="1" applyFill="1"/>
    <xf numFmtId="192" fontId="79" fillId="71" borderId="28" xfId="0" applyNumberFormat="1" applyFont="1" applyFill="1" applyBorder="1" applyAlignment="1">
      <alignment horizontal="left" vertical="center" wrapText="1"/>
    </xf>
    <xf numFmtId="0" fontId="79" fillId="0" borderId="24" xfId="0" applyFont="1" applyBorder="1" applyAlignment="1">
      <alignment horizontal="left"/>
    </xf>
    <xf numFmtId="0" fontId="79" fillId="71" borderId="69" xfId="0" applyFont="1" applyFill="1" applyBorder="1" applyAlignment="1">
      <alignment wrapText="1"/>
    </xf>
    <xf numFmtId="192" fontId="2" fillId="0" borderId="6" xfId="0" applyNumberFormat="1" applyFont="1" applyFill="1" applyBorder="1" applyAlignment="1" applyProtection="1">
      <alignment horizontal="right" vertical="center" wrapText="1"/>
      <protection locked="0"/>
    </xf>
    <xf numFmtId="192" fontId="43" fillId="0" borderId="6" xfId="0" applyNumberFormat="1" applyFont="1" applyFill="1" applyBorder="1" applyAlignment="1" applyProtection="1">
      <alignment horizontal="right" vertical="center" wrapText="1"/>
      <protection locked="0"/>
    </xf>
    <xf numFmtId="0" fontId="90" fillId="0" borderId="0" xfId="0" applyFont="1" applyAlignment="1">
      <alignment wrapText="1"/>
    </xf>
    <xf numFmtId="0" fontId="2" fillId="0" borderId="0" xfId="0" applyFont="1" applyAlignment="1">
      <alignment wrapText="1"/>
    </xf>
    <xf numFmtId="0" fontId="3" fillId="0" borderId="0" xfId="0" applyFont="1" applyFill="1"/>
    <xf numFmtId="0" fontId="93" fillId="69" borderId="70" xfId="0" applyFont="1" applyFill="1" applyBorder="1" applyAlignment="1">
      <alignment horizontal="left"/>
    </xf>
    <xf numFmtId="0" fontId="93" fillId="69" borderId="71" xfId="0" applyFont="1" applyFill="1" applyBorder="1" applyAlignment="1">
      <alignment horizontal="left"/>
    </xf>
    <xf numFmtId="0" fontId="4" fillId="69" borderId="72" xfId="0" applyFont="1" applyFill="1" applyBorder="1" applyAlignment="1">
      <alignment vertical="center"/>
    </xf>
    <xf numFmtId="0" fontId="3" fillId="69" borderId="8" xfId="0" applyFont="1" applyFill="1" applyBorder="1" applyAlignment="1">
      <alignment vertical="center"/>
    </xf>
    <xf numFmtId="0" fontId="3" fillId="69" borderId="34" xfId="0" applyFont="1" applyFill="1" applyBorder="1" applyAlignment="1">
      <alignment vertical="center"/>
    </xf>
    <xf numFmtId="0" fontId="3" fillId="0" borderId="73" xfId="0" applyFont="1" applyFill="1" applyBorder="1" applyAlignment="1">
      <alignment horizontal="center" vertical="center"/>
    </xf>
    <xf numFmtId="0" fontId="3" fillId="0" borderId="16" xfId="0" applyFont="1" applyFill="1" applyBorder="1" applyAlignment="1">
      <alignment vertical="center"/>
    </xf>
    <xf numFmtId="169" fontId="8" fillId="2" borderId="0" xfId="21" applyBorder="1"/>
    <xf numFmtId="0" fontId="3" fillId="0" borderId="25" xfId="0" applyFont="1" applyFill="1" applyBorder="1" applyAlignment="1">
      <alignment horizontal="center"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2" xfId="0" applyFont="1" applyFill="1" applyBorder="1" applyAlignment="1">
      <alignment horizontal="center" vertical="center"/>
    </xf>
    <xf numFmtId="0" fontId="4" fillId="0" borderId="28" xfId="0" applyFont="1" applyFill="1" applyBorder="1" applyAlignment="1">
      <alignment vertical="center"/>
    </xf>
    <xf numFmtId="0" fontId="3" fillId="69" borderId="63" xfId="0" applyFont="1" applyFill="1" applyBorder="1" applyAlignment="1">
      <alignment horizontal="center" vertical="center"/>
    </xf>
    <xf numFmtId="0" fontId="3" fillId="69" borderId="0" xfId="0" applyFont="1" applyFill="1" applyBorder="1" applyAlignment="1">
      <alignment vertical="center"/>
    </xf>
    <xf numFmtId="0" fontId="3" fillId="0" borderId="30" xfId="0" applyFont="1" applyFill="1" applyBorder="1" applyAlignment="1">
      <alignment horizontal="center" vertical="center"/>
    </xf>
    <xf numFmtId="0" fontId="3" fillId="0" borderId="26" xfId="0" applyFont="1" applyFill="1" applyBorder="1" applyAlignment="1">
      <alignment vertical="center"/>
    </xf>
    <xf numFmtId="169" fontId="8" fillId="2" borderId="65" xfId="21" applyBorder="1"/>
    <xf numFmtId="0" fontId="3" fillId="0" borderId="67" xfId="0" applyFont="1" applyFill="1" applyBorder="1" applyAlignment="1">
      <alignment vertical="center"/>
    </xf>
    <xf numFmtId="0" fontId="3" fillId="0" borderId="37" xfId="0" applyFont="1" applyFill="1" applyBorder="1" applyAlignment="1">
      <alignment vertical="center"/>
    </xf>
    <xf numFmtId="0" fontId="3" fillId="0" borderId="76" xfId="0" applyFont="1" applyFill="1" applyBorder="1" applyAlignment="1">
      <alignment horizontal="center" vertical="center"/>
    </xf>
    <xf numFmtId="0" fontId="3" fillId="0" borderId="40" xfId="0" applyFont="1" applyFill="1" applyBorder="1" applyAlignment="1">
      <alignment vertical="center"/>
    </xf>
    <xf numFmtId="169" fontId="8" fillId="2" borderId="35" xfId="21" applyBorder="1"/>
    <xf numFmtId="169" fontId="8" fillId="2" borderId="77" xfId="21" applyBorder="1"/>
    <xf numFmtId="169" fontId="8" fillId="2" borderId="66" xfId="21" applyBorder="1"/>
    <xf numFmtId="0" fontId="3" fillId="0" borderId="78" xfId="0" applyFont="1" applyFill="1" applyBorder="1" applyAlignment="1">
      <alignment vertical="center"/>
    </xf>
    <xf numFmtId="0" fontId="3" fillId="0" borderId="79" xfId="0" applyFont="1" applyFill="1" applyBorder="1" applyAlignment="1">
      <alignment vertical="center"/>
    </xf>
    <xf numFmtId="0" fontId="3" fillId="0" borderId="80" xfId="0" applyFont="1" applyFill="1" applyBorder="1" applyAlignment="1">
      <alignment horizontal="center" vertical="center"/>
    </xf>
    <xf numFmtId="0" fontId="3" fillId="0" borderId="81" xfId="0" applyFont="1" applyFill="1" applyBorder="1" applyAlignment="1">
      <alignment vertical="center"/>
    </xf>
    <xf numFmtId="169" fontId="8" fillId="2" borderId="7" xfId="21" applyBorder="1"/>
    <xf numFmtId="0" fontId="4" fillId="0" borderId="0" xfId="0" applyFont="1" applyFill="1" applyAlignment="1">
      <alignment horizontal="center"/>
    </xf>
    <xf numFmtId="0" fontId="79" fillId="0" borderId="6" xfId="0" applyFont="1" applyFill="1" applyBorder="1" applyAlignment="1">
      <alignment horizontal="center" vertical="center" wrapText="1"/>
    </xf>
    <xf numFmtId="0" fontId="79" fillId="0" borderId="27" xfId="0" applyFont="1" applyFill="1" applyBorder="1" applyAlignment="1">
      <alignment horizontal="center" vertical="center" wrapText="1"/>
    </xf>
    <xf numFmtId="0" fontId="1" fillId="0" borderId="6" xfId="0" applyFont="1" applyFill="1" applyBorder="1"/>
    <xf numFmtId="0" fontId="1" fillId="0" borderId="6" xfId="0" applyFont="1" applyFill="1" applyBorder="1" applyAlignment="1">
      <alignment horizontal="left" indent="1"/>
    </xf>
    <xf numFmtId="0" fontId="81" fillId="0" borderId="6" xfId="0" applyFont="1" applyFill="1" applyBorder="1" applyAlignment="1">
      <alignment horizontal="left" indent="1"/>
    </xf>
    <xf numFmtId="0" fontId="88" fillId="0" borderId="0" xfId="12" applyFont="1" applyFill="1" applyBorder="1" applyProtection="1"/>
    <xf numFmtId="0" fontId="4" fillId="71" borderId="26" xfId="0" applyFont="1" applyFill="1" applyBorder="1" applyAlignment="1">
      <alignment horizontal="center" vertical="center" wrapText="1"/>
    </xf>
    <xf numFmtId="0" fontId="4" fillId="71" borderId="37" xfId="0" applyFont="1" applyFill="1" applyBorder="1" applyAlignment="1">
      <alignment horizontal="center" vertical="center" wrapText="1"/>
    </xf>
    <xf numFmtId="0" fontId="4" fillId="71" borderId="25" xfId="0" applyFont="1" applyFill="1" applyBorder="1" applyAlignment="1">
      <alignment horizontal="left" vertical="center" wrapText="1"/>
    </xf>
    <xf numFmtId="0" fontId="4" fillId="71" borderId="27"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4" fillId="0" borderId="25"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89" fillId="0" borderId="32" xfId="7" applyNumberFormat="1" applyFont="1" applyFill="1" applyBorder="1" applyAlignment="1" applyProtection="1">
      <alignment horizontal="left" vertical="center"/>
      <protection locked="0"/>
    </xf>
    <xf numFmtId="0" fontId="90" fillId="0" borderId="28" xfId="10" applyFont="1" applyFill="1" applyBorder="1" applyAlignment="1" applyProtection="1">
      <alignment horizontal="left" vertical="center" wrapText="1"/>
      <protection locked="0"/>
    </xf>
    <xf numFmtId="0" fontId="1" fillId="0" borderId="6" xfId="0" applyFont="1" applyBorder="1" applyAlignment="1">
      <alignment vertical="center" wrapText="1"/>
    </xf>
    <xf numFmtId="14" fontId="2" fillId="69" borderId="6" xfId="9" quotePrefix="1" applyNumberFormat="1" applyFont="1" applyFill="1" applyBorder="1" applyAlignment="1" applyProtection="1">
      <alignment horizontal="left"/>
      <protection locked="0"/>
    </xf>
    <xf numFmtId="3" fontId="94" fillId="71" borderId="27" xfId="0" applyNumberFormat="1" applyFont="1" applyFill="1" applyBorder="1" applyAlignment="1">
      <alignment vertical="center" wrapText="1"/>
    </xf>
    <xf numFmtId="3" fontId="94" fillId="71" borderId="28" xfId="0" applyNumberFormat="1" applyFont="1" applyFill="1" applyBorder="1" applyAlignment="1">
      <alignment vertical="center" wrapText="1"/>
    </xf>
    <xf numFmtId="3" fontId="94" fillId="71" borderId="29" xfId="0" applyNumberFormat="1" applyFont="1" applyFill="1" applyBorder="1" applyAlignment="1">
      <alignment vertical="center" wrapText="1"/>
    </xf>
    <xf numFmtId="0" fontId="5" fillId="0" borderId="6" xfId="18" applyFill="1" applyBorder="1" applyAlignment="1" applyProtection="1"/>
    <xf numFmtId="49" fontId="1" fillId="0" borderId="6" xfId="0" applyNumberFormat="1" applyFont="1" applyBorder="1" applyAlignment="1">
      <alignment horizontal="right"/>
    </xf>
    <xf numFmtId="0" fontId="2" fillId="69" borderId="6" xfId="20961" applyFont="1" applyFill="1" applyBorder="1" applyAlignment="1" applyProtection="1">
      <alignment horizontal="left" wrapText="1"/>
    </xf>
    <xf numFmtId="0" fontId="1" fillId="0" borderId="6" xfId="20961" applyFont="1" applyFill="1" applyBorder="1" applyAlignment="1" applyProtection="1">
      <alignment horizontal="left" wrapText="1"/>
    </xf>
    <xf numFmtId="0" fontId="2" fillId="0" borderId="6" xfId="20961" applyFont="1" applyFill="1" applyBorder="1" applyAlignment="1" applyProtection="1">
      <alignment horizontal="left" wrapText="1"/>
    </xf>
    <xf numFmtId="0" fontId="2" fillId="0" borderId="40" xfId="20961" applyFont="1" applyFill="1" applyBorder="1" applyAlignment="1" applyProtection="1">
      <alignment horizontal="left" wrapText="1"/>
    </xf>
    <xf numFmtId="0" fontId="0" fillId="0" borderId="0" xfId="0" applyAlignment="1">
      <alignment wrapText="1"/>
    </xf>
    <xf numFmtId="0" fontId="43" fillId="73" borderId="12" xfId="20964" applyFont="1" applyFill="1" applyBorder="1" applyAlignment="1">
      <alignment vertical="center"/>
    </xf>
    <xf numFmtId="0" fontId="43" fillId="73" borderId="8" xfId="20964" applyFont="1" applyFill="1" applyBorder="1" applyAlignment="1">
      <alignment vertical="center"/>
    </xf>
    <xf numFmtId="0" fontId="96" fillId="62" borderId="40" xfId="20964" applyFont="1" applyFill="1" applyBorder="1" applyAlignment="1">
      <alignment horizontal="center" vertical="center"/>
    </xf>
    <xf numFmtId="0" fontId="96" fillId="62" borderId="31" xfId="20964" applyFont="1" applyFill="1" applyBorder="1" applyAlignment="1">
      <alignment horizontal="left" vertical="center" wrapText="1"/>
    </xf>
    <xf numFmtId="0" fontId="95" fillId="74" borderId="6" xfId="20964" applyFont="1" applyFill="1" applyBorder="1" applyAlignment="1">
      <alignment horizontal="center" vertical="center"/>
    </xf>
    <xf numFmtId="0" fontId="95" fillId="74" borderId="8" xfId="20964" applyFont="1" applyFill="1" applyBorder="1" applyAlignment="1">
      <alignment vertical="top" wrapText="1"/>
    </xf>
    <xf numFmtId="0" fontId="97" fillId="62" borderId="40" xfId="20964" applyFont="1" applyFill="1" applyBorder="1" applyAlignment="1">
      <alignment horizontal="center" vertical="center"/>
    </xf>
    <xf numFmtId="0" fontId="96" fillId="62" borderId="8" xfId="20964" applyFont="1" applyFill="1" applyBorder="1" applyAlignment="1">
      <alignment vertical="center" wrapText="1"/>
    </xf>
    <xf numFmtId="0" fontId="96" fillId="62" borderId="31" xfId="20964" applyFont="1" applyFill="1" applyBorder="1" applyAlignment="1">
      <alignment horizontal="left" vertical="center"/>
    </xf>
    <xf numFmtId="0" fontId="97" fillId="69" borderId="40" xfId="20964" applyFont="1" applyFill="1" applyBorder="1" applyAlignment="1">
      <alignment horizontal="center" vertical="center"/>
    </xf>
    <xf numFmtId="0" fontId="96" fillId="69" borderId="31" xfId="20964" applyFont="1" applyFill="1" applyBorder="1" applyAlignment="1">
      <alignment horizontal="left" vertical="center"/>
    </xf>
    <xf numFmtId="0" fontId="97" fillId="0" borderId="40" xfId="20964" applyFont="1" applyFill="1" applyBorder="1" applyAlignment="1">
      <alignment horizontal="center" vertical="center"/>
    </xf>
    <xf numFmtId="0" fontId="96" fillId="0" borderId="31" xfId="20964" applyFont="1" applyFill="1" applyBorder="1" applyAlignment="1">
      <alignment horizontal="left" vertical="center"/>
    </xf>
    <xf numFmtId="0" fontId="98" fillId="74" borderId="6" xfId="20964" applyFont="1" applyFill="1" applyBorder="1" applyAlignment="1">
      <alignment horizontal="center" vertical="center"/>
    </xf>
    <xf numFmtId="0" fontId="95" fillId="74" borderId="8" xfId="20964" applyFont="1" applyFill="1" applyBorder="1" applyAlignment="1">
      <alignment vertical="center"/>
    </xf>
    <xf numFmtId="0" fontId="95" fillId="73" borderId="12" xfId="20964" applyFont="1" applyFill="1" applyBorder="1" applyAlignment="1">
      <alignment vertical="center"/>
    </xf>
    <xf numFmtId="0" fontId="95" fillId="73" borderId="8" xfId="20964" applyFont="1" applyFill="1" applyBorder="1" applyAlignment="1">
      <alignment vertical="center"/>
    </xf>
    <xf numFmtId="0" fontId="100" fillId="69" borderId="40" xfId="20964" applyFont="1" applyFill="1" applyBorder="1" applyAlignment="1">
      <alignment horizontal="center" vertical="center"/>
    </xf>
    <xf numFmtId="0" fontId="101" fillId="74" borderId="6" xfId="20964" applyFont="1" applyFill="1" applyBorder="1" applyAlignment="1">
      <alignment horizontal="center" vertical="center"/>
    </xf>
    <xf numFmtId="0" fontId="43" fillId="74" borderId="8" xfId="20964" applyFont="1" applyFill="1" applyBorder="1" applyAlignment="1">
      <alignment vertical="center"/>
    </xf>
    <xf numFmtId="0" fontId="100" fillId="62" borderId="40" xfId="20964" applyFont="1" applyFill="1" applyBorder="1" applyAlignment="1">
      <alignment horizontal="center" vertical="center"/>
    </xf>
    <xf numFmtId="0" fontId="101" fillId="69" borderId="6" xfId="20964" applyFont="1" applyFill="1" applyBorder="1" applyAlignment="1">
      <alignment horizontal="center" vertical="center"/>
    </xf>
    <xf numFmtId="0" fontId="43" fillId="69" borderId="8" xfId="20964" applyFont="1" applyFill="1" applyBorder="1" applyAlignment="1">
      <alignment vertical="center"/>
    </xf>
    <xf numFmtId="0" fontId="97" fillId="62" borderId="6" xfId="20964" applyFont="1" applyFill="1" applyBorder="1" applyAlignment="1">
      <alignment horizontal="center" vertical="center"/>
    </xf>
    <xf numFmtId="0" fontId="17" fillId="62" borderId="6" xfId="20964" applyFont="1" applyFill="1" applyBorder="1" applyAlignment="1">
      <alignment horizontal="center" vertical="center"/>
    </xf>
    <xf numFmtId="0" fontId="3" fillId="0" borderId="6" xfId="0" applyFont="1" applyFill="1" applyBorder="1" applyAlignment="1">
      <alignment horizontal="left" vertical="center" wrapText="1"/>
    </xf>
    <xf numFmtId="10" fontId="90"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1" applyNumberFormat="1" applyFont="1" applyFill="1" applyBorder="1" applyAlignment="1">
      <alignment horizontal="left" vertical="center" wrapText="1"/>
    </xf>
    <xf numFmtId="10" fontId="4" fillId="71" borderId="6" xfId="0" applyNumberFormat="1" applyFont="1" applyFill="1" applyBorder="1" applyAlignment="1">
      <alignment horizontal="center" vertical="center" wrapText="1"/>
    </xf>
    <xf numFmtId="10" fontId="90" fillId="0" borderId="28" xfId="1" applyNumberFormat="1" applyFont="1" applyFill="1" applyBorder="1" applyAlignment="1" applyProtection="1">
      <alignment horizontal="left" vertical="center"/>
    </xf>
    <xf numFmtId="0" fontId="4" fillId="71"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71" borderId="72" xfId="0" applyFont="1" applyFill="1" applyBorder="1" applyAlignment="1">
      <alignment vertical="center" wrapText="1"/>
    </xf>
    <xf numFmtId="0" fontId="4" fillId="71" borderId="31" xfId="0" applyFont="1" applyFill="1" applyBorder="1" applyAlignment="1">
      <alignment vertical="center" wrapText="1"/>
    </xf>
    <xf numFmtId="0" fontId="4" fillId="71" borderId="84" xfId="0" applyFont="1" applyFill="1" applyBorder="1" applyAlignment="1">
      <alignment vertical="center" wrapText="1"/>
    </xf>
    <xf numFmtId="0" fontId="4" fillId="71" borderId="85" xfId="0" applyFont="1" applyFill="1" applyBorder="1" applyAlignment="1">
      <alignment vertical="center" wrapText="1"/>
    </xf>
    <xf numFmtId="0" fontId="1" fillId="0" borderId="6" xfId="0" applyFont="1" applyBorder="1"/>
    <xf numFmtId="0" fontId="5" fillId="0" borderId="6" xfId="18" applyFill="1" applyBorder="1" applyAlignment="1" applyProtection="1">
      <alignment horizontal="left" vertical="center"/>
    </xf>
    <xf numFmtId="0" fontId="5" fillId="0" borderId="6" xfId="18" applyBorder="1" applyAlignment="1" applyProtection="1"/>
    <xf numFmtId="0" fontId="1" fillId="0" borderId="6" xfId="0" applyFont="1" applyFill="1" applyBorder="1"/>
    <xf numFmtId="0" fontId="5" fillId="0" borderId="6" xfId="18" applyFill="1" applyBorder="1" applyAlignment="1" applyProtection="1">
      <alignment horizontal="left" vertical="center" wrapText="1"/>
    </xf>
    <xf numFmtId="0" fontId="5" fillId="0" borderId="6" xfId="18" applyFill="1" applyBorder="1" applyAlignment="1" applyProtection="1"/>
    <xf numFmtId="0" fontId="43" fillId="0" borderId="26" xfId="0" applyFont="1" applyBorder="1" applyAlignment="1">
      <alignment horizontal="center" vertical="center" wrapText="1"/>
    </xf>
    <xf numFmtId="0" fontId="43" fillId="0" borderId="37" xfId="0" applyFont="1" applyBorder="1" applyAlignment="1">
      <alignment horizontal="center" vertical="center" wrapText="1"/>
    </xf>
    <xf numFmtId="0" fontId="2" fillId="0" borderId="6" xfId="0" applyFont="1" applyBorder="1" applyAlignment="1">
      <alignment wrapText="1"/>
    </xf>
    <xf numFmtId="0" fontId="1" fillId="0" borderId="27" xfId="0" applyFont="1" applyBorder="1" applyAlignment="1"/>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3" fontId="94" fillId="71" borderId="6" xfId="0" applyNumberFormat="1" applyFont="1" applyFill="1" applyBorder="1" applyAlignment="1">
      <alignment vertical="center" wrapText="1"/>
    </xf>
    <xf numFmtId="3" fontId="94" fillId="0" borderId="6" xfId="0" applyNumberFormat="1" applyFont="1" applyBorder="1" applyAlignment="1">
      <alignment vertical="center" wrapText="1"/>
    </xf>
    <xf numFmtId="3" fontId="94" fillId="0" borderId="6" xfId="0" applyNumberFormat="1" applyFont="1" applyFill="1" applyBorder="1" applyAlignment="1">
      <alignment vertical="center" wrapText="1"/>
    </xf>
    <xf numFmtId="3" fontId="94" fillId="71" borderId="12" xfId="0" applyNumberFormat="1" applyFont="1" applyFill="1" applyBorder="1" applyAlignment="1">
      <alignment vertical="center" wrapText="1"/>
    </xf>
    <xf numFmtId="3" fontId="94" fillId="0" borderId="12" xfId="0" applyNumberFormat="1" applyFont="1" applyBorder="1" applyAlignment="1">
      <alignment vertical="center" wrapText="1"/>
    </xf>
    <xf numFmtId="3" fontId="94" fillId="71" borderId="35" xfId="0" applyNumberFormat="1" applyFont="1" applyFill="1" applyBorder="1" applyAlignment="1">
      <alignment vertical="center" wrapText="1"/>
    </xf>
    <xf numFmtId="3" fontId="94" fillId="71" borderId="34" xfId="0" applyNumberFormat="1" applyFont="1" applyFill="1" applyBorder="1" applyAlignment="1">
      <alignment vertical="center" wrapText="1"/>
    </xf>
    <xf numFmtId="3" fontId="94" fillId="0" borderId="34" xfId="0" applyNumberFormat="1" applyFont="1" applyBorder="1" applyAlignment="1">
      <alignment vertical="center" wrapText="1"/>
    </xf>
    <xf numFmtId="3" fontId="94" fillId="0" borderId="34" xfId="0" applyNumberFormat="1" applyFont="1" applyFill="1" applyBorder="1" applyAlignment="1">
      <alignment vertical="center" wrapText="1"/>
    </xf>
    <xf numFmtId="3" fontId="94" fillId="71" borderId="36" xfId="0" applyNumberFormat="1" applyFont="1" applyFill="1" applyBorder="1" applyAlignment="1">
      <alignment vertical="center" wrapText="1"/>
    </xf>
    <xf numFmtId="0" fontId="2" fillId="0" borderId="26" xfId="0" applyNumberFormat="1" applyFont="1" applyFill="1" applyBorder="1" applyAlignment="1">
      <alignment horizontal="left" vertical="center" wrapText="1" indent="1"/>
    </xf>
    <xf numFmtId="0" fontId="2" fillId="0" borderId="37" xfId="0" applyNumberFormat="1" applyFont="1" applyFill="1" applyBorder="1" applyAlignment="1">
      <alignment horizontal="left" vertical="center" wrapText="1" indent="1"/>
    </xf>
    <xf numFmtId="14" fontId="2" fillId="0" borderId="0" xfId="0" applyNumberFormat="1" applyFont="1"/>
    <xf numFmtId="14" fontId="1" fillId="0" borderId="0" xfId="0" applyNumberFormat="1" applyFont="1"/>
    <xf numFmtId="169" fontId="2" fillId="2" borderId="0" xfId="21" applyFont="1" applyBorder="1"/>
    <xf numFmtId="169" fontId="2" fillId="2" borderId="86" xfId="21" applyFont="1" applyBorder="1"/>
    <xf numFmtId="0" fontId="2" fillId="0" borderId="25" xfId="0" applyFont="1" applyFill="1" applyBorder="1" applyAlignment="1">
      <alignment horizontal="right" vertical="center" wrapText="1"/>
    </xf>
    <xf numFmtId="0" fontId="2" fillId="70" borderId="25" xfId="0" applyFont="1" applyFill="1" applyBorder="1" applyAlignment="1">
      <alignment horizontal="right" vertical="center"/>
    </xf>
    <xf numFmtId="0" fontId="43" fillId="0" borderId="25" xfId="0" applyFont="1" applyFill="1" applyBorder="1" applyAlignment="1">
      <alignment horizontal="center" vertical="center" wrapText="1"/>
    </xf>
    <xf numFmtId="0" fontId="2" fillId="70" borderId="3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69" borderId="64" xfId="0" applyFont="1" applyFill="1" applyBorder="1"/>
    <xf numFmtId="0" fontId="3" fillId="69" borderId="87" xfId="0" applyFont="1" applyFill="1" applyBorder="1" applyAlignment="1">
      <alignment wrapText="1"/>
    </xf>
    <xf numFmtId="0" fontId="3" fillId="69" borderId="88" xfId="0" applyFont="1" applyFill="1" applyBorder="1"/>
    <xf numFmtId="0" fontId="4" fillId="69" borderId="89"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63" xfId="0" applyFont="1" applyFill="1" applyBorder="1"/>
    <xf numFmtId="0" fontId="4"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86"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7" xfId="2" applyNumberFormat="1" applyFont="1" applyBorder="1"/>
    <xf numFmtId="0" fontId="93" fillId="0" borderId="6" xfId="0" applyFont="1" applyBorder="1" applyAlignment="1">
      <alignment horizontal="left" wrapText="1" indent="2"/>
    </xf>
    <xf numFmtId="164" fontId="3" fillId="0" borderId="6" xfId="2" applyNumberFormat="1" applyFont="1" applyBorder="1" applyAlignment="1">
      <alignment vertical="center"/>
    </xf>
    <xf numFmtId="0" fontId="4" fillId="0" borderId="25" xfId="0" applyFont="1" applyBorder="1"/>
    <xf numFmtId="0" fontId="4" fillId="0" borderId="6" xfId="0" applyFont="1" applyBorder="1" applyAlignment="1">
      <alignment wrapText="1"/>
    </xf>
    <xf numFmtId="164" fontId="4" fillId="0" borderId="27" xfId="2" applyNumberFormat="1" applyFont="1" applyBorder="1"/>
    <xf numFmtId="0" fontId="102" fillId="69" borderId="63" xfId="0" applyFont="1" applyFill="1" applyBorder="1" applyAlignment="1">
      <alignment horizontal="left"/>
    </xf>
    <xf numFmtId="0" fontId="102" fillId="69" borderId="0" xfId="0" applyFont="1" applyFill="1" applyBorder="1" applyAlignment="1">
      <alignment horizontal="center"/>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86"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93" fillId="0" borderId="6" xfId="0" applyFont="1" applyBorder="1" applyAlignment="1">
      <alignment horizontal="left" wrapText="1" indent="4"/>
    </xf>
    <xf numFmtId="0" fontId="3" fillId="69" borderId="0" xfId="0" applyFont="1" applyFill="1" applyBorder="1" applyAlignment="1">
      <alignment wrapText="1"/>
    </xf>
    <xf numFmtId="0" fontId="4" fillId="0" borderId="32" xfId="0" applyFont="1" applyBorder="1"/>
    <xf numFmtId="0" fontId="4" fillId="0" borderId="28" xfId="0" applyFont="1" applyBorder="1" applyAlignment="1">
      <alignment wrapText="1"/>
    </xf>
    <xf numFmtId="0" fontId="2" fillId="70" borderId="76" xfId="0" applyFont="1" applyFill="1" applyBorder="1" applyAlignment="1">
      <alignment horizontal="right" vertical="center"/>
    </xf>
    <xf numFmtId="0" fontId="2" fillId="0" borderId="40" xfId="0" applyFont="1" applyBorder="1" applyAlignment="1">
      <alignment vertical="center" wrapText="1"/>
    </xf>
    <xf numFmtId="192" fontId="2" fillId="70" borderId="40" xfId="0" applyNumberFormat="1" applyFont="1" applyFill="1" applyBorder="1" applyAlignment="1" applyProtection="1">
      <alignment vertical="center"/>
      <protection locked="0"/>
    </xf>
    <xf numFmtId="192" fontId="80" fillId="70" borderId="40" xfId="0" applyNumberFormat="1" applyFont="1" applyFill="1" applyBorder="1" applyAlignment="1" applyProtection="1">
      <alignment vertical="center"/>
      <protection locked="0"/>
    </xf>
    <xf numFmtId="192" fontId="80" fillId="70" borderId="79" xfId="0" applyNumberFormat="1" applyFont="1" applyFill="1" applyBorder="1" applyAlignment="1" applyProtection="1">
      <alignment vertical="center"/>
      <protection locked="0"/>
    </xf>
    <xf numFmtId="0" fontId="103" fillId="0" borderId="0" xfId="12" applyFont="1" applyFill="1" applyBorder="1" applyProtection="1"/>
    <xf numFmtId="0" fontId="103" fillId="0" borderId="0" xfId="12" applyFont="1" applyFill="1" applyBorder="1" applyAlignment="1" applyProtection="1"/>
    <xf numFmtId="0" fontId="105" fillId="0" borderId="0" xfId="12" applyFont="1" applyFill="1" applyBorder="1" applyAlignment="1" applyProtection="1"/>
    <xf numFmtId="0" fontId="108" fillId="0" borderId="6" xfId="14" applyFont="1" applyFill="1" applyBorder="1" applyAlignment="1" applyProtection="1">
      <alignment horizontal="left" vertical="center" wrapText="1"/>
      <protection locked="0"/>
    </xf>
    <xf numFmtId="49" fontId="108" fillId="0" borderId="6" xfId="7" applyNumberFormat="1" applyFont="1" applyFill="1" applyBorder="1" applyAlignment="1" applyProtection="1">
      <alignment horizontal="right" vertical="center"/>
      <protection locked="0"/>
    </xf>
    <xf numFmtId="49" fontId="109" fillId="0" borderId="6" xfId="7" applyNumberFormat="1" applyFont="1" applyFill="1" applyBorder="1" applyAlignment="1" applyProtection="1">
      <alignment horizontal="right" vertical="center"/>
      <protection locked="0"/>
    </xf>
    <xf numFmtId="0" fontId="104" fillId="0" borderId="6" xfId="0" applyFont="1" applyFill="1" applyBorder="1"/>
    <xf numFmtId="49" fontId="108" fillId="0" borderId="6" xfId="7" applyNumberFormat="1" applyFont="1" applyFill="1" applyBorder="1" applyAlignment="1" applyProtection="1">
      <alignment horizontal="right" vertical="center" wrapText="1"/>
      <protection locked="0"/>
    </xf>
    <xf numFmtId="49" fontId="109" fillId="0" borderId="6" xfId="7" applyNumberFormat="1" applyFont="1" applyFill="1" applyBorder="1" applyAlignment="1" applyProtection="1">
      <alignment horizontal="right" vertical="center" wrapText="1"/>
      <protection locked="0"/>
    </xf>
    <xf numFmtId="0" fontId="104" fillId="0" borderId="0" xfId="0" applyFont="1" applyFill="1"/>
    <xf numFmtId="0" fontId="103" fillId="0" borderId="6" xfId="0" applyNumberFormat="1" applyFont="1" applyFill="1" applyBorder="1" applyAlignment="1">
      <alignment horizontal="left" vertical="center" wrapText="1"/>
    </xf>
    <xf numFmtId="0" fontId="107" fillId="0" borderId="6" xfId="0" applyFont="1" applyFill="1" applyBorder="1"/>
    <xf numFmtId="0" fontId="104" fillId="0" borderId="0" xfId="0" applyFont="1" applyFill="1" applyBorder="1"/>
    <xf numFmtId="0" fontId="106" fillId="0" borderId="6" xfId="0" applyFont="1" applyFill="1" applyBorder="1" applyAlignment="1">
      <alignment horizontal="left" indent="1"/>
    </xf>
    <xf numFmtId="0" fontId="106" fillId="0" borderId="6" xfId="0" applyFont="1" applyFill="1" applyBorder="1" applyAlignment="1">
      <alignment horizontal="left" wrapText="1" indent="1"/>
    </xf>
    <xf numFmtId="0" fontId="103" fillId="0" borderId="6" xfId="0" applyFont="1" applyFill="1" applyBorder="1" applyAlignment="1">
      <alignment horizontal="left" indent="1"/>
    </xf>
    <xf numFmtId="0" fontId="103" fillId="0" borderId="6" xfId="0" applyNumberFormat="1" applyFont="1" applyFill="1" applyBorder="1" applyAlignment="1">
      <alignment horizontal="left" indent="1"/>
    </xf>
    <xf numFmtId="0" fontId="103" fillId="0" borderId="6" xfId="0" applyFont="1" applyFill="1" applyBorder="1" applyAlignment="1">
      <alignment horizontal="left" wrapText="1" indent="2"/>
    </xf>
    <xf numFmtId="0" fontId="106" fillId="0" borderId="6" xfId="0" applyFont="1" applyFill="1" applyBorder="1" applyAlignment="1">
      <alignment horizontal="left" vertical="center" indent="1"/>
    </xf>
    <xf numFmtId="0" fontId="104" fillId="0" borderId="6" xfId="0" applyFont="1" applyFill="1" applyBorder="1" applyAlignment="1">
      <alignment horizontal="left" wrapText="1"/>
    </xf>
    <xf numFmtId="0" fontId="104" fillId="0" borderId="6" xfId="0" applyFont="1" applyFill="1" applyBorder="1" applyAlignment="1">
      <alignment horizontal="left" wrapText="1" indent="2"/>
    </xf>
    <xf numFmtId="49" fontId="104" fillId="0" borderId="6" xfId="0" applyNumberFormat="1" applyFont="1" applyFill="1" applyBorder="1" applyAlignment="1">
      <alignment horizontal="left" indent="3"/>
    </xf>
    <xf numFmtId="49" fontId="104" fillId="0" borderId="6" xfId="0" applyNumberFormat="1" applyFont="1" applyFill="1" applyBorder="1" applyAlignment="1">
      <alignment horizontal="left" indent="1"/>
    </xf>
    <xf numFmtId="49" fontId="104" fillId="0" borderId="6" xfId="0" applyNumberFormat="1" applyFont="1" applyFill="1" applyBorder="1" applyAlignment="1">
      <alignment horizontal="left" vertical="top" wrapText="1" indent="2"/>
    </xf>
    <xf numFmtId="49" fontId="104" fillId="0" borderId="6" xfId="0" applyNumberFormat="1" applyFont="1" applyFill="1" applyBorder="1" applyAlignment="1">
      <alignment horizontal="left" wrapText="1" indent="3"/>
    </xf>
    <xf numFmtId="49" fontId="104" fillId="0" borderId="6" xfId="0" applyNumberFormat="1" applyFont="1" applyFill="1" applyBorder="1" applyAlignment="1">
      <alignment horizontal="left" wrapText="1" indent="2"/>
    </xf>
    <xf numFmtId="0" fontId="104" fillId="0" borderId="6" xfId="0" applyNumberFormat="1" applyFont="1" applyFill="1" applyBorder="1" applyAlignment="1">
      <alignment horizontal="left" wrapText="1" indent="1"/>
    </xf>
    <xf numFmtId="49" fontId="104" fillId="0" borderId="6" xfId="0" applyNumberFormat="1" applyFont="1" applyFill="1" applyBorder="1" applyAlignment="1">
      <alignment horizontal="left" wrapText="1" indent="1"/>
    </xf>
    <xf numFmtId="0" fontId="106" fillId="0" borderId="68" xfId="0" applyNumberFormat="1" applyFont="1" applyFill="1" applyBorder="1" applyAlignment="1">
      <alignment horizontal="left" vertical="center" wrapText="1"/>
    </xf>
    <xf numFmtId="0" fontId="104" fillId="0" borderId="40" xfId="0" applyFont="1" applyFill="1" applyBorder="1" applyAlignment="1">
      <alignment horizontal="center" vertical="center" wrapText="1"/>
    </xf>
    <xf numFmtId="0" fontId="106" fillId="0" borderId="6" xfId="0" applyNumberFormat="1" applyFont="1" applyFill="1" applyBorder="1" applyAlignment="1">
      <alignment horizontal="left" vertical="center" wrapText="1"/>
    </xf>
    <xf numFmtId="0" fontId="104" fillId="0" borderId="6" xfId="0" applyFont="1" applyFill="1" applyBorder="1" applyAlignment="1">
      <alignment horizontal="left" indent="1"/>
    </xf>
    <xf numFmtId="0" fontId="5" fillId="0" borderId="6" xfId="18" applyBorder="1" applyAlignment="1" applyProtection="1"/>
    <xf numFmtId="0" fontId="107" fillId="0" borderId="6"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4" fillId="0" borderId="0" xfId="0" applyFont="1" applyFill="1" applyBorder="1" applyAlignment="1">
      <alignment horizontal="center" vertical="center" wrapText="1"/>
    </xf>
    <xf numFmtId="14" fontId="1" fillId="0" borderId="0" xfId="0" applyNumberFormat="1" applyFont="1" applyFill="1"/>
    <xf numFmtId="0" fontId="110" fillId="0" borderId="6" xfId="14" applyFont="1" applyFill="1" applyBorder="1" applyAlignment="1" applyProtection="1">
      <alignment horizontal="left" vertical="center" wrapText="1"/>
      <protection locked="0"/>
    </xf>
    <xf numFmtId="0" fontId="104" fillId="0" borderId="0" xfId="0" applyFont="1" applyFill="1" applyAlignment="1">
      <alignment horizontal="left" vertical="top" wrapText="1"/>
    </xf>
    <xf numFmtId="0" fontId="104" fillId="0" borderId="0" xfId="0" applyFont="1" applyFill="1" applyAlignment="1">
      <alignment wrapText="1"/>
    </xf>
    <xf numFmtId="0" fontId="104" fillId="0" borderId="6" xfId="0" applyFont="1" applyFill="1" applyBorder="1" applyAlignment="1">
      <alignment horizontal="center" vertical="center"/>
    </xf>
    <xf numFmtId="0" fontId="104" fillId="0" borderId="6" xfId="0" applyFont="1" applyFill="1" applyBorder="1" applyAlignment="1">
      <alignment horizontal="center" vertical="center" wrapText="1"/>
    </xf>
    <xf numFmtId="0" fontId="107" fillId="0" borderId="0" xfId="0" applyFont="1" applyFill="1"/>
    <xf numFmtId="0" fontId="104" fillId="0" borderId="6" xfId="0" applyFont="1" applyFill="1" applyBorder="1" applyAlignment="1">
      <alignment wrapText="1"/>
    </xf>
    <xf numFmtId="0" fontId="104" fillId="0" borderId="6" xfId="0" applyFont="1" applyFill="1" applyBorder="1" applyAlignment="1">
      <alignment horizontal="left" indent="8"/>
    </xf>
    <xf numFmtId="0" fontId="104" fillId="0" borderId="0" xfId="0" applyFont="1" applyFill="1" applyBorder="1" applyAlignment="1">
      <alignment horizontal="left"/>
    </xf>
    <xf numFmtId="0" fontId="107" fillId="0" borderId="0" xfId="0" applyFont="1" applyFill="1" applyBorder="1"/>
    <xf numFmtId="0" fontId="107" fillId="0" borderId="16" xfId="0" applyFont="1" applyFill="1" applyBorder="1"/>
    <xf numFmtId="0" fontId="104" fillId="0" borderId="0" xfId="0" applyFont="1" applyFill="1" applyBorder="1" applyAlignment="1">
      <alignment horizontal="center" vertical="center"/>
    </xf>
    <xf numFmtId="0" fontId="104" fillId="0" borderId="16" xfId="0" applyFont="1" applyFill="1" applyBorder="1" applyAlignment="1">
      <alignment wrapText="1"/>
    </xf>
    <xf numFmtId="49" fontId="104" fillId="0" borderId="6" xfId="0" applyNumberFormat="1" applyFont="1" applyFill="1" applyBorder="1" applyAlignment="1">
      <alignment horizontal="center" vertical="center" wrapText="1"/>
    </xf>
    <xf numFmtId="0" fontId="104" fillId="0" borderId="6" xfId="0" applyFont="1" applyFill="1" applyBorder="1" applyAlignment="1">
      <alignment horizontal="center"/>
    </xf>
    <xf numFmtId="0" fontId="104" fillId="0" borderId="16" xfId="0" applyFont="1" applyFill="1" applyBorder="1"/>
    <xf numFmtId="0" fontId="104" fillId="0" borderId="6" xfId="0" applyFont="1" applyFill="1" applyBorder="1" applyAlignment="1">
      <alignment horizontal="left" indent="2"/>
    </xf>
    <xf numFmtId="0" fontId="104" fillId="0" borderId="6" xfId="0" applyNumberFormat="1" applyFont="1" applyFill="1" applyBorder="1" applyAlignment="1">
      <alignment horizontal="left" indent="1"/>
    </xf>
    <xf numFmtId="0" fontId="104" fillId="0" borderId="0" xfId="0" applyFont="1" applyFill="1" applyAlignment="1">
      <alignment horizontal="center" vertical="center"/>
    </xf>
    <xf numFmtId="0" fontId="112" fillId="0" borderId="0" xfId="0" applyFont="1" applyFill="1"/>
    <xf numFmtId="0" fontId="112" fillId="0" borderId="0" xfId="0" applyFont="1" applyFill="1" applyAlignment="1">
      <alignment horizontal="center" vertical="center"/>
    </xf>
    <xf numFmtId="0" fontId="106" fillId="0" borderId="6" xfId="0" applyFont="1" applyFill="1" applyBorder="1" applyAlignment="1">
      <alignment horizontal="center" vertical="center" wrapText="1"/>
    </xf>
    <xf numFmtId="0" fontId="104" fillId="75" borderId="6" xfId="0" applyFont="1" applyFill="1" applyBorder="1"/>
    <xf numFmtId="0" fontId="107" fillId="75" borderId="6" xfId="0" applyFont="1" applyFill="1" applyBorder="1"/>
    <xf numFmtId="0" fontId="0" fillId="0" borderId="6" xfId="0" applyBorder="1" applyAlignment="1">
      <alignment horizontal="left" indent="2"/>
    </xf>
    <xf numFmtId="0" fontId="0" fillId="0" borderId="40" xfId="0" applyBorder="1" applyAlignment="1">
      <alignment horizontal="left" indent="2"/>
    </xf>
    <xf numFmtId="0" fontId="0" fillId="0" borderId="6" xfId="0" applyFill="1" applyBorder="1" applyAlignment="1">
      <alignment horizontal="left" indent="2"/>
    </xf>
    <xf numFmtId="0" fontId="113" fillId="0" borderId="90" xfId="0" applyNumberFormat="1" applyFont="1" applyFill="1" applyBorder="1" applyAlignment="1">
      <alignment vertical="center" wrapText="1" readingOrder="1"/>
    </xf>
    <xf numFmtId="0" fontId="113" fillId="0" borderId="91" xfId="0" applyNumberFormat="1" applyFont="1" applyFill="1" applyBorder="1" applyAlignment="1">
      <alignment vertical="center" wrapText="1" readingOrder="1"/>
    </xf>
    <xf numFmtId="0" fontId="113" fillId="0" borderId="91" xfId="0" applyNumberFormat="1" applyFont="1" applyFill="1" applyBorder="1" applyAlignment="1">
      <alignment horizontal="left" vertical="center" wrapText="1" indent="1" readingOrder="1"/>
    </xf>
    <xf numFmtId="0" fontId="113" fillId="0" borderId="92" xfId="0" applyNumberFormat="1" applyFont="1" applyFill="1" applyBorder="1" applyAlignment="1">
      <alignment vertical="center" wrapText="1" readingOrder="1"/>
    </xf>
    <xf numFmtId="0" fontId="114" fillId="0" borderId="6" xfId="0" applyNumberFormat="1" applyFont="1" applyFill="1" applyBorder="1" applyAlignment="1">
      <alignment vertical="center" wrapText="1" readingOrder="1"/>
    </xf>
    <xf numFmtId="0" fontId="104" fillId="0" borderId="40" xfId="0" applyFont="1" applyFill="1" applyBorder="1" applyAlignment="1">
      <alignment horizontal="center" vertical="center" wrapText="1"/>
    </xf>
    <xf numFmtId="0" fontId="0" fillId="0" borderId="16" xfId="0" applyBorder="1"/>
    <xf numFmtId="0" fontId="104" fillId="0" borderId="78" xfId="0" applyFont="1" applyFill="1" applyBorder="1" applyAlignment="1">
      <alignment horizontal="center" vertical="center" wrapText="1"/>
    </xf>
    <xf numFmtId="0" fontId="0" fillId="0" borderId="6" xfId="0" applyBorder="1" applyAlignment="1">
      <alignment horizontal="left" indent="3"/>
    </xf>
    <xf numFmtId="165" fontId="2" fillId="0" borderId="6" xfId="1" applyNumberFormat="1" applyFont="1" applyBorder="1" applyAlignment="1" applyProtection="1">
      <alignment horizontal="right" vertical="center" wrapText="1"/>
      <protection locked="0"/>
    </xf>
    <xf numFmtId="165" fontId="1" fillId="0" borderId="6" xfId="1" applyNumberFormat="1" applyFont="1" applyBorder="1" applyAlignment="1" applyProtection="1">
      <alignment vertical="center" wrapText="1"/>
      <protection locked="0"/>
    </xf>
    <xf numFmtId="165" fontId="1" fillId="0" borderId="27" xfId="1" applyNumberFormat="1" applyFont="1" applyBorder="1" applyAlignment="1" applyProtection="1">
      <alignment vertical="center" wrapText="1"/>
      <protection locked="0"/>
    </xf>
    <xf numFmtId="165" fontId="2" fillId="2" borderId="0" xfId="1" applyNumberFormat="1" applyFont="1" applyFill="1" applyBorder="1"/>
    <xf numFmtId="165" fontId="2" fillId="2" borderId="86" xfId="1" applyNumberFormat="1" applyFont="1" applyFill="1" applyBorder="1"/>
    <xf numFmtId="165" fontId="2" fillId="70" borderId="6" xfId="1" applyNumberFormat="1" applyFont="1" applyFill="1" applyBorder="1" applyAlignment="1" applyProtection="1">
      <alignment vertical="center"/>
      <protection locked="0"/>
    </xf>
    <xf numFmtId="165" fontId="80" fillId="70" borderId="6" xfId="1" applyNumberFormat="1" applyFont="1" applyFill="1" applyBorder="1" applyAlignment="1" applyProtection="1">
      <alignment vertical="center"/>
      <protection locked="0"/>
    </xf>
    <xf numFmtId="165" fontId="80" fillId="70" borderId="27" xfId="1" applyNumberFormat="1" applyFont="1" applyFill="1" applyBorder="1" applyAlignment="1" applyProtection="1">
      <alignment vertical="center"/>
      <protection locked="0"/>
    </xf>
    <xf numFmtId="165" fontId="1" fillId="0" borderId="6" xfId="1" applyNumberFormat="1" applyFont="1" applyFill="1" applyBorder="1" applyAlignment="1" applyProtection="1">
      <alignment horizontal="right" vertical="center" wrapText="1"/>
      <protection locked="0"/>
    </xf>
    <xf numFmtId="165" fontId="1" fillId="0" borderId="27" xfId="1" applyNumberFormat="1" applyFont="1" applyFill="1" applyBorder="1" applyAlignment="1" applyProtection="1">
      <alignment horizontal="right" vertical="center" wrapText="1"/>
      <protection locked="0"/>
    </xf>
    <xf numFmtId="165" fontId="2" fillId="0" borderId="6" xfId="1" applyNumberFormat="1" applyFont="1" applyFill="1" applyBorder="1" applyAlignment="1" applyProtection="1">
      <alignment horizontal="right" vertical="center" wrapText="1"/>
      <protection locked="0"/>
    </xf>
    <xf numFmtId="165" fontId="2" fillId="70" borderId="40" xfId="1" applyNumberFormat="1" applyFont="1" applyFill="1" applyBorder="1" applyAlignment="1" applyProtection="1">
      <alignment vertical="center"/>
      <protection locked="0"/>
    </xf>
    <xf numFmtId="165" fontId="80" fillId="70" borderId="40" xfId="1" applyNumberFormat="1" applyFont="1" applyFill="1" applyBorder="1" applyAlignment="1" applyProtection="1">
      <alignment vertical="center"/>
      <protection locked="0"/>
    </xf>
    <xf numFmtId="165" fontId="80" fillId="70" borderId="79" xfId="1" applyNumberFormat="1" applyFont="1" applyFill="1" applyBorder="1" applyAlignment="1" applyProtection="1">
      <alignment vertical="center"/>
      <protection locked="0"/>
    </xf>
    <xf numFmtId="165" fontId="2" fillId="70" borderId="28" xfId="1" applyNumberFormat="1" applyFont="1" applyFill="1" applyBorder="1" applyAlignment="1" applyProtection="1">
      <alignment vertical="center"/>
      <protection locked="0"/>
    </xf>
    <xf numFmtId="165" fontId="80" fillId="70" borderId="28" xfId="1" applyNumberFormat="1" applyFont="1" applyFill="1" applyBorder="1" applyAlignment="1" applyProtection="1">
      <alignment vertical="center"/>
      <protection locked="0"/>
    </xf>
    <xf numFmtId="165" fontId="80" fillId="70" borderId="29" xfId="1" applyNumberFormat="1" applyFont="1" applyFill="1" applyBorder="1" applyAlignment="1" applyProtection="1">
      <alignment vertical="center"/>
      <protection locked="0"/>
    </xf>
    <xf numFmtId="38" fontId="2" fillId="0" borderId="6" xfId="2" applyNumberFormat="1" applyFont="1" applyFill="1" applyBorder="1" applyAlignment="1" applyProtection="1">
      <alignment horizontal="right"/>
      <protection locked="0"/>
    </xf>
    <xf numFmtId="38" fontId="2" fillId="71" borderId="6" xfId="2" applyNumberFormat="1" applyFont="1" applyFill="1" applyBorder="1" applyAlignment="1" applyProtection="1">
      <alignment horizontal="right"/>
    </xf>
    <xf numFmtId="38" fontId="2" fillId="71" borderId="27" xfId="2" applyNumberFormat="1" applyFont="1" applyFill="1" applyBorder="1" applyAlignment="1" applyProtection="1">
      <alignment horizontal="right"/>
    </xf>
    <xf numFmtId="38" fontId="2" fillId="71" borderId="6" xfId="2" applyNumberFormat="1" applyFont="1" applyFill="1" applyBorder="1" applyAlignment="1">
      <alignment horizontal="right"/>
    </xf>
    <xf numFmtId="38" fontId="2" fillId="69" borderId="6" xfId="2" applyNumberFormat="1" applyFont="1" applyFill="1" applyBorder="1" applyAlignment="1" applyProtection="1">
      <alignment horizontal="right"/>
      <protection locked="0"/>
    </xf>
    <xf numFmtId="38" fontId="2" fillId="69" borderId="6" xfId="2" applyNumberFormat="1" applyFont="1" applyFill="1" applyBorder="1" applyAlignment="1" applyProtection="1">
      <alignment horizontal="right"/>
    </xf>
    <xf numFmtId="38" fontId="2" fillId="69" borderId="27" xfId="2" applyNumberFormat="1" applyFont="1" applyFill="1" applyBorder="1" applyAlignment="1" applyProtection="1">
      <alignment horizontal="right"/>
    </xf>
    <xf numFmtId="38" fontId="43" fillId="0" borderId="6" xfId="2" applyNumberFormat="1" applyFont="1" applyFill="1" applyBorder="1" applyAlignment="1">
      <alignment horizontal="center"/>
    </xf>
    <xf numFmtId="38" fontId="43" fillId="69" borderId="6" xfId="2" applyNumberFormat="1" applyFont="1" applyFill="1" applyBorder="1" applyAlignment="1">
      <alignment horizontal="center"/>
    </xf>
    <xf numFmtId="38" fontId="2" fillId="0" borderId="6" xfId="2" applyNumberFormat="1" applyFont="1" applyFill="1" applyBorder="1" applyAlignment="1" applyProtection="1">
      <alignment horizontal="right" vertical="center"/>
      <protection locked="0"/>
    </xf>
    <xf numFmtId="38" fontId="2" fillId="71" borderId="28" xfId="2" applyNumberFormat="1" applyFont="1" applyFill="1" applyBorder="1" applyAlignment="1">
      <alignment horizontal="right"/>
    </xf>
    <xf numFmtId="38" fontId="2" fillId="71" borderId="28" xfId="2" applyNumberFormat="1" applyFont="1" applyFill="1" applyBorder="1" applyAlignment="1" applyProtection="1">
      <alignment horizontal="right"/>
    </xf>
    <xf numFmtId="38" fontId="2" fillId="71" borderId="29" xfId="2" applyNumberFormat="1" applyFont="1" applyFill="1" applyBorder="1" applyAlignment="1" applyProtection="1">
      <alignment horizontal="right"/>
    </xf>
    <xf numFmtId="192" fontId="1" fillId="0" borderId="6" xfId="0" applyNumberFormat="1" applyFont="1" applyFill="1" applyBorder="1" applyAlignment="1">
      <alignment horizontal="right" vertical="center"/>
    </xf>
    <xf numFmtId="192" fontId="1" fillId="0" borderId="27" xfId="0" applyNumberFormat="1" applyFont="1" applyFill="1" applyBorder="1" applyAlignment="1">
      <alignment horizontal="right" vertical="center"/>
    </xf>
    <xf numFmtId="192" fontId="81" fillId="0" borderId="6" xfId="0" applyNumberFormat="1" applyFont="1" applyFill="1" applyBorder="1" applyAlignment="1">
      <alignment horizontal="right" vertical="center"/>
    </xf>
    <xf numFmtId="192" fontId="79" fillId="71" borderId="28" xfId="0" applyNumberFormat="1" applyFont="1" applyFill="1" applyBorder="1" applyAlignment="1">
      <alignment horizontal="right" vertical="center"/>
    </xf>
    <xf numFmtId="192" fontId="79" fillId="71" borderId="29" xfId="0" applyNumberFormat="1" applyFont="1" applyFill="1" applyBorder="1" applyAlignment="1">
      <alignment horizontal="right" vertical="center"/>
    </xf>
    <xf numFmtId="167" fontId="44" fillId="0" borderId="48" xfId="0" applyNumberFormat="1" applyFont="1" applyFill="1" applyBorder="1" applyAlignment="1">
      <alignment horizontal="center"/>
    </xf>
    <xf numFmtId="192" fontId="78" fillId="0" borderId="0" xfId="0" applyNumberFormat="1" applyFont="1"/>
    <xf numFmtId="164" fontId="3" fillId="0" borderId="12" xfId="2" applyNumberFormat="1" applyFont="1" applyFill="1" applyBorder="1" applyAlignment="1">
      <alignment vertical="center"/>
    </xf>
    <xf numFmtId="164" fontId="3" fillId="0" borderId="27"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34"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35" xfId="2" applyNumberFormat="1" applyFont="1" applyFill="1" applyBorder="1" applyAlignment="1">
      <alignment vertical="center"/>
    </xf>
    <xf numFmtId="164" fontId="3" fillId="0" borderId="29" xfId="2" applyNumberFormat="1" applyFont="1" applyFill="1" applyBorder="1" applyAlignment="1">
      <alignment vertical="center"/>
    </xf>
    <xf numFmtId="165" fontId="3" fillId="0" borderId="82" xfId="1" applyNumberFormat="1" applyFont="1" applyFill="1" applyBorder="1" applyAlignment="1">
      <alignment vertical="center"/>
    </xf>
    <xf numFmtId="165" fontId="3" fillId="0" borderId="83" xfId="1" applyNumberFormat="1" applyFont="1" applyFill="1" applyBorder="1" applyAlignment="1">
      <alignment vertical="center"/>
    </xf>
    <xf numFmtId="0" fontId="43" fillId="73" borderId="31" xfId="20964" applyFont="1" applyFill="1" applyBorder="1" applyAlignment="1" applyProtection="1">
      <alignment vertical="center"/>
      <protection locked="0"/>
    </xf>
    <xf numFmtId="164" fontId="96" fillId="0" borderId="6" xfId="949" applyNumberFormat="1" applyFont="1" applyFill="1" applyBorder="1" applyAlignment="1" applyProtection="1">
      <alignment horizontal="right" vertical="center"/>
      <protection locked="0"/>
    </xf>
    <xf numFmtId="164" fontId="96" fillId="74" borderId="6" xfId="949" applyNumberFormat="1" applyFont="1" applyFill="1" applyBorder="1" applyAlignment="1" applyProtection="1">
      <alignment horizontal="right" vertical="center"/>
    </xf>
    <xf numFmtId="164" fontId="43" fillId="73" borderId="31" xfId="949" applyNumberFormat="1" applyFont="1" applyFill="1" applyBorder="1" applyAlignment="1" applyProtection="1">
      <alignment horizontal="right" vertical="center"/>
      <protection locked="0"/>
    </xf>
    <xf numFmtId="164" fontId="95" fillId="73" borderId="31" xfId="949" applyNumberFormat="1" applyFont="1" applyFill="1" applyBorder="1" applyAlignment="1" applyProtection="1">
      <alignment horizontal="right" vertical="center"/>
      <protection locked="0"/>
    </xf>
    <xf numFmtId="164" fontId="96" fillId="69" borderId="6" xfId="949" applyNumberFormat="1" applyFont="1" applyFill="1" applyBorder="1" applyAlignment="1" applyProtection="1">
      <alignment horizontal="right" vertical="center"/>
      <protection locked="0"/>
    </xf>
    <xf numFmtId="10" fontId="96" fillId="74" borderId="6" xfId="1" applyNumberFormat="1" applyFont="1" applyFill="1" applyBorder="1" applyAlignment="1" applyProtection="1">
      <alignment horizontal="right" vertical="center"/>
    </xf>
    <xf numFmtId="164" fontId="8" fillId="2" borderId="6" xfId="2" applyNumberFormat="1" applyFont="1" applyFill="1" applyBorder="1"/>
    <xf numFmtId="164" fontId="8" fillId="2" borderId="35" xfId="2" applyNumberFormat="1" applyFont="1" applyFill="1" applyBorder="1"/>
    <xf numFmtId="164" fontId="8" fillId="2" borderId="77" xfId="2" applyNumberFormat="1" applyFont="1" applyFill="1" applyBorder="1"/>
    <xf numFmtId="164" fontId="8" fillId="2" borderId="66" xfId="2" applyNumberFormat="1" applyFont="1" applyFill="1" applyBorder="1"/>
    <xf numFmtId="165" fontId="4" fillId="0" borderId="29" xfId="1" applyNumberFormat="1" applyFont="1" applyBorder="1"/>
    <xf numFmtId="164" fontId="107" fillId="0" borderId="6" xfId="2" applyNumberFormat="1" applyFont="1" applyFill="1" applyBorder="1"/>
    <xf numFmtId="164" fontId="104" fillId="0" borderId="6" xfId="2" applyNumberFormat="1" applyFont="1" applyFill="1" applyBorder="1"/>
    <xf numFmtId="164" fontId="103" fillId="0" borderId="6" xfId="2" applyNumberFormat="1" applyFont="1" applyFill="1" applyBorder="1"/>
    <xf numFmtId="164" fontId="106" fillId="0" borderId="6" xfId="2" applyNumberFormat="1" applyFont="1" applyFill="1" applyBorder="1"/>
    <xf numFmtId="3" fontId="104" fillId="0" borderId="6" xfId="0" applyNumberFormat="1" applyFont="1" applyFill="1" applyBorder="1"/>
    <xf numFmtId="3" fontId="107" fillId="0" borderId="6" xfId="0" applyNumberFormat="1" applyFont="1" applyFill="1" applyBorder="1"/>
    <xf numFmtId="0" fontId="107" fillId="0" borderId="6" xfId="0" applyFont="1" applyFill="1" applyBorder="1" applyAlignment="1">
      <alignment horizontal="center"/>
    </xf>
    <xf numFmtId="164" fontId="104" fillId="0" borderId="6" xfId="2" applyNumberFormat="1" applyFont="1" applyFill="1" applyBorder="1" applyAlignment="1">
      <alignment horizontal="left" indent="1"/>
    </xf>
    <xf numFmtId="164" fontId="107" fillId="0" borderId="6" xfId="2" applyNumberFormat="1" applyFont="1" applyBorder="1"/>
    <xf numFmtId="164" fontId="107" fillId="76" borderId="6" xfId="2" applyNumberFormat="1" applyFont="1" applyFill="1" applyBorder="1"/>
    <xf numFmtId="164" fontId="104" fillId="0" borderId="6" xfId="2" applyNumberFormat="1" applyFont="1" applyBorder="1" applyAlignment="1">
      <alignment horizontal="left" indent="1"/>
    </xf>
    <xf numFmtId="164" fontId="104" fillId="0" borderId="6" xfId="2" applyNumberFormat="1" applyFont="1" applyBorder="1"/>
    <xf numFmtId="164" fontId="104" fillId="76" borderId="6" xfId="2" applyNumberFormat="1" applyFont="1" applyFill="1" applyBorder="1"/>
    <xf numFmtId="164" fontId="107" fillId="0" borderId="16" xfId="2" applyNumberFormat="1" applyFont="1" applyFill="1" applyBorder="1"/>
    <xf numFmtId="164" fontId="104" fillId="0" borderId="6" xfId="2" applyNumberFormat="1" applyFont="1" applyFill="1" applyBorder="1" applyAlignment="1">
      <alignment horizontal="left" indent="2"/>
    </xf>
    <xf numFmtId="164" fontId="104" fillId="0" borderId="6" xfId="2" applyNumberFormat="1" applyFont="1" applyFill="1" applyBorder="1" applyAlignment="1">
      <alignment horizontal="left" indent="3"/>
    </xf>
    <xf numFmtId="164" fontId="104" fillId="0" borderId="6" xfId="2" applyNumberFormat="1" applyFont="1" applyFill="1" applyBorder="1" applyAlignment="1">
      <alignment horizontal="left" vertical="top" wrapText="1" indent="2"/>
    </xf>
    <xf numFmtId="164" fontId="104" fillId="0" borderId="6" xfId="2" applyNumberFormat="1" applyFont="1" applyFill="1" applyBorder="1" applyAlignment="1">
      <alignment horizontal="left" wrapText="1" indent="3"/>
    </xf>
    <xf numFmtId="164" fontId="104" fillId="0" borderId="6" xfId="2" applyNumberFormat="1" applyFont="1" applyFill="1" applyBorder="1" applyAlignment="1">
      <alignment horizontal="left" wrapText="1" indent="2"/>
    </xf>
    <xf numFmtId="164" fontId="104" fillId="0" borderId="6" xfId="2" applyNumberFormat="1" applyFont="1" applyFill="1" applyBorder="1" applyAlignment="1">
      <alignment horizontal="left" wrapText="1" indent="1"/>
    </xf>
    <xf numFmtId="164" fontId="103" fillId="0" borderId="6" xfId="2" applyNumberFormat="1" applyFont="1" applyFill="1" applyBorder="1" applyAlignment="1">
      <alignment horizontal="left" vertical="center" wrapText="1"/>
    </xf>
    <xf numFmtId="164" fontId="104" fillId="0" borderId="6" xfId="2" applyNumberFormat="1" applyFont="1" applyFill="1" applyBorder="1" applyAlignment="1">
      <alignment horizontal="center" vertical="center"/>
    </xf>
    <xf numFmtId="164" fontId="104" fillId="0" borderId="6" xfId="2" applyNumberFormat="1" applyFont="1" applyFill="1" applyBorder="1" applyAlignment="1">
      <alignment horizontal="center" vertical="center" wrapText="1"/>
    </xf>
    <xf numFmtId="164" fontId="106" fillId="0" borderId="6" xfId="2" applyNumberFormat="1" applyFont="1" applyFill="1" applyBorder="1" applyAlignment="1">
      <alignment horizontal="left" vertical="center" wrapText="1"/>
    </xf>
    <xf numFmtId="43" fontId="0" fillId="0" borderId="6" xfId="2" applyFont="1" applyBorder="1"/>
    <xf numFmtId="43" fontId="0" fillId="0" borderId="40" xfId="2" applyFont="1" applyBorder="1"/>
    <xf numFmtId="164" fontId="112" fillId="0" borderId="6" xfId="2" applyNumberFormat="1" applyFont="1" applyBorder="1"/>
    <xf numFmtId="164" fontId="0" fillId="0" borderId="6" xfId="2" applyNumberFormat="1" applyFont="1" applyBorder="1"/>
    <xf numFmtId="164" fontId="112" fillId="0" borderId="40" xfId="2" applyNumberFormat="1" applyFont="1" applyBorder="1"/>
    <xf numFmtId="164" fontId="0" fillId="0" borderId="40" xfId="2" applyNumberFormat="1" applyFont="1" applyBorder="1"/>
    <xf numFmtId="193" fontId="1" fillId="0" borderId="34" xfId="1" applyNumberFormat="1" applyFont="1" applyBorder="1" applyAlignment="1"/>
    <xf numFmtId="193" fontId="1" fillId="0" borderId="36" xfId="1" applyNumberFormat="1" applyFont="1" applyBorder="1" applyAlignment="1"/>
    <xf numFmtId="164" fontId="3" fillId="0" borderId="27" xfId="2" applyNumberFormat="1" applyFont="1" applyFill="1" applyBorder="1" applyAlignment="1">
      <alignment horizontal="right" vertical="center" wrapText="1"/>
    </xf>
    <xf numFmtId="164" fontId="4" fillId="71" borderId="27" xfId="2" applyNumberFormat="1" applyFont="1" applyFill="1" applyBorder="1" applyAlignment="1">
      <alignment horizontal="left" vertical="center" wrapText="1"/>
    </xf>
    <xf numFmtId="164" fontId="4" fillId="71" borderId="27" xfId="2" applyNumberFormat="1" applyFont="1" applyFill="1" applyBorder="1" applyAlignment="1">
      <alignment horizontal="center" vertical="center" wrapText="1"/>
    </xf>
    <xf numFmtId="164" fontId="3" fillId="0" borderId="29" xfId="2" applyNumberFormat="1" applyFont="1" applyFill="1" applyBorder="1" applyAlignment="1">
      <alignment horizontal="right" vertical="center" wrapText="1"/>
    </xf>
    <xf numFmtId="164" fontId="3" fillId="0" borderId="74" xfId="2" applyNumberFormat="1" applyFont="1" applyFill="1" applyBorder="1" applyAlignment="1">
      <alignment vertical="center"/>
    </xf>
    <xf numFmtId="164" fontId="3" fillId="0" borderId="75" xfId="2" applyNumberFormat="1" applyFont="1" applyFill="1" applyBorder="1" applyAlignment="1">
      <alignment vertical="center"/>
    </xf>
    <xf numFmtId="9" fontId="0" fillId="0" borderId="6" xfId="1" applyFont="1" applyBorder="1"/>
    <xf numFmtId="9" fontId="0" fillId="0" borderId="40" xfId="1" applyFont="1" applyBorder="1"/>
    <xf numFmtId="3" fontId="112" fillId="0" borderId="0" xfId="0" applyNumberFormat="1" applyFont="1" applyFill="1"/>
    <xf numFmtId="0" fontId="87" fillId="0" borderId="78" xfId="0" applyFont="1" applyBorder="1" applyAlignment="1">
      <alignment horizontal="left" wrapText="1"/>
    </xf>
    <xf numFmtId="0" fontId="87" fillId="0" borderId="71" xfId="0" applyFont="1" applyBorder="1" applyAlignment="1">
      <alignment horizontal="left" wrapText="1"/>
    </xf>
    <xf numFmtId="0" fontId="2" fillId="0" borderId="67" xfId="0" applyFont="1" applyFill="1" applyBorder="1" applyAlignment="1" applyProtection="1">
      <alignment horizontal="center"/>
    </xf>
    <xf numFmtId="0" fontId="2" fillId="0" borderId="93" xfId="0" applyFont="1" applyFill="1" applyBorder="1" applyAlignment="1" applyProtection="1">
      <alignment horizontal="center"/>
    </xf>
    <xf numFmtId="0" fontId="2" fillId="0" borderId="85" xfId="0" applyFont="1" applyFill="1" applyBorder="1" applyAlignment="1" applyProtection="1">
      <alignment horizontal="center"/>
    </xf>
    <xf numFmtId="0" fontId="2" fillId="0" borderId="94" xfId="0" applyFont="1" applyFill="1" applyBorder="1" applyAlignment="1" applyProtection="1">
      <alignment horizontal="center"/>
    </xf>
    <xf numFmtId="0" fontId="79" fillId="0" borderId="41" xfId="0" applyFont="1" applyBorder="1" applyAlignment="1">
      <alignment horizontal="center" vertical="center"/>
    </xf>
    <xf numFmtId="0" fontId="79" fillId="0" borderId="73" xfId="0" applyFont="1" applyBorder="1" applyAlignment="1">
      <alignment horizontal="center" vertical="center"/>
    </xf>
    <xf numFmtId="0" fontId="43" fillId="0" borderId="39"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0" fontId="79"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3" fillId="0" borderId="6" xfId="12" applyFont="1" applyFill="1" applyBorder="1" applyAlignment="1" applyProtection="1">
      <alignment horizontal="center" vertical="center" wrapText="1"/>
    </xf>
    <xf numFmtId="0" fontId="43" fillId="0" borderId="27" xfId="12" applyFont="1" applyFill="1" applyBorder="1" applyAlignment="1" applyProtection="1">
      <alignment horizontal="center" vertical="center" wrapText="1"/>
    </xf>
    <xf numFmtId="0" fontId="43" fillId="0" borderId="95" xfId="12" applyFont="1" applyFill="1" applyBorder="1" applyAlignment="1" applyProtection="1">
      <alignment horizontal="center" vertical="center" wrapText="1"/>
    </xf>
    <xf numFmtId="0" fontId="43" fillId="0" borderId="0" xfId="12" applyFont="1" applyFill="1" applyBorder="1" applyAlignment="1" applyProtection="1">
      <alignment horizontal="center" vertical="center" wrapText="1"/>
    </xf>
    <xf numFmtId="9" fontId="3" fillId="0" borderId="12" xfId="0" applyNumberFormat="1" applyFont="1" applyBorder="1" applyAlignment="1">
      <alignment horizontal="center" vertical="center"/>
    </xf>
    <xf numFmtId="9" fontId="3" fillId="0" borderId="31" xfId="0" applyNumberFormat="1" applyFont="1" applyBorder="1" applyAlignment="1">
      <alignment horizontal="center" vertical="center"/>
    </xf>
    <xf numFmtId="0" fontId="92" fillId="69" borderId="79" xfId="14" applyFont="1" applyFill="1" applyBorder="1" applyAlignment="1" applyProtection="1">
      <alignment horizontal="center" vertical="center" wrapText="1"/>
      <protection locked="0"/>
    </xf>
    <xf numFmtId="0" fontId="92" fillId="69" borderId="75" xfId="14" applyFont="1" applyFill="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16" xfId="0" applyFont="1" applyBorder="1" applyAlignment="1">
      <alignment horizontal="center" vertical="center" wrapText="1"/>
    </xf>
    <xf numFmtId="164" fontId="43" fillId="69" borderId="84" xfId="3" applyNumberFormat="1" applyFont="1" applyFill="1" applyBorder="1" applyAlignment="1" applyProtection="1">
      <alignment horizontal="center"/>
      <protection locked="0"/>
    </xf>
    <xf numFmtId="164" fontId="43" fillId="69" borderId="93" xfId="3" applyNumberFormat="1" applyFont="1" applyFill="1" applyBorder="1" applyAlignment="1" applyProtection="1">
      <alignment horizontal="center"/>
      <protection locked="0"/>
    </xf>
    <xf numFmtId="164" fontId="43" fillId="69" borderId="94" xfId="3" applyNumberFormat="1" applyFont="1" applyFill="1" applyBorder="1" applyAlignment="1" applyProtection="1">
      <alignment horizontal="center"/>
      <protection locked="0"/>
    </xf>
    <xf numFmtId="164" fontId="43" fillId="0" borderId="30" xfId="3" applyNumberFormat="1" applyFont="1" applyFill="1" applyBorder="1" applyAlignment="1" applyProtection="1">
      <alignment horizontal="center"/>
      <protection locked="0"/>
    </xf>
    <xf numFmtId="164" fontId="43" fillId="0" borderId="26" xfId="3" applyNumberFormat="1" applyFont="1" applyFill="1" applyBorder="1" applyAlignment="1" applyProtection="1">
      <alignment horizontal="center"/>
      <protection locked="0"/>
    </xf>
    <xf numFmtId="164" fontId="43" fillId="0" borderId="37" xfId="3" applyNumberFormat="1" applyFont="1" applyFill="1" applyBorder="1" applyAlignment="1" applyProtection="1">
      <alignment horizontal="center"/>
      <protection locked="0"/>
    </xf>
    <xf numFmtId="0" fontId="79" fillId="0" borderId="96" xfId="0" applyFont="1" applyBorder="1" applyAlignment="1">
      <alignment horizontal="center" vertical="center" wrapText="1"/>
    </xf>
    <xf numFmtId="0" fontId="79" fillId="0" borderId="61" xfId="0" applyFont="1" applyBorder="1" applyAlignment="1">
      <alignment horizontal="center" vertical="center" wrapText="1"/>
    </xf>
    <xf numFmtId="164" fontId="43" fillId="0" borderId="97" xfId="3" applyNumberFormat="1" applyFont="1" applyFill="1" applyBorder="1" applyAlignment="1" applyProtection="1">
      <alignment horizontal="center" vertical="center" wrapText="1"/>
      <protection locked="0"/>
    </xf>
    <xf numFmtId="164" fontId="43" fillId="0" borderId="98" xfId="3"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79" fillId="0" borderId="99" xfId="0" applyFont="1" applyBorder="1" applyAlignment="1">
      <alignment horizontal="center"/>
    </xf>
    <xf numFmtId="0" fontId="79" fillId="0" borderId="89" xfId="0" applyFont="1" applyBorder="1" applyAlignment="1">
      <alignment horizontal="center"/>
    </xf>
    <xf numFmtId="0" fontId="3" fillId="0" borderId="4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31" xfId="0" applyFont="1" applyFill="1" applyBorder="1" applyAlignment="1">
      <alignment horizontal="center" wrapText="1"/>
    </xf>
    <xf numFmtId="0" fontId="93" fillId="0" borderId="64" xfId="0" applyFont="1" applyFill="1" applyBorder="1" applyAlignment="1">
      <alignment horizontal="left" vertical="center"/>
    </xf>
    <xf numFmtId="0" fontId="93" fillId="0" borderId="65" xfId="0" applyFont="1" applyFill="1" applyBorder="1" applyAlignment="1">
      <alignment horizontal="left" vertical="center"/>
    </xf>
    <xf numFmtId="0" fontId="3" fillId="0" borderId="65"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6" xfId="0" applyFont="1" applyBorder="1" applyAlignment="1">
      <alignment horizontal="center"/>
    </xf>
    <xf numFmtId="0" fontId="3" fillId="0" borderId="37" xfId="0" applyFont="1" applyBorder="1" applyAlignment="1">
      <alignment horizontal="center" vertical="center" wrapText="1"/>
    </xf>
    <xf numFmtId="0" fontId="3" fillId="0" borderId="27" xfId="0" applyFont="1" applyBorder="1" applyAlignment="1">
      <alignment horizontal="center" vertical="center" wrapText="1"/>
    </xf>
    <xf numFmtId="0" fontId="106" fillId="0" borderId="101" xfId="0" applyNumberFormat="1" applyFont="1" applyFill="1" applyBorder="1" applyAlignment="1">
      <alignment horizontal="left" vertical="center" wrapText="1"/>
    </xf>
    <xf numFmtId="0" fontId="106" fillId="0" borderId="102" xfId="0" applyNumberFormat="1" applyFont="1" applyFill="1" applyBorder="1" applyAlignment="1">
      <alignment horizontal="left" vertical="center" wrapText="1"/>
    </xf>
    <xf numFmtId="0" fontId="106" fillId="0" borderId="103" xfId="0" applyNumberFormat="1" applyFont="1" applyFill="1" applyBorder="1" applyAlignment="1">
      <alignment horizontal="left" vertical="center" wrapText="1"/>
    </xf>
    <xf numFmtId="0" fontId="106" fillId="0" borderId="104" xfId="0" applyNumberFormat="1" applyFont="1" applyFill="1" applyBorder="1" applyAlignment="1">
      <alignment horizontal="left" vertical="center" wrapText="1"/>
    </xf>
    <xf numFmtId="0" fontId="106" fillId="0" borderId="105" xfId="0" applyNumberFormat="1" applyFont="1" applyFill="1" applyBorder="1" applyAlignment="1">
      <alignment horizontal="left" vertical="center" wrapText="1"/>
    </xf>
    <xf numFmtId="0" fontId="106" fillId="0" borderId="106" xfId="0" applyNumberFormat="1" applyFont="1" applyFill="1" applyBorder="1" applyAlignment="1">
      <alignment horizontal="left" vertical="center" wrapText="1"/>
    </xf>
    <xf numFmtId="0" fontId="107" fillId="0" borderId="78" xfId="0" applyFont="1" applyFill="1" applyBorder="1" applyAlignment="1">
      <alignment horizontal="center" vertical="center" wrapText="1"/>
    </xf>
    <xf numFmtId="0" fontId="107" fillId="0" borderId="71" xfId="0" applyFont="1" applyFill="1" applyBorder="1" applyAlignment="1">
      <alignment horizontal="center" vertical="center" wrapText="1"/>
    </xf>
    <xf numFmtId="0" fontId="107" fillId="0" borderId="99" xfId="0" applyFont="1" applyFill="1" applyBorder="1" applyAlignment="1">
      <alignment horizontal="center" vertical="center" wrapText="1"/>
    </xf>
    <xf numFmtId="0" fontId="107" fillId="0" borderId="74" xfId="0" applyFont="1" applyFill="1" applyBorder="1" applyAlignment="1">
      <alignment horizontal="center" vertical="center" wrapText="1"/>
    </xf>
    <xf numFmtId="0" fontId="107" fillId="0" borderId="107" xfId="0" applyFont="1" applyFill="1" applyBorder="1" applyAlignment="1">
      <alignment horizontal="center" vertical="center" wrapText="1"/>
    </xf>
    <xf numFmtId="0" fontId="107" fillId="0" borderId="89" xfId="0" applyFont="1" applyFill="1" applyBorder="1" applyAlignment="1">
      <alignment horizontal="center" vertical="center" wrapText="1"/>
    </xf>
    <xf numFmtId="0" fontId="104" fillId="0" borderId="40"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4" fillId="0" borderId="6" xfId="0" applyFont="1" applyFill="1" applyBorder="1" applyAlignment="1">
      <alignment horizontal="center" vertical="center" wrapText="1"/>
    </xf>
    <xf numFmtId="0" fontId="111" fillId="0" borderId="6" xfId="0" applyFont="1" applyFill="1" applyBorder="1" applyAlignment="1">
      <alignment horizontal="center" vertical="center"/>
    </xf>
    <xf numFmtId="0" fontId="111" fillId="0" borderId="78" xfId="0" applyFont="1" applyFill="1" applyBorder="1" applyAlignment="1">
      <alignment horizontal="center" vertical="center"/>
    </xf>
    <xf numFmtId="0" fontId="111" fillId="0" borderId="99" xfId="0" applyFont="1" applyFill="1" applyBorder="1" applyAlignment="1">
      <alignment horizontal="center" vertical="center"/>
    </xf>
    <xf numFmtId="0" fontId="111" fillId="0" borderId="74" xfId="0" applyFont="1" applyFill="1" applyBorder="1" applyAlignment="1">
      <alignment horizontal="center" vertical="center"/>
    </xf>
    <xf numFmtId="0" fontId="111" fillId="0" borderId="89" xfId="0" applyFont="1" applyFill="1" applyBorder="1" applyAlignment="1">
      <alignment horizontal="center" vertical="center"/>
    </xf>
    <xf numFmtId="0" fontId="107" fillId="0" borderId="6" xfId="0" applyFont="1" applyFill="1" applyBorder="1" applyAlignment="1">
      <alignment horizontal="center" vertical="center" wrapText="1"/>
    </xf>
    <xf numFmtId="0" fontId="107" fillId="0" borderId="95" xfId="0" applyFont="1" applyFill="1" applyBorder="1" applyAlignment="1">
      <alignment horizontal="center" vertical="center" wrapText="1"/>
    </xf>
    <xf numFmtId="0" fontId="107" fillId="0" borderId="68" xfId="0" applyFont="1" applyFill="1" applyBorder="1" applyAlignment="1">
      <alignment horizontal="center" vertical="center" wrapText="1"/>
    </xf>
    <xf numFmtId="0" fontId="104" fillId="0" borderId="12" xfId="0" applyFont="1" applyFill="1" applyBorder="1" applyAlignment="1">
      <alignment horizontal="center" vertical="center" wrapText="1"/>
    </xf>
    <xf numFmtId="0" fontId="104" fillId="0" borderId="8" xfId="0" applyFont="1" applyFill="1" applyBorder="1" applyAlignment="1">
      <alignment horizontal="center" vertical="center" wrapText="1"/>
    </xf>
    <xf numFmtId="0" fontId="104" fillId="0" borderId="31" xfId="0" applyFont="1" applyFill="1" applyBorder="1" applyAlignment="1">
      <alignment horizontal="center" vertical="center" wrapText="1"/>
    </xf>
    <xf numFmtId="0" fontId="107" fillId="0" borderId="69" xfId="0" applyFont="1" applyFill="1" applyBorder="1" applyAlignment="1">
      <alignment horizontal="center" vertical="center" wrapText="1"/>
    </xf>
    <xf numFmtId="0" fontId="107" fillId="0" borderId="16" xfId="0" applyFont="1" applyFill="1" applyBorder="1" applyAlignment="1">
      <alignment horizontal="center" vertical="center" wrapText="1"/>
    </xf>
    <xf numFmtId="0" fontId="104" fillId="0" borderId="69" xfId="0" applyFont="1" applyFill="1" applyBorder="1" applyAlignment="1">
      <alignment horizontal="center" vertical="center" wrapText="1"/>
    </xf>
    <xf numFmtId="0" fontId="104" fillId="0" borderId="95"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68" xfId="0" applyFont="1" applyFill="1" applyBorder="1" applyAlignment="1">
      <alignment horizontal="center" vertical="center" wrapText="1"/>
    </xf>
    <xf numFmtId="0" fontId="104" fillId="0" borderId="89" xfId="0" applyFont="1" applyFill="1" applyBorder="1" applyAlignment="1">
      <alignment horizontal="center" vertical="center" wrapText="1"/>
    </xf>
    <xf numFmtId="0" fontId="107" fillId="0" borderId="78" xfId="0" applyFont="1" applyFill="1" applyBorder="1" applyAlignment="1">
      <alignment horizontal="center" vertical="top" wrapText="1"/>
    </xf>
    <xf numFmtId="0" fontId="107" fillId="0" borderId="99" xfId="0" applyFont="1" applyFill="1" applyBorder="1" applyAlignment="1">
      <alignment horizontal="center" vertical="top" wrapText="1"/>
    </xf>
    <xf numFmtId="0" fontId="107" fillId="0" borderId="95" xfId="0" applyFont="1" applyFill="1" applyBorder="1" applyAlignment="1">
      <alignment horizontal="center" vertical="top" wrapText="1"/>
    </xf>
    <xf numFmtId="0" fontId="107" fillId="0" borderId="68" xfId="0" applyFont="1" applyFill="1" applyBorder="1" applyAlignment="1">
      <alignment horizontal="center" vertical="top" wrapText="1"/>
    </xf>
    <xf numFmtId="0" fontId="107" fillId="0" borderId="74" xfId="0" applyFont="1" applyFill="1" applyBorder="1" applyAlignment="1">
      <alignment horizontal="center" vertical="top" wrapText="1"/>
    </xf>
    <xf numFmtId="0" fontId="107" fillId="0" borderId="89" xfId="0" applyFont="1" applyFill="1" applyBorder="1" applyAlignment="1">
      <alignment horizontal="center" vertical="top" wrapText="1"/>
    </xf>
    <xf numFmtId="0" fontId="104" fillId="0" borderId="0" xfId="0" applyFont="1" applyFill="1" applyBorder="1" applyAlignment="1">
      <alignment horizontal="center" vertical="center"/>
    </xf>
    <xf numFmtId="0" fontId="104" fillId="0" borderId="68" xfId="0" applyFont="1" applyFill="1" applyBorder="1" applyAlignment="1">
      <alignment horizontal="center" vertical="center"/>
    </xf>
    <xf numFmtId="0" fontId="104" fillId="0" borderId="95" xfId="0" applyFont="1" applyFill="1" applyBorder="1" applyAlignment="1">
      <alignment horizontal="center" vertical="center"/>
    </xf>
    <xf numFmtId="0" fontId="104" fillId="0" borderId="12" xfId="0" applyFont="1" applyFill="1" applyBorder="1" applyAlignment="1">
      <alignment horizontal="center" vertical="center"/>
    </xf>
    <xf numFmtId="0" fontId="104" fillId="0" borderId="8" xfId="0" applyFont="1" applyFill="1" applyBorder="1" applyAlignment="1">
      <alignment horizontal="center" vertical="center"/>
    </xf>
    <xf numFmtId="0" fontId="104" fillId="0" borderId="31" xfId="0" applyFont="1" applyFill="1" applyBorder="1" applyAlignment="1">
      <alignment horizontal="center" vertical="center"/>
    </xf>
    <xf numFmtId="0" fontId="104" fillId="0" borderId="78" xfId="0" applyFont="1" applyFill="1" applyBorder="1" applyAlignment="1">
      <alignment horizontal="center" vertical="top" wrapText="1"/>
    </xf>
    <xf numFmtId="0" fontId="104" fillId="0" borderId="71" xfId="0" applyFont="1" applyFill="1" applyBorder="1" applyAlignment="1">
      <alignment horizontal="center" vertical="top" wrapText="1"/>
    </xf>
    <xf numFmtId="0" fontId="104" fillId="0" borderId="99" xfId="0" applyFont="1" applyFill="1" applyBorder="1" applyAlignment="1">
      <alignment horizontal="center" vertical="top" wrapText="1"/>
    </xf>
    <xf numFmtId="0" fontId="104" fillId="0" borderId="8" xfId="0" applyFont="1" applyFill="1" applyBorder="1" applyAlignment="1">
      <alignment horizontal="center" vertical="top" wrapText="1"/>
    </xf>
    <xf numFmtId="0" fontId="104" fillId="0" borderId="31" xfId="0" applyFont="1" applyFill="1" applyBorder="1" applyAlignment="1">
      <alignment horizontal="center" vertical="top" wrapText="1"/>
    </xf>
    <xf numFmtId="0" fontId="104" fillId="0" borderId="40" xfId="0" applyFont="1" applyFill="1" applyBorder="1" applyAlignment="1">
      <alignment horizontal="center" vertical="top" wrapText="1"/>
    </xf>
    <xf numFmtId="0" fontId="104" fillId="0" borderId="16" xfId="0" applyFont="1" applyFill="1" applyBorder="1" applyAlignment="1">
      <alignment horizontal="center" vertical="top" wrapText="1"/>
    </xf>
    <xf numFmtId="0" fontId="106" fillId="0" borderId="108" xfId="0" applyNumberFormat="1" applyFont="1" applyFill="1" applyBorder="1" applyAlignment="1">
      <alignment horizontal="left" vertical="top" wrapText="1"/>
    </xf>
    <xf numFmtId="0" fontId="106" fillId="0" borderId="109" xfId="0" applyNumberFormat="1" applyFont="1" applyFill="1" applyBorder="1" applyAlignment="1">
      <alignment horizontal="left" vertical="top" wrapText="1"/>
    </xf>
    <xf numFmtId="0" fontId="112" fillId="0" borderId="40" xfId="0" applyFont="1" applyBorder="1" applyAlignment="1">
      <alignment horizontal="center" vertical="center" wrapText="1"/>
    </xf>
    <xf numFmtId="0" fontId="112" fillId="0" borderId="78" xfId="0" applyFont="1" applyBorder="1" applyAlignment="1">
      <alignment horizontal="center" vertical="center" wrapText="1"/>
    </xf>
    <xf numFmtId="0" fontId="115" fillId="0" borderId="6" xfId="0" applyFont="1" applyBorder="1" applyAlignment="1">
      <alignment horizontal="center" vertical="center"/>
    </xf>
    <xf numFmtId="0" fontId="112" fillId="0" borderId="6" xfId="0" applyFont="1" applyBorder="1" applyAlignment="1">
      <alignment horizontal="center" vertical="center" wrapText="1"/>
    </xf>
  </cellXfs>
  <cellStyles count="20966">
    <cellStyle name="_RC VALUTEBIS WRILSI " xfId="19"/>
    <cellStyle name="=C:\WINNT35\SYSTEM32\COMMAND.COM" xfId="20964"/>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3" xfId="725"/>
    <cellStyle name="Calculation 2 10 4" xfId="726"/>
    <cellStyle name="Calculation 2 10 5" xfId="727"/>
    <cellStyle name="Calculation 2 11" xfId="728"/>
    <cellStyle name="Calculation 2 11 2" xfId="729"/>
    <cellStyle name="Calculation 2 11 3" xfId="730"/>
    <cellStyle name="Calculation 2 11 4" xfId="731"/>
    <cellStyle name="Calculation 2 11 5" xfId="732"/>
    <cellStyle name="Calculation 2 12" xfId="733"/>
    <cellStyle name="Calculation 2 12 2" xfId="734"/>
    <cellStyle name="Calculation 2 12 3" xfId="735"/>
    <cellStyle name="Calculation 2 12 4" xfId="736"/>
    <cellStyle name="Calculation 2 12 5" xfId="737"/>
    <cellStyle name="Calculation 2 13" xfId="738"/>
    <cellStyle name="Calculation 2 13 2" xfId="739"/>
    <cellStyle name="Calculation 2 13 3" xfId="740"/>
    <cellStyle name="Calculation 2 13 4" xfId="741"/>
    <cellStyle name="Calculation 2 14" xfId="742"/>
    <cellStyle name="Calculation 2 15" xfId="743"/>
    <cellStyle name="Calculation 2 16" xfId="744"/>
    <cellStyle name="Calculation 2 2" xfId="745"/>
    <cellStyle name="Calculation 2 2 2" xfId="746"/>
    <cellStyle name="Calculation 2 2 2 2" xfId="747"/>
    <cellStyle name="Calculation 2 2 2 3" xfId="748"/>
    <cellStyle name="Calculation 2 2 2 4" xfId="749"/>
    <cellStyle name="Calculation 2 2 3" xfId="750"/>
    <cellStyle name="Calculation 2 2 3 2" xfId="751"/>
    <cellStyle name="Calculation 2 2 3 3" xfId="752"/>
    <cellStyle name="Calculation 2 2 3 4" xfId="753"/>
    <cellStyle name="Calculation 2 2 4" xfId="754"/>
    <cellStyle name="Calculation 2 2 4 2" xfId="755"/>
    <cellStyle name="Calculation 2 2 4 3" xfId="756"/>
    <cellStyle name="Calculation 2 2 4 4" xfId="757"/>
    <cellStyle name="Calculation 2 2 5" xfId="758"/>
    <cellStyle name="Calculation 2 2 5 2" xfId="759"/>
    <cellStyle name="Calculation 2 2 5 3" xfId="760"/>
    <cellStyle name="Calculation 2 2 5 4" xfId="761"/>
    <cellStyle name="Calculation 2 2 6" xfId="762"/>
    <cellStyle name="Calculation 2 2 7" xfId="763"/>
    <cellStyle name="Calculation 2 2 8" xfId="764"/>
    <cellStyle name="Calculation 2 2 9" xfId="765"/>
    <cellStyle name="Calculation 2 3" xfId="766"/>
    <cellStyle name="Calculation 2 3 2" xfId="767"/>
    <cellStyle name="Calculation 2 3 3" xfId="768"/>
    <cellStyle name="Calculation 2 3 4" xfId="769"/>
    <cellStyle name="Calculation 2 3 5" xfId="770"/>
    <cellStyle name="Calculation 2 4" xfId="771"/>
    <cellStyle name="Calculation 2 4 2" xfId="772"/>
    <cellStyle name="Calculation 2 4 3" xfId="773"/>
    <cellStyle name="Calculation 2 4 4" xfId="774"/>
    <cellStyle name="Calculation 2 4 5" xfId="775"/>
    <cellStyle name="Calculation 2 5" xfId="776"/>
    <cellStyle name="Calculation 2 5 2" xfId="777"/>
    <cellStyle name="Calculation 2 5 3" xfId="778"/>
    <cellStyle name="Calculation 2 5 4" xfId="779"/>
    <cellStyle name="Calculation 2 5 5" xfId="780"/>
    <cellStyle name="Calculation 2 6" xfId="781"/>
    <cellStyle name="Calculation 2 6 2" xfId="782"/>
    <cellStyle name="Calculation 2 6 3" xfId="783"/>
    <cellStyle name="Calculation 2 6 4" xfId="784"/>
    <cellStyle name="Calculation 2 6 5" xfId="785"/>
    <cellStyle name="Calculation 2 7" xfId="786"/>
    <cellStyle name="Calculation 2 7 2" xfId="787"/>
    <cellStyle name="Calculation 2 7 3" xfId="788"/>
    <cellStyle name="Calculation 2 7 4" xfId="789"/>
    <cellStyle name="Calculation 2 7 5" xfId="790"/>
    <cellStyle name="Calculation 2 8" xfId="791"/>
    <cellStyle name="Calculation 2 8 2" xfId="792"/>
    <cellStyle name="Calculation 2 8 3" xfId="793"/>
    <cellStyle name="Calculation 2 8 4" xfId="794"/>
    <cellStyle name="Calculation 2 8 5" xfId="795"/>
    <cellStyle name="Calculation 2 9" xfId="796"/>
    <cellStyle name="Calculation 2 9 2" xfId="797"/>
    <cellStyle name="Calculation 2 9 3" xfId="798"/>
    <cellStyle name="Calculation 2 9 4" xfId="799"/>
    <cellStyle name="Calculation 2 9 5" xfId="800"/>
    <cellStyle name="Calculation 3" xfId="801"/>
    <cellStyle name="Calculation 3 2" xfId="802"/>
    <cellStyle name="Calculation 3 3" xfId="803"/>
    <cellStyle name="Calculation 4" xfId="804"/>
    <cellStyle name="Calculation 4 2" xfId="805"/>
    <cellStyle name="Calculation 4 3" xfId="806"/>
    <cellStyle name="Calculation 5" xfId="807"/>
    <cellStyle name="Calculation 5 2" xfId="808"/>
    <cellStyle name="Calculation 5 3" xfId="809"/>
    <cellStyle name="Calculation 6" xfId="810"/>
    <cellStyle name="Calculation 6 2" xfId="811"/>
    <cellStyle name="Calculation 6 3" xfId="812"/>
    <cellStyle name="Calculation 7" xfId="813"/>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0965"/>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2" xfId="9188"/>
    <cellStyle name="Gia's 3" xfId="9189"/>
    <cellStyle name="Gia's 4" xfId="9190"/>
    <cellStyle name="Gia's 5" xfId="9191"/>
    <cellStyle name="Gia's 6" xfId="9192"/>
    <cellStyle name="Gia's 7" xfId="9193"/>
    <cellStyle name="Gia's 8" xfId="9194"/>
    <cellStyle name="Gia's 9" xfId="9195"/>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Header1" xfId="9223"/>
    <cellStyle name="Header1 2" xfId="9224"/>
    <cellStyle name="Header1 3" xfId="9225"/>
    <cellStyle name="Header2" xfId="9226"/>
    <cellStyle name="Header2 2" xfId="9227"/>
    <cellStyle name="Header2 3" xfId="9228"/>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ighlightExposure" xfId="9324"/>
    <cellStyle name="highlightPercentage" xfId="9325"/>
    <cellStyle name="highlightText" xfId="9326"/>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3" xfId="9337"/>
    <cellStyle name="Input 2 10 4" xfId="9338"/>
    <cellStyle name="Input 2 10 5" xfId="9339"/>
    <cellStyle name="Input 2 11" xfId="9340"/>
    <cellStyle name="Input 2 11 2" xfId="9341"/>
    <cellStyle name="Input 2 11 3" xfId="9342"/>
    <cellStyle name="Input 2 11 4" xfId="9343"/>
    <cellStyle name="Input 2 11 5" xfId="9344"/>
    <cellStyle name="Input 2 12" xfId="9345"/>
    <cellStyle name="Input 2 12 2" xfId="9346"/>
    <cellStyle name="Input 2 12 3" xfId="9347"/>
    <cellStyle name="Input 2 12 4" xfId="9348"/>
    <cellStyle name="Input 2 12 5" xfId="9349"/>
    <cellStyle name="Input 2 13" xfId="9350"/>
    <cellStyle name="Input 2 13 2" xfId="9351"/>
    <cellStyle name="Input 2 13 3" xfId="9352"/>
    <cellStyle name="Input 2 13 4" xfId="9353"/>
    <cellStyle name="Input 2 14" xfId="9354"/>
    <cellStyle name="Input 2 15" xfId="9355"/>
    <cellStyle name="Input 2 16" xfId="9356"/>
    <cellStyle name="Input 2 2" xfId="9357"/>
    <cellStyle name="Input 2 2 2" xfId="9358"/>
    <cellStyle name="Input 2 2 2 2" xfId="9359"/>
    <cellStyle name="Input 2 2 2 3" xfId="9360"/>
    <cellStyle name="Input 2 2 2 4" xfId="9361"/>
    <cellStyle name="Input 2 2 3" xfId="9362"/>
    <cellStyle name="Input 2 2 3 2" xfId="9363"/>
    <cellStyle name="Input 2 2 3 3" xfId="9364"/>
    <cellStyle name="Input 2 2 3 4" xfId="9365"/>
    <cellStyle name="Input 2 2 4" xfId="9366"/>
    <cellStyle name="Input 2 2 4 2" xfId="9367"/>
    <cellStyle name="Input 2 2 4 3" xfId="9368"/>
    <cellStyle name="Input 2 2 4 4" xfId="9369"/>
    <cellStyle name="Input 2 2 5" xfId="9370"/>
    <cellStyle name="Input 2 2 5 2" xfId="9371"/>
    <cellStyle name="Input 2 2 5 3" xfId="9372"/>
    <cellStyle name="Input 2 2 5 4" xfId="9373"/>
    <cellStyle name="Input 2 2 6" xfId="9374"/>
    <cellStyle name="Input 2 2 7" xfId="9375"/>
    <cellStyle name="Input 2 2 8" xfId="9376"/>
    <cellStyle name="Input 2 2 9" xfId="9377"/>
    <cellStyle name="Input 2 3" xfId="9378"/>
    <cellStyle name="Input 2 3 2" xfId="9379"/>
    <cellStyle name="Input 2 3 3" xfId="9380"/>
    <cellStyle name="Input 2 3 4" xfId="9381"/>
    <cellStyle name="Input 2 3 5" xfId="9382"/>
    <cellStyle name="Input 2 4" xfId="9383"/>
    <cellStyle name="Input 2 4 2" xfId="9384"/>
    <cellStyle name="Input 2 4 3" xfId="9385"/>
    <cellStyle name="Input 2 4 4" xfId="9386"/>
    <cellStyle name="Input 2 4 5" xfId="9387"/>
    <cellStyle name="Input 2 5" xfId="9388"/>
    <cellStyle name="Input 2 5 2" xfId="9389"/>
    <cellStyle name="Input 2 5 3" xfId="9390"/>
    <cellStyle name="Input 2 5 4" xfId="9391"/>
    <cellStyle name="Input 2 5 5" xfId="9392"/>
    <cellStyle name="Input 2 6" xfId="9393"/>
    <cellStyle name="Input 2 6 2" xfId="9394"/>
    <cellStyle name="Input 2 6 3" xfId="9395"/>
    <cellStyle name="Input 2 6 4" xfId="9396"/>
    <cellStyle name="Input 2 6 5" xfId="9397"/>
    <cellStyle name="Input 2 7" xfId="9398"/>
    <cellStyle name="Input 2 7 2" xfId="9399"/>
    <cellStyle name="Input 2 7 3" xfId="9400"/>
    <cellStyle name="Input 2 7 4" xfId="9401"/>
    <cellStyle name="Input 2 7 5" xfId="9402"/>
    <cellStyle name="Input 2 8" xfId="9403"/>
    <cellStyle name="Input 2 8 2" xfId="9404"/>
    <cellStyle name="Input 2 8 3" xfId="9405"/>
    <cellStyle name="Input 2 8 4" xfId="9406"/>
    <cellStyle name="Input 2 8 5" xfId="9407"/>
    <cellStyle name="Input 2 9" xfId="9408"/>
    <cellStyle name="Input 2 9 2" xfId="9409"/>
    <cellStyle name="Input 2 9 3" xfId="9410"/>
    <cellStyle name="Input 2 9 4" xfId="9411"/>
    <cellStyle name="Input 2 9 5" xfId="9412"/>
    <cellStyle name="Input 3" xfId="9413"/>
    <cellStyle name="Input 3 2" xfId="9414"/>
    <cellStyle name="Input 3 3" xfId="9415"/>
    <cellStyle name="Input 4" xfId="9416"/>
    <cellStyle name="Input 4 2" xfId="9417"/>
    <cellStyle name="Input 4 3" xfId="9418"/>
    <cellStyle name="Input 5" xfId="9419"/>
    <cellStyle name="Input 5 2" xfId="9420"/>
    <cellStyle name="Input 5 3" xfId="9421"/>
    <cellStyle name="Input 6" xfId="9422"/>
    <cellStyle name="Input 6 2" xfId="9423"/>
    <cellStyle name="Input 6 3" xfId="9424"/>
    <cellStyle name="Input 7" xfId="9425"/>
    <cellStyle name="inputExposure" xfId="9426"/>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0963"/>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pital &amp; RWA N 2 2" xfId="20962"/>
    <cellStyle name="Normal_Casestdy draft" xfId="16"/>
    <cellStyle name="Normal_Casestdy draft 2" xfId="10"/>
    <cellStyle name="Normalny_Eksport 2000 - F" xfId="20383"/>
    <cellStyle name="Note 2" xfId="20384"/>
    <cellStyle name="Note 2 10" xfId="20385"/>
    <cellStyle name="Note 2 10 2" xfId="20386"/>
    <cellStyle name="Note 2 10 3" xfId="20387"/>
    <cellStyle name="Note 2 10 4" xfId="20388"/>
    <cellStyle name="Note 2 10 5" xfId="20389"/>
    <cellStyle name="Note 2 11" xfId="20390"/>
    <cellStyle name="Note 2 11 2" xfId="20391"/>
    <cellStyle name="Note 2 11 3" xfId="20392"/>
    <cellStyle name="Note 2 11 4" xfId="20393"/>
    <cellStyle name="Note 2 11 5" xfId="20394"/>
    <cellStyle name="Note 2 12" xfId="20395"/>
    <cellStyle name="Note 2 12 2" xfId="20396"/>
    <cellStyle name="Note 2 12 3" xfId="20397"/>
    <cellStyle name="Note 2 12 4" xfId="20398"/>
    <cellStyle name="Note 2 12 5" xfId="20399"/>
    <cellStyle name="Note 2 13" xfId="20400"/>
    <cellStyle name="Note 2 13 2" xfId="20401"/>
    <cellStyle name="Note 2 13 3" xfId="20402"/>
    <cellStyle name="Note 2 13 4" xfId="20403"/>
    <cellStyle name="Note 2 13 5" xfId="20404"/>
    <cellStyle name="Note 2 14" xfId="20405"/>
    <cellStyle name="Note 2 14 2" xfId="20406"/>
    <cellStyle name="Note 2 15" xfId="20407"/>
    <cellStyle name="Note 2 15 2" xfId="20408"/>
    <cellStyle name="Note 2 16" xfId="20409"/>
    <cellStyle name="Note 2 17" xfId="20410"/>
    <cellStyle name="Note 2 2" xfId="20411"/>
    <cellStyle name="Note 2 2 10" xfId="20412"/>
    <cellStyle name="Note 2 2 2" xfId="20413"/>
    <cellStyle name="Note 2 2 2 2" xfId="20414"/>
    <cellStyle name="Note 2 2 2 3" xfId="20415"/>
    <cellStyle name="Note 2 2 2 4" xfId="20416"/>
    <cellStyle name="Note 2 2 2 5" xfId="20417"/>
    <cellStyle name="Note 2 2 3" xfId="20418"/>
    <cellStyle name="Note 2 2 3 2" xfId="20419"/>
    <cellStyle name="Note 2 2 3 3" xfId="20420"/>
    <cellStyle name="Note 2 2 3 4" xfId="20421"/>
    <cellStyle name="Note 2 2 3 5" xfId="20422"/>
    <cellStyle name="Note 2 2 4" xfId="20423"/>
    <cellStyle name="Note 2 2 4 2" xfId="20424"/>
    <cellStyle name="Note 2 2 4 3" xfId="20425"/>
    <cellStyle name="Note 2 2 4 4" xfId="20426"/>
    <cellStyle name="Note 2 2 5" xfId="20427"/>
    <cellStyle name="Note 2 2 5 2" xfId="20428"/>
    <cellStyle name="Note 2 2 5 3" xfId="20429"/>
    <cellStyle name="Note 2 2 5 4" xfId="20430"/>
    <cellStyle name="Note 2 2 6" xfId="20431"/>
    <cellStyle name="Note 2 2 7" xfId="20432"/>
    <cellStyle name="Note 2 2 8" xfId="20433"/>
    <cellStyle name="Note 2 2 9" xfId="20434"/>
    <cellStyle name="Note 2 3" xfId="20435"/>
    <cellStyle name="Note 2 3 2" xfId="20436"/>
    <cellStyle name="Note 2 3 3" xfId="20437"/>
    <cellStyle name="Note 2 3 4" xfId="20438"/>
    <cellStyle name="Note 2 3 5" xfId="20439"/>
    <cellStyle name="Note 2 4" xfId="20440"/>
    <cellStyle name="Note 2 4 2" xfId="20441"/>
    <cellStyle name="Note 2 4 2 2" xfId="20442"/>
    <cellStyle name="Note 2 4 3" xfId="20443"/>
    <cellStyle name="Note 2 4 3 2" xfId="20444"/>
    <cellStyle name="Note 2 4 4" xfId="20445"/>
    <cellStyle name="Note 2 4 4 2" xfId="20446"/>
    <cellStyle name="Note 2 4 5" xfId="20447"/>
    <cellStyle name="Note 2 4 6" xfId="20448"/>
    <cellStyle name="Note 2 4 7" xfId="20449"/>
    <cellStyle name="Note 2 5" xfId="20450"/>
    <cellStyle name="Note 2 5 2" xfId="20451"/>
    <cellStyle name="Note 2 5 2 2" xfId="20452"/>
    <cellStyle name="Note 2 5 3" xfId="20453"/>
    <cellStyle name="Note 2 5 3 2" xfId="20454"/>
    <cellStyle name="Note 2 5 4" xfId="20455"/>
    <cellStyle name="Note 2 5 4 2" xfId="20456"/>
    <cellStyle name="Note 2 5 5" xfId="20457"/>
    <cellStyle name="Note 2 5 6" xfId="20458"/>
    <cellStyle name="Note 2 5 7" xfId="20459"/>
    <cellStyle name="Note 2 6" xfId="20460"/>
    <cellStyle name="Note 2 6 2" xfId="20461"/>
    <cellStyle name="Note 2 6 2 2" xfId="20462"/>
    <cellStyle name="Note 2 6 3" xfId="20463"/>
    <cellStyle name="Note 2 6 3 2" xfId="20464"/>
    <cellStyle name="Note 2 6 4" xfId="20465"/>
    <cellStyle name="Note 2 6 4 2" xfId="20466"/>
    <cellStyle name="Note 2 6 5" xfId="20467"/>
    <cellStyle name="Note 2 6 6" xfId="20468"/>
    <cellStyle name="Note 2 6 7" xfId="20469"/>
    <cellStyle name="Note 2 7" xfId="20470"/>
    <cellStyle name="Note 2 7 2" xfId="20471"/>
    <cellStyle name="Note 2 7 2 2" xfId="20472"/>
    <cellStyle name="Note 2 7 3" xfId="20473"/>
    <cellStyle name="Note 2 7 3 2" xfId="20474"/>
    <cellStyle name="Note 2 7 4" xfId="20475"/>
    <cellStyle name="Note 2 7 4 2" xfId="20476"/>
    <cellStyle name="Note 2 7 5" xfId="20477"/>
    <cellStyle name="Note 2 7 6" xfId="20478"/>
    <cellStyle name="Note 2 7 7" xfId="20479"/>
    <cellStyle name="Note 2 8" xfId="20480"/>
    <cellStyle name="Note 2 8 2" xfId="20481"/>
    <cellStyle name="Note 2 8 3" xfId="20482"/>
    <cellStyle name="Note 2 8 4" xfId="20483"/>
    <cellStyle name="Note 2 8 5" xfId="20484"/>
    <cellStyle name="Note 2 9" xfId="20485"/>
    <cellStyle name="Note 2 9 2" xfId="20486"/>
    <cellStyle name="Note 2 9 3" xfId="20487"/>
    <cellStyle name="Note 2 9 4" xfId="20488"/>
    <cellStyle name="Note 2 9 5" xfId="20489"/>
    <cellStyle name="Note 3 2" xfId="20490"/>
    <cellStyle name="Note 3 2 2" xfId="20491"/>
    <cellStyle name="Note 3 2 3" xfId="20492"/>
    <cellStyle name="Note 3 3" xfId="20493"/>
    <cellStyle name="Note 3 3 2" xfId="20494"/>
    <cellStyle name="Note 3 4" xfId="20495"/>
    <cellStyle name="Note 3 5" xfId="20496"/>
    <cellStyle name="Note 4 2" xfId="20497"/>
    <cellStyle name="Note 4 2 2" xfId="20498"/>
    <cellStyle name="Note 4 2 3" xfId="20499"/>
    <cellStyle name="Note 4 3" xfId="20500"/>
    <cellStyle name="Note 4 4" xfId="20501"/>
    <cellStyle name="Note 4 5" xfId="20502"/>
    <cellStyle name="Note 5" xfId="20503"/>
    <cellStyle name="Note 5 2" xfId="20504"/>
    <cellStyle name="Note 5 2 2" xfId="20505"/>
    <cellStyle name="Note 5 3" xfId="20506"/>
    <cellStyle name="Note 5 3 2" xfId="20507"/>
    <cellStyle name="Note 5 4" xfId="20508"/>
    <cellStyle name="Note 5 5" xfId="20509"/>
    <cellStyle name="Note 6" xfId="20510"/>
    <cellStyle name="Note 6 2" xfId="20511"/>
    <cellStyle name="Note 6 2 2" xfId="20512"/>
    <cellStyle name="Note 6 3" xfId="20513"/>
    <cellStyle name="Note 6 4" xfId="20514"/>
    <cellStyle name="Note 7" xfId="20515"/>
    <cellStyle name="Note 8" xfId="20516"/>
    <cellStyle name="Note 8 2" xfId="20517"/>
    <cellStyle name="Note 9" xfId="20518"/>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Heading" xfId="20526"/>
    <cellStyle name="OptionHeading 2" xfId="20527"/>
    <cellStyle name="OptionHeading 3" xfId="20528"/>
    <cellStyle name="Output 2" xfId="20529"/>
    <cellStyle name="Output 2 10" xfId="20530"/>
    <cellStyle name="Output 2 10 2" xfId="20531"/>
    <cellStyle name="Output 2 10 3" xfId="20532"/>
    <cellStyle name="Output 2 10 4" xfId="20533"/>
    <cellStyle name="Output 2 10 5" xfId="20534"/>
    <cellStyle name="Output 2 11" xfId="20535"/>
    <cellStyle name="Output 2 11 2" xfId="20536"/>
    <cellStyle name="Output 2 11 3" xfId="20537"/>
    <cellStyle name="Output 2 11 4" xfId="20538"/>
    <cellStyle name="Output 2 11 5" xfId="20539"/>
    <cellStyle name="Output 2 12" xfId="20540"/>
    <cellStyle name="Output 2 12 2" xfId="20541"/>
    <cellStyle name="Output 2 12 3" xfId="20542"/>
    <cellStyle name="Output 2 12 4" xfId="20543"/>
    <cellStyle name="Output 2 12 5" xfId="20544"/>
    <cellStyle name="Output 2 13" xfId="20545"/>
    <cellStyle name="Output 2 13 2" xfId="20546"/>
    <cellStyle name="Output 2 13 3" xfId="20547"/>
    <cellStyle name="Output 2 13 4" xfId="20548"/>
    <cellStyle name="Output 2 14" xfId="20549"/>
    <cellStyle name="Output 2 15" xfId="20550"/>
    <cellStyle name="Output 2 16" xfId="20551"/>
    <cellStyle name="Output 2 2" xfId="20552"/>
    <cellStyle name="Output 2 2 2" xfId="20553"/>
    <cellStyle name="Output 2 2 2 2" xfId="20554"/>
    <cellStyle name="Output 2 2 2 3" xfId="20555"/>
    <cellStyle name="Output 2 2 2 4" xfId="20556"/>
    <cellStyle name="Output 2 2 3" xfId="20557"/>
    <cellStyle name="Output 2 2 3 2" xfId="20558"/>
    <cellStyle name="Output 2 2 3 3" xfId="20559"/>
    <cellStyle name="Output 2 2 3 4" xfId="20560"/>
    <cellStyle name="Output 2 2 4" xfId="20561"/>
    <cellStyle name="Output 2 2 4 2" xfId="20562"/>
    <cellStyle name="Output 2 2 4 3" xfId="20563"/>
    <cellStyle name="Output 2 2 4 4" xfId="20564"/>
    <cellStyle name="Output 2 2 5" xfId="20565"/>
    <cellStyle name="Output 2 2 5 2" xfId="20566"/>
    <cellStyle name="Output 2 2 5 3" xfId="20567"/>
    <cellStyle name="Output 2 2 5 4" xfId="20568"/>
    <cellStyle name="Output 2 2 6" xfId="20569"/>
    <cellStyle name="Output 2 2 7" xfId="20570"/>
    <cellStyle name="Output 2 2 8" xfId="20571"/>
    <cellStyle name="Output 2 2 9" xfId="20572"/>
    <cellStyle name="Output 2 3" xfId="20573"/>
    <cellStyle name="Output 2 3 2" xfId="20574"/>
    <cellStyle name="Output 2 3 3" xfId="20575"/>
    <cellStyle name="Output 2 3 4" xfId="20576"/>
    <cellStyle name="Output 2 3 5" xfId="20577"/>
    <cellStyle name="Output 2 4" xfId="20578"/>
    <cellStyle name="Output 2 4 2" xfId="20579"/>
    <cellStyle name="Output 2 4 3" xfId="20580"/>
    <cellStyle name="Output 2 4 4" xfId="20581"/>
    <cellStyle name="Output 2 4 5" xfId="20582"/>
    <cellStyle name="Output 2 5" xfId="20583"/>
    <cellStyle name="Output 2 5 2" xfId="20584"/>
    <cellStyle name="Output 2 5 3" xfId="20585"/>
    <cellStyle name="Output 2 5 4" xfId="20586"/>
    <cellStyle name="Output 2 5 5" xfId="20587"/>
    <cellStyle name="Output 2 6" xfId="20588"/>
    <cellStyle name="Output 2 6 2" xfId="20589"/>
    <cellStyle name="Output 2 6 3" xfId="20590"/>
    <cellStyle name="Output 2 6 4" xfId="20591"/>
    <cellStyle name="Output 2 6 5" xfId="20592"/>
    <cellStyle name="Output 2 7" xfId="20593"/>
    <cellStyle name="Output 2 7 2" xfId="20594"/>
    <cellStyle name="Output 2 7 3" xfId="20595"/>
    <cellStyle name="Output 2 7 4" xfId="20596"/>
    <cellStyle name="Output 2 7 5" xfId="20597"/>
    <cellStyle name="Output 2 8" xfId="20598"/>
    <cellStyle name="Output 2 8 2" xfId="20599"/>
    <cellStyle name="Output 2 8 3" xfId="20600"/>
    <cellStyle name="Output 2 8 4" xfId="20601"/>
    <cellStyle name="Output 2 8 5" xfId="20602"/>
    <cellStyle name="Output 2 9" xfId="20603"/>
    <cellStyle name="Output 2 9 2" xfId="20604"/>
    <cellStyle name="Output 2 9 3" xfId="20605"/>
    <cellStyle name="Output 2 9 4" xfId="20606"/>
    <cellStyle name="Output 2 9 5" xfId="20607"/>
    <cellStyle name="Output 3" xfId="20608"/>
    <cellStyle name="Output 3 2" xfId="20609"/>
    <cellStyle name="Output 3 3" xfId="20610"/>
    <cellStyle name="Output 4" xfId="20611"/>
    <cellStyle name="Output 4 2" xfId="20612"/>
    <cellStyle name="Output 4 3" xfId="20613"/>
    <cellStyle name="Output 5" xfId="20614"/>
    <cellStyle name="Output 5 2" xfId="20615"/>
    <cellStyle name="Output 5 3" xfId="20616"/>
    <cellStyle name="Output 6" xfId="20617"/>
    <cellStyle name="Output 6 2" xfId="20618"/>
    <cellStyle name="Output 6 3" xfId="20619"/>
    <cellStyle name="Output 7" xfId="20620"/>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ParameterE" xfId="20788"/>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3" xfId="20827"/>
    <cellStyle name="Total 2 10 4" xfId="20828"/>
    <cellStyle name="Total 2 10 5" xfId="20829"/>
    <cellStyle name="Total 2 11" xfId="20830"/>
    <cellStyle name="Total 2 11 2" xfId="20831"/>
    <cellStyle name="Total 2 11 3" xfId="20832"/>
    <cellStyle name="Total 2 11 4" xfId="20833"/>
    <cellStyle name="Total 2 11 5" xfId="20834"/>
    <cellStyle name="Total 2 12" xfId="20835"/>
    <cellStyle name="Total 2 12 2" xfId="20836"/>
    <cellStyle name="Total 2 12 3" xfId="20837"/>
    <cellStyle name="Total 2 12 4" xfId="20838"/>
    <cellStyle name="Total 2 12 5" xfId="20839"/>
    <cellStyle name="Total 2 13" xfId="20840"/>
    <cellStyle name="Total 2 13 2" xfId="20841"/>
    <cellStyle name="Total 2 13 3" xfId="20842"/>
    <cellStyle name="Total 2 13 4" xfId="20843"/>
    <cellStyle name="Total 2 14" xfId="20844"/>
    <cellStyle name="Total 2 15" xfId="20845"/>
    <cellStyle name="Total 2 16" xfId="20846"/>
    <cellStyle name="Total 2 2" xfId="20847"/>
    <cellStyle name="Total 2 2 2" xfId="20848"/>
    <cellStyle name="Total 2 2 2 2" xfId="20849"/>
    <cellStyle name="Total 2 2 2 3" xfId="20850"/>
    <cellStyle name="Total 2 2 2 4" xfId="20851"/>
    <cellStyle name="Total 2 2 3" xfId="20852"/>
    <cellStyle name="Total 2 2 3 2" xfId="20853"/>
    <cellStyle name="Total 2 2 3 3" xfId="20854"/>
    <cellStyle name="Total 2 2 3 4" xfId="20855"/>
    <cellStyle name="Total 2 2 4" xfId="20856"/>
    <cellStyle name="Total 2 2 4 2" xfId="20857"/>
    <cellStyle name="Total 2 2 4 3" xfId="20858"/>
    <cellStyle name="Total 2 2 4 4" xfId="20859"/>
    <cellStyle name="Total 2 2 5" xfId="20860"/>
    <cellStyle name="Total 2 2 5 2" xfId="20861"/>
    <cellStyle name="Total 2 2 5 3" xfId="20862"/>
    <cellStyle name="Total 2 2 5 4" xfId="20863"/>
    <cellStyle name="Total 2 2 6" xfId="20864"/>
    <cellStyle name="Total 2 2 7" xfId="20865"/>
    <cellStyle name="Total 2 2 8" xfId="20866"/>
    <cellStyle name="Total 2 2 9" xfId="20867"/>
    <cellStyle name="Total 2 3" xfId="20868"/>
    <cellStyle name="Total 2 3 2" xfId="20869"/>
    <cellStyle name="Total 2 3 3" xfId="20870"/>
    <cellStyle name="Total 2 3 4" xfId="20871"/>
    <cellStyle name="Total 2 3 5" xfId="20872"/>
    <cellStyle name="Total 2 4" xfId="20873"/>
    <cellStyle name="Total 2 4 2" xfId="20874"/>
    <cellStyle name="Total 2 4 3" xfId="20875"/>
    <cellStyle name="Total 2 4 4" xfId="20876"/>
    <cellStyle name="Total 2 4 5" xfId="20877"/>
    <cellStyle name="Total 2 5" xfId="20878"/>
    <cellStyle name="Total 2 5 2" xfId="20879"/>
    <cellStyle name="Total 2 5 3" xfId="20880"/>
    <cellStyle name="Total 2 5 4" xfId="20881"/>
    <cellStyle name="Total 2 5 5" xfId="20882"/>
    <cellStyle name="Total 2 6" xfId="20883"/>
    <cellStyle name="Total 2 6 2" xfId="20884"/>
    <cellStyle name="Total 2 6 3" xfId="20885"/>
    <cellStyle name="Total 2 6 4" xfId="20886"/>
    <cellStyle name="Total 2 6 5" xfId="20887"/>
    <cellStyle name="Total 2 7" xfId="20888"/>
    <cellStyle name="Total 2 7 2" xfId="20889"/>
    <cellStyle name="Total 2 7 3" xfId="20890"/>
    <cellStyle name="Total 2 7 4" xfId="20891"/>
    <cellStyle name="Total 2 7 5" xfId="20892"/>
    <cellStyle name="Total 2 8" xfId="20893"/>
    <cellStyle name="Total 2 8 2" xfId="20894"/>
    <cellStyle name="Total 2 8 3" xfId="20895"/>
    <cellStyle name="Total 2 8 4" xfId="20896"/>
    <cellStyle name="Total 2 8 5" xfId="20897"/>
    <cellStyle name="Total 2 9" xfId="20898"/>
    <cellStyle name="Total 2 9 2" xfId="20899"/>
    <cellStyle name="Total 2 9 3" xfId="20900"/>
    <cellStyle name="Total 2 9 4" xfId="20901"/>
    <cellStyle name="Total 2 9 5" xfId="20902"/>
    <cellStyle name="Total 3" xfId="20903"/>
    <cellStyle name="Total 3 2" xfId="20904"/>
    <cellStyle name="Total 3 3" xfId="20905"/>
    <cellStyle name="Total 4" xfId="20906"/>
    <cellStyle name="Total 4 2" xfId="20907"/>
    <cellStyle name="Total 4 3" xfId="20908"/>
    <cellStyle name="Total 5" xfId="20909"/>
    <cellStyle name="Total 5 2" xfId="20910"/>
    <cellStyle name="Total 5 3" xfId="20911"/>
    <cellStyle name="Total 6" xfId="20912"/>
    <cellStyle name="Total 6 2" xfId="20913"/>
    <cellStyle name="Total 6 3" xfId="20914"/>
    <cellStyle name="Total 7" xfId="20915"/>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800100" y="962025"/>
          <a:ext cx="6324600"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C8" sqref="C8"/>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93"/>
      <c r="B1" s="241" t="s">
        <v>339</v>
      </c>
      <c r="C1" s="193"/>
    </row>
    <row r="2" spans="1:3">
      <c r="A2" s="242">
        <v>1</v>
      </c>
      <c r="B2" s="388" t="s">
        <v>340</v>
      </c>
      <c r="C2" s="100" t="s">
        <v>744</v>
      </c>
    </row>
    <row r="3" spans="1:3">
      <c r="A3" s="242">
        <v>2</v>
      </c>
      <c r="B3" s="389" t="s">
        <v>336</v>
      </c>
      <c r="C3" s="100" t="s">
        <v>745</v>
      </c>
    </row>
    <row r="4" spans="1:3">
      <c r="A4" s="242">
        <v>3</v>
      </c>
      <c r="B4" s="390" t="s">
        <v>341</v>
      </c>
      <c r="C4" s="100" t="s">
        <v>746</v>
      </c>
    </row>
    <row r="5" spans="1:3">
      <c r="A5" s="243">
        <v>4</v>
      </c>
      <c r="B5" s="391" t="s">
        <v>337</v>
      </c>
      <c r="C5" s="100" t="s">
        <v>747</v>
      </c>
    </row>
    <row r="6" spans="1:3" s="244" customFormat="1" ht="45.75" customHeight="1">
      <c r="A6" s="673" t="s">
        <v>415</v>
      </c>
      <c r="B6" s="674"/>
      <c r="C6" s="674"/>
    </row>
    <row r="7" spans="1:3" ht="15">
      <c r="A7" s="245" t="s">
        <v>29</v>
      </c>
      <c r="B7" s="241" t="s">
        <v>338</v>
      </c>
    </row>
    <row r="8" spans="1:3">
      <c r="A8" s="193">
        <v>1</v>
      </c>
      <c r="B8" s="288" t="s">
        <v>20</v>
      </c>
    </row>
    <row r="9" spans="1:3">
      <c r="A9" s="193">
        <v>2</v>
      </c>
      <c r="B9" s="289" t="s">
        <v>21</v>
      </c>
    </row>
    <row r="10" spans="1:3">
      <c r="A10" s="193">
        <v>3</v>
      </c>
      <c r="B10" s="289" t="s">
        <v>22</v>
      </c>
    </row>
    <row r="11" spans="1:3">
      <c r="A11" s="193">
        <v>4</v>
      </c>
      <c r="B11" s="289" t="s">
        <v>23</v>
      </c>
      <c r="C11" s="105"/>
    </row>
    <row r="12" spans="1:3">
      <c r="A12" s="193">
        <v>5</v>
      </c>
      <c r="B12" s="289" t="s">
        <v>24</v>
      </c>
    </row>
    <row r="13" spans="1:3">
      <c r="A13" s="193">
        <v>6</v>
      </c>
      <c r="B13" s="290" t="s">
        <v>348</v>
      </c>
    </row>
    <row r="14" spans="1:3">
      <c r="A14" s="193">
        <v>7</v>
      </c>
      <c r="B14" s="289" t="s">
        <v>342</v>
      </c>
    </row>
    <row r="15" spans="1:3">
      <c r="A15" s="193">
        <v>8</v>
      </c>
      <c r="B15" s="289" t="s">
        <v>343</v>
      </c>
    </row>
    <row r="16" spans="1:3">
      <c r="A16" s="193">
        <v>9</v>
      </c>
      <c r="B16" s="289" t="s">
        <v>25</v>
      </c>
    </row>
    <row r="17" spans="1:2">
      <c r="A17" s="387" t="s">
        <v>414</v>
      </c>
      <c r="B17" s="386" t="s">
        <v>401</v>
      </c>
    </row>
    <row r="18" spans="1:2">
      <c r="A18" s="193">
        <v>10</v>
      </c>
      <c r="B18" s="289" t="s">
        <v>26</v>
      </c>
    </row>
    <row r="19" spans="1:2">
      <c r="A19" s="193">
        <v>11</v>
      </c>
      <c r="B19" s="290" t="s">
        <v>344</v>
      </c>
    </row>
    <row r="20" spans="1:2">
      <c r="A20" s="193">
        <v>12</v>
      </c>
      <c r="B20" s="290" t="s">
        <v>27</v>
      </c>
    </row>
    <row r="21" spans="1:2">
      <c r="A21" s="432">
        <v>13</v>
      </c>
      <c r="B21" s="433" t="s">
        <v>345</v>
      </c>
    </row>
    <row r="22" spans="1:2">
      <c r="A22" s="432">
        <v>14</v>
      </c>
      <c r="B22" s="434" t="s">
        <v>372</v>
      </c>
    </row>
    <row r="23" spans="1:2">
      <c r="A23" s="435">
        <v>15</v>
      </c>
      <c r="B23" s="436" t="s">
        <v>28</v>
      </c>
    </row>
    <row r="24" spans="1:2">
      <c r="A24" s="435">
        <v>15.1</v>
      </c>
      <c r="B24" s="437" t="s">
        <v>428</v>
      </c>
    </row>
    <row r="25" spans="1:2">
      <c r="A25" s="435">
        <v>16</v>
      </c>
      <c r="B25" s="437" t="s">
        <v>492</v>
      </c>
    </row>
    <row r="26" spans="1:2">
      <c r="A26" s="435">
        <v>17</v>
      </c>
      <c r="B26" s="437" t="s">
        <v>533</v>
      </c>
    </row>
    <row r="27" spans="1:2">
      <c r="A27" s="435">
        <v>18</v>
      </c>
      <c r="B27" s="437" t="s">
        <v>703</v>
      </c>
    </row>
    <row r="28" spans="1:2">
      <c r="A28" s="435">
        <v>19</v>
      </c>
      <c r="B28" s="437" t="s">
        <v>704</v>
      </c>
    </row>
    <row r="29" spans="1:2">
      <c r="A29" s="435">
        <v>20</v>
      </c>
      <c r="B29" s="533" t="s">
        <v>534</v>
      </c>
    </row>
    <row r="30" spans="1:2">
      <c r="A30" s="435">
        <v>21</v>
      </c>
      <c r="B30" s="437" t="s">
        <v>700</v>
      </c>
    </row>
    <row r="31" spans="1:2">
      <c r="A31" s="435">
        <v>22</v>
      </c>
      <c r="B31" s="437" t="s">
        <v>535</v>
      </c>
    </row>
    <row r="32" spans="1:2">
      <c r="A32" s="435">
        <v>23</v>
      </c>
      <c r="B32" s="437" t="s">
        <v>536</v>
      </c>
    </row>
    <row r="33" spans="1:2">
      <c r="A33" s="435">
        <v>24</v>
      </c>
      <c r="B33" s="437" t="s">
        <v>537</v>
      </c>
    </row>
    <row r="34" spans="1:2">
      <c r="A34" s="435">
        <v>25</v>
      </c>
      <c r="B34" s="437" t="s">
        <v>538</v>
      </c>
    </row>
    <row r="35" spans="1:2">
      <c r="A35" s="435">
        <v>26</v>
      </c>
      <c r="B35" s="437" t="s">
        <v>732</v>
      </c>
    </row>
  </sheetData>
  <mergeCells count="1">
    <mergeCell ref="A6:C6"/>
  </mergeCells>
  <hyperlinks>
    <hyperlink ref="B9" display="Balance Sheet"/>
    <hyperlink ref="B12" display="Risk-Weighted Assets (RWA)"/>
    <hyperlink ref="B8" display="Key ratios"/>
    <hyperlink ref="B10" display="Income statement"/>
    <hyperlink ref="B11" display="Off-balance sheet"/>
    <hyperlink ref="B13" display="Information about supervisory board, senior management and shareholders"/>
    <hyperlink ref="B14" display="Linkages between financial statement assets and  balance sheet items subject to credit risk weighting"/>
    <hyperlink ref="B15" display="Differences between carrying values of balance sheet items and exposure amounts subject to credit risk weighting"/>
    <hyperlink ref="B16" display="Regulatory Capital"/>
    <hyperlink ref="B18" display="Reconciliation of regulatory capital to balance sheet "/>
    <hyperlink ref="B19" display="Credit risk weighted exposures"/>
    <hyperlink ref="B20" display="Credit risk mitigation"/>
    <hyperlink ref="B21" display="Standardized approach - effect of credit risk mitigation"/>
    <hyperlink ref="B23" display="Counterparty credit risk"/>
    <hyperlink ref="B22" display="Liquidity Coverage Ratio"/>
    <hyperlink ref="B17" display="Capital Adequacy Requirements"/>
    <hyperlink ref="B24" display="Leverage Ratio"/>
    <hyperlink ref="B25" display="Net Stable Funding Ratio"/>
    <hyperlink ref="B26" display="Exposures distributed by residual maturity and Risk Classes"/>
    <hyperlink ref="B27" display="Gross carrying value, book value, reserves and write-offs by risk classes"/>
    <hyperlink ref="B28" display="Gross carrying value, book value, reserves and write-offs by Sectors of income source"/>
    <hyperlink ref="B30" display="Changes in the stock of non-performing loans over the period"/>
    <hyperlink ref="B31" display="Distribution of loans, Debt securities  and Off-balance-sheet items according to  Risk classification and Past due days"/>
    <hyperlink ref="B32" display="Loans Distributed according to LTV ratio, Loan reserves, Value of collateral for loans and loans secured by guarantees according to Risk classification and past due days"/>
    <hyperlink ref="B33" display="Loans and reserves on loans distributed according to Sectors of income source and risk classification"/>
    <hyperlink ref="B34" display="Loans, corporate debt securities and Off-balance-sheet items distributed by type of collateral"/>
    <hyperlink ref="B29" display="Change in reserve for loans and Corporate debt securities"/>
    <hyperlink ref="B35" display="General and Qualitative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9.42578125" style="108" bestFit="1" customWidth="1"/>
    <col min="2" max="2" width="132.42578125" style="4" customWidth="1"/>
    <col min="3" max="3" width="18.42578125" style="4" customWidth="1"/>
    <col min="4" max="16384" width="9.140625" style="4"/>
  </cols>
  <sheetData>
    <row r="1" spans="1:3">
      <c r="A1" s="2" t="s">
        <v>30</v>
      </c>
      <c r="B1" s="3" t="str">
        <f>'Info '!C2</f>
        <v>JSC "BasisBank"</v>
      </c>
    </row>
    <row r="2" spans="1:3" s="95" customFormat="1" ht="15.75" customHeight="1">
      <c r="A2" s="95" t="s">
        <v>31</v>
      </c>
      <c r="B2" s="456">
        <v>44286</v>
      </c>
    </row>
    <row r="3" spans="1:3" s="95" customFormat="1" ht="15.75" customHeight="1"/>
    <row r="4" spans="1:3" ht="13.5" thickBot="1">
      <c r="A4" s="108" t="s">
        <v>242</v>
      </c>
      <c r="B4" s="174" t="s">
        <v>241</v>
      </c>
    </row>
    <row r="5" spans="1:3">
      <c r="A5" s="109" t="s">
        <v>6</v>
      </c>
      <c r="B5" s="110"/>
      <c r="C5" s="111" t="s">
        <v>73</v>
      </c>
    </row>
    <row r="6" spans="1:3">
      <c r="A6" s="112">
        <v>1</v>
      </c>
      <c r="B6" s="113" t="s">
        <v>240</v>
      </c>
      <c r="C6" s="114">
        <v>317138247.67000002</v>
      </c>
    </row>
    <row r="7" spans="1:3">
      <c r="A7" s="112">
        <v>2</v>
      </c>
      <c r="B7" s="115" t="s">
        <v>239</v>
      </c>
      <c r="C7" s="116">
        <v>16181147</v>
      </c>
    </row>
    <row r="8" spans="1:3">
      <c r="A8" s="112">
        <v>3</v>
      </c>
      <c r="B8" s="117" t="s">
        <v>238</v>
      </c>
      <c r="C8" s="116">
        <v>76412652.799999997</v>
      </c>
    </row>
    <row r="9" spans="1:3">
      <c r="A9" s="112">
        <v>4</v>
      </c>
      <c r="B9" s="117" t="s">
        <v>237</v>
      </c>
      <c r="C9" s="116">
        <v>0</v>
      </c>
    </row>
    <row r="10" spans="1:3">
      <c r="A10" s="112">
        <v>5</v>
      </c>
      <c r="B10" s="117" t="s">
        <v>236</v>
      </c>
      <c r="C10" s="116">
        <v>203333239.38999999</v>
      </c>
    </row>
    <row r="11" spans="1:3">
      <c r="A11" s="112">
        <v>6</v>
      </c>
      <c r="B11" s="118" t="s">
        <v>235</v>
      </c>
      <c r="C11" s="116">
        <v>21211208.48</v>
      </c>
    </row>
    <row r="12" spans="1:3" s="82" customFormat="1">
      <c r="A12" s="112">
        <v>7</v>
      </c>
      <c r="B12" s="113" t="s">
        <v>234</v>
      </c>
      <c r="C12" s="119">
        <v>21091313.330000002</v>
      </c>
    </row>
    <row r="13" spans="1:3" s="82" customFormat="1">
      <c r="A13" s="112">
        <v>8</v>
      </c>
      <c r="B13" s="120" t="s">
        <v>233</v>
      </c>
      <c r="C13" s="121">
        <v>13935928.140000001</v>
      </c>
    </row>
    <row r="14" spans="1:3" s="82" customFormat="1" ht="25.5">
      <c r="A14" s="112">
        <v>9</v>
      </c>
      <c r="B14" s="122" t="s">
        <v>232</v>
      </c>
      <c r="C14" s="121">
        <v>0</v>
      </c>
    </row>
    <row r="15" spans="1:3" s="82" customFormat="1">
      <c r="A15" s="112">
        <v>10</v>
      </c>
      <c r="B15" s="123" t="s">
        <v>231</v>
      </c>
      <c r="C15" s="121">
        <v>7155385.1900000004</v>
      </c>
    </row>
    <row r="16" spans="1:3" s="82" customFormat="1">
      <c r="A16" s="112">
        <v>11</v>
      </c>
      <c r="B16" s="124" t="s">
        <v>230</v>
      </c>
      <c r="C16" s="121">
        <v>0</v>
      </c>
    </row>
    <row r="17" spans="1:3" s="82" customFormat="1">
      <c r="A17" s="112">
        <v>12</v>
      </c>
      <c r="B17" s="123" t="s">
        <v>229</v>
      </c>
      <c r="C17" s="121">
        <v>0</v>
      </c>
    </row>
    <row r="18" spans="1:3" s="82" customFormat="1">
      <c r="A18" s="112">
        <v>13</v>
      </c>
      <c r="B18" s="123" t="s">
        <v>228</v>
      </c>
      <c r="C18" s="121">
        <v>0</v>
      </c>
    </row>
    <row r="19" spans="1:3" s="82" customFormat="1">
      <c r="A19" s="112">
        <v>14</v>
      </c>
      <c r="B19" s="123" t="s">
        <v>227</v>
      </c>
      <c r="C19" s="121">
        <v>0</v>
      </c>
    </row>
    <row r="20" spans="1:3" s="82" customFormat="1">
      <c r="A20" s="112">
        <v>15</v>
      </c>
      <c r="B20" s="123" t="s">
        <v>226</v>
      </c>
      <c r="C20" s="121">
        <v>0</v>
      </c>
    </row>
    <row r="21" spans="1:3" s="82" customFormat="1" ht="25.5">
      <c r="A21" s="112">
        <v>16</v>
      </c>
      <c r="B21" s="122" t="s">
        <v>225</v>
      </c>
      <c r="C21" s="121">
        <v>0</v>
      </c>
    </row>
    <row r="22" spans="1:3" s="82" customFormat="1">
      <c r="A22" s="112">
        <v>17</v>
      </c>
      <c r="B22" s="125" t="s">
        <v>224</v>
      </c>
      <c r="C22" s="121">
        <v>0</v>
      </c>
    </row>
    <row r="23" spans="1:3" s="82" customFormat="1">
      <c r="A23" s="112">
        <v>18</v>
      </c>
      <c r="B23" s="122" t="s">
        <v>223</v>
      </c>
      <c r="C23" s="121">
        <v>0</v>
      </c>
    </row>
    <row r="24" spans="1:3" s="82" customFormat="1" ht="25.5">
      <c r="A24" s="112">
        <v>19</v>
      </c>
      <c r="B24" s="122" t="s">
        <v>200</v>
      </c>
      <c r="C24" s="121">
        <v>0</v>
      </c>
    </row>
    <row r="25" spans="1:3" s="82" customFormat="1">
      <c r="A25" s="112">
        <v>20</v>
      </c>
      <c r="B25" s="126" t="s">
        <v>222</v>
      </c>
      <c r="C25" s="121">
        <v>0</v>
      </c>
    </row>
    <row r="26" spans="1:3" s="82" customFormat="1">
      <c r="A26" s="112">
        <v>21</v>
      </c>
      <c r="B26" s="126" t="s">
        <v>221</v>
      </c>
      <c r="C26" s="121">
        <v>0</v>
      </c>
    </row>
    <row r="27" spans="1:3" s="82" customFormat="1">
      <c r="A27" s="112">
        <v>22</v>
      </c>
      <c r="B27" s="126" t="s">
        <v>220</v>
      </c>
      <c r="C27" s="121">
        <v>0</v>
      </c>
    </row>
    <row r="28" spans="1:3" s="82" customFormat="1">
      <c r="A28" s="112">
        <v>23</v>
      </c>
      <c r="B28" s="127" t="s">
        <v>219</v>
      </c>
      <c r="C28" s="119">
        <v>296046934.34000003</v>
      </c>
    </row>
    <row r="29" spans="1:3" s="82" customFormat="1">
      <c r="A29" s="128"/>
      <c r="B29" s="129"/>
      <c r="C29" s="121"/>
    </row>
    <row r="30" spans="1:3" s="82" customFormat="1">
      <c r="A30" s="128">
        <v>24</v>
      </c>
      <c r="B30" s="127" t="s">
        <v>218</v>
      </c>
      <c r="C30" s="119">
        <v>0</v>
      </c>
    </row>
    <row r="31" spans="1:3" s="82" customFormat="1">
      <c r="A31" s="128">
        <v>25</v>
      </c>
      <c r="B31" s="117" t="s">
        <v>217</v>
      </c>
      <c r="C31" s="130">
        <v>0</v>
      </c>
    </row>
    <row r="32" spans="1:3" s="82" customFormat="1">
      <c r="A32" s="128">
        <v>26</v>
      </c>
      <c r="B32" s="131" t="s">
        <v>297</v>
      </c>
      <c r="C32" s="121"/>
    </row>
    <row r="33" spans="1:3" s="82" customFormat="1">
      <c r="A33" s="128">
        <v>27</v>
      </c>
      <c r="B33" s="131" t="s">
        <v>216</v>
      </c>
      <c r="C33" s="121"/>
    </row>
    <row r="34" spans="1:3" s="82" customFormat="1">
      <c r="A34" s="128">
        <v>28</v>
      </c>
      <c r="B34" s="117" t="s">
        <v>215</v>
      </c>
      <c r="C34" s="121"/>
    </row>
    <row r="35" spans="1:3" s="82" customFormat="1">
      <c r="A35" s="128">
        <v>29</v>
      </c>
      <c r="B35" s="127" t="s">
        <v>214</v>
      </c>
      <c r="C35" s="119">
        <v>0</v>
      </c>
    </row>
    <row r="36" spans="1:3" s="82" customFormat="1">
      <c r="A36" s="128">
        <v>30</v>
      </c>
      <c r="B36" s="122" t="s">
        <v>213</v>
      </c>
      <c r="C36" s="121"/>
    </row>
    <row r="37" spans="1:3" s="82" customFormat="1">
      <c r="A37" s="128">
        <v>31</v>
      </c>
      <c r="B37" s="123" t="s">
        <v>212</v>
      </c>
      <c r="C37" s="121"/>
    </row>
    <row r="38" spans="1:3" s="82" customFormat="1" ht="25.5">
      <c r="A38" s="128">
        <v>32</v>
      </c>
      <c r="B38" s="122" t="s">
        <v>211</v>
      </c>
      <c r="C38" s="121"/>
    </row>
    <row r="39" spans="1:3" s="82" customFormat="1" ht="25.5">
      <c r="A39" s="128">
        <v>33</v>
      </c>
      <c r="B39" s="122" t="s">
        <v>200</v>
      </c>
      <c r="C39" s="121"/>
    </row>
    <row r="40" spans="1:3" s="82" customFormat="1">
      <c r="A40" s="128">
        <v>34</v>
      </c>
      <c r="B40" s="126" t="s">
        <v>210</v>
      </c>
      <c r="C40" s="121"/>
    </row>
    <row r="41" spans="1:3" s="82" customFormat="1">
      <c r="A41" s="128">
        <v>35</v>
      </c>
      <c r="B41" s="127" t="s">
        <v>209</v>
      </c>
      <c r="C41" s="119">
        <v>0</v>
      </c>
    </row>
    <row r="42" spans="1:3" s="82" customFormat="1">
      <c r="A42" s="128"/>
      <c r="B42" s="129"/>
      <c r="C42" s="121"/>
    </row>
    <row r="43" spans="1:3" s="82" customFormat="1">
      <c r="A43" s="128">
        <v>36</v>
      </c>
      <c r="B43" s="132" t="s">
        <v>208</v>
      </c>
      <c r="C43" s="119">
        <v>41203120.710935205</v>
      </c>
    </row>
    <row r="44" spans="1:3" s="82" customFormat="1">
      <c r="A44" s="128">
        <v>37</v>
      </c>
      <c r="B44" s="117" t="s">
        <v>207</v>
      </c>
      <c r="C44" s="121">
        <v>12157096</v>
      </c>
    </row>
    <row r="45" spans="1:3" s="82" customFormat="1">
      <c r="A45" s="128">
        <v>38</v>
      </c>
      <c r="B45" s="117" t="s">
        <v>206</v>
      </c>
      <c r="C45" s="121">
        <v>0</v>
      </c>
    </row>
    <row r="46" spans="1:3" s="82" customFormat="1">
      <c r="A46" s="128">
        <v>39</v>
      </c>
      <c r="B46" s="117" t="s">
        <v>205</v>
      </c>
      <c r="C46" s="121">
        <v>29046024.710935201</v>
      </c>
    </row>
    <row r="47" spans="1:3" s="82" customFormat="1">
      <c r="A47" s="128">
        <v>40</v>
      </c>
      <c r="B47" s="132" t="s">
        <v>204</v>
      </c>
      <c r="C47" s="119">
        <v>0</v>
      </c>
    </row>
    <row r="48" spans="1:3" s="82" customFormat="1">
      <c r="A48" s="128">
        <v>41</v>
      </c>
      <c r="B48" s="122" t="s">
        <v>203</v>
      </c>
      <c r="C48" s="121"/>
    </row>
    <row r="49" spans="1:3" s="82" customFormat="1">
      <c r="A49" s="128">
        <v>42</v>
      </c>
      <c r="B49" s="123" t="s">
        <v>202</v>
      </c>
      <c r="C49" s="121"/>
    </row>
    <row r="50" spans="1:3" s="82" customFormat="1">
      <c r="A50" s="128">
        <v>43</v>
      </c>
      <c r="B50" s="122" t="s">
        <v>201</v>
      </c>
      <c r="C50" s="121"/>
    </row>
    <row r="51" spans="1:3" s="82" customFormat="1" ht="25.5">
      <c r="A51" s="128">
        <v>44</v>
      </c>
      <c r="B51" s="122" t="s">
        <v>200</v>
      </c>
      <c r="C51" s="121"/>
    </row>
    <row r="52" spans="1:3" s="82" customFormat="1" ht="13.5" thickBot="1">
      <c r="A52" s="133">
        <v>45</v>
      </c>
      <c r="B52" s="134" t="s">
        <v>199</v>
      </c>
      <c r="C52" s="135">
        <v>41203120.710935205</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1" sqref="B1"/>
    </sheetView>
  </sheetViews>
  <sheetFormatPr defaultColWidth="9.140625" defaultRowHeight="12.75"/>
  <cols>
    <col min="1" max="1" width="9.42578125" style="304" bestFit="1" customWidth="1"/>
    <col min="2" max="2" width="59" style="304" customWidth="1"/>
    <col min="3" max="3" width="16.7109375" style="304" bestFit="1" customWidth="1"/>
    <col min="4" max="4" width="15.28515625" style="304" bestFit="1" customWidth="1"/>
    <col min="5" max="16384" width="9.140625" style="304"/>
  </cols>
  <sheetData>
    <row r="1" spans="1:4" ht="15">
      <c r="A1" s="367" t="s">
        <v>30</v>
      </c>
      <c r="B1" s="3" t="str">
        <f>'Info '!C2</f>
        <v>JSC "BasisBank"</v>
      </c>
    </row>
    <row r="2" spans="1:4" s="271" customFormat="1" ht="15.75" customHeight="1">
      <c r="A2" s="271" t="s">
        <v>31</v>
      </c>
      <c r="B2" s="456">
        <v>44286</v>
      </c>
    </row>
    <row r="3" spans="1:4" s="271" customFormat="1" ht="15.75" customHeight="1"/>
    <row r="4" spans="1:4" ht="13.5" thickBot="1">
      <c r="A4" s="330" t="s">
        <v>400</v>
      </c>
      <c r="B4" s="375" t="s">
        <v>401</v>
      </c>
    </row>
    <row r="5" spans="1:4" s="376" customFormat="1" ht="12.75" customHeight="1">
      <c r="A5" s="430"/>
      <c r="B5" s="431" t="s">
        <v>404</v>
      </c>
      <c r="C5" s="368" t="s">
        <v>402</v>
      </c>
      <c r="D5" s="369" t="s">
        <v>403</v>
      </c>
    </row>
    <row r="6" spans="1:4" s="377" customFormat="1">
      <c r="A6" s="370">
        <v>1</v>
      </c>
      <c r="B6" s="426" t="s">
        <v>405</v>
      </c>
      <c r="C6" s="426"/>
      <c r="D6" s="371"/>
    </row>
    <row r="7" spans="1:4" s="377" customFormat="1">
      <c r="A7" s="372" t="s">
        <v>391</v>
      </c>
      <c r="B7" s="427" t="s">
        <v>406</v>
      </c>
      <c r="C7" s="419">
        <v>4.4999999999999998E-2</v>
      </c>
      <c r="D7" s="664">
        <v>108344578.12354046</v>
      </c>
    </row>
    <row r="8" spans="1:4" s="377" customFormat="1">
      <c r="A8" s="372" t="s">
        <v>392</v>
      </c>
      <c r="B8" s="427" t="s">
        <v>407</v>
      </c>
      <c r="C8" s="420">
        <v>0.06</v>
      </c>
      <c r="D8" s="664">
        <v>144459437.49805394</v>
      </c>
    </row>
    <row r="9" spans="1:4" s="377" customFormat="1">
      <c r="A9" s="372" t="s">
        <v>393</v>
      </c>
      <c r="B9" s="427" t="s">
        <v>408</v>
      </c>
      <c r="C9" s="420">
        <v>0.08</v>
      </c>
      <c r="D9" s="664">
        <v>192612583.3307386</v>
      </c>
    </row>
    <row r="10" spans="1:4" s="377" customFormat="1">
      <c r="A10" s="370" t="s">
        <v>394</v>
      </c>
      <c r="B10" s="426" t="s">
        <v>409</v>
      </c>
      <c r="C10" s="421"/>
      <c r="D10" s="665"/>
    </row>
    <row r="11" spans="1:4" s="378" customFormat="1">
      <c r="A11" s="373" t="s">
        <v>395</v>
      </c>
      <c r="B11" s="418" t="s">
        <v>475</v>
      </c>
      <c r="C11" s="422">
        <v>0</v>
      </c>
      <c r="D11" s="664">
        <v>0</v>
      </c>
    </row>
    <row r="12" spans="1:4" s="378" customFormat="1">
      <c r="A12" s="373" t="s">
        <v>396</v>
      </c>
      <c r="B12" s="418" t="s">
        <v>410</v>
      </c>
      <c r="C12" s="422">
        <v>0</v>
      </c>
      <c r="D12" s="664">
        <v>0</v>
      </c>
    </row>
    <row r="13" spans="1:4" s="378" customFormat="1">
      <c r="A13" s="373" t="s">
        <v>397</v>
      </c>
      <c r="B13" s="418" t="s">
        <v>411</v>
      </c>
      <c r="C13" s="422"/>
      <c r="D13" s="664">
        <v>0</v>
      </c>
    </row>
    <row r="14" spans="1:4" s="378" customFormat="1">
      <c r="A14" s="370" t="s">
        <v>398</v>
      </c>
      <c r="B14" s="426" t="s">
        <v>472</v>
      </c>
      <c r="C14" s="423"/>
      <c r="D14" s="665"/>
    </row>
    <row r="15" spans="1:4" s="378" customFormat="1">
      <c r="A15" s="373">
        <v>3.1</v>
      </c>
      <c r="B15" s="418" t="s">
        <v>416</v>
      </c>
      <c r="C15" s="422">
        <v>1.7108051395830222E-2</v>
      </c>
      <c r="D15" s="664">
        <v>41190324.688823842</v>
      </c>
    </row>
    <row r="16" spans="1:4" s="378" customFormat="1">
      <c r="A16" s="373">
        <v>3.2</v>
      </c>
      <c r="B16" s="418" t="s">
        <v>417</v>
      </c>
      <c r="C16" s="422">
        <v>2.2832301266841611E-2</v>
      </c>
      <c r="D16" s="664">
        <v>54972356.629900731</v>
      </c>
    </row>
    <row r="17" spans="1:6" s="377" customFormat="1">
      <c r="A17" s="373">
        <v>3.3</v>
      </c>
      <c r="B17" s="418" t="s">
        <v>418</v>
      </c>
      <c r="C17" s="422">
        <v>3.6436380014637129E-2</v>
      </c>
      <c r="D17" s="664">
        <v>87726316.022996902</v>
      </c>
    </row>
    <row r="18" spans="1:6" s="376" customFormat="1" ht="12.75" customHeight="1">
      <c r="A18" s="428"/>
      <c r="B18" s="429" t="s">
        <v>471</v>
      </c>
      <c r="C18" s="424" t="s">
        <v>734</v>
      </c>
      <c r="D18" s="666" t="s">
        <v>735</v>
      </c>
    </row>
    <row r="19" spans="1:6" s="377" customFormat="1">
      <c r="A19" s="374">
        <v>4</v>
      </c>
      <c r="B19" s="418" t="s">
        <v>412</v>
      </c>
      <c r="C19" s="422">
        <v>6.210805139583022E-2</v>
      </c>
      <c r="D19" s="664">
        <v>149534902.81236431</v>
      </c>
    </row>
    <row r="20" spans="1:6" s="377" customFormat="1">
      <c r="A20" s="374">
        <v>5</v>
      </c>
      <c r="B20" s="418" t="s">
        <v>133</v>
      </c>
      <c r="C20" s="422">
        <v>8.2832301266841601E-2</v>
      </c>
      <c r="D20" s="664">
        <v>199431794.12795466</v>
      </c>
    </row>
    <row r="21" spans="1:6" s="377" customFormat="1" ht="13.5" thickBot="1">
      <c r="A21" s="379" t="s">
        <v>399</v>
      </c>
      <c r="B21" s="380" t="s">
        <v>413</v>
      </c>
      <c r="C21" s="425">
        <v>0.11643638001463713</v>
      </c>
      <c r="D21" s="667">
        <v>280338899.35373551</v>
      </c>
    </row>
    <row r="22" spans="1:6">
      <c r="F22" s="330"/>
    </row>
    <row r="23" spans="1:6" ht="51">
      <c r="B23" s="329" t="s">
        <v>474</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pane xSplit="1" ySplit="5" topLeftCell="B6" activePane="bottomRight" state="frozen"/>
      <selection activeCell="B47" sqref="B47"/>
      <selection pane="topRight" activeCell="B47" sqref="B47"/>
      <selection pane="bottomLeft" activeCell="B47" sqref="B47"/>
      <selection pane="bottomRight" activeCell="B2" sqref="B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7">
      <c r="A1" s="2" t="s">
        <v>30</v>
      </c>
      <c r="B1" s="3" t="str">
        <f>'Info '!C2</f>
        <v>JSC "BasisBank"</v>
      </c>
      <c r="E1" s="4"/>
      <c r="F1" s="4"/>
    </row>
    <row r="2" spans="1:7" s="95" customFormat="1" ht="15.75" customHeight="1">
      <c r="A2" s="2" t="s">
        <v>31</v>
      </c>
      <c r="B2" s="456">
        <v>44286</v>
      </c>
    </row>
    <row r="3" spans="1:7" s="95" customFormat="1" ht="15.75" customHeight="1">
      <c r="A3" s="136"/>
    </row>
    <row r="4" spans="1:7" s="95" customFormat="1" ht="15.75" customHeight="1" thickBot="1">
      <c r="A4" s="95" t="s">
        <v>86</v>
      </c>
      <c r="B4" s="263" t="s">
        <v>281</v>
      </c>
      <c r="D4" s="54" t="s">
        <v>73</v>
      </c>
    </row>
    <row r="5" spans="1:7" ht="25.5">
      <c r="A5" s="137" t="s">
        <v>6</v>
      </c>
      <c r="B5" s="293" t="s">
        <v>335</v>
      </c>
      <c r="C5" s="138" t="s">
        <v>89</v>
      </c>
      <c r="D5" s="139" t="s">
        <v>90</v>
      </c>
    </row>
    <row r="6" spans="1:7">
      <c r="A6" s="101">
        <v>1</v>
      </c>
      <c r="B6" s="140" t="s">
        <v>35</v>
      </c>
      <c r="C6" s="141">
        <v>89448753.168500006</v>
      </c>
      <c r="D6" s="142"/>
      <c r="E6" s="143"/>
      <c r="G6" s="610"/>
    </row>
    <row r="7" spans="1:7">
      <c r="A7" s="101">
        <v>2</v>
      </c>
      <c r="B7" s="144" t="s">
        <v>36</v>
      </c>
      <c r="C7" s="145">
        <v>324656806.75529999</v>
      </c>
      <c r="D7" s="146"/>
      <c r="E7" s="143"/>
      <c r="G7" s="610"/>
    </row>
    <row r="8" spans="1:7">
      <c r="A8" s="101">
        <v>3</v>
      </c>
      <c r="B8" s="144" t="s">
        <v>37</v>
      </c>
      <c r="C8" s="145">
        <v>152270835.64549997</v>
      </c>
      <c r="D8" s="146"/>
      <c r="E8" s="143"/>
      <c r="G8" s="610"/>
    </row>
    <row r="9" spans="1:7">
      <c r="A9" s="101">
        <v>4</v>
      </c>
      <c r="B9" s="144" t="s">
        <v>38</v>
      </c>
      <c r="C9" s="145">
        <v>52741530.009999998</v>
      </c>
      <c r="D9" s="146"/>
      <c r="E9" s="143"/>
      <c r="G9" s="610"/>
    </row>
    <row r="10" spans="1:7">
      <c r="A10" s="101">
        <v>5</v>
      </c>
      <c r="B10" s="144" t="s">
        <v>39</v>
      </c>
      <c r="C10" s="145">
        <v>161633759.79999998</v>
      </c>
      <c r="D10" s="146"/>
      <c r="E10" s="143"/>
      <c r="G10" s="610"/>
    </row>
    <row r="11" spans="1:7">
      <c r="A11" s="101">
        <v>6.1</v>
      </c>
      <c r="B11" s="264" t="s">
        <v>40</v>
      </c>
      <c r="C11" s="147">
        <v>1990023112.9935002</v>
      </c>
      <c r="D11" s="148"/>
      <c r="E11" s="149"/>
      <c r="G11" s="610"/>
    </row>
    <row r="12" spans="1:7">
      <c r="A12" s="101">
        <v>6.2</v>
      </c>
      <c r="B12" s="265" t="s">
        <v>41</v>
      </c>
      <c r="C12" s="147">
        <v>-83498292.989500001</v>
      </c>
      <c r="D12" s="148"/>
      <c r="E12" s="149"/>
      <c r="G12" s="610"/>
    </row>
    <row r="13" spans="1:7">
      <c r="A13" s="101" t="s">
        <v>706</v>
      </c>
      <c r="B13" s="151" t="s">
        <v>707</v>
      </c>
      <c r="C13" s="147">
        <v>29046024.710935235</v>
      </c>
      <c r="D13" s="148" t="s">
        <v>736</v>
      </c>
      <c r="E13" s="149"/>
      <c r="G13" s="610"/>
    </row>
    <row r="14" spans="1:7">
      <c r="A14" s="101">
        <v>6</v>
      </c>
      <c r="B14" s="144" t="s">
        <v>42</v>
      </c>
      <c r="C14" s="150">
        <f>C11+C12</f>
        <v>1906524820.0040002</v>
      </c>
      <c r="D14" s="148"/>
      <c r="E14" s="143"/>
      <c r="G14" s="610"/>
    </row>
    <row r="15" spans="1:7">
      <c r="A15" s="101">
        <v>7</v>
      </c>
      <c r="B15" s="144" t="s">
        <v>43</v>
      </c>
      <c r="C15" s="145">
        <v>21402929.406199999</v>
      </c>
      <c r="D15" s="146"/>
      <c r="E15" s="143"/>
      <c r="G15" s="610"/>
    </row>
    <row r="16" spans="1:7">
      <c r="A16" s="101">
        <v>8</v>
      </c>
      <c r="B16" s="291" t="s">
        <v>195</v>
      </c>
      <c r="C16" s="145">
        <v>11115940.277000001</v>
      </c>
      <c r="D16" s="146"/>
      <c r="E16" s="143"/>
      <c r="G16" s="610"/>
    </row>
    <row r="17" spans="1:7">
      <c r="A17" s="101">
        <v>9</v>
      </c>
      <c r="B17" s="144" t="s">
        <v>44</v>
      </c>
      <c r="C17" s="145">
        <v>17062704.66</v>
      </c>
      <c r="D17" s="146"/>
      <c r="E17" s="143"/>
      <c r="G17" s="610"/>
    </row>
    <row r="18" spans="1:7">
      <c r="A18" s="101">
        <v>10</v>
      </c>
      <c r="B18" s="144" t="s">
        <v>45</v>
      </c>
      <c r="C18" s="145">
        <v>60859425</v>
      </c>
      <c r="D18" s="146"/>
      <c r="E18" s="143"/>
      <c r="G18" s="610"/>
    </row>
    <row r="19" spans="1:7">
      <c r="A19" s="101">
        <v>10.1</v>
      </c>
      <c r="B19" s="151" t="s">
        <v>88</v>
      </c>
      <c r="C19" s="145">
        <v>7155385.1900000004</v>
      </c>
      <c r="D19" s="609" t="s">
        <v>737</v>
      </c>
      <c r="E19" s="143"/>
      <c r="G19" s="610"/>
    </row>
    <row r="20" spans="1:7">
      <c r="A20" s="101">
        <v>11</v>
      </c>
      <c r="B20" s="152" t="s">
        <v>46</v>
      </c>
      <c r="C20" s="153">
        <v>21161764.211399999</v>
      </c>
      <c r="D20" s="154"/>
      <c r="E20" s="143"/>
      <c r="G20" s="610"/>
    </row>
    <row r="21" spans="1:7" ht="15">
      <c r="A21" s="101">
        <v>12</v>
      </c>
      <c r="B21" s="155" t="s">
        <v>47</v>
      </c>
      <c r="C21" s="156">
        <f>SUM(C6:C10,C14:C17,C18,C20)</f>
        <v>2818879268.9378996</v>
      </c>
      <c r="D21" s="157"/>
      <c r="E21" s="158"/>
      <c r="G21" s="610"/>
    </row>
    <row r="22" spans="1:7">
      <c r="A22" s="101">
        <v>13</v>
      </c>
      <c r="B22" s="144" t="s">
        <v>49</v>
      </c>
      <c r="C22" s="159">
        <v>60369144.460000001</v>
      </c>
      <c r="D22" s="160"/>
      <c r="E22" s="143"/>
      <c r="G22" s="610"/>
    </row>
    <row r="23" spans="1:7">
      <c r="A23" s="101">
        <v>14</v>
      </c>
      <c r="B23" s="144" t="s">
        <v>50</v>
      </c>
      <c r="C23" s="145">
        <v>370603765.57179999</v>
      </c>
      <c r="D23" s="146"/>
      <c r="E23" s="143"/>
      <c r="G23" s="610"/>
    </row>
    <row r="24" spans="1:7">
      <c r="A24" s="101">
        <v>15</v>
      </c>
      <c r="B24" s="144" t="s">
        <v>51</v>
      </c>
      <c r="C24" s="145">
        <v>322665402.01999998</v>
      </c>
      <c r="D24" s="146"/>
      <c r="E24" s="143"/>
      <c r="G24" s="610"/>
    </row>
    <row r="25" spans="1:7">
      <c r="A25" s="101">
        <v>16</v>
      </c>
      <c r="B25" s="144" t="s">
        <v>52</v>
      </c>
      <c r="C25" s="145">
        <v>910157382.56410003</v>
      </c>
      <c r="D25" s="146"/>
      <c r="E25" s="143"/>
      <c r="G25" s="610"/>
    </row>
    <row r="26" spans="1:7">
      <c r="A26" s="101">
        <v>17</v>
      </c>
      <c r="B26" s="144" t="s">
        <v>53</v>
      </c>
      <c r="C26" s="145">
        <v>0</v>
      </c>
      <c r="D26" s="146"/>
      <c r="E26" s="143"/>
      <c r="G26" s="610"/>
    </row>
    <row r="27" spans="1:7">
      <c r="A27" s="101">
        <v>18</v>
      </c>
      <c r="B27" s="144" t="s">
        <v>54</v>
      </c>
      <c r="C27" s="145">
        <v>735920173.74259996</v>
      </c>
      <c r="D27" s="146"/>
      <c r="E27" s="143"/>
      <c r="G27" s="610"/>
    </row>
    <row r="28" spans="1:7">
      <c r="A28" s="101">
        <v>19</v>
      </c>
      <c r="B28" s="144" t="s">
        <v>55</v>
      </c>
      <c r="C28" s="145">
        <v>16925134.488399997</v>
      </c>
      <c r="D28" s="146"/>
      <c r="E28" s="143"/>
      <c r="G28" s="610"/>
    </row>
    <row r="29" spans="1:7">
      <c r="A29" s="101">
        <v>20</v>
      </c>
      <c r="B29" s="144" t="s">
        <v>56</v>
      </c>
      <c r="C29" s="145">
        <v>69903656.586400002</v>
      </c>
      <c r="D29" s="146"/>
      <c r="E29" s="143"/>
      <c r="G29" s="610"/>
    </row>
    <row r="30" spans="1:7">
      <c r="A30" s="101">
        <v>21</v>
      </c>
      <c r="B30" s="152" t="s">
        <v>57</v>
      </c>
      <c r="C30" s="153">
        <v>15196370</v>
      </c>
      <c r="D30" s="154"/>
      <c r="E30" s="143"/>
      <c r="G30" s="610"/>
    </row>
    <row r="31" spans="1:7">
      <c r="A31" s="101">
        <v>21.1</v>
      </c>
      <c r="B31" s="161" t="s">
        <v>708</v>
      </c>
      <c r="C31" s="162">
        <v>12157096</v>
      </c>
      <c r="D31" s="163" t="s">
        <v>738</v>
      </c>
      <c r="E31" s="143"/>
      <c r="G31" s="610"/>
    </row>
    <row r="32" spans="1:7" ht="15">
      <c r="A32" s="101">
        <v>22</v>
      </c>
      <c r="B32" s="155" t="s">
        <v>58</v>
      </c>
      <c r="C32" s="156">
        <f>SUM(C22:C30)</f>
        <v>2501741029.4333</v>
      </c>
      <c r="D32" s="157"/>
      <c r="E32" s="158"/>
      <c r="G32" s="610"/>
    </row>
    <row r="33" spans="1:7">
      <c r="A33" s="101">
        <v>23</v>
      </c>
      <c r="B33" s="152" t="s">
        <v>60</v>
      </c>
      <c r="C33" s="145">
        <v>16181147</v>
      </c>
      <c r="D33" s="146" t="s">
        <v>739</v>
      </c>
      <c r="E33" s="143"/>
      <c r="G33" s="610"/>
    </row>
    <row r="34" spans="1:7">
      <c r="A34" s="101">
        <v>24</v>
      </c>
      <c r="B34" s="152" t="s">
        <v>61</v>
      </c>
      <c r="C34" s="145">
        <v>0</v>
      </c>
      <c r="D34" s="146"/>
      <c r="E34" s="143"/>
      <c r="G34" s="610"/>
    </row>
    <row r="35" spans="1:7">
      <c r="A35" s="101">
        <v>25</v>
      </c>
      <c r="B35" s="152" t="s">
        <v>62</v>
      </c>
      <c r="C35" s="145">
        <v>0</v>
      </c>
      <c r="D35" s="146"/>
      <c r="E35" s="143"/>
      <c r="G35" s="610"/>
    </row>
    <row r="36" spans="1:7">
      <c r="A36" s="101">
        <v>26</v>
      </c>
      <c r="B36" s="152" t="s">
        <v>63</v>
      </c>
      <c r="C36" s="145">
        <v>76412652.799999997</v>
      </c>
      <c r="D36" s="146" t="s">
        <v>740</v>
      </c>
      <c r="E36" s="143"/>
      <c r="G36" s="610"/>
    </row>
    <row r="37" spans="1:7">
      <c r="A37" s="101">
        <v>27</v>
      </c>
      <c r="B37" s="152" t="s">
        <v>64</v>
      </c>
      <c r="C37" s="145">
        <v>189397311.25</v>
      </c>
      <c r="D37" s="146" t="s">
        <v>741</v>
      </c>
      <c r="E37" s="143"/>
      <c r="G37" s="610"/>
    </row>
    <row r="38" spans="1:7">
      <c r="A38" s="101">
        <v>28</v>
      </c>
      <c r="B38" s="152" t="s">
        <v>65</v>
      </c>
      <c r="C38" s="145">
        <v>21211200.299999997</v>
      </c>
      <c r="D38" s="146" t="s">
        <v>742</v>
      </c>
      <c r="E38" s="143"/>
      <c r="G38" s="610"/>
    </row>
    <row r="39" spans="1:7">
      <c r="A39" s="101">
        <v>29</v>
      </c>
      <c r="B39" s="152" t="s">
        <v>66</v>
      </c>
      <c r="C39" s="145">
        <v>13935928.140000001</v>
      </c>
      <c r="D39" s="146" t="s">
        <v>743</v>
      </c>
      <c r="E39" s="143"/>
      <c r="G39" s="610"/>
    </row>
    <row r="40" spans="1:7" ht="15.75" thickBot="1">
      <c r="A40" s="164">
        <v>30</v>
      </c>
      <c r="B40" s="165" t="s">
        <v>262</v>
      </c>
      <c r="C40" s="166">
        <f>SUM(C33:C39)</f>
        <v>317138239.49000001</v>
      </c>
      <c r="D40" s="167"/>
      <c r="E40" s="158"/>
      <c r="G40" s="61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E5" activePane="bottomRight" state="frozen"/>
      <selection activeCell="B9" sqref="B9"/>
      <selection pane="topRight" activeCell="B9" sqref="B9"/>
      <selection pane="bottomLeft" activeCell="B9" sqref="B9"/>
      <selection pane="bottomRight" activeCell="S22" sqref="S22"/>
    </sheetView>
  </sheetViews>
  <sheetFormatPr defaultColWidth="9.140625" defaultRowHeight="12.75"/>
  <cols>
    <col min="1" max="1" width="10.42578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85546875" style="52" customWidth="1"/>
    <col min="20" max="16384" width="9.140625" style="52"/>
  </cols>
  <sheetData>
    <row r="1" spans="1:19">
      <c r="A1" s="2" t="s">
        <v>30</v>
      </c>
      <c r="B1" s="3" t="str">
        <f>'Info '!C2</f>
        <v>JSC "BasisBank"</v>
      </c>
    </row>
    <row r="2" spans="1:19">
      <c r="A2" s="2" t="s">
        <v>31</v>
      </c>
      <c r="B2" s="456">
        <v>44286</v>
      </c>
    </row>
    <row r="4" spans="1:19" ht="26.25" thickBot="1">
      <c r="A4" s="4" t="s">
        <v>245</v>
      </c>
      <c r="B4" s="315" t="s">
        <v>370</v>
      </c>
    </row>
    <row r="5" spans="1:19" s="301" customFormat="1">
      <c r="A5" s="296"/>
      <c r="B5" s="297"/>
      <c r="C5" s="298" t="s">
        <v>0</v>
      </c>
      <c r="D5" s="298" t="s">
        <v>1</v>
      </c>
      <c r="E5" s="298" t="s">
        <v>2</v>
      </c>
      <c r="F5" s="298" t="s">
        <v>3</v>
      </c>
      <c r="G5" s="298" t="s">
        <v>4</v>
      </c>
      <c r="H5" s="298" t="s">
        <v>5</v>
      </c>
      <c r="I5" s="298" t="s">
        <v>8</v>
      </c>
      <c r="J5" s="298" t="s">
        <v>9</v>
      </c>
      <c r="K5" s="298" t="s">
        <v>10</v>
      </c>
      <c r="L5" s="298" t="s">
        <v>11</v>
      </c>
      <c r="M5" s="298" t="s">
        <v>12</v>
      </c>
      <c r="N5" s="298" t="s">
        <v>13</v>
      </c>
      <c r="O5" s="298" t="s">
        <v>353</v>
      </c>
      <c r="P5" s="298" t="s">
        <v>354</v>
      </c>
      <c r="Q5" s="298" t="s">
        <v>355</v>
      </c>
      <c r="R5" s="299" t="s">
        <v>356</v>
      </c>
      <c r="S5" s="300" t="s">
        <v>357</v>
      </c>
    </row>
    <row r="6" spans="1:19" s="301" customFormat="1" ht="99" customHeight="1">
      <c r="A6" s="302"/>
      <c r="B6" s="695" t="s">
        <v>358</v>
      </c>
      <c r="C6" s="691">
        <v>0</v>
      </c>
      <c r="D6" s="692"/>
      <c r="E6" s="691">
        <v>0.2</v>
      </c>
      <c r="F6" s="692"/>
      <c r="G6" s="691">
        <v>0.35</v>
      </c>
      <c r="H6" s="692"/>
      <c r="I6" s="691">
        <v>0.5</v>
      </c>
      <c r="J6" s="692"/>
      <c r="K6" s="691">
        <v>0.75</v>
      </c>
      <c r="L6" s="692"/>
      <c r="M6" s="691">
        <v>1</v>
      </c>
      <c r="N6" s="692"/>
      <c r="O6" s="691">
        <v>1.5</v>
      </c>
      <c r="P6" s="692"/>
      <c r="Q6" s="691">
        <v>2.5</v>
      </c>
      <c r="R6" s="692"/>
      <c r="S6" s="693" t="s">
        <v>244</v>
      </c>
    </row>
    <row r="7" spans="1:19" s="301" customFormat="1" ht="30.75" customHeight="1">
      <c r="A7" s="302"/>
      <c r="B7" s="696"/>
      <c r="C7" s="292" t="s">
        <v>247</v>
      </c>
      <c r="D7" s="292" t="s">
        <v>246</v>
      </c>
      <c r="E7" s="292" t="s">
        <v>247</v>
      </c>
      <c r="F7" s="292" t="s">
        <v>246</v>
      </c>
      <c r="G7" s="292" t="s">
        <v>247</v>
      </c>
      <c r="H7" s="292" t="s">
        <v>246</v>
      </c>
      <c r="I7" s="292" t="s">
        <v>247</v>
      </c>
      <c r="J7" s="292" t="s">
        <v>246</v>
      </c>
      <c r="K7" s="292" t="s">
        <v>247</v>
      </c>
      <c r="L7" s="292" t="s">
        <v>246</v>
      </c>
      <c r="M7" s="292" t="s">
        <v>247</v>
      </c>
      <c r="N7" s="292" t="s">
        <v>246</v>
      </c>
      <c r="O7" s="292" t="s">
        <v>247</v>
      </c>
      <c r="P7" s="292" t="s">
        <v>246</v>
      </c>
      <c r="Q7" s="292" t="s">
        <v>247</v>
      </c>
      <c r="R7" s="292" t="s">
        <v>246</v>
      </c>
      <c r="S7" s="694"/>
    </row>
    <row r="8" spans="1:19" s="170" customFormat="1">
      <c r="A8" s="168">
        <v>1</v>
      </c>
      <c r="B8" s="1" t="s">
        <v>92</v>
      </c>
      <c r="C8" s="169">
        <v>264991170.19</v>
      </c>
      <c r="D8" s="169"/>
      <c r="E8" s="169">
        <v>0</v>
      </c>
      <c r="F8" s="169"/>
      <c r="G8" s="169">
        <v>0</v>
      </c>
      <c r="H8" s="169"/>
      <c r="I8" s="169">
        <v>0</v>
      </c>
      <c r="J8" s="169"/>
      <c r="K8" s="169">
        <v>0</v>
      </c>
      <c r="L8" s="169"/>
      <c r="M8" s="169">
        <v>266573211.23210001</v>
      </c>
      <c r="N8" s="169"/>
      <c r="O8" s="169">
        <v>0</v>
      </c>
      <c r="P8" s="169"/>
      <c r="Q8" s="169">
        <v>0</v>
      </c>
      <c r="R8" s="169"/>
      <c r="S8" s="316">
        <v>266573211.23210001</v>
      </c>
    </row>
    <row r="9" spans="1:19" s="170" customFormat="1">
      <c r="A9" s="168">
        <v>2</v>
      </c>
      <c r="B9" s="1" t="s">
        <v>93</v>
      </c>
      <c r="C9" s="169">
        <v>0</v>
      </c>
      <c r="D9" s="169"/>
      <c r="E9" s="169">
        <v>0</v>
      </c>
      <c r="F9" s="169"/>
      <c r="G9" s="169">
        <v>0</v>
      </c>
      <c r="H9" s="169"/>
      <c r="I9" s="169">
        <v>0</v>
      </c>
      <c r="J9" s="169"/>
      <c r="K9" s="169">
        <v>0</v>
      </c>
      <c r="L9" s="169"/>
      <c r="M9" s="169">
        <v>0</v>
      </c>
      <c r="N9" s="169"/>
      <c r="O9" s="169">
        <v>0</v>
      </c>
      <c r="P9" s="169"/>
      <c r="Q9" s="169">
        <v>0</v>
      </c>
      <c r="R9" s="169"/>
      <c r="S9" s="316">
        <v>0</v>
      </c>
    </row>
    <row r="10" spans="1:19" s="170" customFormat="1">
      <c r="A10" s="168">
        <v>3</v>
      </c>
      <c r="B10" s="1" t="s">
        <v>264</v>
      </c>
      <c r="C10" s="169">
        <v>0</v>
      </c>
      <c r="D10" s="169">
        <v>0</v>
      </c>
      <c r="E10" s="169">
        <v>0</v>
      </c>
      <c r="F10" s="169">
        <v>0</v>
      </c>
      <c r="G10" s="169">
        <v>0</v>
      </c>
      <c r="H10" s="169">
        <v>0</v>
      </c>
      <c r="I10" s="169">
        <v>0</v>
      </c>
      <c r="J10" s="169">
        <v>0</v>
      </c>
      <c r="K10" s="169">
        <v>0</v>
      </c>
      <c r="L10" s="169">
        <v>0</v>
      </c>
      <c r="M10" s="169">
        <v>5897350.7887000004</v>
      </c>
      <c r="N10" s="169">
        <v>0</v>
      </c>
      <c r="O10" s="169">
        <v>0</v>
      </c>
      <c r="P10" s="169">
        <v>0</v>
      </c>
      <c r="Q10" s="169">
        <v>0</v>
      </c>
      <c r="R10" s="169">
        <v>0</v>
      </c>
      <c r="S10" s="316">
        <v>5897350.7887000004</v>
      </c>
    </row>
    <row r="11" spans="1:19" s="170" customFormat="1">
      <c r="A11" s="168">
        <v>4</v>
      </c>
      <c r="B11" s="1" t="s">
        <v>94</v>
      </c>
      <c r="C11" s="169">
        <v>0</v>
      </c>
      <c r="D11" s="169"/>
      <c r="E11" s="169">
        <v>0</v>
      </c>
      <c r="F11" s="169"/>
      <c r="G11" s="169">
        <v>0</v>
      </c>
      <c r="H11" s="169"/>
      <c r="I11" s="169">
        <v>0</v>
      </c>
      <c r="J11" s="169"/>
      <c r="K11" s="169">
        <v>0</v>
      </c>
      <c r="L11" s="169"/>
      <c r="M11" s="169">
        <v>0</v>
      </c>
      <c r="N11" s="169"/>
      <c r="O11" s="169">
        <v>0</v>
      </c>
      <c r="P11" s="169"/>
      <c r="Q11" s="169">
        <v>0</v>
      </c>
      <c r="R11" s="169"/>
      <c r="S11" s="316">
        <v>0</v>
      </c>
    </row>
    <row r="12" spans="1:19" s="170" customFormat="1">
      <c r="A12" s="168">
        <v>5</v>
      </c>
      <c r="B12" s="1" t="s">
        <v>95</v>
      </c>
      <c r="C12" s="169">
        <v>0</v>
      </c>
      <c r="D12" s="169"/>
      <c r="E12" s="169">
        <v>0</v>
      </c>
      <c r="F12" s="169"/>
      <c r="G12" s="169">
        <v>0</v>
      </c>
      <c r="H12" s="169"/>
      <c r="I12" s="169">
        <v>0</v>
      </c>
      <c r="J12" s="169"/>
      <c r="K12" s="169">
        <v>0</v>
      </c>
      <c r="L12" s="169"/>
      <c r="M12" s="169">
        <v>0</v>
      </c>
      <c r="N12" s="169"/>
      <c r="O12" s="169">
        <v>0</v>
      </c>
      <c r="P12" s="169"/>
      <c r="Q12" s="169">
        <v>0</v>
      </c>
      <c r="R12" s="169"/>
      <c r="S12" s="316">
        <v>0</v>
      </c>
    </row>
    <row r="13" spans="1:19" s="170" customFormat="1">
      <c r="A13" s="168">
        <v>6</v>
      </c>
      <c r="B13" s="1" t="s">
        <v>96</v>
      </c>
      <c r="C13" s="169">
        <v>0</v>
      </c>
      <c r="D13" s="169"/>
      <c r="E13" s="169">
        <v>144247642.15529999</v>
      </c>
      <c r="F13" s="169"/>
      <c r="G13" s="169">
        <v>0</v>
      </c>
      <c r="H13" s="169"/>
      <c r="I13" s="169">
        <v>4738868.7437000005</v>
      </c>
      <c r="J13" s="169"/>
      <c r="K13" s="169">
        <v>0</v>
      </c>
      <c r="L13" s="169"/>
      <c r="M13" s="169">
        <v>3310375.6242999998</v>
      </c>
      <c r="N13" s="169"/>
      <c r="O13" s="169">
        <v>0</v>
      </c>
      <c r="P13" s="169"/>
      <c r="Q13" s="169">
        <v>0</v>
      </c>
      <c r="R13" s="169"/>
      <c r="S13" s="316">
        <v>34529338.427210003</v>
      </c>
    </row>
    <row r="14" spans="1:19" s="170" customFormat="1">
      <c r="A14" s="168">
        <v>7</v>
      </c>
      <c r="B14" s="1" t="s">
        <v>97</v>
      </c>
      <c r="C14" s="169">
        <v>0</v>
      </c>
      <c r="D14" s="169">
        <v>0</v>
      </c>
      <c r="E14" s="169">
        <v>0</v>
      </c>
      <c r="F14" s="169">
        <v>0</v>
      </c>
      <c r="G14" s="169">
        <v>0</v>
      </c>
      <c r="H14" s="169">
        <v>15000</v>
      </c>
      <c r="I14" s="169">
        <v>0</v>
      </c>
      <c r="J14" s="169">
        <v>0</v>
      </c>
      <c r="K14" s="169">
        <v>0</v>
      </c>
      <c r="L14" s="169">
        <v>3554428.6376200002</v>
      </c>
      <c r="M14" s="169">
        <v>981702051.73998678</v>
      </c>
      <c r="N14" s="169">
        <v>106416650.27799998</v>
      </c>
      <c r="O14" s="169">
        <v>0</v>
      </c>
      <c r="P14" s="169">
        <v>0</v>
      </c>
      <c r="Q14" s="169">
        <v>0</v>
      </c>
      <c r="R14" s="169">
        <v>0</v>
      </c>
      <c r="S14" s="316">
        <v>1090789773.4962018</v>
      </c>
    </row>
    <row r="15" spans="1:19" s="170" customFormat="1">
      <c r="A15" s="168">
        <v>8</v>
      </c>
      <c r="B15" s="1" t="s">
        <v>98</v>
      </c>
      <c r="C15" s="169">
        <v>0</v>
      </c>
      <c r="D15" s="169">
        <v>0</v>
      </c>
      <c r="E15" s="169">
        <v>0</v>
      </c>
      <c r="F15" s="169">
        <v>0</v>
      </c>
      <c r="G15" s="169">
        <v>0</v>
      </c>
      <c r="H15" s="169">
        <v>3449.6</v>
      </c>
      <c r="I15" s="169">
        <v>0</v>
      </c>
      <c r="J15" s="169">
        <v>0</v>
      </c>
      <c r="K15" s="169">
        <v>346863866.92300618</v>
      </c>
      <c r="L15" s="169">
        <v>278686.22629999992</v>
      </c>
      <c r="M15" s="169">
        <v>0</v>
      </c>
      <c r="N15" s="169">
        <v>194415.18</v>
      </c>
      <c r="O15" s="169">
        <v>0</v>
      </c>
      <c r="P15" s="169">
        <v>30069.980000000003</v>
      </c>
      <c r="Q15" s="169">
        <v>0</v>
      </c>
      <c r="R15" s="169">
        <v>0</v>
      </c>
      <c r="S15" s="316">
        <v>260597642.37197965</v>
      </c>
    </row>
    <row r="16" spans="1:19" s="170" customFormat="1">
      <c r="A16" s="168">
        <v>9</v>
      </c>
      <c r="B16" s="1" t="s">
        <v>99</v>
      </c>
      <c r="C16" s="169">
        <v>0</v>
      </c>
      <c r="D16" s="169">
        <v>0</v>
      </c>
      <c r="E16" s="169">
        <v>0</v>
      </c>
      <c r="F16" s="169">
        <v>0</v>
      </c>
      <c r="G16" s="169">
        <v>322201293.1013869</v>
      </c>
      <c r="H16" s="169">
        <v>0</v>
      </c>
      <c r="I16" s="169">
        <v>0</v>
      </c>
      <c r="J16" s="169">
        <v>0</v>
      </c>
      <c r="K16" s="169">
        <v>0</v>
      </c>
      <c r="L16" s="169">
        <v>0</v>
      </c>
      <c r="M16" s="169">
        <v>0</v>
      </c>
      <c r="N16" s="169">
        <v>0</v>
      </c>
      <c r="O16" s="169">
        <v>0</v>
      </c>
      <c r="P16" s="169">
        <v>0</v>
      </c>
      <c r="Q16" s="169">
        <v>0</v>
      </c>
      <c r="R16" s="169">
        <v>0</v>
      </c>
      <c r="S16" s="316">
        <v>112770452.58548541</v>
      </c>
    </row>
    <row r="17" spans="1:19" s="170" customFormat="1">
      <c r="A17" s="168">
        <v>10</v>
      </c>
      <c r="B17" s="1" t="s">
        <v>100</v>
      </c>
      <c r="C17" s="169">
        <v>0</v>
      </c>
      <c r="D17" s="169">
        <v>0</v>
      </c>
      <c r="E17" s="169">
        <v>0</v>
      </c>
      <c r="F17" s="169">
        <v>0</v>
      </c>
      <c r="G17" s="169">
        <v>0</v>
      </c>
      <c r="H17" s="169">
        <v>0</v>
      </c>
      <c r="I17" s="169">
        <v>3820163.6428079</v>
      </c>
      <c r="J17" s="169">
        <v>0</v>
      </c>
      <c r="K17" s="169">
        <v>0</v>
      </c>
      <c r="L17" s="169">
        <v>0</v>
      </c>
      <c r="M17" s="169">
        <v>21598849.206487499</v>
      </c>
      <c r="N17" s="169">
        <v>0</v>
      </c>
      <c r="O17" s="169">
        <v>35567271.571406603</v>
      </c>
      <c r="P17" s="169">
        <v>0</v>
      </c>
      <c r="Q17" s="169">
        <v>0</v>
      </c>
      <c r="R17" s="169">
        <v>0</v>
      </c>
      <c r="S17" s="316">
        <v>76859838.385001361</v>
      </c>
    </row>
    <row r="18" spans="1:19" s="170" customFormat="1">
      <c r="A18" s="168">
        <v>11</v>
      </c>
      <c r="B18" s="1" t="s">
        <v>101</v>
      </c>
      <c r="C18" s="169">
        <v>0</v>
      </c>
      <c r="D18" s="169">
        <v>0</v>
      </c>
      <c r="E18" s="169">
        <v>0</v>
      </c>
      <c r="F18" s="169">
        <v>0</v>
      </c>
      <c r="G18" s="169">
        <v>0</v>
      </c>
      <c r="H18" s="169">
        <v>2500</v>
      </c>
      <c r="I18" s="169">
        <v>0</v>
      </c>
      <c r="J18" s="169">
        <v>0</v>
      </c>
      <c r="K18" s="169">
        <v>0</v>
      </c>
      <c r="L18" s="169">
        <v>186339.26599999995</v>
      </c>
      <c r="M18" s="169">
        <v>45426374.715171702</v>
      </c>
      <c r="N18" s="169">
        <v>327074.32000000007</v>
      </c>
      <c r="O18" s="169">
        <v>38053215.677556798</v>
      </c>
      <c r="P18" s="169">
        <v>134351.66999999998</v>
      </c>
      <c r="Q18" s="169">
        <v>1964857.425</v>
      </c>
      <c r="R18" s="169">
        <v>0</v>
      </c>
      <c r="S18" s="316">
        <v>108087573.0685069</v>
      </c>
    </row>
    <row r="19" spans="1:19" s="170" customFormat="1">
      <c r="A19" s="168">
        <v>12</v>
      </c>
      <c r="B19" s="1" t="s">
        <v>102</v>
      </c>
      <c r="C19" s="169">
        <v>0</v>
      </c>
      <c r="D19" s="169">
        <v>0</v>
      </c>
      <c r="E19" s="169">
        <v>0</v>
      </c>
      <c r="F19" s="169">
        <v>0</v>
      </c>
      <c r="G19" s="169">
        <v>0</v>
      </c>
      <c r="H19" s="169">
        <v>0</v>
      </c>
      <c r="I19" s="169">
        <v>0</v>
      </c>
      <c r="J19" s="169">
        <v>0</v>
      </c>
      <c r="K19" s="169">
        <v>0</v>
      </c>
      <c r="L19" s="169">
        <v>353720.9</v>
      </c>
      <c r="M19" s="169">
        <v>19875577.157000002</v>
      </c>
      <c r="N19" s="169">
        <v>40842107.228669986</v>
      </c>
      <c r="O19" s="169">
        <v>0</v>
      </c>
      <c r="P19" s="169">
        <v>0</v>
      </c>
      <c r="Q19" s="169">
        <v>0</v>
      </c>
      <c r="R19" s="169">
        <v>0</v>
      </c>
      <c r="S19" s="316">
        <v>60982975.060669988</v>
      </c>
    </row>
    <row r="20" spans="1:19" s="170" customFormat="1">
      <c r="A20" s="168">
        <v>13</v>
      </c>
      <c r="B20" s="1" t="s">
        <v>243</v>
      </c>
      <c r="C20" s="169">
        <v>0</v>
      </c>
      <c r="D20" s="169"/>
      <c r="E20" s="169">
        <v>0</v>
      </c>
      <c r="F20" s="169"/>
      <c r="G20" s="169">
        <v>0</v>
      </c>
      <c r="H20" s="169"/>
      <c r="I20" s="169">
        <v>0</v>
      </c>
      <c r="J20" s="169"/>
      <c r="K20" s="169">
        <v>0</v>
      </c>
      <c r="L20" s="169"/>
      <c r="M20" s="169">
        <v>0</v>
      </c>
      <c r="N20" s="169"/>
      <c r="O20" s="169">
        <v>0</v>
      </c>
      <c r="P20" s="169"/>
      <c r="Q20" s="169">
        <v>0</v>
      </c>
      <c r="R20" s="169"/>
      <c r="S20" s="316">
        <v>0</v>
      </c>
    </row>
    <row r="21" spans="1:19" s="170" customFormat="1">
      <c r="A21" s="168">
        <v>14</v>
      </c>
      <c r="B21" s="1" t="s">
        <v>104</v>
      </c>
      <c r="C21" s="169">
        <v>87106748.981999993</v>
      </c>
      <c r="D21" s="169">
        <v>0</v>
      </c>
      <c r="E21" s="169">
        <v>2407004.1864999998</v>
      </c>
      <c r="F21" s="169">
        <v>0</v>
      </c>
      <c r="G21" s="169">
        <v>0</v>
      </c>
      <c r="H21" s="169">
        <v>222515.21993999998</v>
      </c>
      <c r="I21" s="169">
        <v>0</v>
      </c>
      <c r="J21" s="169">
        <v>24000</v>
      </c>
      <c r="K21" s="169">
        <v>0</v>
      </c>
      <c r="L21" s="169">
        <v>1009330.6122000236</v>
      </c>
      <c r="M21" s="169">
        <v>217908256.28673771</v>
      </c>
      <c r="N21" s="169">
        <v>14873593.36665</v>
      </c>
      <c r="O21" s="169">
        <v>0</v>
      </c>
      <c r="P21" s="169">
        <v>5039977.5583600001</v>
      </c>
      <c r="Q21" s="169">
        <v>17000000</v>
      </c>
      <c r="R21" s="169">
        <v>0</v>
      </c>
      <c r="S21" s="316">
        <v>284170095.11435676</v>
      </c>
    </row>
    <row r="22" spans="1:19" ht="13.5" thickBot="1">
      <c r="A22" s="171"/>
      <c r="B22" s="172" t="s">
        <v>105</v>
      </c>
      <c r="C22" s="173">
        <v>352097919.17199999</v>
      </c>
      <c r="D22" s="173">
        <v>0</v>
      </c>
      <c r="E22" s="173">
        <v>146654646.3418</v>
      </c>
      <c r="F22" s="173">
        <v>0</v>
      </c>
      <c r="G22" s="173">
        <v>322201293.1013869</v>
      </c>
      <c r="H22" s="173">
        <v>243464.81993999999</v>
      </c>
      <c r="I22" s="173">
        <v>8559032.3865079004</v>
      </c>
      <c r="J22" s="173">
        <v>24000</v>
      </c>
      <c r="K22" s="173">
        <v>346863866.92300618</v>
      </c>
      <c r="L22" s="173">
        <v>5382505.6421200233</v>
      </c>
      <c r="M22" s="173">
        <v>1562292046.7504838</v>
      </c>
      <c r="N22" s="173">
        <v>162653840.37331998</v>
      </c>
      <c r="O22" s="173">
        <v>73620487.248963401</v>
      </c>
      <c r="P22" s="173">
        <v>5204399.2083600005</v>
      </c>
      <c r="Q22" s="173">
        <v>18964857.425000001</v>
      </c>
      <c r="R22" s="173">
        <v>0</v>
      </c>
      <c r="S22" s="317">
        <v>2301258250.5302119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S7" activePane="bottomRight" state="frozen"/>
      <selection activeCell="B9" sqref="B9"/>
      <selection pane="topRight" activeCell="B9" sqref="B9"/>
      <selection pane="bottomLeft" activeCell="B9" sqref="B9"/>
      <selection pane="bottomRight" activeCell="V21" sqref="V21"/>
    </sheetView>
  </sheetViews>
  <sheetFormatPr defaultColWidth="9.140625" defaultRowHeight="12.75"/>
  <cols>
    <col min="1" max="1" width="10.42578125" style="4" bestFit="1" customWidth="1"/>
    <col min="2" max="2" width="63.7109375" style="4" bestFit="1" customWidth="1"/>
    <col min="3" max="3" width="19" style="4" customWidth="1"/>
    <col min="4" max="4" width="19.42578125" style="4" customWidth="1"/>
    <col min="5" max="5" width="31.140625" style="4" customWidth="1"/>
    <col min="6" max="6" width="29.140625" style="4" customWidth="1"/>
    <col min="7" max="7" width="28.42578125" style="4" customWidth="1"/>
    <col min="8" max="8" width="26.42578125" style="4" customWidth="1"/>
    <col min="9" max="9" width="23.7109375" style="4" customWidth="1"/>
    <col min="10" max="10" width="21.42578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2"/>
  </cols>
  <sheetData>
    <row r="1" spans="1:22">
      <c r="A1" s="2" t="s">
        <v>30</v>
      </c>
      <c r="B1" s="3" t="str">
        <f>'Info '!C2</f>
        <v>JSC "BasisBank"</v>
      </c>
    </row>
    <row r="2" spans="1:22">
      <c r="A2" s="2" t="s">
        <v>31</v>
      </c>
      <c r="B2" s="456">
        <v>44286</v>
      </c>
    </row>
    <row r="4" spans="1:22" ht="13.5" thickBot="1">
      <c r="A4" s="4" t="s">
        <v>361</v>
      </c>
      <c r="B4" s="174" t="s">
        <v>91</v>
      </c>
      <c r="V4" s="54" t="s">
        <v>73</v>
      </c>
    </row>
    <row r="5" spans="1:22" ht="12.75" customHeight="1">
      <c r="A5" s="175"/>
      <c r="B5" s="176"/>
      <c r="C5" s="697" t="s">
        <v>272</v>
      </c>
      <c r="D5" s="698"/>
      <c r="E5" s="698"/>
      <c r="F5" s="698"/>
      <c r="G5" s="698"/>
      <c r="H5" s="698"/>
      <c r="I5" s="698"/>
      <c r="J5" s="698"/>
      <c r="K5" s="698"/>
      <c r="L5" s="699"/>
      <c r="M5" s="700" t="s">
        <v>273</v>
      </c>
      <c r="N5" s="701"/>
      <c r="O5" s="701"/>
      <c r="P5" s="701"/>
      <c r="Q5" s="701"/>
      <c r="R5" s="701"/>
      <c r="S5" s="702"/>
      <c r="T5" s="705" t="s">
        <v>359</v>
      </c>
      <c r="U5" s="705" t="s">
        <v>360</v>
      </c>
      <c r="V5" s="703" t="s">
        <v>117</v>
      </c>
    </row>
    <row r="6" spans="1:22" s="107" customFormat="1" ht="102">
      <c r="A6" s="104"/>
      <c r="B6" s="177"/>
      <c r="C6" s="178" t="s">
        <v>106</v>
      </c>
      <c r="D6" s="268" t="s">
        <v>107</v>
      </c>
      <c r="E6" s="205" t="s">
        <v>275</v>
      </c>
      <c r="F6" s="205" t="s">
        <v>276</v>
      </c>
      <c r="G6" s="268" t="s">
        <v>279</v>
      </c>
      <c r="H6" s="268" t="s">
        <v>274</v>
      </c>
      <c r="I6" s="268" t="s">
        <v>108</v>
      </c>
      <c r="J6" s="268" t="s">
        <v>109</v>
      </c>
      <c r="K6" s="179" t="s">
        <v>110</v>
      </c>
      <c r="L6" s="180" t="s">
        <v>111</v>
      </c>
      <c r="M6" s="178" t="s">
        <v>277</v>
      </c>
      <c r="N6" s="179" t="s">
        <v>112</v>
      </c>
      <c r="O6" s="179" t="s">
        <v>113</v>
      </c>
      <c r="P6" s="179" t="s">
        <v>114</v>
      </c>
      <c r="Q6" s="179" t="s">
        <v>115</v>
      </c>
      <c r="R6" s="179" t="s">
        <v>116</v>
      </c>
      <c r="S6" s="294" t="s">
        <v>278</v>
      </c>
      <c r="T6" s="706"/>
      <c r="U6" s="706"/>
      <c r="V6" s="704"/>
    </row>
    <row r="7" spans="1:22" s="170" customFormat="1">
      <c r="A7" s="181">
        <v>1</v>
      </c>
      <c r="B7" s="1" t="s">
        <v>92</v>
      </c>
      <c r="C7" s="182"/>
      <c r="D7" s="169">
        <v>0</v>
      </c>
      <c r="E7" s="169"/>
      <c r="F7" s="169"/>
      <c r="G7" s="169"/>
      <c r="H7" s="169"/>
      <c r="I7" s="169"/>
      <c r="J7" s="169"/>
      <c r="K7" s="169"/>
      <c r="L7" s="183"/>
      <c r="M7" s="182"/>
      <c r="N7" s="169"/>
      <c r="O7" s="169"/>
      <c r="P7" s="169"/>
      <c r="Q7" s="169"/>
      <c r="R7" s="169"/>
      <c r="S7" s="183"/>
      <c r="T7" s="303">
        <v>0</v>
      </c>
      <c r="U7" s="303">
        <v>0</v>
      </c>
      <c r="V7" s="184">
        <v>0</v>
      </c>
    </row>
    <row r="8" spans="1:22" s="170" customFormat="1">
      <c r="A8" s="181">
        <v>2</v>
      </c>
      <c r="B8" s="1" t="s">
        <v>93</v>
      </c>
      <c r="C8" s="182"/>
      <c r="D8" s="169">
        <v>0</v>
      </c>
      <c r="E8" s="169"/>
      <c r="F8" s="169"/>
      <c r="G8" s="169"/>
      <c r="H8" s="169"/>
      <c r="I8" s="169"/>
      <c r="J8" s="169"/>
      <c r="K8" s="169"/>
      <c r="L8" s="183"/>
      <c r="M8" s="182"/>
      <c r="N8" s="169"/>
      <c r="O8" s="169"/>
      <c r="P8" s="169"/>
      <c r="Q8" s="169"/>
      <c r="R8" s="169"/>
      <c r="S8" s="183"/>
      <c r="T8" s="303">
        <v>0</v>
      </c>
      <c r="U8" s="303">
        <v>0</v>
      </c>
      <c r="V8" s="184">
        <v>0</v>
      </c>
    </row>
    <row r="9" spans="1:22" s="170" customFormat="1">
      <c r="A9" s="181">
        <v>3</v>
      </c>
      <c r="B9" s="1" t="s">
        <v>265</v>
      </c>
      <c r="C9" s="182"/>
      <c r="D9" s="169">
        <v>0</v>
      </c>
      <c r="E9" s="169"/>
      <c r="F9" s="169"/>
      <c r="G9" s="169"/>
      <c r="H9" s="169"/>
      <c r="I9" s="169"/>
      <c r="J9" s="169"/>
      <c r="K9" s="169"/>
      <c r="L9" s="183"/>
      <c r="M9" s="182"/>
      <c r="N9" s="169"/>
      <c r="O9" s="169"/>
      <c r="P9" s="169"/>
      <c r="Q9" s="169"/>
      <c r="R9" s="169"/>
      <c r="S9" s="183"/>
      <c r="T9" s="303">
        <v>0</v>
      </c>
      <c r="U9" s="303">
        <v>0</v>
      </c>
      <c r="V9" s="184">
        <v>0</v>
      </c>
    </row>
    <row r="10" spans="1:22" s="170" customFormat="1">
      <c r="A10" s="181">
        <v>4</v>
      </c>
      <c r="B10" s="1" t="s">
        <v>94</v>
      </c>
      <c r="C10" s="182"/>
      <c r="D10" s="169">
        <v>0</v>
      </c>
      <c r="E10" s="169"/>
      <c r="F10" s="169"/>
      <c r="G10" s="169"/>
      <c r="H10" s="169"/>
      <c r="I10" s="169"/>
      <c r="J10" s="169"/>
      <c r="K10" s="169"/>
      <c r="L10" s="183"/>
      <c r="M10" s="182"/>
      <c r="N10" s="169"/>
      <c r="O10" s="169"/>
      <c r="P10" s="169"/>
      <c r="Q10" s="169"/>
      <c r="R10" s="169"/>
      <c r="S10" s="183"/>
      <c r="T10" s="303">
        <v>0</v>
      </c>
      <c r="U10" s="303">
        <v>0</v>
      </c>
      <c r="V10" s="184">
        <v>0</v>
      </c>
    </row>
    <row r="11" spans="1:22" s="170" customFormat="1">
      <c r="A11" s="181">
        <v>5</v>
      </c>
      <c r="B11" s="1" t="s">
        <v>95</v>
      </c>
      <c r="C11" s="182"/>
      <c r="D11" s="169">
        <v>0</v>
      </c>
      <c r="E11" s="169"/>
      <c r="F11" s="169"/>
      <c r="G11" s="169"/>
      <c r="H11" s="169"/>
      <c r="I11" s="169"/>
      <c r="J11" s="169"/>
      <c r="K11" s="169"/>
      <c r="L11" s="183"/>
      <c r="M11" s="182"/>
      <c r="N11" s="169"/>
      <c r="O11" s="169"/>
      <c r="P11" s="169"/>
      <c r="Q11" s="169"/>
      <c r="R11" s="169"/>
      <c r="S11" s="183"/>
      <c r="T11" s="303">
        <v>0</v>
      </c>
      <c r="U11" s="303">
        <v>0</v>
      </c>
      <c r="V11" s="184">
        <v>0</v>
      </c>
    </row>
    <row r="12" spans="1:22" s="170" customFormat="1">
      <c r="A12" s="181">
        <v>6</v>
      </c>
      <c r="B12" s="1" t="s">
        <v>96</v>
      </c>
      <c r="C12" s="182"/>
      <c r="D12" s="169">
        <v>0</v>
      </c>
      <c r="E12" s="169"/>
      <c r="F12" s="169"/>
      <c r="G12" s="169"/>
      <c r="H12" s="169"/>
      <c r="I12" s="169"/>
      <c r="J12" s="169"/>
      <c r="K12" s="169"/>
      <c r="L12" s="183"/>
      <c r="M12" s="182"/>
      <c r="N12" s="169"/>
      <c r="O12" s="169"/>
      <c r="P12" s="169"/>
      <c r="Q12" s="169"/>
      <c r="R12" s="169"/>
      <c r="S12" s="183"/>
      <c r="T12" s="303">
        <v>0</v>
      </c>
      <c r="U12" s="303">
        <v>0</v>
      </c>
      <c r="V12" s="184">
        <v>0</v>
      </c>
    </row>
    <row r="13" spans="1:22" s="170" customFormat="1">
      <c r="A13" s="181">
        <v>7</v>
      </c>
      <c r="B13" s="1" t="s">
        <v>97</v>
      </c>
      <c r="C13" s="182"/>
      <c r="D13" s="169">
        <v>27169233.415509596</v>
      </c>
      <c r="E13" s="169"/>
      <c r="F13" s="169"/>
      <c r="G13" s="169"/>
      <c r="H13" s="169"/>
      <c r="I13" s="169"/>
      <c r="J13" s="169"/>
      <c r="K13" s="169"/>
      <c r="L13" s="183"/>
      <c r="M13" s="182"/>
      <c r="N13" s="169"/>
      <c r="O13" s="169"/>
      <c r="P13" s="169"/>
      <c r="Q13" s="169"/>
      <c r="R13" s="169"/>
      <c r="S13" s="183"/>
      <c r="T13" s="303">
        <v>18280887.580943801</v>
      </c>
      <c r="U13" s="303">
        <v>8888345.8345657978</v>
      </c>
      <c r="V13" s="184">
        <v>27169233.415509596</v>
      </c>
    </row>
    <row r="14" spans="1:22" s="170" customFormat="1">
      <c r="A14" s="181">
        <v>8</v>
      </c>
      <c r="B14" s="1" t="s">
        <v>98</v>
      </c>
      <c r="C14" s="182"/>
      <c r="D14" s="169">
        <v>505828.657075</v>
      </c>
      <c r="E14" s="169"/>
      <c r="F14" s="169"/>
      <c r="G14" s="169"/>
      <c r="H14" s="169"/>
      <c r="I14" s="169"/>
      <c r="J14" s="169"/>
      <c r="K14" s="169"/>
      <c r="L14" s="183"/>
      <c r="M14" s="182"/>
      <c r="N14" s="169"/>
      <c r="O14" s="169"/>
      <c r="P14" s="169"/>
      <c r="Q14" s="169"/>
      <c r="R14" s="169"/>
      <c r="S14" s="183"/>
      <c r="T14" s="303">
        <v>495328.657075</v>
      </c>
      <c r="U14" s="303">
        <v>10500</v>
      </c>
      <c r="V14" s="184">
        <v>505828.657075</v>
      </c>
    </row>
    <row r="15" spans="1:22" s="170" customFormat="1">
      <c r="A15" s="181">
        <v>9</v>
      </c>
      <c r="B15" s="1" t="s">
        <v>99</v>
      </c>
      <c r="C15" s="182"/>
      <c r="D15" s="169">
        <v>0</v>
      </c>
      <c r="E15" s="169"/>
      <c r="F15" s="169"/>
      <c r="G15" s="169"/>
      <c r="H15" s="169"/>
      <c r="I15" s="169"/>
      <c r="J15" s="169"/>
      <c r="K15" s="169"/>
      <c r="L15" s="183"/>
      <c r="M15" s="182"/>
      <c r="N15" s="169"/>
      <c r="O15" s="169"/>
      <c r="P15" s="169"/>
      <c r="Q15" s="169"/>
      <c r="R15" s="169"/>
      <c r="S15" s="183"/>
      <c r="T15" s="303">
        <v>0</v>
      </c>
      <c r="U15" s="303">
        <v>0</v>
      </c>
      <c r="V15" s="184">
        <v>0</v>
      </c>
    </row>
    <row r="16" spans="1:22" s="170" customFormat="1">
      <c r="A16" s="181">
        <v>10</v>
      </c>
      <c r="B16" s="1" t="s">
        <v>100</v>
      </c>
      <c r="C16" s="182"/>
      <c r="D16" s="169">
        <v>0</v>
      </c>
      <c r="E16" s="169"/>
      <c r="F16" s="169"/>
      <c r="G16" s="169"/>
      <c r="H16" s="169"/>
      <c r="I16" s="169"/>
      <c r="J16" s="169"/>
      <c r="K16" s="169"/>
      <c r="L16" s="183"/>
      <c r="M16" s="182"/>
      <c r="N16" s="169"/>
      <c r="O16" s="169"/>
      <c r="P16" s="169"/>
      <c r="Q16" s="169"/>
      <c r="R16" s="169"/>
      <c r="S16" s="183"/>
      <c r="T16" s="303">
        <v>0</v>
      </c>
      <c r="U16" s="303">
        <v>0</v>
      </c>
      <c r="V16" s="184">
        <v>0</v>
      </c>
    </row>
    <row r="17" spans="1:22" s="170" customFormat="1">
      <c r="A17" s="181">
        <v>11</v>
      </c>
      <c r="B17" s="1" t="s">
        <v>101</v>
      </c>
      <c r="C17" s="182"/>
      <c r="D17" s="169">
        <v>1634576.7142043</v>
      </c>
      <c r="E17" s="169"/>
      <c r="F17" s="169"/>
      <c r="G17" s="169"/>
      <c r="H17" s="169"/>
      <c r="I17" s="169"/>
      <c r="J17" s="169"/>
      <c r="K17" s="169"/>
      <c r="L17" s="183"/>
      <c r="M17" s="182"/>
      <c r="N17" s="169"/>
      <c r="O17" s="169"/>
      <c r="P17" s="169"/>
      <c r="Q17" s="169"/>
      <c r="R17" s="169"/>
      <c r="S17" s="183"/>
      <c r="T17" s="303">
        <v>1634576.7142043</v>
      </c>
      <c r="U17" s="303">
        <v>0</v>
      </c>
      <c r="V17" s="184">
        <v>1634576.7142043</v>
      </c>
    </row>
    <row r="18" spans="1:22" s="170" customFormat="1">
      <c r="A18" s="181">
        <v>12</v>
      </c>
      <c r="B18" s="1" t="s">
        <v>102</v>
      </c>
      <c r="C18" s="182"/>
      <c r="D18" s="169">
        <v>1891594.2587367999</v>
      </c>
      <c r="E18" s="169"/>
      <c r="F18" s="169"/>
      <c r="G18" s="169"/>
      <c r="H18" s="169"/>
      <c r="I18" s="169"/>
      <c r="J18" s="169"/>
      <c r="K18" s="169"/>
      <c r="L18" s="183"/>
      <c r="M18" s="182"/>
      <c r="N18" s="169"/>
      <c r="O18" s="169"/>
      <c r="P18" s="169"/>
      <c r="Q18" s="169"/>
      <c r="R18" s="169"/>
      <c r="S18" s="183"/>
      <c r="T18" s="303">
        <v>860447.79582100001</v>
      </c>
      <c r="U18" s="303">
        <v>1031146.4629158</v>
      </c>
      <c r="V18" s="184">
        <v>1891594.2587367999</v>
      </c>
    </row>
    <row r="19" spans="1:22" s="170" customFormat="1">
      <c r="A19" s="181">
        <v>13</v>
      </c>
      <c r="B19" s="1" t="s">
        <v>103</v>
      </c>
      <c r="C19" s="182"/>
      <c r="D19" s="169">
        <v>0</v>
      </c>
      <c r="E19" s="169"/>
      <c r="F19" s="169"/>
      <c r="G19" s="169"/>
      <c r="H19" s="169"/>
      <c r="I19" s="169"/>
      <c r="J19" s="169"/>
      <c r="K19" s="169"/>
      <c r="L19" s="183"/>
      <c r="M19" s="182"/>
      <c r="N19" s="169"/>
      <c r="O19" s="169"/>
      <c r="P19" s="169"/>
      <c r="Q19" s="169"/>
      <c r="R19" s="169"/>
      <c r="S19" s="183"/>
      <c r="T19" s="303">
        <v>0</v>
      </c>
      <c r="U19" s="303">
        <v>0</v>
      </c>
      <c r="V19" s="184">
        <v>0</v>
      </c>
    </row>
    <row r="20" spans="1:22" s="170" customFormat="1">
      <c r="A20" s="181">
        <v>14</v>
      </c>
      <c r="B20" s="1" t="s">
        <v>104</v>
      </c>
      <c r="C20" s="182"/>
      <c r="D20" s="169">
        <v>2334599.3548736498</v>
      </c>
      <c r="E20" s="169"/>
      <c r="F20" s="169"/>
      <c r="G20" s="169"/>
      <c r="H20" s="169"/>
      <c r="I20" s="169"/>
      <c r="J20" s="169"/>
      <c r="K20" s="169"/>
      <c r="L20" s="183"/>
      <c r="M20" s="182"/>
      <c r="N20" s="169"/>
      <c r="O20" s="169"/>
      <c r="P20" s="169"/>
      <c r="Q20" s="169"/>
      <c r="R20" s="169"/>
      <c r="S20" s="183"/>
      <c r="T20" s="303">
        <v>2159947.5582474</v>
      </c>
      <c r="U20" s="303">
        <v>174651.79662625</v>
      </c>
      <c r="V20" s="184">
        <v>2334599.3548736498</v>
      </c>
    </row>
    <row r="21" spans="1:22" ht="13.5" thickBot="1">
      <c r="A21" s="171"/>
      <c r="B21" s="185" t="s">
        <v>105</v>
      </c>
      <c r="C21" s="186">
        <v>0</v>
      </c>
      <c r="D21" s="173">
        <v>33535832.400399346</v>
      </c>
      <c r="E21" s="173">
        <v>0</v>
      </c>
      <c r="F21" s="173">
        <v>0</v>
      </c>
      <c r="G21" s="173">
        <v>0</v>
      </c>
      <c r="H21" s="173">
        <v>0</v>
      </c>
      <c r="I21" s="173">
        <v>0</v>
      </c>
      <c r="J21" s="173">
        <v>0</v>
      </c>
      <c r="K21" s="173">
        <v>0</v>
      </c>
      <c r="L21" s="187">
        <v>0</v>
      </c>
      <c r="M21" s="186">
        <v>0</v>
      </c>
      <c r="N21" s="173">
        <v>0</v>
      </c>
      <c r="O21" s="173">
        <v>0</v>
      </c>
      <c r="P21" s="173">
        <v>0</v>
      </c>
      <c r="Q21" s="173">
        <v>0</v>
      </c>
      <c r="R21" s="173">
        <v>0</v>
      </c>
      <c r="S21" s="187">
        <v>0</v>
      </c>
      <c r="T21" s="187">
        <v>23431188.306291498</v>
      </c>
      <c r="U21" s="187">
        <v>10104644.094107848</v>
      </c>
      <c r="V21" s="188">
        <v>33535832.400399346</v>
      </c>
    </row>
    <row r="24" spans="1:22">
      <c r="A24" s="7"/>
      <c r="B24" s="7"/>
      <c r="C24" s="80"/>
      <c r="D24" s="80"/>
      <c r="E24" s="80"/>
    </row>
    <row r="25" spans="1:22">
      <c r="A25" s="189"/>
      <c r="B25" s="189"/>
      <c r="C25" s="7"/>
      <c r="D25" s="80"/>
      <c r="E25" s="80"/>
    </row>
    <row r="26" spans="1:22">
      <c r="A26" s="189"/>
      <c r="B26" s="81"/>
      <c r="C26" s="7"/>
      <c r="D26" s="80"/>
      <c r="E26" s="80"/>
    </row>
    <row r="27" spans="1:22">
      <c r="A27" s="189"/>
      <c r="B27" s="189"/>
      <c r="C27" s="7"/>
      <c r="D27" s="80"/>
      <c r="E27" s="80"/>
    </row>
    <row r="28" spans="1:22">
      <c r="A28" s="189"/>
      <c r="B28" s="81"/>
      <c r="C28" s="7"/>
      <c r="D28" s="80"/>
      <c r="E28" s="8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pane xSplit="1" ySplit="7" topLeftCell="B8" activePane="bottomRight" state="frozen"/>
      <selection activeCell="B9" sqref="B9"/>
      <selection pane="topRight" activeCell="B9" sqref="B9"/>
      <selection pane="bottomLeft" activeCell="B9" sqref="B9"/>
      <selection pane="bottomRight" activeCell="H4" sqref="H4"/>
    </sheetView>
  </sheetViews>
  <sheetFormatPr defaultColWidth="9.140625" defaultRowHeight="12.75"/>
  <cols>
    <col min="1" max="1" width="10.42578125" style="4" bestFit="1" customWidth="1"/>
    <col min="2" max="2" width="101.85546875" style="4" customWidth="1"/>
    <col min="3" max="3" width="13.7109375" style="304" customWidth="1"/>
    <col min="4" max="4" width="14.85546875" style="304" bestFit="1" customWidth="1"/>
    <col min="5" max="5" width="17.7109375" style="304" customWidth="1"/>
    <col min="6" max="6" width="15.85546875" style="304" customWidth="1"/>
    <col min="7" max="7" width="17.42578125" style="304" customWidth="1"/>
    <col min="8" max="8" width="15.28515625" style="304" customWidth="1"/>
    <col min="9" max="16384" width="9.140625" style="52"/>
  </cols>
  <sheetData>
    <row r="1" spans="1:9">
      <c r="A1" s="2" t="s">
        <v>30</v>
      </c>
      <c r="B1" s="4" t="str">
        <f>'Info '!C2</f>
        <v>JSC "BasisBank"</v>
      </c>
      <c r="C1" s="3">
        <f>'Info '!D2</f>
        <v>0</v>
      </c>
    </row>
    <row r="2" spans="1:9">
      <c r="A2" s="2" t="s">
        <v>31</v>
      </c>
      <c r="C2" s="456">
        <v>44286</v>
      </c>
    </row>
    <row r="4" spans="1:9" ht="13.5" thickBot="1">
      <c r="A4" s="2" t="s">
        <v>249</v>
      </c>
      <c r="B4" s="174" t="s">
        <v>371</v>
      </c>
    </row>
    <row r="5" spans="1:9">
      <c r="A5" s="175"/>
      <c r="B5" s="190"/>
      <c r="C5" s="305" t="s">
        <v>0</v>
      </c>
      <c r="D5" s="305" t="s">
        <v>1</v>
      </c>
      <c r="E5" s="305" t="s">
        <v>2</v>
      </c>
      <c r="F5" s="305" t="s">
        <v>3</v>
      </c>
      <c r="G5" s="306" t="s">
        <v>4</v>
      </c>
      <c r="H5" s="307" t="s">
        <v>5</v>
      </c>
      <c r="I5" s="191"/>
    </row>
    <row r="6" spans="1:9" s="191" customFormat="1" ht="12.75" customHeight="1">
      <c r="A6" s="192"/>
      <c r="B6" s="709" t="s">
        <v>248</v>
      </c>
      <c r="C6" s="711" t="s">
        <v>363</v>
      </c>
      <c r="D6" s="713" t="s">
        <v>362</v>
      </c>
      <c r="E6" s="714"/>
      <c r="F6" s="711" t="s">
        <v>367</v>
      </c>
      <c r="G6" s="711" t="s">
        <v>368</v>
      </c>
      <c r="H6" s="707" t="s">
        <v>366</v>
      </c>
    </row>
    <row r="7" spans="1:9" ht="38.25">
      <c r="A7" s="194"/>
      <c r="B7" s="710"/>
      <c r="C7" s="712"/>
      <c r="D7" s="308" t="s">
        <v>365</v>
      </c>
      <c r="E7" s="308" t="s">
        <v>364</v>
      </c>
      <c r="F7" s="712"/>
      <c r="G7" s="712"/>
      <c r="H7" s="708"/>
      <c r="I7" s="191"/>
    </row>
    <row r="8" spans="1:9">
      <c r="A8" s="192">
        <v>1</v>
      </c>
      <c r="B8" s="1" t="s">
        <v>92</v>
      </c>
      <c r="C8" s="309">
        <v>531564381.42210001</v>
      </c>
      <c r="D8" s="310"/>
      <c r="E8" s="309"/>
      <c r="F8" s="309">
        <v>266573211.23210001</v>
      </c>
      <c r="G8" s="311">
        <v>266573211.23210001</v>
      </c>
      <c r="H8" s="313">
        <v>0.50148809918176573</v>
      </c>
    </row>
    <row r="9" spans="1:9" ht="15" customHeight="1">
      <c r="A9" s="192">
        <v>2</v>
      </c>
      <c r="B9" s="1" t="s">
        <v>93</v>
      </c>
      <c r="C9" s="309">
        <v>0</v>
      </c>
      <c r="D9" s="310"/>
      <c r="E9" s="309"/>
      <c r="F9" s="309">
        <v>0</v>
      </c>
      <c r="G9" s="311">
        <v>0</v>
      </c>
      <c r="H9" s="313" t="e">
        <v>#DIV/0!</v>
      </c>
    </row>
    <row r="10" spans="1:9">
      <c r="A10" s="192">
        <v>3</v>
      </c>
      <c r="B10" s="1" t="s">
        <v>265</v>
      </c>
      <c r="C10" s="309">
        <v>5897350.7887000004</v>
      </c>
      <c r="D10" s="310">
        <v>0</v>
      </c>
      <c r="E10" s="309">
        <v>0</v>
      </c>
      <c r="F10" s="309">
        <v>5897350.7887000004</v>
      </c>
      <c r="G10" s="311">
        <v>5897350.7887000004</v>
      </c>
      <c r="H10" s="313">
        <v>1</v>
      </c>
    </row>
    <row r="11" spans="1:9">
      <c r="A11" s="192">
        <v>4</v>
      </c>
      <c r="B11" s="1" t="s">
        <v>94</v>
      </c>
      <c r="C11" s="309">
        <v>0</v>
      </c>
      <c r="D11" s="310"/>
      <c r="E11" s="309"/>
      <c r="F11" s="309">
        <v>0</v>
      </c>
      <c r="G11" s="311">
        <v>0</v>
      </c>
      <c r="H11" s="313" t="e">
        <v>#DIV/0!</v>
      </c>
    </row>
    <row r="12" spans="1:9">
      <c r="A12" s="192">
        <v>5</v>
      </c>
      <c r="B12" s="1" t="s">
        <v>95</v>
      </c>
      <c r="C12" s="309">
        <v>0</v>
      </c>
      <c r="D12" s="310"/>
      <c r="E12" s="309"/>
      <c r="F12" s="309">
        <v>0</v>
      </c>
      <c r="G12" s="311">
        <v>0</v>
      </c>
      <c r="H12" s="313" t="e">
        <v>#DIV/0!</v>
      </c>
    </row>
    <row r="13" spans="1:9">
      <c r="A13" s="192">
        <v>6</v>
      </c>
      <c r="B13" s="1" t="s">
        <v>96</v>
      </c>
      <c r="C13" s="309">
        <v>152296886.52329999</v>
      </c>
      <c r="D13" s="310"/>
      <c r="E13" s="309"/>
      <c r="F13" s="309">
        <v>34529338.427210003</v>
      </c>
      <c r="G13" s="311">
        <v>34529338.427210003</v>
      </c>
      <c r="H13" s="313">
        <v>0.22672386294599225</v>
      </c>
    </row>
    <row r="14" spans="1:9">
      <c r="A14" s="192">
        <v>7</v>
      </c>
      <c r="B14" s="1" t="s">
        <v>97</v>
      </c>
      <c r="C14" s="309">
        <v>981702051.73998678</v>
      </c>
      <c r="D14" s="310">
        <v>192454178.30229998</v>
      </c>
      <c r="E14" s="309">
        <v>109986078.91561997</v>
      </c>
      <c r="F14" s="309">
        <v>1090789773.4962018</v>
      </c>
      <c r="G14" s="311">
        <v>1063620540.0806922</v>
      </c>
      <c r="H14" s="313">
        <v>0.97428973551442866</v>
      </c>
    </row>
    <row r="15" spans="1:9">
      <c r="A15" s="192">
        <v>8</v>
      </c>
      <c r="B15" s="1" t="s">
        <v>98</v>
      </c>
      <c r="C15" s="309">
        <v>346863866.92300618</v>
      </c>
      <c r="D15" s="310">
        <v>821827.06260000076</v>
      </c>
      <c r="E15" s="309">
        <v>506620.98630000057</v>
      </c>
      <c r="F15" s="309">
        <v>260597642.37197962</v>
      </c>
      <c r="G15" s="311">
        <v>260091813.71490464</v>
      </c>
      <c r="H15" s="313">
        <v>0.74874470563202011</v>
      </c>
    </row>
    <row r="16" spans="1:9">
      <c r="A16" s="192">
        <v>9</v>
      </c>
      <c r="B16" s="1" t="s">
        <v>99</v>
      </c>
      <c r="C16" s="309">
        <v>322201293.1013869</v>
      </c>
      <c r="D16" s="310">
        <v>0</v>
      </c>
      <c r="E16" s="309">
        <v>0</v>
      </c>
      <c r="F16" s="309">
        <v>112770452.58548541</v>
      </c>
      <c r="G16" s="311">
        <v>112770452.58548541</v>
      </c>
      <c r="H16" s="313">
        <v>0.35</v>
      </c>
    </row>
    <row r="17" spans="1:8">
      <c r="A17" s="192">
        <v>10</v>
      </c>
      <c r="B17" s="1" t="s">
        <v>100</v>
      </c>
      <c r="C17" s="309">
        <v>60986284.420702003</v>
      </c>
      <c r="D17" s="310">
        <v>0</v>
      </c>
      <c r="E17" s="309">
        <v>0</v>
      </c>
      <c r="F17" s="309">
        <v>76859838.385001361</v>
      </c>
      <c r="G17" s="311">
        <v>76859838.385001361</v>
      </c>
      <c r="H17" s="313">
        <v>1.2602807191006873</v>
      </c>
    </row>
    <row r="18" spans="1:8">
      <c r="A18" s="192">
        <v>11</v>
      </c>
      <c r="B18" s="1" t="s">
        <v>101</v>
      </c>
      <c r="C18" s="309">
        <v>85444447.817728505</v>
      </c>
      <c r="D18" s="310">
        <v>1096999.1299999992</v>
      </c>
      <c r="E18" s="309">
        <v>650265.25600000075</v>
      </c>
      <c r="F18" s="309">
        <v>108087573.0685069</v>
      </c>
      <c r="G18" s="311">
        <v>106452996.3543026</v>
      </c>
      <c r="H18" s="313">
        <v>1.2364638031041462</v>
      </c>
    </row>
    <row r="19" spans="1:8">
      <c r="A19" s="192">
        <v>12</v>
      </c>
      <c r="B19" s="1" t="s">
        <v>102</v>
      </c>
      <c r="C19" s="309">
        <v>19875577.157000002</v>
      </c>
      <c r="D19" s="310">
        <v>64340826.276899986</v>
      </c>
      <c r="E19" s="309">
        <v>41195828.128669985</v>
      </c>
      <c r="F19" s="309">
        <v>60982975.060669988</v>
      </c>
      <c r="G19" s="311">
        <v>59091380.801933184</v>
      </c>
      <c r="H19" s="313">
        <v>0.96757853410323602</v>
      </c>
    </row>
    <row r="20" spans="1:8">
      <c r="A20" s="192">
        <v>13</v>
      </c>
      <c r="B20" s="1" t="s">
        <v>243</v>
      </c>
      <c r="C20" s="309">
        <v>0</v>
      </c>
      <c r="D20" s="310"/>
      <c r="E20" s="309"/>
      <c r="F20" s="309">
        <v>0</v>
      </c>
      <c r="G20" s="311">
        <v>0</v>
      </c>
      <c r="H20" s="313" t="e">
        <v>#DIV/0!</v>
      </c>
    </row>
    <row r="21" spans="1:8">
      <c r="A21" s="192">
        <v>14</v>
      </c>
      <c r="B21" s="1" t="s">
        <v>104</v>
      </c>
      <c r="C21" s="309">
        <v>324422009.45523769</v>
      </c>
      <c r="D21" s="310">
        <v>32437186.038199913</v>
      </c>
      <c r="E21" s="309">
        <v>21169417.757149845</v>
      </c>
      <c r="F21" s="309">
        <v>284170095.96435672</v>
      </c>
      <c r="G21" s="311">
        <v>281835496.60948306</v>
      </c>
      <c r="H21" s="313">
        <v>0.81551645792497485</v>
      </c>
    </row>
    <row r="22" spans="1:8" ht="13.5" thickBot="1">
      <c r="A22" s="195"/>
      <c r="B22" s="196" t="s">
        <v>105</v>
      </c>
      <c r="C22" s="312">
        <v>2831254149.3491483</v>
      </c>
      <c r="D22" s="312">
        <v>291151016.80999988</v>
      </c>
      <c r="E22" s="312">
        <v>173508211.0437398</v>
      </c>
      <c r="F22" s="312">
        <v>2301258251.3802118</v>
      </c>
      <c r="G22" s="312">
        <v>2267722418.9798126</v>
      </c>
      <c r="H22" s="314">
        <v>0.75470940693070199</v>
      </c>
    </row>
  </sheetData>
  <mergeCells count="6">
    <mergeCell ref="H6:H7"/>
    <mergeCell ref="B6:B7"/>
    <mergeCell ref="C6:C7"/>
    <mergeCell ref="D6:E6"/>
    <mergeCell ref="F6:F7"/>
    <mergeCell ref="G6:G7"/>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42578125" style="304" bestFit="1" customWidth="1"/>
    <col min="2" max="2" width="104.140625" style="304" customWidth="1"/>
    <col min="3" max="3" width="12.7109375" style="304" customWidth="1"/>
    <col min="4" max="5" width="13.5703125" style="304" bestFit="1" customWidth="1"/>
    <col min="6" max="11" width="12.7109375" style="304" customWidth="1"/>
    <col min="12" max="16384" width="9.140625" style="304"/>
  </cols>
  <sheetData>
    <row r="1" spans="1:11">
      <c r="A1" s="304" t="s">
        <v>30</v>
      </c>
      <c r="B1" s="3" t="str">
        <f>'Info '!C2</f>
        <v>JSC "BasisBank"</v>
      </c>
    </row>
    <row r="2" spans="1:11">
      <c r="A2" s="304" t="s">
        <v>31</v>
      </c>
      <c r="B2" s="456">
        <v>44286</v>
      </c>
      <c r="C2" s="330"/>
      <c r="D2" s="330"/>
    </row>
    <row r="3" spans="1:11">
      <c r="B3" s="330"/>
      <c r="C3" s="330"/>
      <c r="D3" s="330"/>
    </row>
    <row r="4" spans="1:11" ht="13.5" thickBot="1">
      <c r="A4" s="304" t="s">
        <v>245</v>
      </c>
      <c r="B4" s="361" t="s">
        <v>372</v>
      </c>
      <c r="C4" s="330"/>
      <c r="D4" s="330"/>
    </row>
    <row r="5" spans="1:11" ht="30" customHeight="1">
      <c r="A5" s="715"/>
      <c r="B5" s="716"/>
      <c r="C5" s="717" t="s">
        <v>424</v>
      </c>
      <c r="D5" s="717"/>
      <c r="E5" s="717"/>
      <c r="F5" s="717" t="s">
        <v>425</v>
      </c>
      <c r="G5" s="717"/>
      <c r="H5" s="717"/>
      <c r="I5" s="717" t="s">
        <v>426</v>
      </c>
      <c r="J5" s="717"/>
      <c r="K5" s="718"/>
    </row>
    <row r="6" spans="1:11">
      <c r="A6" s="331"/>
      <c r="B6" s="332"/>
      <c r="C6" s="59" t="s">
        <v>69</v>
      </c>
      <c r="D6" s="59" t="s">
        <v>70</v>
      </c>
      <c r="E6" s="59" t="s">
        <v>71</v>
      </c>
      <c r="F6" s="59" t="s">
        <v>69</v>
      </c>
      <c r="G6" s="59" t="s">
        <v>70</v>
      </c>
      <c r="H6" s="59" t="s">
        <v>71</v>
      </c>
      <c r="I6" s="59" t="s">
        <v>69</v>
      </c>
      <c r="J6" s="59" t="s">
        <v>70</v>
      </c>
      <c r="K6" s="59" t="s">
        <v>71</v>
      </c>
    </row>
    <row r="7" spans="1:11">
      <c r="A7" s="333" t="s">
        <v>375</v>
      </c>
      <c r="B7" s="334"/>
      <c r="C7" s="334"/>
      <c r="D7" s="334"/>
      <c r="E7" s="334"/>
      <c r="F7" s="334"/>
      <c r="G7" s="334"/>
      <c r="H7" s="334"/>
      <c r="I7" s="334"/>
      <c r="J7" s="334"/>
      <c r="K7" s="335"/>
    </row>
    <row r="8" spans="1:11">
      <c r="A8" s="336">
        <v>1</v>
      </c>
      <c r="B8" s="337" t="s">
        <v>373</v>
      </c>
      <c r="C8" s="338"/>
      <c r="D8" s="338"/>
      <c r="E8" s="338"/>
      <c r="F8" s="668">
        <v>146591661.26022232</v>
      </c>
      <c r="G8" s="668">
        <v>325419607.63186741</v>
      </c>
      <c r="H8" s="668">
        <v>472011268.89208972</v>
      </c>
      <c r="I8" s="668">
        <v>126586824.3073336</v>
      </c>
      <c r="J8" s="668">
        <v>207968707.5366421</v>
      </c>
      <c r="K8" s="669">
        <v>334555531.84397572</v>
      </c>
    </row>
    <row r="9" spans="1:11">
      <c r="A9" s="333" t="s">
        <v>376</v>
      </c>
      <c r="B9" s="334"/>
      <c r="C9" s="334"/>
      <c r="D9" s="334"/>
      <c r="E9" s="334"/>
      <c r="F9" s="613"/>
      <c r="G9" s="613"/>
      <c r="H9" s="613"/>
      <c r="I9" s="613"/>
      <c r="J9" s="613"/>
      <c r="K9" s="614"/>
    </row>
    <row r="10" spans="1:11">
      <c r="A10" s="339">
        <v>2</v>
      </c>
      <c r="B10" s="340" t="s">
        <v>384</v>
      </c>
      <c r="C10" s="491">
        <v>114463097.8133724</v>
      </c>
      <c r="D10" s="611">
        <v>429198842.86582631</v>
      </c>
      <c r="E10" s="611">
        <v>543661940.67919874</v>
      </c>
      <c r="F10" s="611">
        <v>17922876.133996688</v>
      </c>
      <c r="G10" s="611">
        <v>75034054.375049174</v>
      </c>
      <c r="H10" s="611">
        <v>92956930.509045869</v>
      </c>
      <c r="I10" s="611">
        <v>3065962.0530493902</v>
      </c>
      <c r="J10" s="611">
        <v>11236110.845400339</v>
      </c>
      <c r="K10" s="612">
        <v>14302072.89844973</v>
      </c>
    </row>
    <row r="11" spans="1:11">
      <c r="A11" s="339">
        <v>3</v>
      </c>
      <c r="B11" s="340" t="s">
        <v>378</v>
      </c>
      <c r="C11" s="491">
        <v>334466008.14712775</v>
      </c>
      <c r="D11" s="611">
        <v>651142153.24994588</v>
      </c>
      <c r="E11" s="611">
        <v>985608161.39707363</v>
      </c>
      <c r="F11" s="611">
        <v>93014022.113525808</v>
      </c>
      <c r="G11" s="611">
        <v>117808369.32209527</v>
      </c>
      <c r="H11" s="611">
        <v>210822391.43562108</v>
      </c>
      <c r="I11" s="611">
        <v>74541846.634820729</v>
      </c>
      <c r="J11" s="611">
        <v>103144614.01627897</v>
      </c>
      <c r="K11" s="612">
        <v>177686460.65109968</v>
      </c>
    </row>
    <row r="12" spans="1:11">
      <c r="A12" s="339">
        <v>4</v>
      </c>
      <c r="B12" s="340" t="s">
        <v>379</v>
      </c>
      <c r="C12" s="491">
        <v>187137777.77777767</v>
      </c>
      <c r="D12" s="611">
        <v>0</v>
      </c>
      <c r="E12" s="611">
        <v>187137777.77777767</v>
      </c>
      <c r="F12" s="611">
        <v>0</v>
      </c>
      <c r="G12" s="611">
        <v>0</v>
      </c>
      <c r="H12" s="611">
        <v>0</v>
      </c>
      <c r="I12" s="611">
        <v>0</v>
      </c>
      <c r="J12" s="611">
        <v>0</v>
      </c>
      <c r="K12" s="612">
        <v>0</v>
      </c>
    </row>
    <row r="13" spans="1:11">
      <c r="A13" s="339">
        <v>5</v>
      </c>
      <c r="B13" s="340" t="s">
        <v>387</v>
      </c>
      <c r="C13" s="491">
        <v>162795916.04072401</v>
      </c>
      <c r="D13" s="611">
        <v>86700625.428843603</v>
      </c>
      <c r="E13" s="611">
        <v>249496541.4695676</v>
      </c>
      <c r="F13" s="611">
        <v>33972613.048913531</v>
      </c>
      <c r="G13" s="611">
        <v>18817129.551014911</v>
      </c>
      <c r="H13" s="611">
        <v>52789742.599928439</v>
      </c>
      <c r="I13" s="611">
        <v>12844830.598419186</v>
      </c>
      <c r="J13" s="611">
        <v>7138305.3841275359</v>
      </c>
      <c r="K13" s="612">
        <v>19983135.982546721</v>
      </c>
    </row>
    <row r="14" spans="1:11">
      <c r="A14" s="339">
        <v>6</v>
      </c>
      <c r="B14" s="340" t="s">
        <v>419</v>
      </c>
      <c r="C14" s="491"/>
      <c r="D14" s="611"/>
      <c r="E14" s="611"/>
      <c r="F14" s="611">
        <v>0</v>
      </c>
      <c r="G14" s="611">
        <v>0</v>
      </c>
      <c r="H14" s="611">
        <v>0</v>
      </c>
      <c r="I14" s="611"/>
      <c r="J14" s="611"/>
      <c r="K14" s="612"/>
    </row>
    <row r="15" spans="1:11">
      <c r="A15" s="339">
        <v>7</v>
      </c>
      <c r="B15" s="340" t="s">
        <v>420</v>
      </c>
      <c r="C15" s="491">
        <v>19294856.638776701</v>
      </c>
      <c r="D15" s="611">
        <v>10678506.749622999</v>
      </c>
      <c r="E15" s="611">
        <v>29973363.388399698</v>
      </c>
      <c r="F15" s="611">
        <v>3693829.1162222</v>
      </c>
      <c r="G15" s="611">
        <v>0</v>
      </c>
      <c r="H15" s="611">
        <v>3693829.1162222</v>
      </c>
      <c r="I15" s="611">
        <v>3693829.1162222</v>
      </c>
      <c r="J15" s="611">
        <v>0</v>
      </c>
      <c r="K15" s="612">
        <v>3693829.1162222</v>
      </c>
    </row>
    <row r="16" spans="1:11">
      <c r="A16" s="339">
        <v>8</v>
      </c>
      <c r="B16" s="341" t="s">
        <v>380</v>
      </c>
      <c r="C16" s="491">
        <v>818157656.41777849</v>
      </c>
      <c r="D16" s="611">
        <v>1177720128.2942388</v>
      </c>
      <c r="E16" s="611">
        <v>1995877784.7120173</v>
      </c>
      <c r="F16" s="611">
        <v>148603340.41265824</v>
      </c>
      <c r="G16" s="611">
        <v>211659553.24815935</v>
      </c>
      <c r="H16" s="611">
        <v>360262893.66081762</v>
      </c>
      <c r="I16" s="611">
        <v>94146468.402511507</v>
      </c>
      <c r="J16" s="611">
        <v>121519030.24580684</v>
      </c>
      <c r="K16" s="612">
        <v>215665498.64831832</v>
      </c>
    </row>
    <row r="17" spans="1:11">
      <c r="A17" s="333" t="s">
        <v>377</v>
      </c>
      <c r="B17" s="334"/>
      <c r="C17" s="613"/>
      <c r="D17" s="613"/>
      <c r="E17" s="613"/>
      <c r="F17" s="613"/>
      <c r="G17" s="613"/>
      <c r="H17" s="613"/>
      <c r="I17" s="613"/>
      <c r="J17" s="613"/>
      <c r="K17" s="614"/>
    </row>
    <row r="18" spans="1:11">
      <c r="A18" s="339">
        <v>9</v>
      </c>
      <c r="B18" s="340" t="s">
        <v>383</v>
      </c>
      <c r="C18" s="491">
        <v>4220853.3333331998</v>
      </c>
      <c r="D18" s="611">
        <v>0</v>
      </c>
      <c r="E18" s="611">
        <v>4220853.3333331998</v>
      </c>
      <c r="F18" s="611"/>
      <c r="G18" s="611"/>
      <c r="H18" s="611">
        <v>0</v>
      </c>
      <c r="I18" s="611">
        <v>4220853.3333331998</v>
      </c>
      <c r="J18" s="611">
        <v>0</v>
      </c>
      <c r="K18" s="612">
        <v>4220853.3333331998</v>
      </c>
    </row>
    <row r="19" spans="1:11">
      <c r="A19" s="339">
        <v>10</v>
      </c>
      <c r="B19" s="340" t="s">
        <v>421</v>
      </c>
      <c r="C19" s="491">
        <v>586270087.93510389</v>
      </c>
      <c r="D19" s="611">
        <v>796623940.11685801</v>
      </c>
      <c r="E19" s="611">
        <v>1382894028.0519619</v>
      </c>
      <c r="F19" s="611">
        <v>20305940.021285601</v>
      </c>
      <c r="G19" s="611">
        <v>7325662.3739396995</v>
      </c>
      <c r="H19" s="611">
        <v>27631602.395225301</v>
      </c>
      <c r="I19" s="611">
        <v>40310776.974174298</v>
      </c>
      <c r="J19" s="611">
        <v>125164294.50956379</v>
      </c>
      <c r="K19" s="612">
        <v>165475071.48373809</v>
      </c>
    </row>
    <row r="20" spans="1:11">
      <c r="A20" s="339">
        <v>11</v>
      </c>
      <c r="B20" s="340" t="s">
        <v>382</v>
      </c>
      <c r="C20" s="491">
        <v>17396746.822999202</v>
      </c>
      <c r="D20" s="611">
        <v>9923565.7411364987</v>
      </c>
      <c r="E20" s="611">
        <v>27320312.5641357</v>
      </c>
      <c r="F20" s="611">
        <v>2366853.5859197997</v>
      </c>
      <c r="G20" s="611">
        <v>23287.031107499999</v>
      </c>
      <c r="H20" s="611">
        <v>2390140.6170272999</v>
      </c>
      <c r="I20" s="611">
        <v>2366853.5859197997</v>
      </c>
      <c r="J20" s="611">
        <v>23287.031107499999</v>
      </c>
      <c r="K20" s="612">
        <v>2390140.6170272999</v>
      </c>
    </row>
    <row r="21" spans="1:11" ht="13.5" thickBot="1">
      <c r="A21" s="342">
        <v>12</v>
      </c>
      <c r="B21" s="343" t="s">
        <v>381</v>
      </c>
      <c r="C21" s="615">
        <v>607887688.09143639</v>
      </c>
      <c r="D21" s="616">
        <v>806547505.85799456</v>
      </c>
      <c r="E21" s="615">
        <v>1414435193.9494309</v>
      </c>
      <c r="F21" s="616">
        <v>22672793.607205402</v>
      </c>
      <c r="G21" s="616">
        <v>7348949.4050471997</v>
      </c>
      <c r="H21" s="616">
        <v>30021743.012252603</v>
      </c>
      <c r="I21" s="616">
        <v>46898483.893427297</v>
      </c>
      <c r="J21" s="616">
        <v>125187581.54067129</v>
      </c>
      <c r="K21" s="617">
        <v>172086065.4340986</v>
      </c>
    </row>
    <row r="22" spans="1:11" ht="38.25" customHeight="1" thickBot="1">
      <c r="A22" s="344"/>
      <c r="B22" s="345"/>
      <c r="C22" s="345"/>
      <c r="D22" s="345"/>
      <c r="E22" s="345"/>
      <c r="F22" s="719" t="s">
        <v>423</v>
      </c>
      <c r="G22" s="717"/>
      <c r="H22" s="717"/>
      <c r="I22" s="719" t="s">
        <v>388</v>
      </c>
      <c r="J22" s="717"/>
      <c r="K22" s="718"/>
    </row>
    <row r="23" spans="1:11">
      <c r="A23" s="346">
        <v>13</v>
      </c>
      <c r="B23" s="347" t="s">
        <v>373</v>
      </c>
      <c r="C23" s="348"/>
      <c r="D23" s="348"/>
      <c r="E23" s="348"/>
      <c r="F23" s="349">
        <v>146591661.26022232</v>
      </c>
      <c r="G23" s="349">
        <v>325419607.63186741</v>
      </c>
      <c r="H23" s="349">
        <v>472011268.89208972</v>
      </c>
      <c r="I23" s="349">
        <v>126586824.3073336</v>
      </c>
      <c r="J23" s="349">
        <v>207968707.5366421</v>
      </c>
      <c r="K23" s="350">
        <v>334555531.84397566</v>
      </c>
    </row>
    <row r="24" spans="1:11" ht="13.5" thickBot="1">
      <c r="A24" s="351">
        <v>14</v>
      </c>
      <c r="B24" s="352" t="s">
        <v>385</v>
      </c>
      <c r="C24" s="353"/>
      <c r="D24" s="354"/>
      <c r="E24" s="355"/>
      <c r="F24" s="356">
        <v>125930546.80545285</v>
      </c>
      <c r="G24" s="356">
        <v>204310603.84311211</v>
      </c>
      <c r="H24" s="356">
        <v>330241150.64856493</v>
      </c>
      <c r="I24" s="356">
        <v>51468837.842417404</v>
      </c>
      <c r="J24" s="356">
        <v>30379757.561451711</v>
      </c>
      <c r="K24" s="357">
        <v>53916374.662079588</v>
      </c>
    </row>
    <row r="25" spans="1:11" ht="13.5" thickBot="1">
      <c r="A25" s="358">
        <v>15</v>
      </c>
      <c r="B25" s="359" t="s">
        <v>386</v>
      </c>
      <c r="C25" s="360"/>
      <c r="D25" s="360"/>
      <c r="E25" s="360"/>
      <c r="F25" s="618">
        <v>1.164067535470074</v>
      </c>
      <c r="G25" s="618">
        <v>1.5927690560875323</v>
      </c>
      <c r="H25" s="618">
        <v>1.4292927091766141</v>
      </c>
      <c r="I25" s="618">
        <v>2.4594847992275559</v>
      </c>
      <c r="J25" s="618">
        <v>6.8456342061310451</v>
      </c>
      <c r="K25" s="619">
        <v>6.2050821098562281</v>
      </c>
    </row>
    <row r="27" spans="1:11" ht="25.5">
      <c r="B27" s="329" t="s">
        <v>422</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2.75"/>
  <cols>
    <col min="1" max="1" width="10.42578125" style="4" bestFit="1" customWidth="1"/>
    <col min="2" max="2" width="95" style="4" customWidth="1"/>
    <col min="3" max="3" width="12.42578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2"/>
  </cols>
  <sheetData>
    <row r="1" spans="1:14">
      <c r="A1" s="4" t="s">
        <v>30</v>
      </c>
      <c r="B1" s="3" t="str">
        <f>'Info '!C2</f>
        <v>JSC "BasisBank"</v>
      </c>
    </row>
    <row r="2" spans="1:14" ht="14.25" customHeight="1">
      <c r="A2" s="4" t="s">
        <v>31</v>
      </c>
      <c r="B2" s="456">
        <v>44286</v>
      </c>
    </row>
    <row r="3" spans="1:14" ht="14.25" customHeight="1"/>
    <row r="4" spans="1:14" ht="13.5" thickBot="1">
      <c r="A4" s="4" t="s">
        <v>261</v>
      </c>
      <c r="B4" s="267" t="s">
        <v>28</v>
      </c>
    </row>
    <row r="5" spans="1:14" s="202" customFormat="1">
      <c r="A5" s="198"/>
      <c r="B5" s="199"/>
      <c r="C5" s="200" t="s">
        <v>0</v>
      </c>
      <c r="D5" s="200" t="s">
        <v>1</v>
      </c>
      <c r="E5" s="200" t="s">
        <v>2</v>
      </c>
      <c r="F5" s="200" t="s">
        <v>3</v>
      </c>
      <c r="G5" s="200" t="s">
        <v>4</v>
      </c>
      <c r="H5" s="200" t="s">
        <v>5</v>
      </c>
      <c r="I5" s="200" t="s">
        <v>8</v>
      </c>
      <c r="J5" s="200" t="s">
        <v>9</v>
      </c>
      <c r="K5" s="200" t="s">
        <v>10</v>
      </c>
      <c r="L5" s="200" t="s">
        <v>11</v>
      </c>
      <c r="M5" s="200" t="s">
        <v>12</v>
      </c>
      <c r="N5" s="201" t="s">
        <v>13</v>
      </c>
    </row>
    <row r="6" spans="1:14" ht="25.5">
      <c r="A6" s="203"/>
      <c r="B6" s="204"/>
      <c r="C6" s="205" t="s">
        <v>260</v>
      </c>
      <c r="D6" s="206" t="s">
        <v>259</v>
      </c>
      <c r="E6" s="207" t="s">
        <v>258</v>
      </c>
      <c r="F6" s="208">
        <v>0</v>
      </c>
      <c r="G6" s="208">
        <v>0.2</v>
      </c>
      <c r="H6" s="208">
        <v>0.35</v>
      </c>
      <c r="I6" s="208">
        <v>0.5</v>
      </c>
      <c r="J6" s="208">
        <v>0.75</v>
      </c>
      <c r="K6" s="208">
        <v>1</v>
      </c>
      <c r="L6" s="208">
        <v>1.5</v>
      </c>
      <c r="M6" s="208">
        <v>2.5</v>
      </c>
      <c r="N6" s="266" t="s">
        <v>271</v>
      </c>
    </row>
    <row r="7" spans="1:14" ht="15">
      <c r="A7" s="209">
        <v>1</v>
      </c>
      <c r="B7" s="210" t="s">
        <v>257</v>
      </c>
      <c r="C7" s="211">
        <f>SUM(C8:C13)</f>
        <v>0</v>
      </c>
      <c r="D7" s="204"/>
      <c r="E7" s="212">
        <f t="shared" ref="E7:M7" si="0">SUM(E8:E13)</f>
        <v>0</v>
      </c>
      <c r="F7" s="213">
        <f>SUM(F8:F13)</f>
        <v>0</v>
      </c>
      <c r="G7" s="213">
        <f t="shared" si="0"/>
        <v>0</v>
      </c>
      <c r="H7" s="213">
        <f t="shared" si="0"/>
        <v>0</v>
      </c>
      <c r="I7" s="213">
        <f t="shared" si="0"/>
        <v>0</v>
      </c>
      <c r="J7" s="213">
        <f t="shared" si="0"/>
        <v>0</v>
      </c>
      <c r="K7" s="213">
        <f t="shared" si="0"/>
        <v>0</v>
      </c>
      <c r="L7" s="213">
        <f t="shared" si="0"/>
        <v>0</v>
      </c>
      <c r="M7" s="213">
        <f t="shared" si="0"/>
        <v>0</v>
      </c>
      <c r="N7" s="214">
        <f>SUM(N8:N13)</f>
        <v>0</v>
      </c>
    </row>
    <row r="8" spans="1:14" ht="14.25">
      <c r="A8" s="209">
        <v>1.1000000000000001</v>
      </c>
      <c r="B8" s="215" t="s">
        <v>255</v>
      </c>
      <c r="C8" s="213">
        <v>0</v>
      </c>
      <c r="D8" s="216">
        <v>0.02</v>
      </c>
      <c r="E8" s="212">
        <f>C8*D8</f>
        <v>0</v>
      </c>
      <c r="F8" s="213"/>
      <c r="G8" s="213"/>
      <c r="H8" s="213"/>
      <c r="I8" s="213"/>
      <c r="J8" s="213"/>
      <c r="K8" s="213"/>
      <c r="L8" s="213"/>
      <c r="M8" s="213"/>
      <c r="N8" s="214">
        <f>SUMPRODUCT($F$6:$M$6,F8:M8)</f>
        <v>0</v>
      </c>
    </row>
    <row r="9" spans="1:14" ht="14.25">
      <c r="A9" s="209">
        <v>1.2</v>
      </c>
      <c r="B9" s="215" t="s">
        <v>254</v>
      </c>
      <c r="C9" s="213">
        <v>0</v>
      </c>
      <c r="D9" s="216">
        <v>0.05</v>
      </c>
      <c r="E9" s="212">
        <f>C9*D9</f>
        <v>0</v>
      </c>
      <c r="F9" s="213"/>
      <c r="G9" s="213"/>
      <c r="H9" s="213"/>
      <c r="I9" s="213"/>
      <c r="J9" s="213"/>
      <c r="K9" s="213"/>
      <c r="L9" s="213"/>
      <c r="M9" s="213"/>
      <c r="N9" s="214">
        <f t="shared" ref="N9:N12" si="1">SUMPRODUCT($F$6:$M$6,F9:M9)</f>
        <v>0</v>
      </c>
    </row>
    <row r="10" spans="1:14" ht="14.25">
      <c r="A10" s="209">
        <v>1.3</v>
      </c>
      <c r="B10" s="215" t="s">
        <v>253</v>
      </c>
      <c r="C10" s="213">
        <v>0</v>
      </c>
      <c r="D10" s="216">
        <v>0.08</v>
      </c>
      <c r="E10" s="212">
        <f>C10*D10</f>
        <v>0</v>
      </c>
      <c r="F10" s="213"/>
      <c r="G10" s="213"/>
      <c r="H10" s="213"/>
      <c r="I10" s="213"/>
      <c r="J10" s="213"/>
      <c r="K10" s="213"/>
      <c r="L10" s="213"/>
      <c r="M10" s="213"/>
      <c r="N10" s="214">
        <f>SUMPRODUCT($F$6:$M$6,F10:M10)</f>
        <v>0</v>
      </c>
    </row>
    <row r="11" spans="1:14" ht="14.25">
      <c r="A11" s="209">
        <v>1.4</v>
      </c>
      <c r="B11" s="215" t="s">
        <v>252</v>
      </c>
      <c r="C11" s="213">
        <v>0</v>
      </c>
      <c r="D11" s="216">
        <v>0.11</v>
      </c>
      <c r="E11" s="212">
        <f>C11*D11</f>
        <v>0</v>
      </c>
      <c r="F11" s="213"/>
      <c r="G11" s="213"/>
      <c r="H11" s="213"/>
      <c r="I11" s="213"/>
      <c r="J11" s="213"/>
      <c r="K11" s="213"/>
      <c r="L11" s="213"/>
      <c r="M11" s="213"/>
      <c r="N11" s="214">
        <f t="shared" si="1"/>
        <v>0</v>
      </c>
    </row>
    <row r="12" spans="1:14" ht="14.25">
      <c r="A12" s="209">
        <v>1.5</v>
      </c>
      <c r="B12" s="215" t="s">
        <v>251</v>
      </c>
      <c r="C12" s="213">
        <v>0</v>
      </c>
      <c r="D12" s="216">
        <v>0.14000000000000001</v>
      </c>
      <c r="E12" s="212">
        <f>C12*D12</f>
        <v>0</v>
      </c>
      <c r="F12" s="213"/>
      <c r="G12" s="213"/>
      <c r="H12" s="213"/>
      <c r="I12" s="213"/>
      <c r="J12" s="213"/>
      <c r="K12" s="213"/>
      <c r="L12" s="213"/>
      <c r="M12" s="213"/>
      <c r="N12" s="214">
        <f t="shared" si="1"/>
        <v>0</v>
      </c>
    </row>
    <row r="13" spans="1:14" ht="14.25">
      <c r="A13" s="209">
        <v>1.6</v>
      </c>
      <c r="B13" s="217" t="s">
        <v>250</v>
      </c>
      <c r="C13" s="213">
        <v>0</v>
      </c>
      <c r="D13" s="218"/>
      <c r="E13" s="213"/>
      <c r="F13" s="213"/>
      <c r="G13" s="213"/>
      <c r="H13" s="213"/>
      <c r="I13" s="213"/>
      <c r="J13" s="213"/>
      <c r="K13" s="213"/>
      <c r="L13" s="213"/>
      <c r="M13" s="213"/>
      <c r="N13" s="214">
        <f>SUMPRODUCT($F$6:$M$6,F13:M13)</f>
        <v>0</v>
      </c>
    </row>
    <row r="14" spans="1:14" ht="15">
      <c r="A14" s="209">
        <v>2</v>
      </c>
      <c r="B14" s="219" t="s">
        <v>256</v>
      </c>
      <c r="C14" s="211">
        <f>SUM(C15:C20)</f>
        <v>0</v>
      </c>
      <c r="D14" s="204"/>
      <c r="E14" s="212">
        <f t="shared" ref="E14:M14" si="2">SUM(E15:E20)</f>
        <v>0</v>
      </c>
      <c r="F14" s="213">
        <f t="shared" si="2"/>
        <v>0</v>
      </c>
      <c r="G14" s="213">
        <f t="shared" si="2"/>
        <v>0</v>
      </c>
      <c r="H14" s="213">
        <f t="shared" si="2"/>
        <v>0</v>
      </c>
      <c r="I14" s="213">
        <f t="shared" si="2"/>
        <v>0</v>
      </c>
      <c r="J14" s="213">
        <f t="shared" si="2"/>
        <v>0</v>
      </c>
      <c r="K14" s="213">
        <f t="shared" si="2"/>
        <v>0</v>
      </c>
      <c r="L14" s="213">
        <f t="shared" si="2"/>
        <v>0</v>
      </c>
      <c r="M14" s="213">
        <f t="shared" si="2"/>
        <v>0</v>
      </c>
      <c r="N14" s="214">
        <f>SUM(N15:N20)</f>
        <v>0</v>
      </c>
    </row>
    <row r="15" spans="1:14" ht="14.25">
      <c r="A15" s="209">
        <v>2.1</v>
      </c>
      <c r="B15" s="217" t="s">
        <v>255</v>
      </c>
      <c r="C15" s="213"/>
      <c r="D15" s="216">
        <v>5.0000000000000001E-3</v>
      </c>
      <c r="E15" s="212">
        <f>C15*D15</f>
        <v>0</v>
      </c>
      <c r="F15" s="213"/>
      <c r="G15" s="213"/>
      <c r="H15" s="213"/>
      <c r="I15" s="213"/>
      <c r="J15" s="213"/>
      <c r="K15" s="213"/>
      <c r="L15" s="213"/>
      <c r="M15" s="213"/>
      <c r="N15" s="214">
        <f>SUMPRODUCT($F$6:$M$6,F15:M15)</f>
        <v>0</v>
      </c>
    </row>
    <row r="16" spans="1:14" ht="14.25">
      <c r="A16" s="209">
        <v>2.2000000000000002</v>
      </c>
      <c r="B16" s="217" t="s">
        <v>254</v>
      </c>
      <c r="C16" s="213"/>
      <c r="D16" s="216">
        <v>0.01</v>
      </c>
      <c r="E16" s="212">
        <f>C16*D16</f>
        <v>0</v>
      </c>
      <c r="F16" s="213"/>
      <c r="G16" s="213"/>
      <c r="H16" s="213"/>
      <c r="I16" s="213"/>
      <c r="J16" s="213"/>
      <c r="K16" s="213"/>
      <c r="L16" s="213"/>
      <c r="M16" s="213"/>
      <c r="N16" s="214">
        <f t="shared" ref="N16:N20" si="3">SUMPRODUCT($F$6:$M$6,F16:M16)</f>
        <v>0</v>
      </c>
    </row>
    <row r="17" spans="1:14" ht="14.25">
      <c r="A17" s="209">
        <v>2.2999999999999998</v>
      </c>
      <c r="B17" s="217" t="s">
        <v>253</v>
      </c>
      <c r="C17" s="213"/>
      <c r="D17" s="216">
        <v>0.02</v>
      </c>
      <c r="E17" s="212">
        <f>C17*D17</f>
        <v>0</v>
      </c>
      <c r="F17" s="213"/>
      <c r="G17" s="213"/>
      <c r="H17" s="213"/>
      <c r="I17" s="213"/>
      <c r="J17" s="213"/>
      <c r="K17" s="213"/>
      <c r="L17" s="213"/>
      <c r="M17" s="213"/>
      <c r="N17" s="214">
        <f t="shared" si="3"/>
        <v>0</v>
      </c>
    </row>
    <row r="18" spans="1:14" ht="14.25">
      <c r="A18" s="209">
        <v>2.4</v>
      </c>
      <c r="B18" s="217" t="s">
        <v>252</v>
      </c>
      <c r="C18" s="213"/>
      <c r="D18" s="216">
        <v>0.03</v>
      </c>
      <c r="E18" s="212">
        <f>C18*D18</f>
        <v>0</v>
      </c>
      <c r="F18" s="213"/>
      <c r="G18" s="213"/>
      <c r="H18" s="213"/>
      <c r="I18" s="213"/>
      <c r="J18" s="213"/>
      <c r="K18" s="213"/>
      <c r="L18" s="213"/>
      <c r="M18" s="213"/>
      <c r="N18" s="214">
        <f t="shared" si="3"/>
        <v>0</v>
      </c>
    </row>
    <row r="19" spans="1:14" ht="14.25">
      <c r="A19" s="209">
        <v>2.5</v>
      </c>
      <c r="B19" s="217" t="s">
        <v>251</v>
      </c>
      <c r="C19" s="213"/>
      <c r="D19" s="216">
        <v>0.04</v>
      </c>
      <c r="E19" s="212">
        <f>C19*D19</f>
        <v>0</v>
      </c>
      <c r="F19" s="213"/>
      <c r="G19" s="213"/>
      <c r="H19" s="213"/>
      <c r="I19" s="213"/>
      <c r="J19" s="213"/>
      <c r="K19" s="213"/>
      <c r="L19" s="213"/>
      <c r="M19" s="213"/>
      <c r="N19" s="214">
        <f t="shared" si="3"/>
        <v>0</v>
      </c>
    </row>
    <row r="20" spans="1:14" ht="14.25">
      <c r="A20" s="209">
        <v>2.6</v>
      </c>
      <c r="B20" s="217" t="s">
        <v>250</v>
      </c>
      <c r="C20" s="213"/>
      <c r="D20" s="218"/>
      <c r="E20" s="220"/>
      <c r="F20" s="213"/>
      <c r="G20" s="213"/>
      <c r="H20" s="213"/>
      <c r="I20" s="213"/>
      <c r="J20" s="213"/>
      <c r="K20" s="213"/>
      <c r="L20" s="213"/>
      <c r="M20" s="213"/>
      <c r="N20" s="214">
        <f t="shared" si="3"/>
        <v>0</v>
      </c>
    </row>
    <row r="21" spans="1:14" ht="15.75" thickBot="1">
      <c r="A21" s="221"/>
      <c r="B21" s="222" t="s">
        <v>105</v>
      </c>
      <c r="C21" s="197">
        <f>C14+C7</f>
        <v>0</v>
      </c>
      <c r="D21" s="223"/>
      <c r="E21" s="224">
        <f>E14+E7</f>
        <v>0</v>
      </c>
      <c r="F21" s="225">
        <f>F7+F14</f>
        <v>0</v>
      </c>
      <c r="G21" s="225">
        <f t="shared" ref="G21:L21" si="4">G7+G14</f>
        <v>0</v>
      </c>
      <c r="H21" s="225">
        <f t="shared" si="4"/>
        <v>0</v>
      </c>
      <c r="I21" s="225">
        <f t="shared" si="4"/>
        <v>0</v>
      </c>
      <c r="J21" s="225">
        <f t="shared" si="4"/>
        <v>0</v>
      </c>
      <c r="K21" s="225">
        <f t="shared" si="4"/>
        <v>0</v>
      </c>
      <c r="L21" s="225">
        <f t="shared" si="4"/>
        <v>0</v>
      </c>
      <c r="M21" s="225">
        <f>M7+M14</f>
        <v>0</v>
      </c>
      <c r="N21" s="226">
        <f>N14+N7</f>
        <v>0</v>
      </c>
    </row>
    <row r="22" spans="1:14">
      <c r="E22" s="227"/>
      <c r="F22" s="227"/>
      <c r="G22" s="227"/>
      <c r="H22" s="227"/>
      <c r="I22" s="227"/>
      <c r="J22" s="227"/>
      <c r="K22" s="227"/>
      <c r="L22" s="227"/>
      <c r="M22" s="22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B2" sqref="B2"/>
    </sheetView>
  </sheetViews>
  <sheetFormatPr defaultRowHeight="15"/>
  <cols>
    <col min="1" max="1" width="11.42578125" customWidth="1"/>
    <col min="2" max="2" width="76.85546875" style="392" customWidth="1"/>
    <col min="3" max="3" width="22.85546875" customWidth="1"/>
  </cols>
  <sheetData>
    <row r="1" spans="1:3">
      <c r="A1" s="2" t="s">
        <v>30</v>
      </c>
      <c r="B1" s="3" t="str">
        <f>'Info '!C2</f>
        <v>JSC "BasisBank"</v>
      </c>
    </row>
    <row r="2" spans="1:3">
      <c r="A2" s="2" t="s">
        <v>31</v>
      </c>
      <c r="B2" s="456">
        <v>44286</v>
      </c>
    </row>
    <row r="3" spans="1:3">
      <c r="A3" s="4"/>
      <c r="B3"/>
    </row>
    <row r="4" spans="1:3">
      <c r="A4" s="4" t="s">
        <v>427</v>
      </c>
      <c r="B4" t="s">
        <v>428</v>
      </c>
    </row>
    <row r="5" spans="1:3">
      <c r="A5" s="393" t="s">
        <v>429</v>
      </c>
      <c r="B5" s="394"/>
      <c r="C5" s="620"/>
    </row>
    <row r="6" spans="1:3" ht="24">
      <c r="A6" s="395">
        <v>1</v>
      </c>
      <c r="B6" s="396" t="s">
        <v>480</v>
      </c>
      <c r="C6" s="621">
        <v>2852345462.6791482</v>
      </c>
    </row>
    <row r="7" spans="1:3">
      <c r="A7" s="395">
        <v>2</v>
      </c>
      <c r="B7" s="396" t="s">
        <v>430</v>
      </c>
      <c r="C7" s="621">
        <v>-21091313.330000002</v>
      </c>
    </row>
    <row r="8" spans="1:3" ht="24">
      <c r="A8" s="397">
        <v>3</v>
      </c>
      <c r="B8" s="398" t="s">
        <v>431</v>
      </c>
      <c r="C8" s="622">
        <v>2831254149.3491483</v>
      </c>
    </row>
    <row r="9" spans="1:3">
      <c r="A9" s="393" t="s">
        <v>432</v>
      </c>
      <c r="B9" s="394"/>
      <c r="C9" s="623"/>
    </row>
    <row r="10" spans="1:3" ht="24">
      <c r="A10" s="399">
        <v>4</v>
      </c>
      <c r="B10" s="400" t="s">
        <v>433</v>
      </c>
      <c r="C10" s="621"/>
    </row>
    <row r="11" spans="1:3">
      <c r="A11" s="399">
        <v>5</v>
      </c>
      <c r="B11" s="401" t="s">
        <v>434</v>
      </c>
      <c r="C11" s="621"/>
    </row>
    <row r="12" spans="1:3">
      <c r="A12" s="399" t="s">
        <v>435</v>
      </c>
      <c r="B12" s="401" t="s">
        <v>436</v>
      </c>
      <c r="C12" s="622">
        <v>0</v>
      </c>
    </row>
    <row r="13" spans="1:3" ht="24">
      <c r="A13" s="402">
        <v>6</v>
      </c>
      <c r="B13" s="400" t="s">
        <v>437</v>
      </c>
      <c r="C13" s="621"/>
    </row>
    <row r="14" spans="1:3">
      <c r="A14" s="402">
        <v>7</v>
      </c>
      <c r="B14" s="403" t="s">
        <v>438</v>
      </c>
      <c r="C14" s="621"/>
    </row>
    <row r="15" spans="1:3">
      <c r="A15" s="404">
        <v>8</v>
      </c>
      <c r="B15" s="405" t="s">
        <v>439</v>
      </c>
      <c r="C15" s="621"/>
    </row>
    <row r="16" spans="1:3">
      <c r="A16" s="402">
        <v>9</v>
      </c>
      <c r="B16" s="403" t="s">
        <v>440</v>
      </c>
      <c r="C16" s="621"/>
    </row>
    <row r="17" spans="1:3">
      <c r="A17" s="402">
        <v>10</v>
      </c>
      <c r="B17" s="403" t="s">
        <v>441</v>
      </c>
      <c r="C17" s="621"/>
    </row>
    <row r="18" spans="1:3">
      <c r="A18" s="406">
        <v>11</v>
      </c>
      <c r="B18" s="407" t="s">
        <v>442</v>
      </c>
      <c r="C18" s="622">
        <f>SUM(C10:C17)</f>
        <v>0</v>
      </c>
    </row>
    <row r="19" spans="1:3">
      <c r="A19" s="408" t="s">
        <v>443</v>
      </c>
      <c r="B19" s="409"/>
      <c r="C19" s="624"/>
    </row>
    <row r="20" spans="1:3" ht="24">
      <c r="A20" s="410">
        <v>12</v>
      </c>
      <c r="B20" s="400" t="s">
        <v>444</v>
      </c>
      <c r="C20" s="621"/>
    </row>
    <row r="21" spans="1:3">
      <c r="A21" s="410">
        <v>13</v>
      </c>
      <c r="B21" s="400" t="s">
        <v>445</v>
      </c>
      <c r="C21" s="621"/>
    </row>
    <row r="22" spans="1:3">
      <c r="A22" s="410">
        <v>14</v>
      </c>
      <c r="B22" s="400" t="s">
        <v>446</v>
      </c>
      <c r="C22" s="621"/>
    </row>
    <row r="23" spans="1:3" ht="24">
      <c r="A23" s="410" t="s">
        <v>447</v>
      </c>
      <c r="B23" s="400" t="s">
        <v>448</v>
      </c>
      <c r="C23" s="621"/>
    </row>
    <row r="24" spans="1:3">
      <c r="A24" s="410">
        <v>15</v>
      </c>
      <c r="B24" s="400" t="s">
        <v>449</v>
      </c>
      <c r="C24" s="621"/>
    </row>
    <row r="25" spans="1:3">
      <c r="A25" s="410" t="s">
        <v>450</v>
      </c>
      <c r="B25" s="400" t="s">
        <v>451</v>
      </c>
      <c r="C25" s="621"/>
    </row>
    <row r="26" spans="1:3">
      <c r="A26" s="411">
        <v>16</v>
      </c>
      <c r="B26" s="412" t="s">
        <v>452</v>
      </c>
      <c r="C26" s="622">
        <f>SUM(C20:C25)</f>
        <v>0</v>
      </c>
    </row>
    <row r="27" spans="1:3">
      <c r="A27" s="393" t="s">
        <v>453</v>
      </c>
      <c r="B27" s="394"/>
      <c r="C27" s="623"/>
    </row>
    <row r="28" spans="1:3">
      <c r="A28" s="413">
        <v>17</v>
      </c>
      <c r="B28" s="401" t="s">
        <v>454</v>
      </c>
      <c r="C28" s="621">
        <v>291151016.42000002</v>
      </c>
    </row>
    <row r="29" spans="1:3">
      <c r="A29" s="413">
        <v>18</v>
      </c>
      <c r="B29" s="401" t="s">
        <v>455</v>
      </c>
      <c r="C29" s="621">
        <v>-117642805.57126001</v>
      </c>
    </row>
    <row r="30" spans="1:3">
      <c r="A30" s="411">
        <v>19</v>
      </c>
      <c r="B30" s="412" t="s">
        <v>456</v>
      </c>
      <c r="C30" s="622">
        <v>173508210.84874001</v>
      </c>
    </row>
    <row r="31" spans="1:3">
      <c r="A31" s="393" t="s">
        <v>457</v>
      </c>
      <c r="B31" s="394"/>
      <c r="C31" s="623"/>
    </row>
    <row r="32" spans="1:3" ht="24">
      <c r="A32" s="413" t="s">
        <v>458</v>
      </c>
      <c r="B32" s="400" t="s">
        <v>459</v>
      </c>
      <c r="C32" s="625"/>
    </row>
    <row r="33" spans="1:3">
      <c r="A33" s="413" t="s">
        <v>460</v>
      </c>
      <c r="B33" s="401" t="s">
        <v>461</v>
      </c>
      <c r="C33" s="625"/>
    </row>
    <row r="34" spans="1:3">
      <c r="A34" s="393" t="s">
        <v>462</v>
      </c>
      <c r="B34" s="394"/>
      <c r="C34" s="623"/>
    </row>
    <row r="35" spans="1:3">
      <c r="A35" s="414">
        <v>20</v>
      </c>
      <c r="B35" s="415" t="s">
        <v>463</v>
      </c>
      <c r="C35" s="622">
        <v>296046934.34000003</v>
      </c>
    </row>
    <row r="36" spans="1:3">
      <c r="A36" s="411">
        <v>21</v>
      </c>
      <c r="B36" s="412" t="s">
        <v>464</v>
      </c>
      <c r="C36" s="622">
        <f>C8+C18+C26+C30</f>
        <v>3004762360.1978884</v>
      </c>
    </row>
    <row r="37" spans="1:3">
      <c r="A37" s="393" t="s">
        <v>465</v>
      </c>
      <c r="B37" s="394"/>
      <c r="C37" s="623"/>
    </row>
    <row r="38" spans="1:3">
      <c r="A38" s="411">
        <v>22</v>
      </c>
      <c r="B38" s="412" t="s">
        <v>465</v>
      </c>
      <c r="C38" s="626">
        <f>IFERROR(C35/C36,0)</f>
        <v>9.8525906162011068E-2</v>
      </c>
    </row>
    <row r="39" spans="1:3">
      <c r="A39" s="393" t="s">
        <v>466</v>
      </c>
      <c r="B39" s="394"/>
      <c r="C39" s="623"/>
    </row>
    <row r="40" spans="1:3">
      <c r="A40" s="416" t="s">
        <v>467</v>
      </c>
      <c r="B40" s="400" t="s">
        <v>468</v>
      </c>
      <c r="C40" s="625"/>
    </row>
    <row r="41" spans="1:3" ht="24">
      <c r="A41" s="417" t="s">
        <v>469</v>
      </c>
      <c r="B41" s="396" t="s">
        <v>470</v>
      </c>
      <c r="C41" s="625"/>
    </row>
    <row r="43" spans="1:3">
      <c r="B43" s="392" t="s">
        <v>481</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RowHeight="15"/>
  <cols>
    <col min="1" max="1" width="8.7109375" style="304"/>
    <col min="2" max="2" width="82.5703125" style="464" customWidth="1"/>
    <col min="3" max="7" width="17.42578125" style="304" customWidth="1"/>
  </cols>
  <sheetData>
    <row r="1" spans="1:7">
      <c r="A1" s="304" t="s">
        <v>30</v>
      </c>
      <c r="B1" s="3" t="str">
        <f>'Info '!C2</f>
        <v>JSC "BasisBank"</v>
      </c>
    </row>
    <row r="2" spans="1:7">
      <c r="A2" s="304" t="s">
        <v>31</v>
      </c>
      <c r="B2" s="456">
        <v>44286</v>
      </c>
    </row>
    <row r="4" spans="1:7" ht="15.75" thickBot="1">
      <c r="A4" s="304" t="s">
        <v>531</v>
      </c>
      <c r="B4" s="465" t="s">
        <v>492</v>
      </c>
    </row>
    <row r="5" spans="1:7">
      <c r="A5" s="466"/>
      <c r="B5" s="467"/>
      <c r="C5" s="720" t="s">
        <v>493</v>
      </c>
      <c r="D5" s="720"/>
      <c r="E5" s="720"/>
      <c r="F5" s="720"/>
      <c r="G5" s="721" t="s">
        <v>494</v>
      </c>
    </row>
    <row r="6" spans="1:7">
      <c r="A6" s="468"/>
      <c r="B6" s="469"/>
      <c r="C6" s="470" t="s">
        <v>495</v>
      </c>
      <c r="D6" s="471" t="s">
        <v>496</v>
      </c>
      <c r="E6" s="471" t="s">
        <v>497</v>
      </c>
      <c r="F6" s="471" t="s">
        <v>498</v>
      </c>
      <c r="G6" s="722"/>
    </row>
    <row r="7" spans="1:7">
      <c r="A7" s="472"/>
      <c r="B7" s="473" t="s">
        <v>499</v>
      </c>
      <c r="C7" s="474"/>
      <c r="D7" s="474"/>
      <c r="E7" s="474"/>
      <c r="F7" s="474"/>
      <c r="G7" s="475"/>
    </row>
    <row r="8" spans="1:7">
      <c r="A8" s="476">
        <v>1</v>
      </c>
      <c r="B8" s="477" t="s">
        <v>500</v>
      </c>
      <c r="C8" s="478">
        <v>296046934.34000003</v>
      </c>
      <c r="D8" s="478">
        <v>0</v>
      </c>
      <c r="E8" s="478">
        <v>0</v>
      </c>
      <c r="F8" s="478">
        <v>390611131.7123</v>
      </c>
      <c r="G8" s="479">
        <v>686658066.05229998</v>
      </c>
    </row>
    <row r="9" spans="1:7">
      <c r="A9" s="476">
        <v>2</v>
      </c>
      <c r="B9" s="480" t="s">
        <v>501</v>
      </c>
      <c r="C9" s="478">
        <v>296046934.34000003</v>
      </c>
      <c r="D9" s="478"/>
      <c r="E9" s="478"/>
      <c r="F9" s="478">
        <v>12157096</v>
      </c>
      <c r="G9" s="479">
        <v>308204030.34000003</v>
      </c>
    </row>
    <row r="10" spans="1:7">
      <c r="A10" s="476">
        <v>3</v>
      </c>
      <c r="B10" s="480" t="s">
        <v>502</v>
      </c>
      <c r="C10" s="627"/>
      <c r="D10" s="627"/>
      <c r="E10" s="627"/>
      <c r="F10" s="478">
        <v>378454035.7123</v>
      </c>
      <c r="G10" s="479">
        <v>378454035.7123</v>
      </c>
    </row>
    <row r="11" spans="1:7" ht="14.45" customHeight="1">
      <c r="A11" s="476">
        <v>4</v>
      </c>
      <c r="B11" s="477" t="s">
        <v>503</v>
      </c>
      <c r="C11" s="478">
        <v>303259973.5618</v>
      </c>
      <c r="D11" s="478">
        <v>277473694.11049998</v>
      </c>
      <c r="E11" s="478">
        <v>191337527.83469999</v>
      </c>
      <c r="F11" s="478">
        <v>614822.64300000004</v>
      </c>
      <c r="G11" s="479">
        <v>684462353.81999993</v>
      </c>
    </row>
    <row r="12" spans="1:7">
      <c r="A12" s="476">
        <v>5</v>
      </c>
      <c r="B12" s="480" t="s">
        <v>504</v>
      </c>
      <c r="C12" s="478">
        <v>253344262.62380001</v>
      </c>
      <c r="D12" s="481">
        <v>234404677.45480001</v>
      </c>
      <c r="E12" s="478">
        <v>174132973.8197</v>
      </c>
      <c r="F12" s="478">
        <v>605518.74300000002</v>
      </c>
      <c r="G12" s="479">
        <v>629363061.06564999</v>
      </c>
    </row>
    <row r="13" spans="1:7">
      <c r="A13" s="476">
        <v>6</v>
      </c>
      <c r="B13" s="480" t="s">
        <v>505</v>
      </c>
      <c r="C13" s="478">
        <v>49915710.938000001</v>
      </c>
      <c r="D13" s="481">
        <v>43069016.655699998</v>
      </c>
      <c r="E13" s="478">
        <v>17204554.015000001</v>
      </c>
      <c r="F13" s="478">
        <v>9303.9</v>
      </c>
      <c r="G13" s="479">
        <v>55099292.754349999</v>
      </c>
    </row>
    <row r="14" spans="1:7">
      <c r="A14" s="476">
        <v>7</v>
      </c>
      <c r="B14" s="477" t="s">
        <v>506</v>
      </c>
      <c r="C14" s="478">
        <v>386429965.7216</v>
      </c>
      <c r="D14" s="478">
        <v>689576173.27789998</v>
      </c>
      <c r="E14" s="478">
        <v>180434890.05160001</v>
      </c>
      <c r="F14" s="478">
        <v>31013</v>
      </c>
      <c r="G14" s="479">
        <v>351705345.15759999</v>
      </c>
    </row>
    <row r="15" spans="1:7" ht="39">
      <c r="A15" s="476">
        <v>8</v>
      </c>
      <c r="B15" s="480" t="s">
        <v>507</v>
      </c>
      <c r="C15" s="478">
        <v>349459005.89039999</v>
      </c>
      <c r="D15" s="481">
        <v>173485781.3732</v>
      </c>
      <c r="E15" s="478">
        <v>66738069.091800004</v>
      </c>
      <c r="F15" s="478">
        <v>31013</v>
      </c>
      <c r="G15" s="479">
        <v>294856934.67769998</v>
      </c>
    </row>
    <row r="16" spans="1:7" ht="26.25">
      <c r="A16" s="476">
        <v>9</v>
      </c>
      <c r="B16" s="480" t="s">
        <v>508</v>
      </c>
      <c r="C16" s="478">
        <v>36970959.831200004</v>
      </c>
      <c r="D16" s="481">
        <v>516090391.90470004</v>
      </c>
      <c r="E16" s="478">
        <v>113696820.9598</v>
      </c>
      <c r="F16" s="478">
        <v>0</v>
      </c>
      <c r="G16" s="479">
        <v>56848410.479900002</v>
      </c>
    </row>
    <row r="17" spans="1:7">
      <c r="A17" s="476">
        <v>10</v>
      </c>
      <c r="B17" s="477" t="s">
        <v>509</v>
      </c>
      <c r="C17" s="478"/>
      <c r="D17" s="481"/>
      <c r="E17" s="478"/>
      <c r="F17" s="478"/>
      <c r="G17" s="479"/>
    </row>
    <row r="18" spans="1:7">
      <c r="A18" s="476">
        <v>11</v>
      </c>
      <c r="B18" s="477" t="s">
        <v>510</v>
      </c>
      <c r="C18" s="478">
        <v>106642440.6736352</v>
      </c>
      <c r="D18" s="481">
        <v>0</v>
      </c>
      <c r="E18" s="478">
        <v>0</v>
      </c>
      <c r="F18" s="478">
        <v>0</v>
      </c>
      <c r="G18" s="479">
        <v>0</v>
      </c>
    </row>
    <row r="19" spans="1:7">
      <c r="A19" s="476">
        <v>12</v>
      </c>
      <c r="B19" s="480" t="s">
        <v>511</v>
      </c>
      <c r="C19" s="627"/>
      <c r="D19" s="481"/>
      <c r="E19" s="478"/>
      <c r="F19" s="478"/>
      <c r="G19" s="479"/>
    </row>
    <row r="20" spans="1:7">
      <c r="A20" s="476">
        <v>13</v>
      </c>
      <c r="B20" s="480" t="s">
        <v>512</v>
      </c>
      <c r="C20" s="478">
        <v>106642440.6736352</v>
      </c>
      <c r="D20" s="478"/>
      <c r="E20" s="478"/>
      <c r="F20" s="478"/>
      <c r="G20" s="479"/>
    </row>
    <row r="21" spans="1:7">
      <c r="A21" s="482">
        <v>14</v>
      </c>
      <c r="B21" s="483" t="s">
        <v>513</v>
      </c>
      <c r="C21" s="627"/>
      <c r="D21" s="627"/>
      <c r="E21" s="627"/>
      <c r="F21" s="627"/>
      <c r="G21" s="484">
        <v>1722825765.0298998</v>
      </c>
    </row>
    <row r="22" spans="1:7">
      <c r="A22" s="485"/>
      <c r="B22" s="486" t="s">
        <v>514</v>
      </c>
      <c r="C22" s="487"/>
      <c r="D22" s="488"/>
      <c r="E22" s="487"/>
      <c r="F22" s="487"/>
      <c r="G22" s="489"/>
    </row>
    <row r="23" spans="1:7">
      <c r="A23" s="476">
        <v>15</v>
      </c>
      <c r="B23" s="477" t="s">
        <v>515</v>
      </c>
      <c r="C23" s="490">
        <v>593628620.42019999</v>
      </c>
      <c r="D23" s="491">
        <v>307371816.5</v>
      </c>
      <c r="E23" s="490"/>
      <c r="F23" s="490"/>
      <c r="G23" s="479">
        <v>24344743.849820003</v>
      </c>
    </row>
    <row r="24" spans="1:7">
      <c r="A24" s="476">
        <v>16</v>
      </c>
      <c r="B24" s="477" t="s">
        <v>516</v>
      </c>
      <c r="C24" s="478">
        <v>40161</v>
      </c>
      <c r="D24" s="481">
        <v>268651976.21456295</v>
      </c>
      <c r="E24" s="478">
        <v>227771724.03509587</v>
      </c>
      <c r="F24" s="478">
        <v>1073888919.7665877</v>
      </c>
      <c r="G24" s="479">
        <v>1136921196.3205681</v>
      </c>
    </row>
    <row r="25" spans="1:7">
      <c r="A25" s="476">
        <v>17</v>
      </c>
      <c r="B25" s="480" t="s">
        <v>517</v>
      </c>
      <c r="C25" s="478"/>
      <c r="D25" s="481">
        <v>240000</v>
      </c>
      <c r="E25" s="478">
        <v>1760000</v>
      </c>
      <c r="F25" s="478">
        <v>0</v>
      </c>
      <c r="G25" s="479">
        <v>904000</v>
      </c>
    </row>
    <row r="26" spans="1:7" ht="26.25">
      <c r="A26" s="476">
        <v>18</v>
      </c>
      <c r="B26" s="480" t="s">
        <v>518</v>
      </c>
      <c r="C26" s="478">
        <v>40161</v>
      </c>
      <c r="D26" s="481">
        <v>32253897.682100002</v>
      </c>
      <c r="E26" s="478">
        <v>9286006.0499000009</v>
      </c>
      <c r="F26" s="478">
        <v>9040583.6420000009</v>
      </c>
      <c r="G26" s="479">
        <v>18527695.469264999</v>
      </c>
    </row>
    <row r="27" spans="1:7">
      <c r="A27" s="476">
        <v>19</v>
      </c>
      <c r="B27" s="480" t="s">
        <v>519</v>
      </c>
      <c r="C27" s="478"/>
      <c r="D27" s="481">
        <v>223639332.43407762</v>
      </c>
      <c r="E27" s="478">
        <v>208782725.6980404</v>
      </c>
      <c r="F27" s="478">
        <v>983760782.57925761</v>
      </c>
      <c r="G27" s="479">
        <v>1052407694.254068</v>
      </c>
    </row>
    <row r="28" spans="1:7">
      <c r="A28" s="476">
        <v>20</v>
      </c>
      <c r="B28" s="492" t="s">
        <v>520</v>
      </c>
      <c r="C28" s="478">
        <v>0</v>
      </c>
      <c r="D28" s="481">
        <v>0</v>
      </c>
      <c r="E28" s="478">
        <v>0</v>
      </c>
      <c r="F28" s="478">
        <v>0</v>
      </c>
      <c r="G28" s="479"/>
    </row>
    <row r="29" spans="1:7">
      <c r="A29" s="476">
        <v>21</v>
      </c>
      <c r="B29" s="480" t="s">
        <v>521</v>
      </c>
      <c r="C29" s="478"/>
      <c r="D29" s="481">
        <v>5441325.8808853608</v>
      </c>
      <c r="E29" s="478">
        <v>5517722.2871554894</v>
      </c>
      <c r="F29" s="478">
        <v>70367415.545330197</v>
      </c>
      <c r="G29" s="479">
        <v>51218344.188485056</v>
      </c>
    </row>
    <row r="30" spans="1:7">
      <c r="A30" s="476">
        <v>22</v>
      </c>
      <c r="B30" s="492" t="s">
        <v>520</v>
      </c>
      <c r="C30" s="478"/>
      <c r="D30" s="481">
        <v>5441325.8808853608</v>
      </c>
      <c r="E30" s="478">
        <v>5517722.2871554894</v>
      </c>
      <c r="F30" s="478">
        <v>70367415.545330197</v>
      </c>
      <c r="G30" s="479">
        <v>51218344.188485056</v>
      </c>
    </row>
    <row r="31" spans="1:7">
      <c r="A31" s="476">
        <v>23</v>
      </c>
      <c r="B31" s="480" t="s">
        <v>522</v>
      </c>
      <c r="C31" s="478"/>
      <c r="D31" s="481">
        <v>7077420.2174999993</v>
      </c>
      <c r="E31" s="478">
        <v>2425270</v>
      </c>
      <c r="F31" s="478">
        <v>10720138</v>
      </c>
      <c r="G31" s="479">
        <v>13863462.408749998</v>
      </c>
    </row>
    <row r="32" spans="1:7">
      <c r="A32" s="476">
        <v>24</v>
      </c>
      <c r="B32" s="477" t="s">
        <v>523</v>
      </c>
      <c r="C32" s="478"/>
      <c r="D32" s="481"/>
      <c r="E32" s="478"/>
      <c r="F32" s="478"/>
      <c r="G32" s="479"/>
    </row>
    <row r="33" spans="1:7">
      <c r="A33" s="476">
        <v>25</v>
      </c>
      <c r="B33" s="477" t="s">
        <v>524</v>
      </c>
      <c r="C33" s="478">
        <v>103274177.50840001</v>
      </c>
      <c r="D33" s="478">
        <v>46990793.140759997</v>
      </c>
      <c r="E33" s="478">
        <v>23422920.971479997</v>
      </c>
      <c r="F33" s="478">
        <v>180895882.58631998</v>
      </c>
      <c r="G33" s="479">
        <v>319376917.15083998</v>
      </c>
    </row>
    <row r="34" spans="1:7">
      <c r="A34" s="476">
        <v>26</v>
      </c>
      <c r="B34" s="480" t="s">
        <v>525</v>
      </c>
      <c r="C34" s="627"/>
      <c r="D34" s="481"/>
      <c r="E34" s="478"/>
      <c r="F34" s="478"/>
      <c r="G34" s="479"/>
    </row>
    <row r="35" spans="1:7">
      <c r="A35" s="476">
        <v>27</v>
      </c>
      <c r="B35" s="480" t="s">
        <v>526</v>
      </c>
      <c r="C35" s="478">
        <v>103274177.50840001</v>
      </c>
      <c r="D35" s="481">
        <v>46990793.140759997</v>
      </c>
      <c r="E35" s="478">
        <v>23422920.971479997</v>
      </c>
      <c r="F35" s="478">
        <v>180895882.58631998</v>
      </c>
      <c r="G35" s="479">
        <v>319376917.15083998</v>
      </c>
    </row>
    <row r="36" spans="1:7">
      <c r="A36" s="476">
        <v>28</v>
      </c>
      <c r="B36" s="477" t="s">
        <v>527</v>
      </c>
      <c r="C36" s="478">
        <v>169620125.73409998</v>
      </c>
      <c r="D36" s="481">
        <v>40654549.017499998</v>
      </c>
      <c r="E36" s="478">
        <v>18169839.9395</v>
      </c>
      <c r="F36" s="478">
        <v>60490678.559100002</v>
      </c>
      <c r="G36" s="479">
        <v>23431901.96627</v>
      </c>
    </row>
    <row r="37" spans="1:7">
      <c r="A37" s="482">
        <v>29</v>
      </c>
      <c r="B37" s="483" t="s">
        <v>528</v>
      </c>
      <c r="C37" s="627"/>
      <c r="D37" s="627"/>
      <c r="E37" s="627"/>
      <c r="F37" s="627"/>
      <c r="G37" s="484">
        <v>1504074759.287498</v>
      </c>
    </row>
    <row r="38" spans="1:7">
      <c r="A38" s="472"/>
      <c r="B38" s="493"/>
      <c r="C38" s="487"/>
      <c r="D38" s="487"/>
      <c r="E38" s="487"/>
      <c r="F38" s="487"/>
      <c r="G38" s="489"/>
    </row>
    <row r="39" spans="1:7" ht="15.75" thickBot="1">
      <c r="A39" s="494">
        <v>30</v>
      </c>
      <c r="B39" s="495" t="s">
        <v>529</v>
      </c>
      <c r="C39" s="628"/>
      <c r="D39" s="629"/>
      <c r="E39" s="629"/>
      <c r="F39" s="630"/>
      <c r="G39" s="631">
        <v>1.1454389181067219</v>
      </c>
    </row>
    <row r="42" spans="1:7" ht="39">
      <c r="B42" s="464" t="s">
        <v>530</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P25" sqref="P25:P26"/>
    </sheetView>
  </sheetViews>
  <sheetFormatPr defaultColWidth="9.140625" defaultRowHeight="14.25"/>
  <cols>
    <col min="1" max="1" width="9.42578125" style="3" bestFit="1" customWidth="1"/>
    <col min="2" max="2" width="86" style="3" customWidth="1"/>
    <col min="3" max="3" width="14.140625" style="3" bestFit="1" customWidth="1"/>
    <col min="4" max="7" width="14.140625" style="4" bestFit="1" customWidth="1"/>
    <col min="8" max="13" width="6.7109375" style="5" customWidth="1"/>
    <col min="14" max="16384" width="9.140625" style="5"/>
  </cols>
  <sheetData>
    <row r="1" spans="1:8">
      <c r="A1" s="2" t="s">
        <v>30</v>
      </c>
      <c r="B1" s="3" t="str">
        <f>'Info '!C2</f>
        <v>JSC "BasisBank"</v>
      </c>
    </row>
    <row r="2" spans="1:8">
      <c r="A2" s="2" t="s">
        <v>31</v>
      </c>
      <c r="B2" s="456">
        <v>44651</v>
      </c>
      <c r="C2" s="6"/>
      <c r="D2" s="7"/>
      <c r="E2" s="7"/>
      <c r="F2" s="7"/>
      <c r="G2" s="7"/>
      <c r="H2" s="8"/>
    </row>
    <row r="3" spans="1:8">
      <c r="A3" s="2"/>
      <c r="B3" s="6"/>
      <c r="C3" s="6"/>
      <c r="D3" s="7"/>
      <c r="E3" s="7"/>
      <c r="F3" s="7"/>
      <c r="G3" s="7"/>
      <c r="H3" s="8"/>
    </row>
    <row r="4" spans="1:8" ht="15" thickBot="1">
      <c r="A4" s="9" t="s">
        <v>136</v>
      </c>
      <c r="B4" s="10" t="s">
        <v>135</v>
      </c>
      <c r="C4" s="10"/>
      <c r="D4" s="10"/>
      <c r="E4" s="10"/>
      <c r="F4" s="10"/>
      <c r="G4" s="10"/>
      <c r="H4" s="8"/>
    </row>
    <row r="5" spans="1:8">
      <c r="A5" s="11" t="s">
        <v>6</v>
      </c>
      <c r="B5" s="12"/>
      <c r="C5" s="454" t="str">
        <f>INT((MONTH($B$2))/3)&amp;"Q"&amp;"-"&amp;YEAR($B$2)</f>
        <v>1Q-2022</v>
      </c>
      <c r="D5" s="454" t="str">
        <f>IF(INT(MONTH($B$2))=3,"4"&amp;"Q"&amp;"-"&amp;YEAR($B$2)-1,IF(INT(MONTH($B$2))=6,"1"&amp;"Q"&amp;"-"&amp;YEAR($B$2),IF(INT(MONTH($B$2))=9,"2"&amp;"Q"&amp;"-"&amp;YEAR($B$2),IF(INT(MONTH($B$2))=12,"3"&amp;"Q"&amp;"-"&amp;YEAR($B$2),0))))</f>
        <v>4Q-2021</v>
      </c>
      <c r="E5" s="454" t="str">
        <f>IF(INT(MONTH($B$2))=3,"3"&amp;"Q"&amp;"-"&amp;YEAR($B$2)-1,IF(INT(MONTH($B$2))=6,"4"&amp;"Q"&amp;"-"&amp;YEAR($B$2)-1,IF(INT(MONTH($B$2))=9,"1"&amp;"Q"&amp;"-"&amp;YEAR($B$2),IF(INT(MONTH($B$2))=12,"2"&amp;"Q"&amp;"-"&amp;YEAR($B$2),0))))</f>
        <v>3Q-2021</v>
      </c>
      <c r="F5" s="454" t="str">
        <f>IF(INT(MONTH($B$2))=3,"2"&amp;"Q"&amp;"-"&amp;YEAR($B$2)-1,IF(INT(MONTH($B$2))=6,"3"&amp;"Q"&amp;"-"&amp;YEAR($B$2)-1,IF(INT(MONTH($B$2))=9,"4"&amp;"Q"&amp;"-"&amp;YEAR($B$2)-1,IF(INT(MONTH($B$2))=12,"1"&amp;"Q"&amp;"-"&amp;YEAR($B$2),0))))</f>
        <v>2Q-2021</v>
      </c>
      <c r="G5" s="455" t="str">
        <f>IF(INT(MONTH($B$2))=3,"1"&amp;"Q"&amp;"-"&amp;YEAR($B$2)-1,IF(INT(MONTH($B$2))=6,"2"&amp;"Q"&amp;"-"&amp;YEAR($B$2)-1,IF(INT(MONTH($B$2))=9,"3"&amp;"Q"&amp;"-"&amp;YEAR($B$2)-1,IF(INT(MONTH($B$2))=12,"4"&amp;"Q"&amp;"-"&amp;YEAR($B$2)-1,0))))</f>
        <v>1Q-2021</v>
      </c>
    </row>
    <row r="6" spans="1:8">
      <c r="B6" s="246" t="s">
        <v>134</v>
      </c>
      <c r="C6" s="458"/>
      <c r="D6" s="458"/>
      <c r="E6" s="458"/>
      <c r="F6" s="458"/>
      <c r="G6" s="459"/>
    </row>
    <row r="7" spans="1:8">
      <c r="A7" s="13"/>
      <c r="B7" s="247" t="s">
        <v>132</v>
      </c>
      <c r="C7" s="458"/>
      <c r="D7" s="458"/>
      <c r="E7" s="458"/>
      <c r="F7" s="458"/>
      <c r="G7" s="459"/>
    </row>
    <row r="8" spans="1:8">
      <c r="A8" s="460">
        <v>1</v>
      </c>
      <c r="B8" s="14" t="s">
        <v>482</v>
      </c>
      <c r="C8" s="15">
        <v>296046934.34000003</v>
      </c>
      <c r="D8" s="16">
        <v>275001902.05999994</v>
      </c>
      <c r="E8" s="16">
        <v>265452501.13</v>
      </c>
      <c r="F8" s="16">
        <v>247816256.63999999</v>
      </c>
      <c r="G8" s="17">
        <v>240719372.53</v>
      </c>
    </row>
    <row r="9" spans="1:8">
      <c r="A9" s="460">
        <v>2</v>
      </c>
      <c r="B9" s="14" t="s">
        <v>483</v>
      </c>
      <c r="C9" s="15">
        <v>296046934.34000003</v>
      </c>
      <c r="D9" s="16">
        <v>275001902.05999994</v>
      </c>
      <c r="E9" s="16">
        <v>265452501.13</v>
      </c>
      <c r="F9" s="16">
        <v>247816256.63999999</v>
      </c>
      <c r="G9" s="17">
        <v>240719372.53</v>
      </c>
    </row>
    <row r="10" spans="1:8">
      <c r="A10" s="460">
        <v>3</v>
      </c>
      <c r="B10" s="14" t="s">
        <v>241</v>
      </c>
      <c r="C10" s="15">
        <v>337250055.05093527</v>
      </c>
      <c r="D10" s="16">
        <v>306538687.10929382</v>
      </c>
      <c r="E10" s="16">
        <v>295358176.47649914</v>
      </c>
      <c r="F10" s="16">
        <v>280321900.0819748</v>
      </c>
      <c r="G10" s="17">
        <v>275128392.06172788</v>
      </c>
    </row>
    <row r="11" spans="1:8">
      <c r="A11" s="460">
        <v>4</v>
      </c>
      <c r="B11" s="14" t="s">
        <v>485</v>
      </c>
      <c r="C11" s="15">
        <v>149534902.81236431</v>
      </c>
      <c r="D11" s="16">
        <v>155203230.88844451</v>
      </c>
      <c r="E11" s="16">
        <v>91656320.449453786</v>
      </c>
      <c r="F11" s="16">
        <v>88361268.60597527</v>
      </c>
      <c r="G11" s="17">
        <v>92191695.259750709</v>
      </c>
    </row>
    <row r="12" spans="1:8">
      <c r="A12" s="460">
        <v>5</v>
      </c>
      <c r="B12" s="14" t="s">
        <v>486</v>
      </c>
      <c r="C12" s="15">
        <v>199431794.12795466</v>
      </c>
      <c r="D12" s="16">
        <v>192822970.13201964</v>
      </c>
      <c r="E12" s="16">
        <v>122242023.6903459</v>
      </c>
      <c r="F12" s="16">
        <v>117848931.49008335</v>
      </c>
      <c r="G12" s="17">
        <v>122958475.84602115</v>
      </c>
    </row>
    <row r="13" spans="1:8">
      <c r="A13" s="460">
        <v>6</v>
      </c>
      <c r="B13" s="14" t="s">
        <v>484</v>
      </c>
      <c r="C13" s="15">
        <v>280338899.35373551</v>
      </c>
      <c r="D13" s="16">
        <v>270798654.07141119</v>
      </c>
      <c r="E13" s="16">
        <v>188502163.93218562</v>
      </c>
      <c r="F13" s="16">
        <v>181457653.67036971</v>
      </c>
      <c r="G13" s="17">
        <v>189404655.43450895</v>
      </c>
    </row>
    <row r="14" spans="1:8">
      <c r="A14" s="13"/>
      <c r="B14" s="246" t="s">
        <v>488</v>
      </c>
      <c r="C14" s="458"/>
      <c r="D14" s="458"/>
      <c r="E14" s="458"/>
      <c r="F14" s="458"/>
      <c r="G14" s="459"/>
    </row>
    <row r="15" spans="1:8" ht="15" customHeight="1">
      <c r="A15" s="460">
        <v>7</v>
      </c>
      <c r="B15" s="14" t="s">
        <v>487</v>
      </c>
      <c r="C15" s="326">
        <v>2407657291.6342325</v>
      </c>
      <c r="D15" s="16">
        <v>1706474911.7904396</v>
      </c>
      <c r="E15" s="16">
        <v>1546911912.6672308</v>
      </c>
      <c r="F15" s="16">
        <v>1489488157.1328807</v>
      </c>
      <c r="G15" s="17">
        <v>1549785221.6105356</v>
      </c>
    </row>
    <row r="16" spans="1:8">
      <c r="A16" s="13"/>
      <c r="B16" s="246" t="s">
        <v>489</v>
      </c>
      <c r="C16" s="458"/>
      <c r="D16" s="458"/>
      <c r="E16" s="458"/>
      <c r="F16" s="458"/>
      <c r="G16" s="459"/>
    </row>
    <row r="17" spans="1:7" s="18" customFormat="1">
      <c r="A17" s="460"/>
      <c r="B17" s="247" t="s">
        <v>473</v>
      </c>
      <c r="C17" s="327"/>
      <c r="D17" s="16"/>
      <c r="E17" s="16"/>
      <c r="F17" s="16"/>
      <c r="G17" s="17"/>
    </row>
    <row r="18" spans="1:7">
      <c r="A18" s="11">
        <v>8</v>
      </c>
      <c r="B18" s="14" t="s">
        <v>482</v>
      </c>
      <c r="C18" s="574">
        <v>0.12296057888664622</v>
      </c>
      <c r="D18" s="575">
        <v>0.16115203344622686</v>
      </c>
      <c r="E18" s="575">
        <v>0.17160156241366001</v>
      </c>
      <c r="F18" s="575">
        <v>0.16637678886754098</v>
      </c>
      <c r="G18" s="576">
        <v>0.15532434376928991</v>
      </c>
    </row>
    <row r="19" spans="1:7" ht="15" customHeight="1">
      <c r="A19" s="11">
        <v>9</v>
      </c>
      <c r="B19" s="14" t="s">
        <v>483</v>
      </c>
      <c r="C19" s="574">
        <v>0.12296057888664622</v>
      </c>
      <c r="D19" s="575">
        <v>0.16115203344622686</v>
      </c>
      <c r="E19" s="575">
        <v>0.17160156241366001</v>
      </c>
      <c r="F19" s="575">
        <v>0.16637678886754098</v>
      </c>
      <c r="G19" s="576">
        <v>0.15532434376928991</v>
      </c>
    </row>
    <row r="20" spans="1:7">
      <c r="A20" s="11">
        <v>10</v>
      </c>
      <c r="B20" s="14" t="s">
        <v>241</v>
      </c>
      <c r="C20" s="574">
        <v>0.14007394500154208</v>
      </c>
      <c r="D20" s="575">
        <v>0.17963269485613026</v>
      </c>
      <c r="E20" s="575">
        <v>0.19093406292749657</v>
      </c>
      <c r="F20" s="575">
        <v>0.18820015368337475</v>
      </c>
      <c r="G20" s="576">
        <v>0.1775267877285697</v>
      </c>
    </row>
    <row r="21" spans="1:7">
      <c r="A21" s="11">
        <v>11</v>
      </c>
      <c r="B21" s="14" t="s">
        <v>485</v>
      </c>
      <c r="C21" s="574">
        <v>6.210805139583022E-2</v>
      </c>
      <c r="D21" s="575">
        <v>9.0949611867193955E-2</v>
      </c>
      <c r="E21" s="575">
        <v>5.9251156900988158E-2</v>
      </c>
      <c r="F21" s="575">
        <v>5.932324347986901E-2</v>
      </c>
      <c r="G21" s="576">
        <v>5.9486755954444553E-2</v>
      </c>
    </row>
    <row r="22" spans="1:7">
      <c r="A22" s="11">
        <v>12</v>
      </c>
      <c r="B22" s="14" t="s">
        <v>486</v>
      </c>
      <c r="C22" s="574">
        <v>8.2832301266841601E-2</v>
      </c>
      <c r="D22" s="575">
        <v>0.1129949047593727</v>
      </c>
      <c r="E22" s="575">
        <v>7.9023260917017973E-2</v>
      </c>
      <c r="F22" s="575">
        <v>7.9120421955506545E-2</v>
      </c>
      <c r="G22" s="576">
        <v>7.933904268247105E-2</v>
      </c>
    </row>
    <row r="23" spans="1:7">
      <c r="A23" s="11">
        <v>13</v>
      </c>
      <c r="B23" s="14" t="s">
        <v>484</v>
      </c>
      <c r="C23" s="574">
        <v>0.11643638001463713</v>
      </c>
      <c r="D23" s="575">
        <v>0.15868891608098024</v>
      </c>
      <c r="E23" s="575">
        <v>0.12185707692118336</v>
      </c>
      <c r="F23" s="575">
        <v>0.12182550952245098</v>
      </c>
      <c r="G23" s="576">
        <v>0.12221348661311905</v>
      </c>
    </row>
    <row r="24" spans="1:7">
      <c r="A24" s="13"/>
      <c r="B24" s="246" t="s">
        <v>131</v>
      </c>
      <c r="C24" s="577"/>
      <c r="D24" s="577"/>
      <c r="E24" s="577"/>
      <c r="F24" s="577"/>
      <c r="G24" s="578"/>
    </row>
    <row r="25" spans="1:7" ht="15" customHeight="1">
      <c r="A25" s="461">
        <v>14</v>
      </c>
      <c r="B25" s="14" t="s">
        <v>130</v>
      </c>
      <c r="C25" s="579">
        <v>8.3704475779426482E-2</v>
      </c>
      <c r="D25" s="580">
        <v>7.6189278026136675E-2</v>
      </c>
      <c r="E25" s="580">
        <v>7.4479871420651933E-2</v>
      </c>
      <c r="F25" s="580">
        <v>7.0902119707839384E-2</v>
      </c>
      <c r="G25" s="581">
        <v>6.6770995748569581E-2</v>
      </c>
    </row>
    <row r="26" spans="1:7">
      <c r="A26" s="461">
        <v>15</v>
      </c>
      <c r="B26" s="14" t="s">
        <v>129</v>
      </c>
      <c r="C26" s="579">
        <v>3.9933658117004736E-2</v>
      </c>
      <c r="D26" s="580">
        <v>3.754214775056447E-2</v>
      </c>
      <c r="E26" s="580">
        <v>3.7014829842418134E-2</v>
      </c>
      <c r="F26" s="580">
        <v>3.6262768582781317E-2</v>
      </c>
      <c r="G26" s="581">
        <v>3.5917108724700712E-2</v>
      </c>
    </row>
    <row r="27" spans="1:7">
      <c r="A27" s="461">
        <v>16</v>
      </c>
      <c r="B27" s="14" t="s">
        <v>128</v>
      </c>
      <c r="C27" s="579">
        <v>0.15581335881937922</v>
      </c>
      <c r="D27" s="580">
        <v>2.3211712812904229E-2</v>
      </c>
      <c r="E27" s="580">
        <v>2.245780989268167E-2</v>
      </c>
      <c r="F27" s="580">
        <v>1.9056347753749096E-2</v>
      </c>
      <c r="G27" s="581">
        <v>1.6734743988668074E-2</v>
      </c>
    </row>
    <row r="28" spans="1:7">
      <c r="A28" s="461">
        <v>17</v>
      </c>
      <c r="B28" s="14" t="s">
        <v>127</v>
      </c>
      <c r="C28" s="579">
        <v>4.3770817662421732E-2</v>
      </c>
      <c r="D28" s="580">
        <v>3.8647130275572213E-2</v>
      </c>
      <c r="E28" s="580">
        <v>3.7465041578233806E-2</v>
      </c>
      <c r="F28" s="580">
        <v>3.463935112505806E-2</v>
      </c>
      <c r="G28" s="581">
        <v>3.0853887023868872E-2</v>
      </c>
    </row>
    <row r="29" spans="1:7">
      <c r="A29" s="461">
        <v>18</v>
      </c>
      <c r="B29" s="14" t="s">
        <v>266</v>
      </c>
      <c r="C29" s="579">
        <v>4.0402097990974724E-2</v>
      </c>
      <c r="D29" s="580">
        <v>2.5446839600579155E-2</v>
      </c>
      <c r="E29" s="580">
        <v>2.6098149319998695E-2</v>
      </c>
      <c r="F29" s="580">
        <v>1.8065614205511414E-2</v>
      </c>
      <c r="G29" s="581">
        <v>1.6125735583015152E-2</v>
      </c>
    </row>
    <row r="30" spans="1:7">
      <c r="A30" s="461">
        <v>19</v>
      </c>
      <c r="B30" s="14" t="s">
        <v>267</v>
      </c>
      <c r="C30" s="579">
        <v>0.27920628988328017</v>
      </c>
      <c r="D30" s="580">
        <v>0.16377662781573007</v>
      </c>
      <c r="E30" s="580">
        <v>0.17039304628525573</v>
      </c>
      <c r="F30" s="580">
        <v>0.12265188052050463</v>
      </c>
      <c r="G30" s="581">
        <v>0.11428334902011199</v>
      </c>
    </row>
    <row r="31" spans="1:7">
      <c r="A31" s="13"/>
      <c r="B31" s="246" t="s">
        <v>346</v>
      </c>
      <c r="C31" s="577"/>
      <c r="D31" s="577"/>
      <c r="E31" s="577"/>
      <c r="F31" s="577"/>
      <c r="G31" s="578"/>
    </row>
    <row r="32" spans="1:7">
      <c r="A32" s="461">
        <v>20</v>
      </c>
      <c r="B32" s="14" t="s">
        <v>126</v>
      </c>
      <c r="C32" s="579">
        <v>4.6520291423571204E-2</v>
      </c>
      <c r="D32" s="580">
        <v>5.4010013148751305E-2</v>
      </c>
      <c r="E32" s="580">
        <v>6.5587091122677021E-2</v>
      </c>
      <c r="F32" s="580">
        <v>6.6395780911242833E-2</v>
      </c>
      <c r="G32" s="581">
        <v>8.0136951377358046E-2</v>
      </c>
    </row>
    <row r="33" spans="1:7" ht="15" customHeight="1">
      <c r="A33" s="461">
        <v>21</v>
      </c>
      <c r="B33" s="14" t="s">
        <v>125</v>
      </c>
      <c r="C33" s="579">
        <v>4.1958453871371051E-2</v>
      </c>
      <c r="D33" s="580">
        <v>4.1705364259597442E-2</v>
      </c>
      <c r="E33" s="580">
        <v>4.5182312264914717E-2</v>
      </c>
      <c r="F33" s="580">
        <v>5.2278951377838716E-2</v>
      </c>
      <c r="G33" s="581">
        <v>5.6189783611179767E-2</v>
      </c>
    </row>
    <row r="34" spans="1:7">
      <c r="A34" s="461">
        <v>22</v>
      </c>
      <c r="B34" s="14" t="s">
        <v>124</v>
      </c>
      <c r="C34" s="579">
        <v>0.48663233133346179</v>
      </c>
      <c r="D34" s="580">
        <v>0.52511176178429664</v>
      </c>
      <c r="E34" s="580">
        <v>0.53388802260505441</v>
      </c>
      <c r="F34" s="580">
        <v>0.53497616563376815</v>
      </c>
      <c r="G34" s="581">
        <v>0.56433702233821448</v>
      </c>
    </row>
    <row r="35" spans="1:7" ht="15" customHeight="1">
      <c r="A35" s="461">
        <v>23</v>
      </c>
      <c r="B35" s="14" t="s">
        <v>123</v>
      </c>
      <c r="C35" s="579">
        <v>0.49501379732614587</v>
      </c>
      <c r="D35" s="580">
        <v>0.50327127818364548</v>
      </c>
      <c r="E35" s="580">
        <v>0.51341190576933793</v>
      </c>
      <c r="F35" s="580">
        <v>0.51478573018715101</v>
      </c>
      <c r="G35" s="581">
        <v>0.54957430631496063</v>
      </c>
    </row>
    <row r="36" spans="1:7">
      <c r="A36" s="461">
        <v>24</v>
      </c>
      <c r="B36" s="14" t="s">
        <v>122</v>
      </c>
      <c r="C36" s="579">
        <v>0.58607462941820787</v>
      </c>
      <c r="D36" s="580">
        <v>0.14889139965982348</v>
      </c>
      <c r="E36" s="580">
        <v>4.1347382270580192E-2</v>
      </c>
      <c r="F36" s="580">
        <v>-1.1387720612598736E-2</v>
      </c>
      <c r="G36" s="581">
        <v>2.8164207245850495E-3</v>
      </c>
    </row>
    <row r="37" spans="1:7" ht="15" customHeight="1">
      <c r="A37" s="13"/>
      <c r="B37" s="246" t="s">
        <v>347</v>
      </c>
      <c r="C37" s="577"/>
      <c r="D37" s="577"/>
      <c r="E37" s="577"/>
      <c r="F37" s="577"/>
      <c r="G37" s="578"/>
    </row>
    <row r="38" spans="1:7" ht="15" customHeight="1">
      <c r="A38" s="461">
        <v>25</v>
      </c>
      <c r="B38" s="14" t="s">
        <v>121</v>
      </c>
      <c r="C38" s="584">
        <v>0.20790932501700238</v>
      </c>
      <c r="D38" s="582">
        <v>0.23388627820836105</v>
      </c>
      <c r="E38" s="582">
        <v>0.24932928486575559</v>
      </c>
      <c r="F38" s="582">
        <v>0.27608821527110394</v>
      </c>
      <c r="G38" s="583">
        <v>0.33146937701530188</v>
      </c>
    </row>
    <row r="39" spans="1:7" ht="15" customHeight="1">
      <c r="A39" s="461">
        <v>26</v>
      </c>
      <c r="B39" s="14" t="s">
        <v>120</v>
      </c>
      <c r="C39" s="584">
        <v>0.58025416078822911</v>
      </c>
      <c r="D39" s="582">
        <v>0.59744413242866834</v>
      </c>
      <c r="E39" s="582">
        <v>0.62861500262956382</v>
      </c>
      <c r="F39" s="582">
        <v>0.63930598491277091</v>
      </c>
      <c r="G39" s="583">
        <v>0.68225441363384465</v>
      </c>
    </row>
    <row r="40" spans="1:7" ht="15" customHeight="1">
      <c r="A40" s="461">
        <v>27</v>
      </c>
      <c r="B40" s="14" t="s">
        <v>119</v>
      </c>
      <c r="C40" s="584">
        <v>0.24593787156163324</v>
      </c>
      <c r="D40" s="582">
        <v>0.2540370765606989</v>
      </c>
      <c r="E40" s="582">
        <v>0.26532851500655896</v>
      </c>
      <c r="F40" s="582">
        <v>0.24168653816688657</v>
      </c>
      <c r="G40" s="583">
        <v>0.27893743583485425</v>
      </c>
    </row>
    <row r="41" spans="1:7" ht="15" customHeight="1">
      <c r="A41" s="462"/>
      <c r="B41" s="246" t="s">
        <v>390</v>
      </c>
      <c r="C41" s="458"/>
      <c r="D41" s="458"/>
      <c r="E41" s="458"/>
      <c r="F41" s="458"/>
      <c r="G41" s="459"/>
    </row>
    <row r="42" spans="1:7">
      <c r="A42" s="461">
        <v>28</v>
      </c>
      <c r="B42" s="14" t="s">
        <v>373</v>
      </c>
      <c r="C42" s="19">
        <v>472011268.89208972</v>
      </c>
      <c r="D42" s="20">
        <v>380826472.24000013</v>
      </c>
      <c r="E42" s="20">
        <v>449835513.72069997</v>
      </c>
      <c r="F42" s="20">
        <v>515705204.31278449</v>
      </c>
      <c r="G42" s="21">
        <v>583476451.98086345</v>
      </c>
    </row>
    <row r="43" spans="1:7" ht="15" customHeight="1">
      <c r="A43" s="461">
        <v>29</v>
      </c>
      <c r="B43" s="14" t="s">
        <v>385</v>
      </c>
      <c r="C43" s="19">
        <v>330241150.64856493</v>
      </c>
      <c r="D43" s="20">
        <v>264903848.44921699</v>
      </c>
      <c r="E43" s="20">
        <v>244206435.59640634</v>
      </c>
      <c r="F43" s="20">
        <v>262313771.04218721</v>
      </c>
      <c r="G43" s="21">
        <v>324780065.35037214</v>
      </c>
    </row>
    <row r="44" spans="1:7" ht="15" customHeight="1">
      <c r="A44" s="496">
        <v>30</v>
      </c>
      <c r="B44" s="497" t="s">
        <v>374</v>
      </c>
      <c r="C44" s="585">
        <v>1.4292927091766141</v>
      </c>
      <c r="D44" s="586">
        <v>1.4376026413712366</v>
      </c>
      <c r="E44" s="586">
        <v>1.8420297262932557</v>
      </c>
      <c r="F44" s="586">
        <v>1.9659860108139158</v>
      </c>
      <c r="G44" s="587">
        <v>1.7965279098993041</v>
      </c>
    </row>
    <row r="45" spans="1:7" ht="15" customHeight="1">
      <c r="A45" s="496"/>
      <c r="B45" s="246" t="s">
        <v>492</v>
      </c>
      <c r="C45" s="458"/>
      <c r="D45" s="458"/>
      <c r="E45" s="458"/>
      <c r="F45" s="458"/>
      <c r="G45" s="459"/>
    </row>
    <row r="46" spans="1:7" ht="15" customHeight="1">
      <c r="A46" s="496">
        <v>31</v>
      </c>
      <c r="B46" s="497" t="s">
        <v>499</v>
      </c>
      <c r="C46" s="498">
        <v>1722825764.973485</v>
      </c>
      <c r="D46" s="499">
        <v>1167938709.1423299</v>
      </c>
      <c r="E46" s="499">
        <v>1116524966.0207798</v>
      </c>
      <c r="F46" s="499">
        <v>1095909111.1989348</v>
      </c>
      <c r="G46" s="500">
        <v>1142443072.8429351</v>
      </c>
    </row>
    <row r="47" spans="1:7" ht="15" customHeight="1">
      <c r="A47" s="496">
        <v>32</v>
      </c>
      <c r="B47" s="497" t="s">
        <v>514</v>
      </c>
      <c r="C47" s="498">
        <v>1504074759.4362636</v>
      </c>
      <c r="D47" s="499">
        <v>958573986.13035393</v>
      </c>
      <c r="E47" s="499">
        <v>864784138.17464519</v>
      </c>
      <c r="F47" s="499">
        <v>829886561.87671816</v>
      </c>
      <c r="G47" s="500">
        <v>836661871.92420769</v>
      </c>
    </row>
    <row r="48" spans="1:7" ht="15" thickBot="1">
      <c r="A48" s="463">
        <v>33</v>
      </c>
      <c r="B48" s="248" t="s">
        <v>532</v>
      </c>
      <c r="C48" s="588">
        <v>1.1454389179559203</v>
      </c>
      <c r="D48" s="589">
        <v>1.2184126901431529</v>
      </c>
      <c r="E48" s="589">
        <v>1.2911025037733694</v>
      </c>
      <c r="F48" s="589">
        <v>1.3205529063160502</v>
      </c>
      <c r="G48" s="590">
        <v>1.3654776334141683</v>
      </c>
    </row>
    <row r="49" spans="1:2">
      <c r="A49" s="22"/>
    </row>
    <row r="50" spans="1:2" ht="38.25">
      <c r="B50" s="329" t="s">
        <v>474</v>
      </c>
    </row>
    <row r="51" spans="1:2" ht="51">
      <c r="B51" s="329" t="s">
        <v>389</v>
      </c>
    </row>
    <row r="53" spans="1:2">
      <c r="B53" s="32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B2" sqref="B2"/>
    </sheetView>
  </sheetViews>
  <sheetFormatPr defaultColWidth="9.140625" defaultRowHeight="12.75"/>
  <cols>
    <col min="1" max="1" width="11.85546875" style="510" bestFit="1" customWidth="1"/>
    <col min="2" max="2" width="105.140625" style="510" bestFit="1" customWidth="1"/>
    <col min="3" max="4" width="15.28515625" style="510" bestFit="1" customWidth="1"/>
    <col min="5" max="5" width="17.5703125" style="510" bestFit="1" customWidth="1"/>
    <col min="6" max="6" width="15.28515625" style="510" bestFit="1" customWidth="1"/>
    <col min="7" max="7" width="28.7109375" style="510" bestFit="1" customWidth="1"/>
    <col min="8" max="8" width="14.28515625" style="510" bestFit="1" customWidth="1"/>
    <col min="9" max="16384" width="9.140625" style="510"/>
  </cols>
  <sheetData>
    <row r="1" spans="1:8" ht="13.5">
      <c r="A1" s="501" t="s">
        <v>30</v>
      </c>
      <c r="B1" s="3" t="str">
        <f>'Info '!C2</f>
        <v>JSC "BasisBank"</v>
      </c>
    </row>
    <row r="2" spans="1:8" ht="13.5">
      <c r="A2" s="502" t="s">
        <v>31</v>
      </c>
      <c r="B2" s="537">
        <f>'1. key ratios '!B2</f>
        <v>44651</v>
      </c>
    </row>
    <row r="3" spans="1:8">
      <c r="A3" s="503" t="s">
        <v>539</v>
      </c>
    </row>
    <row r="5" spans="1:8" ht="15" customHeight="1">
      <c r="A5" s="723" t="s">
        <v>540</v>
      </c>
      <c r="B5" s="724"/>
      <c r="C5" s="729" t="s">
        <v>541</v>
      </c>
      <c r="D5" s="730"/>
      <c r="E5" s="730"/>
      <c r="F5" s="730"/>
      <c r="G5" s="730"/>
      <c r="H5" s="731"/>
    </row>
    <row r="6" spans="1:8">
      <c r="A6" s="725"/>
      <c r="B6" s="726"/>
      <c r="C6" s="732"/>
      <c r="D6" s="733"/>
      <c r="E6" s="733"/>
      <c r="F6" s="733"/>
      <c r="G6" s="733"/>
      <c r="H6" s="734"/>
    </row>
    <row r="7" spans="1:8">
      <c r="A7" s="727"/>
      <c r="B7" s="728"/>
      <c r="C7" s="534" t="s">
        <v>542</v>
      </c>
      <c r="D7" s="534" t="s">
        <v>543</v>
      </c>
      <c r="E7" s="534" t="s">
        <v>544</v>
      </c>
      <c r="F7" s="534" t="s">
        <v>545</v>
      </c>
      <c r="G7" s="534" t="s">
        <v>546</v>
      </c>
      <c r="H7" s="534" t="s">
        <v>105</v>
      </c>
    </row>
    <row r="8" spans="1:8">
      <c r="A8" s="505">
        <v>1</v>
      </c>
      <c r="B8" s="504" t="s">
        <v>92</v>
      </c>
      <c r="C8" s="632">
        <v>324656735.73839998</v>
      </c>
      <c r="D8" s="632">
        <v>84607999.780000001</v>
      </c>
      <c r="E8" s="632">
        <v>95700624.319999993</v>
      </c>
      <c r="F8" s="632">
        <v>26599021.440000001</v>
      </c>
      <c r="G8" s="632"/>
      <c r="H8" s="632">
        <v>531564381.27839994</v>
      </c>
    </row>
    <row r="9" spans="1:8">
      <c r="A9" s="505">
        <v>2</v>
      </c>
      <c r="B9" s="504" t="s">
        <v>93</v>
      </c>
      <c r="C9" s="632"/>
      <c r="D9" s="632"/>
      <c r="E9" s="632"/>
      <c r="F9" s="632"/>
      <c r="G9" s="632"/>
      <c r="H9" s="632">
        <v>0</v>
      </c>
    </row>
    <row r="10" spans="1:8">
      <c r="A10" s="505">
        <v>3</v>
      </c>
      <c r="B10" s="504" t="s">
        <v>264</v>
      </c>
      <c r="C10" s="632"/>
      <c r="D10" s="632">
        <v>4606467.3987999996</v>
      </c>
      <c r="E10" s="632"/>
      <c r="F10" s="632">
        <v>1290883.3899000001</v>
      </c>
      <c r="G10" s="632"/>
      <c r="H10" s="632">
        <v>5897350.7886999995</v>
      </c>
    </row>
    <row r="11" spans="1:8">
      <c r="A11" s="505">
        <v>4</v>
      </c>
      <c r="B11" s="504" t="s">
        <v>94</v>
      </c>
      <c r="C11" s="632"/>
      <c r="D11" s="632"/>
      <c r="E11" s="632"/>
      <c r="F11" s="632"/>
      <c r="G11" s="632"/>
      <c r="H11" s="632">
        <v>0</v>
      </c>
    </row>
    <row r="12" spans="1:8">
      <c r="A12" s="505">
        <v>5</v>
      </c>
      <c r="B12" s="504" t="s">
        <v>95</v>
      </c>
      <c r="C12" s="632"/>
      <c r="D12" s="632"/>
      <c r="E12" s="632"/>
      <c r="F12" s="632"/>
      <c r="G12" s="632"/>
      <c r="H12" s="632">
        <v>0</v>
      </c>
    </row>
    <row r="13" spans="1:8">
      <c r="A13" s="505">
        <v>6</v>
      </c>
      <c r="B13" s="504" t="s">
        <v>96</v>
      </c>
      <c r="C13" s="632">
        <v>149175686.5038</v>
      </c>
      <c r="D13" s="632">
        <v>3121200.0194999999</v>
      </c>
      <c r="E13" s="632"/>
      <c r="F13" s="632"/>
      <c r="G13" s="632"/>
      <c r="H13" s="632">
        <v>152296886.52329999</v>
      </c>
    </row>
    <row r="14" spans="1:8">
      <c r="A14" s="505">
        <v>7</v>
      </c>
      <c r="B14" s="504" t="s">
        <v>97</v>
      </c>
      <c r="C14" s="632"/>
      <c r="D14" s="632">
        <v>244164584.44530699</v>
      </c>
      <c r="E14" s="632">
        <v>365251855.64745903</v>
      </c>
      <c r="F14" s="632">
        <v>378253568.03722</v>
      </c>
      <c r="G14" s="632">
        <v>2337662.0970311998</v>
      </c>
      <c r="H14" s="632">
        <v>990007670.22701728</v>
      </c>
    </row>
    <row r="15" spans="1:8">
      <c r="A15" s="505">
        <v>8</v>
      </c>
      <c r="B15" s="504" t="s">
        <v>98</v>
      </c>
      <c r="C15" s="632"/>
      <c r="D15" s="632">
        <v>27670797.463219255</v>
      </c>
      <c r="E15" s="632">
        <v>185820645.69097856</v>
      </c>
      <c r="F15" s="632">
        <v>174895992.73081201</v>
      </c>
      <c r="G15" s="632">
        <v>1242988.386377699</v>
      </c>
      <c r="H15" s="632">
        <v>389630424.27138752</v>
      </c>
    </row>
    <row r="16" spans="1:8">
      <c r="A16" s="505">
        <v>9</v>
      </c>
      <c r="B16" s="504" t="s">
        <v>99</v>
      </c>
      <c r="C16" s="632"/>
      <c r="D16" s="632">
        <v>4271978.5092688994</v>
      </c>
      <c r="E16" s="632">
        <v>72412104.850348711</v>
      </c>
      <c r="F16" s="632">
        <v>249180496.05295801</v>
      </c>
      <c r="G16" s="632">
        <v>372953.7045398</v>
      </c>
      <c r="H16" s="632">
        <v>326237533.11711538</v>
      </c>
    </row>
    <row r="17" spans="1:8">
      <c r="A17" s="505">
        <v>10</v>
      </c>
      <c r="B17" s="538" t="s">
        <v>558</v>
      </c>
      <c r="C17" s="632"/>
      <c r="D17" s="632">
        <v>6217486.2754413001</v>
      </c>
      <c r="E17" s="632">
        <v>35247914.129122302</v>
      </c>
      <c r="F17" s="632">
        <v>16105138.509843901</v>
      </c>
      <c r="G17" s="632">
        <v>3415745.5062945001</v>
      </c>
      <c r="H17" s="632">
        <v>60986284.42070201</v>
      </c>
    </row>
    <row r="18" spans="1:8">
      <c r="A18" s="505">
        <v>11</v>
      </c>
      <c r="B18" s="504" t="s">
        <v>101</v>
      </c>
      <c r="C18" s="632"/>
      <c r="D18" s="632">
        <v>10634285.5582972</v>
      </c>
      <c r="E18" s="632">
        <v>53363094.378935203</v>
      </c>
      <c r="F18" s="632">
        <v>19946627.999559201</v>
      </c>
      <c r="G18" s="632">
        <v>1974680.2665990002</v>
      </c>
      <c r="H18" s="632">
        <v>85918688.203390598</v>
      </c>
    </row>
    <row r="19" spans="1:8">
      <c r="A19" s="505">
        <v>12</v>
      </c>
      <c r="B19" s="504" t="s">
        <v>102</v>
      </c>
      <c r="C19" s="632"/>
      <c r="D19" s="632">
        <v>19875577.1591</v>
      </c>
      <c r="E19" s="632"/>
      <c r="F19" s="632"/>
      <c r="G19" s="632">
        <v>-2.0999999999999999E-3</v>
      </c>
      <c r="H19" s="632">
        <v>19875577.157000002</v>
      </c>
    </row>
    <row r="20" spans="1:8">
      <c r="A20" s="505">
        <v>13</v>
      </c>
      <c r="B20" s="504" t="s">
        <v>243</v>
      </c>
      <c r="C20" s="632"/>
      <c r="D20" s="632"/>
      <c r="E20" s="632"/>
      <c r="F20" s="632"/>
      <c r="G20" s="632"/>
      <c r="H20" s="632">
        <v>0</v>
      </c>
    </row>
    <row r="21" spans="1:8">
      <c r="A21" s="505">
        <v>14</v>
      </c>
      <c r="B21" s="504" t="s">
        <v>104</v>
      </c>
      <c r="C21" s="632">
        <v>89448753.168500006</v>
      </c>
      <c r="D21" s="632">
        <v>28126729.573852099</v>
      </c>
      <c r="E21" s="632">
        <v>28447290.678077102</v>
      </c>
      <c r="F21" s="632">
        <v>111728612.86302701</v>
      </c>
      <c r="G21" s="632">
        <v>72074251.34568359</v>
      </c>
      <c r="H21" s="632">
        <v>329825637.62913978</v>
      </c>
    </row>
    <row r="22" spans="1:8">
      <c r="A22" s="506">
        <v>15</v>
      </c>
      <c r="B22" s="512" t="s">
        <v>105</v>
      </c>
      <c r="C22" s="632">
        <v>563281175.41070008</v>
      </c>
      <c r="D22" s="632">
        <v>427079619.90734446</v>
      </c>
      <c r="E22" s="632">
        <v>800995615.56579864</v>
      </c>
      <c r="F22" s="632">
        <v>961895202.51347637</v>
      </c>
      <c r="G22" s="632">
        <v>78002535.798131287</v>
      </c>
      <c r="H22" s="632">
        <v>2831254149.1954508</v>
      </c>
    </row>
    <row r="26" spans="1:8" ht="25.5">
      <c r="B26" s="539" t="s">
        <v>687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election activeCell="B2" sqref="B2"/>
    </sheetView>
  </sheetViews>
  <sheetFormatPr defaultColWidth="9.140625" defaultRowHeight="12.75"/>
  <cols>
    <col min="1" max="1" width="11.85546875" style="540" bestFit="1" customWidth="1"/>
    <col min="2" max="2" width="114.7109375" style="510" customWidth="1"/>
    <col min="3" max="3" width="22.42578125" style="510" customWidth="1"/>
    <col min="4" max="4" width="23.42578125" style="510" customWidth="1"/>
    <col min="5" max="8" width="22.140625" style="510" customWidth="1"/>
    <col min="9" max="9" width="41.42578125" style="510" customWidth="1"/>
    <col min="10" max="16384" width="9.140625" style="510"/>
  </cols>
  <sheetData>
    <row r="1" spans="1:9" ht="13.5">
      <c r="A1" s="501" t="s">
        <v>30</v>
      </c>
      <c r="B1" s="3" t="str">
        <f>'Info '!C2</f>
        <v>JSC "BasisBank"</v>
      </c>
    </row>
    <row r="2" spans="1:9" ht="13.5">
      <c r="A2" s="502" t="s">
        <v>31</v>
      </c>
      <c r="B2" s="537">
        <f>'1. key ratios '!B2</f>
        <v>44651</v>
      </c>
    </row>
    <row r="3" spans="1:9">
      <c r="A3" s="503" t="s">
        <v>547</v>
      </c>
    </row>
    <row r="4" spans="1:9">
      <c r="C4" s="541" t="s">
        <v>0</v>
      </c>
      <c r="D4" s="541" t="s">
        <v>1</v>
      </c>
      <c r="E4" s="541" t="s">
        <v>2</v>
      </c>
      <c r="F4" s="541" t="s">
        <v>3</v>
      </c>
      <c r="G4" s="541" t="s">
        <v>4</v>
      </c>
      <c r="H4" s="541" t="s">
        <v>5</v>
      </c>
      <c r="I4" s="541" t="s">
        <v>8</v>
      </c>
    </row>
    <row r="5" spans="1:9" ht="44.25" customHeight="1">
      <c r="A5" s="723" t="s">
        <v>548</v>
      </c>
      <c r="B5" s="724"/>
      <c r="C5" s="737" t="s">
        <v>549</v>
      </c>
      <c r="D5" s="737"/>
      <c r="E5" s="737" t="s">
        <v>550</v>
      </c>
      <c r="F5" s="737" t="s">
        <v>551</v>
      </c>
      <c r="G5" s="735" t="s">
        <v>552</v>
      </c>
      <c r="H5" s="735" t="s">
        <v>553</v>
      </c>
      <c r="I5" s="542" t="s">
        <v>554</v>
      </c>
    </row>
    <row r="6" spans="1:9" ht="60" customHeight="1">
      <c r="A6" s="727"/>
      <c r="B6" s="728"/>
      <c r="C6" s="530" t="s">
        <v>555</v>
      </c>
      <c r="D6" s="530" t="s">
        <v>556</v>
      </c>
      <c r="E6" s="737"/>
      <c r="F6" s="737"/>
      <c r="G6" s="736"/>
      <c r="H6" s="736"/>
      <c r="I6" s="542" t="s">
        <v>557</v>
      </c>
    </row>
    <row r="7" spans="1:9">
      <c r="A7" s="508">
        <v>1</v>
      </c>
      <c r="B7" s="504" t="s">
        <v>92</v>
      </c>
      <c r="C7" s="633"/>
      <c r="D7" s="633">
        <v>531564381.42210001</v>
      </c>
      <c r="E7" s="633"/>
      <c r="F7" s="633"/>
      <c r="G7" s="633"/>
      <c r="H7" s="633"/>
      <c r="I7" s="634">
        <v>531564381.42210001</v>
      </c>
    </row>
    <row r="8" spans="1:9">
      <c r="A8" s="508">
        <v>2</v>
      </c>
      <c r="B8" s="504" t="s">
        <v>93</v>
      </c>
      <c r="C8" s="633"/>
      <c r="D8" s="633"/>
      <c r="E8" s="633"/>
      <c r="F8" s="633"/>
      <c r="G8" s="633"/>
      <c r="H8" s="633"/>
      <c r="I8" s="634">
        <v>0</v>
      </c>
    </row>
    <row r="9" spans="1:9">
      <c r="A9" s="508">
        <v>3</v>
      </c>
      <c r="B9" s="504" t="s">
        <v>264</v>
      </c>
      <c r="C9" s="633"/>
      <c r="D9" s="633">
        <v>5897350.7887000004</v>
      </c>
      <c r="E9" s="633"/>
      <c r="F9" s="633">
        <v>117636.5113763</v>
      </c>
      <c r="G9" s="633"/>
      <c r="H9" s="633"/>
      <c r="I9" s="634">
        <v>5779714.2773237005</v>
      </c>
    </row>
    <row r="10" spans="1:9">
      <c r="A10" s="508">
        <v>4</v>
      </c>
      <c r="B10" s="504" t="s">
        <v>94</v>
      </c>
      <c r="C10" s="633"/>
      <c r="D10" s="633"/>
      <c r="E10" s="633"/>
      <c r="F10" s="633"/>
      <c r="G10" s="633"/>
      <c r="H10" s="633"/>
      <c r="I10" s="634">
        <v>0</v>
      </c>
    </row>
    <row r="11" spans="1:9">
      <c r="A11" s="508">
        <v>5</v>
      </c>
      <c r="B11" s="504" t="s">
        <v>95</v>
      </c>
      <c r="C11" s="633"/>
      <c r="D11" s="633"/>
      <c r="E11" s="633"/>
      <c r="F11" s="633"/>
      <c r="G11" s="633"/>
      <c r="H11" s="633"/>
      <c r="I11" s="634">
        <v>0</v>
      </c>
    </row>
    <row r="12" spans="1:9">
      <c r="A12" s="508">
        <v>6</v>
      </c>
      <c r="B12" s="504" t="s">
        <v>96</v>
      </c>
      <c r="C12" s="633"/>
      <c r="D12" s="633">
        <v>152296886.52329999</v>
      </c>
      <c r="E12" s="633"/>
      <c r="F12" s="633"/>
      <c r="G12" s="633"/>
      <c r="H12" s="633"/>
      <c r="I12" s="634">
        <v>152296886.52329999</v>
      </c>
    </row>
    <row r="13" spans="1:9">
      <c r="A13" s="508">
        <v>7</v>
      </c>
      <c r="B13" s="504" t="s">
        <v>97</v>
      </c>
      <c r="C13" s="633">
        <v>39494907.751525201</v>
      </c>
      <c r="D13" s="633">
        <v>974754313.27906597</v>
      </c>
      <c r="E13" s="633">
        <v>24241550.8035734</v>
      </c>
      <c r="F13" s="633">
        <v>16301460.816581599</v>
      </c>
      <c r="G13" s="633"/>
      <c r="H13" s="633">
        <v>15917</v>
      </c>
      <c r="I13" s="634">
        <v>973706209.41043615</v>
      </c>
    </row>
    <row r="14" spans="1:9">
      <c r="A14" s="508">
        <v>8</v>
      </c>
      <c r="B14" s="504" t="s">
        <v>98</v>
      </c>
      <c r="C14" s="633">
        <v>25383732.6013964</v>
      </c>
      <c r="D14" s="633">
        <v>377083674.74377239</v>
      </c>
      <c r="E14" s="633">
        <v>12836983.07110692</v>
      </c>
      <c r="F14" s="633">
        <v>6692121.4992562011</v>
      </c>
      <c r="G14" s="633"/>
      <c r="H14" s="633">
        <v>17348282.445983037</v>
      </c>
      <c r="I14" s="634">
        <v>382938302.77480567</v>
      </c>
    </row>
    <row r="15" spans="1:9">
      <c r="A15" s="508">
        <v>9</v>
      </c>
      <c r="B15" s="504" t="s">
        <v>99</v>
      </c>
      <c r="C15" s="633">
        <v>15300294.2131216</v>
      </c>
      <c r="D15" s="633">
        <v>318139226.82191998</v>
      </c>
      <c r="E15" s="633">
        <v>7201987.9179989006</v>
      </c>
      <c r="F15" s="633">
        <v>5855692.7178129004</v>
      </c>
      <c r="G15" s="633"/>
      <c r="H15" s="633">
        <v>666864.4668820001</v>
      </c>
      <c r="I15" s="634">
        <v>320381840.39922976</v>
      </c>
    </row>
    <row r="16" spans="1:9">
      <c r="A16" s="508">
        <v>10</v>
      </c>
      <c r="B16" s="538" t="s">
        <v>558</v>
      </c>
      <c r="C16" s="633">
        <v>39708430.625699997</v>
      </c>
      <c r="D16" s="633">
        <v>36251475.877492003</v>
      </c>
      <c r="E16" s="633">
        <v>14973622.082490001</v>
      </c>
      <c r="F16" s="633">
        <v>623611.18310639996</v>
      </c>
      <c r="G16" s="633"/>
      <c r="H16" s="633">
        <v>17981643.2489</v>
      </c>
      <c r="I16" s="634">
        <v>60362673.23759561</v>
      </c>
    </row>
    <row r="17" spans="1:9">
      <c r="A17" s="508">
        <v>11</v>
      </c>
      <c r="B17" s="504" t="s">
        <v>101</v>
      </c>
      <c r="C17" s="633">
        <v>6736304.7237609997</v>
      </c>
      <c r="D17" s="633">
        <v>83218254.902714893</v>
      </c>
      <c r="E17" s="633">
        <v>4035871.4230634002</v>
      </c>
      <c r="F17" s="633">
        <v>1463951.6977885999</v>
      </c>
      <c r="G17" s="633"/>
      <c r="H17" s="633">
        <v>319832.93000000005</v>
      </c>
      <c r="I17" s="634">
        <v>84454736.505623907</v>
      </c>
    </row>
    <row r="18" spans="1:9">
      <c r="A18" s="508">
        <v>12</v>
      </c>
      <c r="B18" s="504" t="s">
        <v>102</v>
      </c>
      <c r="C18" s="633"/>
      <c r="D18" s="633">
        <v>20030577.157000002</v>
      </c>
      <c r="E18" s="633">
        <v>155000</v>
      </c>
      <c r="F18" s="633">
        <v>334637.04980739998</v>
      </c>
      <c r="G18" s="633"/>
      <c r="H18" s="633"/>
      <c r="I18" s="634">
        <v>19540940.107192602</v>
      </c>
    </row>
    <row r="19" spans="1:9">
      <c r="A19" s="508">
        <v>13</v>
      </c>
      <c r="B19" s="504" t="s">
        <v>243</v>
      </c>
      <c r="C19" s="633"/>
      <c r="D19" s="633"/>
      <c r="E19" s="633"/>
      <c r="F19" s="633"/>
      <c r="G19" s="633"/>
      <c r="H19" s="633"/>
      <c r="I19" s="634">
        <v>0</v>
      </c>
    </row>
    <row r="20" spans="1:9">
      <c r="A20" s="508">
        <v>14</v>
      </c>
      <c r="B20" s="504" t="s">
        <v>104</v>
      </c>
      <c r="C20" s="633">
        <v>39608490.426452801</v>
      </c>
      <c r="D20" s="633">
        <v>334462994.74580997</v>
      </c>
      <c r="E20" s="633">
        <v>23154533.773111001</v>
      </c>
      <c r="F20" s="633">
        <v>2700703.8617921001</v>
      </c>
      <c r="G20" s="633"/>
      <c r="H20" s="633">
        <v>3217</v>
      </c>
      <c r="I20" s="634">
        <v>348216247.53735971</v>
      </c>
    </row>
    <row r="21" spans="1:9" s="543" customFormat="1">
      <c r="A21" s="509">
        <v>15</v>
      </c>
      <c r="B21" s="512" t="s">
        <v>105</v>
      </c>
      <c r="C21" s="632">
        <v>126523729.71625701</v>
      </c>
      <c r="D21" s="632">
        <v>2797447660.3843832</v>
      </c>
      <c r="E21" s="632">
        <v>71625926.988853619</v>
      </c>
      <c r="F21" s="632">
        <v>33466204.154415101</v>
      </c>
      <c r="G21" s="632">
        <v>0</v>
      </c>
      <c r="H21" s="632">
        <v>18354113.842865039</v>
      </c>
      <c r="I21" s="634">
        <v>2818879258.9573717</v>
      </c>
    </row>
    <row r="22" spans="1:9">
      <c r="A22" s="544">
        <v>16</v>
      </c>
      <c r="B22" s="545" t="s">
        <v>559</v>
      </c>
      <c r="C22" s="633">
        <v>92576454.411599994</v>
      </c>
      <c r="D22" s="633">
        <v>1914582568.0344999</v>
      </c>
      <c r="E22" s="633">
        <v>50266034.538753502</v>
      </c>
      <c r="F22" s="633">
        <v>33232263.082794599</v>
      </c>
      <c r="G22" s="633"/>
      <c r="H22" s="633">
        <v>18354116.881299999</v>
      </c>
      <c r="I22" s="634">
        <v>1923660724.8245516</v>
      </c>
    </row>
    <row r="23" spans="1:9">
      <c r="A23" s="544">
        <v>17</v>
      </c>
      <c r="B23" s="545" t="s">
        <v>560</v>
      </c>
      <c r="C23" s="633"/>
      <c r="D23" s="633">
        <v>218731247.01750001</v>
      </c>
      <c r="E23" s="633"/>
      <c r="F23" s="633">
        <v>231039</v>
      </c>
      <c r="G23" s="633"/>
      <c r="H23" s="633"/>
      <c r="I23" s="634">
        <v>218500208.01750001</v>
      </c>
    </row>
    <row r="26" spans="1:9" ht="25.5">
      <c r="B26" s="539" t="s">
        <v>687</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D13" workbookViewId="0">
      <selection activeCell="I34" sqref="I34"/>
    </sheetView>
  </sheetViews>
  <sheetFormatPr defaultColWidth="9.140625" defaultRowHeight="12.75"/>
  <cols>
    <col min="1" max="1" width="11" style="510" bestFit="1" customWidth="1"/>
    <col min="2" max="2" width="93.42578125" style="510" customWidth="1"/>
    <col min="3" max="8" width="22" style="510" customWidth="1"/>
    <col min="9" max="9" width="42.28515625" style="510" bestFit="1" customWidth="1"/>
    <col min="10" max="16384" width="9.140625" style="510"/>
  </cols>
  <sheetData>
    <row r="1" spans="1:9" ht="13.5">
      <c r="A1" s="501" t="s">
        <v>30</v>
      </c>
      <c r="B1" s="3" t="str">
        <f>'Info '!C2</f>
        <v>JSC "BasisBank"</v>
      </c>
    </row>
    <row r="2" spans="1:9" ht="13.5">
      <c r="A2" s="502" t="s">
        <v>31</v>
      </c>
      <c r="B2" s="537">
        <f>'1. key ratios '!B2</f>
        <v>44651</v>
      </c>
    </row>
    <row r="3" spans="1:9">
      <c r="A3" s="503" t="s">
        <v>561</v>
      </c>
    </row>
    <row r="4" spans="1:9">
      <c r="C4" s="541" t="s">
        <v>0</v>
      </c>
      <c r="D4" s="541" t="s">
        <v>1</v>
      </c>
      <c r="E4" s="541" t="s">
        <v>2</v>
      </c>
      <c r="F4" s="541" t="s">
        <v>3</v>
      </c>
      <c r="G4" s="541" t="s">
        <v>4</v>
      </c>
      <c r="H4" s="541" t="s">
        <v>5</v>
      </c>
      <c r="I4" s="541" t="s">
        <v>8</v>
      </c>
    </row>
    <row r="5" spans="1:9" ht="46.5" customHeight="1">
      <c r="A5" s="723" t="s">
        <v>702</v>
      </c>
      <c r="B5" s="724"/>
      <c r="C5" s="737" t="s">
        <v>549</v>
      </c>
      <c r="D5" s="737"/>
      <c r="E5" s="737" t="s">
        <v>550</v>
      </c>
      <c r="F5" s="737" t="s">
        <v>551</v>
      </c>
      <c r="G5" s="735" t="s">
        <v>552</v>
      </c>
      <c r="H5" s="735" t="s">
        <v>553</v>
      </c>
      <c r="I5" s="542" t="s">
        <v>554</v>
      </c>
    </row>
    <row r="6" spans="1:9" ht="75" customHeight="1">
      <c r="A6" s="727"/>
      <c r="B6" s="728"/>
      <c r="C6" s="530" t="s">
        <v>555</v>
      </c>
      <c r="D6" s="530" t="s">
        <v>556</v>
      </c>
      <c r="E6" s="737"/>
      <c r="F6" s="737"/>
      <c r="G6" s="736"/>
      <c r="H6" s="736"/>
      <c r="I6" s="542" t="s">
        <v>557</v>
      </c>
    </row>
    <row r="7" spans="1:9">
      <c r="A7" s="507">
        <v>1</v>
      </c>
      <c r="B7" s="511" t="s">
        <v>692</v>
      </c>
      <c r="C7" s="633">
        <v>1113999.18</v>
      </c>
      <c r="D7" s="633">
        <v>583192462.93550003</v>
      </c>
      <c r="E7" s="633">
        <v>561302.35109999997</v>
      </c>
      <c r="F7" s="633">
        <v>980934.57129999995</v>
      </c>
      <c r="G7" s="633"/>
      <c r="H7" s="633">
        <v>214208.42</v>
      </c>
      <c r="I7" s="634">
        <v>582764225.19309998</v>
      </c>
    </row>
    <row r="8" spans="1:9">
      <c r="A8" s="507">
        <v>2</v>
      </c>
      <c r="B8" s="511" t="s">
        <v>562</v>
      </c>
      <c r="C8" s="633">
        <v>1405501.4622</v>
      </c>
      <c r="D8" s="633">
        <v>265894903.0632</v>
      </c>
      <c r="E8" s="633">
        <v>583755.9791</v>
      </c>
      <c r="F8" s="633">
        <v>1462837.6771</v>
      </c>
      <c r="G8" s="633"/>
      <c r="H8" s="633">
        <v>143941.51</v>
      </c>
      <c r="I8" s="634">
        <v>265253810.86919999</v>
      </c>
    </row>
    <row r="9" spans="1:9">
      <c r="A9" s="507">
        <v>3</v>
      </c>
      <c r="B9" s="511" t="s">
        <v>563</v>
      </c>
      <c r="C9" s="633">
        <v>151544.96249999999</v>
      </c>
      <c r="D9" s="633">
        <v>237295.15</v>
      </c>
      <c r="E9" s="633">
        <v>45463.476300000002</v>
      </c>
      <c r="F9" s="633">
        <v>4737.95</v>
      </c>
      <c r="G9" s="633"/>
      <c r="H9" s="633"/>
      <c r="I9" s="634">
        <v>338638.6862</v>
      </c>
    </row>
    <row r="10" spans="1:9">
      <c r="A10" s="507">
        <v>4</v>
      </c>
      <c r="B10" s="511" t="s">
        <v>693</v>
      </c>
      <c r="C10" s="633">
        <v>8174837.7329000002</v>
      </c>
      <c r="D10" s="633">
        <v>92298971.207900003</v>
      </c>
      <c r="E10" s="633">
        <v>3500412.5935999998</v>
      </c>
      <c r="F10" s="633">
        <v>1697725.2429</v>
      </c>
      <c r="G10" s="633"/>
      <c r="H10" s="633">
        <v>21167.78</v>
      </c>
      <c r="I10" s="634">
        <v>95275671.104299992</v>
      </c>
    </row>
    <row r="11" spans="1:9">
      <c r="A11" s="507">
        <v>5</v>
      </c>
      <c r="B11" s="511" t="s">
        <v>564</v>
      </c>
      <c r="C11" s="633">
        <v>1931957.0012000001</v>
      </c>
      <c r="D11" s="633">
        <v>207471895.62819999</v>
      </c>
      <c r="E11" s="633">
        <v>3280297.8377</v>
      </c>
      <c r="F11" s="633">
        <v>3583588.6877000001</v>
      </c>
      <c r="G11" s="633"/>
      <c r="H11" s="633">
        <v>7200.25</v>
      </c>
      <c r="I11" s="634">
        <v>202539966.10399997</v>
      </c>
    </row>
    <row r="12" spans="1:9">
      <c r="A12" s="507">
        <v>6</v>
      </c>
      <c r="B12" s="511" t="s">
        <v>565</v>
      </c>
      <c r="C12" s="633">
        <v>1870436.79</v>
      </c>
      <c r="D12" s="633">
        <v>96801236.068399996</v>
      </c>
      <c r="E12" s="633">
        <v>2453425.1809999999</v>
      </c>
      <c r="F12" s="633">
        <v>1497486.0179000001</v>
      </c>
      <c r="G12" s="633"/>
      <c r="H12" s="633">
        <v>35922.29</v>
      </c>
      <c r="I12" s="634">
        <v>94720761.659500003</v>
      </c>
    </row>
    <row r="13" spans="1:9">
      <c r="A13" s="507">
        <v>7</v>
      </c>
      <c r="B13" s="511" t="s">
        <v>566</v>
      </c>
      <c r="C13" s="633">
        <v>617172.13560000004</v>
      </c>
      <c r="D13" s="633">
        <v>47167822.6052</v>
      </c>
      <c r="E13" s="633">
        <v>634144.92940000002</v>
      </c>
      <c r="F13" s="633">
        <v>849233.39040000003</v>
      </c>
      <c r="G13" s="633"/>
      <c r="H13" s="633"/>
      <c r="I13" s="634">
        <v>46301616.421000004</v>
      </c>
    </row>
    <row r="14" spans="1:9">
      <c r="A14" s="507">
        <v>8</v>
      </c>
      <c r="B14" s="511" t="s">
        <v>567</v>
      </c>
      <c r="C14" s="633">
        <v>1041453.8288</v>
      </c>
      <c r="D14" s="633">
        <v>100101296.5104</v>
      </c>
      <c r="E14" s="633">
        <v>1318400.5273</v>
      </c>
      <c r="F14" s="633">
        <v>1782615.3737999999</v>
      </c>
      <c r="G14" s="633"/>
      <c r="H14" s="633">
        <v>38080.54</v>
      </c>
      <c r="I14" s="634">
        <v>98041734.438099995</v>
      </c>
    </row>
    <row r="15" spans="1:9">
      <c r="A15" s="507">
        <v>9</v>
      </c>
      <c r="B15" s="511" t="s">
        <v>568</v>
      </c>
      <c r="C15" s="633">
        <v>6729466.2696000002</v>
      </c>
      <c r="D15" s="633">
        <v>51590380.226800002</v>
      </c>
      <c r="E15" s="633">
        <v>4484540.7758999998</v>
      </c>
      <c r="F15" s="633">
        <v>532655.9669</v>
      </c>
      <c r="G15" s="633"/>
      <c r="H15" s="633">
        <v>7922</v>
      </c>
      <c r="I15" s="634">
        <v>53302649.753600001</v>
      </c>
    </row>
    <row r="16" spans="1:9">
      <c r="A16" s="507">
        <v>10</v>
      </c>
      <c r="B16" s="511" t="s">
        <v>569</v>
      </c>
      <c r="C16" s="633">
        <v>791478.36789999995</v>
      </c>
      <c r="D16" s="633">
        <v>4988874.3311999999</v>
      </c>
      <c r="E16" s="633">
        <v>237443.46160000001</v>
      </c>
      <c r="F16" s="633">
        <v>99370.700400000002</v>
      </c>
      <c r="G16" s="633"/>
      <c r="H16" s="633"/>
      <c r="I16" s="634">
        <v>5443538.5370999994</v>
      </c>
    </row>
    <row r="17" spans="1:10">
      <c r="A17" s="507">
        <v>11</v>
      </c>
      <c r="B17" s="511" t="s">
        <v>570</v>
      </c>
      <c r="C17" s="633">
        <v>29819.23</v>
      </c>
      <c r="D17" s="633">
        <v>1773968.5307</v>
      </c>
      <c r="E17" s="633">
        <v>10768.46</v>
      </c>
      <c r="F17" s="633">
        <v>34813.357300000003</v>
      </c>
      <c r="G17" s="633"/>
      <c r="H17" s="633"/>
      <c r="I17" s="634">
        <v>1758205.9434</v>
      </c>
    </row>
    <row r="18" spans="1:10">
      <c r="A18" s="507">
        <v>12</v>
      </c>
      <c r="B18" s="511" t="s">
        <v>571</v>
      </c>
      <c r="C18" s="633">
        <v>229750.78959999999</v>
      </c>
      <c r="D18" s="633">
        <v>97391015.216999993</v>
      </c>
      <c r="E18" s="633">
        <v>106853.5689</v>
      </c>
      <c r="F18" s="633">
        <v>1819597.2588</v>
      </c>
      <c r="G18" s="633"/>
      <c r="H18" s="633">
        <v>70932.06</v>
      </c>
      <c r="I18" s="634">
        <v>95694315.178899989</v>
      </c>
    </row>
    <row r="19" spans="1:10">
      <c r="A19" s="507">
        <v>13</v>
      </c>
      <c r="B19" s="511" t="s">
        <v>572</v>
      </c>
      <c r="C19" s="633">
        <v>3874283.9424999999</v>
      </c>
      <c r="D19" s="633">
        <v>12764889.501800001</v>
      </c>
      <c r="E19" s="633">
        <v>3875999.8684</v>
      </c>
      <c r="F19" s="633">
        <v>233368.06419999999</v>
      </c>
      <c r="G19" s="633"/>
      <c r="H19" s="633">
        <v>76789.020099999994</v>
      </c>
      <c r="I19" s="634">
        <v>12529805.511699999</v>
      </c>
    </row>
    <row r="20" spans="1:10">
      <c r="A20" s="507">
        <v>14</v>
      </c>
      <c r="B20" s="511" t="s">
        <v>573</v>
      </c>
      <c r="C20" s="633">
        <v>15909522.9244</v>
      </c>
      <c r="D20" s="633">
        <v>99312276.294599995</v>
      </c>
      <c r="E20" s="633">
        <v>7252965.6804</v>
      </c>
      <c r="F20" s="633">
        <v>1450522.9901000001</v>
      </c>
      <c r="G20" s="633"/>
      <c r="H20" s="633">
        <v>15916.8418</v>
      </c>
      <c r="I20" s="634">
        <v>106518310.5485</v>
      </c>
    </row>
    <row r="21" spans="1:10">
      <c r="A21" s="507">
        <v>15</v>
      </c>
      <c r="B21" s="511" t="s">
        <v>574</v>
      </c>
      <c r="C21" s="633">
        <v>19883694.775600001</v>
      </c>
      <c r="D21" s="633">
        <v>16377522.571900001</v>
      </c>
      <c r="E21" s="633">
        <v>6393727.8583000004</v>
      </c>
      <c r="F21" s="633">
        <v>208337.47039999999</v>
      </c>
      <c r="G21" s="633"/>
      <c r="H21" s="633">
        <v>5191.25</v>
      </c>
      <c r="I21" s="634">
        <v>29659152.018800005</v>
      </c>
    </row>
    <row r="22" spans="1:10">
      <c r="A22" s="507">
        <v>16</v>
      </c>
      <c r="B22" s="511" t="s">
        <v>575</v>
      </c>
      <c r="C22" s="633">
        <v>293006.63459999999</v>
      </c>
      <c r="D22" s="633">
        <v>22690472.269400001</v>
      </c>
      <c r="E22" s="633">
        <v>981742.61250000005</v>
      </c>
      <c r="F22" s="633">
        <v>275631.59539999999</v>
      </c>
      <c r="G22" s="633"/>
      <c r="H22" s="633">
        <v>7674.23</v>
      </c>
      <c r="I22" s="634">
        <v>21726104.696099997</v>
      </c>
    </row>
    <row r="23" spans="1:10">
      <c r="A23" s="507">
        <v>17</v>
      </c>
      <c r="B23" s="511" t="s">
        <v>696</v>
      </c>
      <c r="C23" s="633">
        <v>333480.09090000001</v>
      </c>
      <c r="D23" s="633">
        <v>12943645.097899999</v>
      </c>
      <c r="E23" s="633">
        <v>1041842.4647</v>
      </c>
      <c r="F23" s="633">
        <v>73845.372300000003</v>
      </c>
      <c r="G23" s="633"/>
      <c r="H23" s="633">
        <v>3734.46</v>
      </c>
      <c r="I23" s="634">
        <v>12161437.351799998</v>
      </c>
    </row>
    <row r="24" spans="1:10">
      <c r="A24" s="507">
        <v>18</v>
      </c>
      <c r="B24" s="511" t="s">
        <v>576</v>
      </c>
      <c r="C24" s="633">
        <v>167322.48079999999</v>
      </c>
      <c r="D24" s="633">
        <v>80754158.886099994</v>
      </c>
      <c r="E24" s="633">
        <v>121695.64350000001</v>
      </c>
      <c r="F24" s="633">
        <v>1593226.0093</v>
      </c>
      <c r="G24" s="633"/>
      <c r="H24" s="633">
        <v>12509.13</v>
      </c>
      <c r="I24" s="634">
        <v>79206559.714100003</v>
      </c>
    </row>
    <row r="25" spans="1:10">
      <c r="A25" s="507">
        <v>19</v>
      </c>
      <c r="B25" s="511" t="s">
        <v>577</v>
      </c>
      <c r="C25" s="633"/>
      <c r="D25" s="633">
        <v>9116637.3446999993</v>
      </c>
      <c r="E25" s="633"/>
      <c r="F25" s="633">
        <v>181747.61079999999</v>
      </c>
      <c r="G25" s="633"/>
      <c r="H25" s="633"/>
      <c r="I25" s="634">
        <v>8934889.7338999994</v>
      </c>
    </row>
    <row r="26" spans="1:10">
      <c r="A26" s="507">
        <v>20</v>
      </c>
      <c r="B26" s="511" t="s">
        <v>695</v>
      </c>
      <c r="C26" s="633">
        <v>511172.77</v>
      </c>
      <c r="D26" s="633">
        <v>95358009.883599997</v>
      </c>
      <c r="E26" s="633">
        <v>334732.40059999999</v>
      </c>
      <c r="F26" s="633">
        <v>1810679.4146</v>
      </c>
      <c r="G26" s="633"/>
      <c r="H26" s="633">
        <v>57024.160000000003</v>
      </c>
      <c r="I26" s="634">
        <v>93723770.838399991</v>
      </c>
      <c r="J26" s="513"/>
    </row>
    <row r="27" spans="1:10">
      <c r="A27" s="507">
        <v>21</v>
      </c>
      <c r="B27" s="511" t="s">
        <v>578</v>
      </c>
      <c r="C27" s="633">
        <v>4184.26</v>
      </c>
      <c r="D27" s="633">
        <v>23623491.727899998</v>
      </c>
      <c r="E27" s="633">
        <v>1394.7</v>
      </c>
      <c r="F27" s="633">
        <v>470499.59860000003</v>
      </c>
      <c r="G27" s="633"/>
      <c r="H27" s="633"/>
      <c r="I27" s="634">
        <v>23155781.689300001</v>
      </c>
      <c r="J27" s="513"/>
    </row>
    <row r="28" spans="1:10">
      <c r="A28" s="507">
        <v>22</v>
      </c>
      <c r="B28" s="511" t="s">
        <v>579</v>
      </c>
      <c r="C28" s="633">
        <v>275011.9558</v>
      </c>
      <c r="D28" s="633">
        <v>5084150.72</v>
      </c>
      <c r="E28" s="633">
        <v>117645.8731</v>
      </c>
      <c r="F28" s="633">
        <v>97435.0141</v>
      </c>
      <c r="G28" s="633"/>
      <c r="H28" s="633">
        <v>3900</v>
      </c>
      <c r="I28" s="634">
        <v>5144081.7885999987</v>
      </c>
      <c r="J28" s="513"/>
    </row>
    <row r="29" spans="1:10">
      <c r="A29" s="507">
        <v>23</v>
      </c>
      <c r="B29" s="511" t="s">
        <v>580</v>
      </c>
      <c r="C29" s="633">
        <v>5989393.8343000002</v>
      </c>
      <c r="D29" s="633">
        <v>199539800.71000001</v>
      </c>
      <c r="E29" s="633">
        <v>2411789.3262</v>
      </c>
      <c r="F29" s="633">
        <v>3837754.2513000001</v>
      </c>
      <c r="G29" s="633"/>
      <c r="H29" s="633">
        <v>296626.45</v>
      </c>
      <c r="I29" s="634">
        <v>199279650.9668</v>
      </c>
      <c r="J29" s="513"/>
    </row>
    <row r="30" spans="1:10">
      <c r="A30" s="507">
        <v>24</v>
      </c>
      <c r="B30" s="511" t="s">
        <v>694</v>
      </c>
      <c r="C30" s="633">
        <v>2917558.3527000002</v>
      </c>
      <c r="D30" s="633">
        <v>68515342.071600005</v>
      </c>
      <c r="E30" s="633">
        <v>1186945.2760000001</v>
      </c>
      <c r="F30" s="633">
        <v>1224611.5782000001</v>
      </c>
      <c r="G30" s="633"/>
      <c r="H30" s="633">
        <v>11880.11</v>
      </c>
      <c r="I30" s="634">
        <v>69021343.570100009</v>
      </c>
      <c r="J30" s="513"/>
    </row>
    <row r="31" spans="1:10">
      <c r="A31" s="507">
        <v>25</v>
      </c>
      <c r="B31" s="511" t="s">
        <v>581</v>
      </c>
      <c r="C31" s="633">
        <v>2451696.0148</v>
      </c>
      <c r="D31" s="633">
        <v>55167695.178499997</v>
      </c>
      <c r="E31" s="633">
        <v>1025498.9104000001</v>
      </c>
      <c r="F31" s="633">
        <v>1010386.792</v>
      </c>
      <c r="G31" s="633"/>
      <c r="H31" s="633">
        <v>244831.34</v>
      </c>
      <c r="I31" s="634">
        <v>55583505.490899988</v>
      </c>
      <c r="J31" s="513"/>
    </row>
    <row r="32" spans="1:10">
      <c r="A32" s="507">
        <v>26</v>
      </c>
      <c r="B32" s="511" t="s">
        <v>691</v>
      </c>
      <c r="C32" s="633">
        <v>19675975.960499998</v>
      </c>
      <c r="D32" s="633">
        <v>377287445.9623</v>
      </c>
      <c r="E32" s="633">
        <v>12099894.2991</v>
      </c>
      <c r="F32" s="633">
        <v>6649637.4186000004</v>
      </c>
      <c r="G32" s="633"/>
      <c r="H32" s="633">
        <v>17078665.0394</v>
      </c>
      <c r="I32" s="634">
        <v>378213890.2051</v>
      </c>
      <c r="J32" s="513"/>
    </row>
    <row r="33" spans="1:10">
      <c r="A33" s="507">
        <v>27</v>
      </c>
      <c r="B33" s="507" t="s">
        <v>582</v>
      </c>
      <c r="C33" s="633">
        <v>30150011.784299999</v>
      </c>
      <c r="D33" s="633">
        <v>170002018.34650001</v>
      </c>
      <c r="E33" s="633">
        <v>17563246.471000001</v>
      </c>
      <c r="F33" s="633">
        <v>2901.3499000000002</v>
      </c>
      <c r="G33" s="633"/>
      <c r="H33" s="633"/>
      <c r="I33" s="634">
        <v>182585882.30989999</v>
      </c>
      <c r="J33" s="513"/>
    </row>
    <row r="34" spans="1:10">
      <c r="A34" s="507">
        <v>28</v>
      </c>
      <c r="B34" s="512" t="s">
        <v>105</v>
      </c>
      <c r="C34" s="632">
        <v>126523733.5315</v>
      </c>
      <c r="D34" s="632">
        <v>2797447678.0412998</v>
      </c>
      <c r="E34" s="632">
        <v>71625930.526099995</v>
      </c>
      <c r="F34" s="632">
        <v>33466180.724300005</v>
      </c>
      <c r="G34" s="632">
        <v>0</v>
      </c>
      <c r="H34" s="632">
        <v>18354116.881299999</v>
      </c>
      <c r="I34" s="635">
        <v>2818879300.3223996</v>
      </c>
      <c r="J34" s="513"/>
    </row>
    <row r="35" spans="1:10">
      <c r="A35" s="513"/>
      <c r="B35" s="513"/>
      <c r="C35" s="513"/>
      <c r="D35" s="513"/>
      <c r="E35" s="513"/>
      <c r="F35" s="513"/>
      <c r="G35" s="513"/>
      <c r="H35" s="513"/>
      <c r="I35" s="513"/>
      <c r="J35" s="513"/>
    </row>
    <row r="36" spans="1:10">
      <c r="A36" s="513"/>
      <c r="B36" s="546"/>
      <c r="C36" s="513"/>
      <c r="D36" s="513"/>
      <c r="E36" s="513"/>
      <c r="F36" s="513"/>
      <c r="G36" s="513"/>
      <c r="H36" s="513"/>
      <c r="I36" s="513"/>
      <c r="J36" s="513"/>
    </row>
    <row r="37" spans="1:10">
      <c r="A37" s="513"/>
      <c r="B37" s="513"/>
      <c r="C37" s="513"/>
      <c r="D37" s="513"/>
      <c r="E37" s="513"/>
      <c r="F37" s="513"/>
      <c r="G37" s="513"/>
      <c r="H37" s="513"/>
      <c r="I37" s="513"/>
      <c r="J37" s="513"/>
    </row>
    <row r="38" spans="1:10">
      <c r="A38" s="513"/>
      <c r="B38" s="513"/>
      <c r="C38" s="513"/>
      <c r="D38" s="513"/>
      <c r="E38" s="513"/>
      <c r="F38" s="513"/>
      <c r="G38" s="513"/>
      <c r="H38" s="513"/>
      <c r="I38" s="513"/>
      <c r="J38" s="513"/>
    </row>
    <row r="39" spans="1:10">
      <c r="A39" s="513"/>
      <c r="B39" s="513"/>
      <c r="C39" s="513"/>
      <c r="D39" s="513"/>
      <c r="E39" s="513"/>
      <c r="F39" s="513"/>
      <c r="G39" s="513"/>
      <c r="H39" s="513"/>
      <c r="I39" s="513"/>
      <c r="J39" s="513"/>
    </row>
    <row r="40" spans="1:10">
      <c r="A40" s="513"/>
      <c r="B40" s="513"/>
      <c r="C40" s="513"/>
      <c r="D40" s="513"/>
      <c r="E40" s="513"/>
      <c r="F40" s="513"/>
      <c r="G40" s="513"/>
      <c r="H40" s="513"/>
      <c r="I40" s="513"/>
      <c r="J40" s="513"/>
    </row>
    <row r="41" spans="1:10">
      <c r="A41" s="513"/>
      <c r="B41" s="513"/>
      <c r="C41" s="513"/>
      <c r="D41" s="513"/>
      <c r="E41" s="513"/>
      <c r="F41" s="513"/>
      <c r="G41" s="513"/>
      <c r="H41" s="513"/>
      <c r="I41" s="513"/>
      <c r="J41" s="513"/>
    </row>
    <row r="42" spans="1:10">
      <c r="A42" s="547"/>
      <c r="B42" s="547"/>
      <c r="C42" s="513"/>
      <c r="D42" s="513"/>
      <c r="E42" s="513"/>
      <c r="F42" s="513"/>
      <c r="G42" s="513"/>
      <c r="H42" s="513"/>
      <c r="I42" s="513"/>
      <c r="J42" s="513"/>
    </row>
    <row r="43" spans="1:10">
      <c r="A43" s="547"/>
      <c r="B43" s="547"/>
      <c r="C43" s="513"/>
      <c r="D43" s="513"/>
      <c r="E43" s="513"/>
      <c r="F43" s="513"/>
      <c r="G43" s="513"/>
      <c r="H43" s="513"/>
      <c r="I43" s="513"/>
      <c r="J43" s="513"/>
    </row>
    <row r="44" spans="1:10">
      <c r="A44" s="513"/>
      <c r="B44" s="513"/>
      <c r="C44" s="513"/>
      <c r="D44" s="513"/>
      <c r="E44" s="513"/>
      <c r="F44" s="513"/>
      <c r="G44" s="513"/>
      <c r="H44" s="513"/>
      <c r="I44" s="513"/>
      <c r="J44" s="513"/>
    </row>
    <row r="45" spans="1:10">
      <c r="A45" s="513"/>
      <c r="B45" s="513"/>
      <c r="C45" s="513"/>
      <c r="D45" s="513"/>
      <c r="E45" s="513"/>
      <c r="F45" s="513"/>
      <c r="G45" s="513"/>
      <c r="H45" s="513"/>
      <c r="I45" s="513"/>
      <c r="J45" s="513"/>
    </row>
    <row r="46" spans="1:10">
      <c r="A46" s="513"/>
      <c r="B46" s="513"/>
      <c r="C46" s="513"/>
      <c r="D46" s="513"/>
      <c r="E46" s="513"/>
      <c r="F46" s="513"/>
      <c r="G46" s="513"/>
      <c r="H46" s="513"/>
      <c r="I46" s="513"/>
      <c r="J46" s="513"/>
    </row>
    <row r="47" spans="1:10">
      <c r="A47" s="513"/>
      <c r="B47" s="513"/>
      <c r="C47" s="513"/>
      <c r="D47" s="513"/>
      <c r="E47" s="513"/>
      <c r="F47" s="513"/>
      <c r="G47" s="513"/>
      <c r="H47" s="513"/>
      <c r="I47" s="513"/>
      <c r="J47" s="51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election activeCell="A4" sqref="A4"/>
    </sheetView>
  </sheetViews>
  <sheetFormatPr defaultColWidth="9.140625" defaultRowHeight="12.75"/>
  <cols>
    <col min="1" max="1" width="11.85546875" style="510" bestFit="1" customWidth="1"/>
    <col min="2" max="2" width="108" style="510" bestFit="1" customWidth="1"/>
    <col min="3" max="4" width="35.42578125" style="510" customWidth="1"/>
    <col min="5" max="16384" width="9.140625" style="510"/>
  </cols>
  <sheetData>
    <row r="1" spans="1:4" ht="13.5">
      <c r="A1" s="501" t="s">
        <v>30</v>
      </c>
      <c r="B1" s="3" t="str">
        <f>'Info '!C2</f>
        <v>JSC "BasisBank"</v>
      </c>
    </row>
    <row r="2" spans="1:4" ht="13.5">
      <c r="A2" s="502" t="s">
        <v>31</v>
      </c>
      <c r="B2" s="537">
        <f>'1. key ratios '!B2</f>
        <v>44651</v>
      </c>
    </row>
    <row r="3" spans="1:4">
      <c r="A3" s="503" t="s">
        <v>583</v>
      </c>
    </row>
    <row r="5" spans="1:4" ht="25.5">
      <c r="A5" s="738" t="s">
        <v>584</v>
      </c>
      <c r="B5" s="738"/>
      <c r="C5" s="534" t="s">
        <v>585</v>
      </c>
      <c r="D5" s="534" t="s">
        <v>586</v>
      </c>
    </row>
    <row r="6" spans="1:4">
      <c r="A6" s="514">
        <v>1</v>
      </c>
      <c r="B6" s="515" t="s">
        <v>587</v>
      </c>
      <c r="C6" s="633">
        <v>52327069.784900002</v>
      </c>
      <c r="D6" s="633">
        <v>354832</v>
      </c>
    </row>
    <row r="7" spans="1:4">
      <c r="A7" s="516">
        <v>2</v>
      </c>
      <c r="B7" s="515" t="s">
        <v>588</v>
      </c>
      <c r="C7" s="633">
        <v>59036534.301899999</v>
      </c>
      <c r="D7" s="633">
        <v>111</v>
      </c>
    </row>
    <row r="8" spans="1:4">
      <c r="A8" s="517">
        <v>2.1</v>
      </c>
      <c r="B8" s="518" t="s">
        <v>699</v>
      </c>
      <c r="C8" s="633">
        <v>22451547.078112002</v>
      </c>
      <c r="D8" s="633"/>
    </row>
    <row r="9" spans="1:4">
      <c r="A9" s="517">
        <v>2.2000000000000002</v>
      </c>
      <c r="B9" s="518" t="s">
        <v>697</v>
      </c>
      <c r="C9" s="633">
        <v>36584987.223788001</v>
      </c>
      <c r="D9" s="633"/>
    </row>
    <row r="10" spans="1:4">
      <c r="A10" s="517">
        <v>2.2999999999999998</v>
      </c>
      <c r="B10" s="518" t="s">
        <v>589</v>
      </c>
      <c r="C10" s="633">
        <v>0</v>
      </c>
      <c r="D10" s="633">
        <v>111</v>
      </c>
    </row>
    <row r="11" spans="1:4">
      <c r="A11" s="517">
        <v>2.4</v>
      </c>
      <c r="B11" s="518" t="s">
        <v>590</v>
      </c>
      <c r="C11" s="633"/>
      <c r="D11" s="633"/>
    </row>
    <row r="12" spans="1:4">
      <c r="A12" s="514">
        <v>3</v>
      </c>
      <c r="B12" s="515" t="s">
        <v>591</v>
      </c>
      <c r="C12" s="633">
        <v>27865319.394499999</v>
      </c>
      <c r="D12" s="633">
        <v>123904</v>
      </c>
    </row>
    <row r="13" spans="1:4">
      <c r="A13" s="517">
        <v>3.1</v>
      </c>
      <c r="B13" s="518" t="s">
        <v>592</v>
      </c>
      <c r="C13" s="633">
        <v>18354116.879999999</v>
      </c>
      <c r="D13" s="633"/>
    </row>
    <row r="14" spans="1:4">
      <c r="A14" s="517">
        <v>3.2</v>
      </c>
      <c r="B14" s="518" t="s">
        <v>593</v>
      </c>
      <c r="C14" s="633">
        <v>4843133.8136999998</v>
      </c>
      <c r="D14" s="633">
        <v>123904</v>
      </c>
    </row>
    <row r="15" spans="1:4">
      <c r="A15" s="517">
        <v>3.3</v>
      </c>
      <c r="B15" s="518" t="s">
        <v>688</v>
      </c>
      <c r="C15" s="633">
        <v>2636017.7938999999</v>
      </c>
      <c r="D15" s="633"/>
    </row>
    <row r="16" spans="1:4">
      <c r="A16" s="517">
        <v>3.4</v>
      </c>
      <c r="B16" s="518" t="s">
        <v>698</v>
      </c>
      <c r="C16" s="633">
        <v>1889594.4850000001</v>
      </c>
      <c r="D16" s="633"/>
    </row>
    <row r="17" spans="1:4">
      <c r="A17" s="516">
        <v>3.5</v>
      </c>
      <c r="B17" s="518" t="s">
        <v>594</v>
      </c>
      <c r="C17" s="633">
        <v>142456.42189999996</v>
      </c>
      <c r="D17" s="633"/>
    </row>
    <row r="18" spans="1:4">
      <c r="A18" s="517">
        <v>3.6</v>
      </c>
      <c r="B18" s="518" t="s">
        <v>595</v>
      </c>
      <c r="C18" s="633"/>
      <c r="D18" s="633"/>
    </row>
    <row r="19" spans="1:4">
      <c r="A19" s="519">
        <v>4</v>
      </c>
      <c r="B19" s="515" t="s">
        <v>596</v>
      </c>
      <c r="C19" s="632">
        <v>83498284.692300007</v>
      </c>
      <c r="D19" s="632">
        <v>231039</v>
      </c>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election activeCell="B4" sqref="B4"/>
    </sheetView>
  </sheetViews>
  <sheetFormatPr defaultColWidth="9.140625" defaultRowHeight="12.75"/>
  <cols>
    <col min="1" max="1" width="11.85546875" style="510" bestFit="1" customWidth="1"/>
    <col min="2" max="2" width="84" style="510" customWidth="1"/>
    <col min="3" max="3" width="31.42578125" style="510" customWidth="1"/>
    <col min="4" max="4" width="39.140625" style="510" customWidth="1"/>
    <col min="5" max="16384" width="9.140625" style="510"/>
  </cols>
  <sheetData>
    <row r="1" spans="1:4" ht="13.5">
      <c r="A1" s="501" t="s">
        <v>30</v>
      </c>
      <c r="B1" s="3" t="str">
        <f>'Info '!C2</f>
        <v>JSC "BasisBank"</v>
      </c>
    </row>
    <row r="2" spans="1:4" ht="13.5">
      <c r="A2" s="502" t="s">
        <v>31</v>
      </c>
      <c r="B2" s="537">
        <f>'1. key ratios '!B2</f>
        <v>44651</v>
      </c>
    </row>
    <row r="3" spans="1:4">
      <c r="A3" s="503" t="s">
        <v>597</v>
      </c>
    </row>
    <row r="4" spans="1:4">
      <c r="A4" s="503"/>
    </row>
    <row r="5" spans="1:4" ht="15" customHeight="1">
      <c r="A5" s="739" t="s">
        <v>700</v>
      </c>
      <c r="B5" s="740"/>
      <c r="C5" s="729" t="s">
        <v>598</v>
      </c>
      <c r="D5" s="743" t="s">
        <v>599</v>
      </c>
    </row>
    <row r="6" spans="1:4">
      <c r="A6" s="741"/>
      <c r="B6" s="742"/>
      <c r="C6" s="732"/>
      <c r="D6" s="743"/>
    </row>
    <row r="7" spans="1:4">
      <c r="A7" s="512">
        <v>1</v>
      </c>
      <c r="B7" s="512" t="s">
        <v>587</v>
      </c>
      <c r="C7" s="636">
        <v>67765521.562199995</v>
      </c>
      <c r="D7" s="560"/>
    </row>
    <row r="8" spans="1:4">
      <c r="A8" s="507">
        <v>2</v>
      </c>
      <c r="B8" s="507" t="s">
        <v>600</v>
      </c>
      <c r="C8" s="636">
        <v>52005328.393199995</v>
      </c>
      <c r="D8" s="560"/>
    </row>
    <row r="9" spans="1:4">
      <c r="A9" s="507">
        <v>3</v>
      </c>
      <c r="B9" s="520" t="s">
        <v>601</v>
      </c>
      <c r="C9" s="636">
        <v>1886356.5511</v>
      </c>
      <c r="D9" s="560"/>
    </row>
    <row r="10" spans="1:4">
      <c r="A10" s="507">
        <v>4</v>
      </c>
      <c r="B10" s="507" t="s">
        <v>602</v>
      </c>
      <c r="C10" s="636">
        <v>29080751.317899995</v>
      </c>
      <c r="D10" s="560"/>
    </row>
    <row r="11" spans="1:4">
      <c r="A11" s="507">
        <v>5</v>
      </c>
      <c r="B11" s="521" t="s">
        <v>603</v>
      </c>
      <c r="C11" s="636">
        <v>618481.65300000005</v>
      </c>
      <c r="D11" s="560"/>
    </row>
    <row r="12" spans="1:4">
      <c r="A12" s="507">
        <v>6</v>
      </c>
      <c r="B12" s="521" t="s">
        <v>604</v>
      </c>
      <c r="C12" s="636">
        <v>2082121.3666999999</v>
      </c>
      <c r="D12" s="560"/>
    </row>
    <row r="13" spans="1:4">
      <c r="A13" s="507">
        <v>7</v>
      </c>
      <c r="B13" s="521" t="s">
        <v>605</v>
      </c>
      <c r="C13" s="636">
        <v>6027903.3729999997</v>
      </c>
      <c r="D13" s="560"/>
    </row>
    <row r="14" spans="1:4">
      <c r="A14" s="507">
        <v>8</v>
      </c>
      <c r="B14" s="521" t="s">
        <v>606</v>
      </c>
      <c r="C14" s="636"/>
      <c r="D14" s="507"/>
    </row>
    <row r="15" spans="1:4">
      <c r="A15" s="507">
        <v>9</v>
      </c>
      <c r="B15" s="521" t="s">
        <v>607</v>
      </c>
      <c r="C15" s="636"/>
      <c r="D15" s="507"/>
    </row>
    <row r="16" spans="1:4">
      <c r="A16" s="507">
        <v>10</v>
      </c>
      <c r="B16" s="521" t="s">
        <v>608</v>
      </c>
      <c r="C16" s="636">
        <v>18354116.881299999</v>
      </c>
      <c r="D16" s="560"/>
    </row>
    <row r="17" spans="1:4">
      <c r="A17" s="507">
        <v>11</v>
      </c>
      <c r="B17" s="521" t="s">
        <v>609</v>
      </c>
      <c r="C17" s="636"/>
      <c r="D17" s="507"/>
    </row>
    <row r="18" spans="1:4">
      <c r="A18" s="507">
        <v>12</v>
      </c>
      <c r="B18" s="518" t="s">
        <v>705</v>
      </c>
      <c r="C18" s="636">
        <v>1998128.0438999999</v>
      </c>
      <c r="D18" s="560"/>
    </row>
    <row r="19" spans="1:4">
      <c r="A19" s="512">
        <v>13</v>
      </c>
      <c r="B19" s="548" t="s">
        <v>596</v>
      </c>
      <c r="C19" s="637">
        <v>92576455.188600004</v>
      </c>
      <c r="D19" s="561"/>
    </row>
    <row r="22" spans="1:4">
      <c r="B22" s="501"/>
    </row>
    <row r="23" spans="1:4">
      <c r="B23" s="502"/>
    </row>
    <row r="24" spans="1:4">
      <c r="B24" s="50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4" sqref="A4"/>
    </sheetView>
  </sheetViews>
  <sheetFormatPr defaultColWidth="9.140625" defaultRowHeight="12.75"/>
  <cols>
    <col min="1" max="1" width="11.85546875" style="510" bestFit="1" customWidth="1"/>
    <col min="2" max="2" width="45.85546875" style="510" customWidth="1"/>
    <col min="3" max="3" width="15.42578125" style="510" customWidth="1"/>
    <col min="4" max="5" width="22.28515625" style="510" customWidth="1"/>
    <col min="6" max="6" width="23.42578125" style="510" customWidth="1"/>
    <col min="7" max="14" width="22.28515625" style="510" customWidth="1"/>
    <col min="15" max="15" width="23.28515625" style="510" bestFit="1" customWidth="1"/>
    <col min="16" max="16" width="21.7109375" style="510" bestFit="1" customWidth="1"/>
    <col min="17" max="19" width="19" style="510" bestFit="1" customWidth="1"/>
    <col min="20" max="20" width="16.140625" style="510" customWidth="1"/>
    <col min="21" max="21" width="21" style="510" customWidth="1"/>
    <col min="22" max="22" width="20" style="510" customWidth="1"/>
    <col min="23" max="16384" width="9.140625" style="510"/>
  </cols>
  <sheetData>
    <row r="1" spans="1:22" ht="13.5">
      <c r="A1" s="501" t="s">
        <v>30</v>
      </c>
      <c r="B1" s="3" t="str">
        <f>'Info '!C2</f>
        <v>JSC "BasisBank"</v>
      </c>
    </row>
    <row r="2" spans="1:22" ht="13.5">
      <c r="A2" s="502" t="s">
        <v>31</v>
      </c>
      <c r="B2" s="537">
        <f>'1. key ratios '!B2</f>
        <v>44651</v>
      </c>
      <c r="C2" s="540"/>
    </row>
    <row r="3" spans="1:22">
      <c r="A3" s="503" t="s">
        <v>610</v>
      </c>
    </row>
    <row r="5" spans="1:22" ht="15" customHeight="1">
      <c r="A5" s="729" t="s">
        <v>535</v>
      </c>
      <c r="B5" s="731"/>
      <c r="C5" s="746" t="s">
        <v>611</v>
      </c>
      <c r="D5" s="747"/>
      <c r="E5" s="747"/>
      <c r="F5" s="747"/>
      <c r="G5" s="747"/>
      <c r="H5" s="747"/>
      <c r="I5" s="747"/>
      <c r="J5" s="747"/>
      <c r="K5" s="747"/>
      <c r="L5" s="747"/>
      <c r="M5" s="747"/>
      <c r="N5" s="747"/>
      <c r="O5" s="747"/>
      <c r="P5" s="747"/>
      <c r="Q5" s="747"/>
      <c r="R5" s="747"/>
      <c r="S5" s="747"/>
      <c r="T5" s="747"/>
      <c r="U5" s="748"/>
      <c r="V5" s="549"/>
    </row>
    <row r="6" spans="1:22">
      <c r="A6" s="744"/>
      <c r="B6" s="745"/>
      <c r="C6" s="749" t="s">
        <v>105</v>
      </c>
      <c r="D6" s="751" t="s">
        <v>612</v>
      </c>
      <c r="E6" s="751"/>
      <c r="F6" s="736"/>
      <c r="G6" s="752" t="s">
        <v>613</v>
      </c>
      <c r="H6" s="753"/>
      <c r="I6" s="753"/>
      <c r="J6" s="753"/>
      <c r="K6" s="754"/>
      <c r="L6" s="536"/>
      <c r="M6" s="755" t="s">
        <v>614</v>
      </c>
      <c r="N6" s="755"/>
      <c r="O6" s="736"/>
      <c r="P6" s="736"/>
      <c r="Q6" s="736"/>
      <c r="R6" s="736"/>
      <c r="S6" s="736"/>
      <c r="T6" s="736"/>
      <c r="U6" s="736"/>
      <c r="V6" s="536"/>
    </row>
    <row r="7" spans="1:22" ht="25.5">
      <c r="A7" s="732"/>
      <c r="B7" s="734"/>
      <c r="C7" s="750"/>
      <c r="D7" s="550"/>
      <c r="E7" s="542" t="s">
        <v>615</v>
      </c>
      <c r="F7" s="542" t="s">
        <v>616</v>
      </c>
      <c r="G7" s="540"/>
      <c r="H7" s="542" t="s">
        <v>615</v>
      </c>
      <c r="I7" s="542" t="s">
        <v>617</v>
      </c>
      <c r="J7" s="542" t="s">
        <v>618</v>
      </c>
      <c r="K7" s="542" t="s">
        <v>619</v>
      </c>
      <c r="L7" s="535"/>
      <c r="M7" s="530" t="s">
        <v>620</v>
      </c>
      <c r="N7" s="542" t="s">
        <v>618</v>
      </c>
      <c r="O7" s="542" t="s">
        <v>621</v>
      </c>
      <c r="P7" s="542" t="s">
        <v>622</v>
      </c>
      <c r="Q7" s="542" t="s">
        <v>623</v>
      </c>
      <c r="R7" s="542" t="s">
        <v>624</v>
      </c>
      <c r="S7" s="542" t="s">
        <v>625</v>
      </c>
      <c r="T7" s="551" t="s">
        <v>626</v>
      </c>
      <c r="U7" s="542" t="s">
        <v>627</v>
      </c>
      <c r="V7" s="549"/>
    </row>
    <row r="8" spans="1:22" s="543" customFormat="1">
      <c r="A8" s="638">
        <v>1</v>
      </c>
      <c r="B8" s="512" t="s">
        <v>628</v>
      </c>
      <c r="C8" s="632">
        <v>1990023112.9935002</v>
      </c>
      <c r="D8" s="632">
        <v>1704954748.543</v>
      </c>
      <c r="E8" s="632">
        <v>20569233.062600002</v>
      </c>
      <c r="F8" s="632">
        <v>139704.4</v>
      </c>
      <c r="G8" s="632">
        <v>192491909.29440001</v>
      </c>
      <c r="H8" s="632">
        <v>3878404.8539999998</v>
      </c>
      <c r="I8" s="632">
        <v>12282030.4508</v>
      </c>
      <c r="J8" s="632">
        <v>10828170.3983</v>
      </c>
      <c r="K8" s="632">
        <v>0</v>
      </c>
      <c r="L8" s="632">
        <v>92576455.156100005</v>
      </c>
      <c r="M8" s="632">
        <v>3179626.3095</v>
      </c>
      <c r="N8" s="632">
        <v>1593110.4434</v>
      </c>
      <c r="O8" s="632">
        <v>8517859.1700999998</v>
      </c>
      <c r="P8" s="632">
        <v>8539762.9283999987</v>
      </c>
      <c r="Q8" s="632">
        <v>5907562.7064999994</v>
      </c>
      <c r="R8" s="632">
        <v>4761313.0727000004</v>
      </c>
      <c r="S8" s="632">
        <v>0</v>
      </c>
      <c r="T8" s="632">
        <v>0</v>
      </c>
      <c r="U8" s="632">
        <v>2632965.4347999999</v>
      </c>
      <c r="V8" s="547"/>
    </row>
    <row r="9" spans="1:22">
      <c r="A9" s="507">
        <v>1.1000000000000001</v>
      </c>
      <c r="B9" s="532" t="s">
        <v>629</v>
      </c>
      <c r="C9" s="639"/>
      <c r="D9" s="633"/>
      <c r="E9" s="633"/>
      <c r="F9" s="633"/>
      <c r="G9" s="633"/>
      <c r="H9" s="633"/>
      <c r="I9" s="633"/>
      <c r="J9" s="633"/>
      <c r="K9" s="633"/>
      <c r="L9" s="633"/>
      <c r="M9" s="633"/>
      <c r="N9" s="633"/>
      <c r="O9" s="633"/>
      <c r="P9" s="633"/>
      <c r="Q9" s="633"/>
      <c r="R9" s="633"/>
      <c r="S9" s="633"/>
      <c r="T9" s="633"/>
      <c r="U9" s="633"/>
      <c r="V9" s="513"/>
    </row>
    <row r="10" spans="1:22">
      <c r="A10" s="507">
        <v>1.2</v>
      </c>
      <c r="B10" s="532" t="s">
        <v>630</v>
      </c>
      <c r="C10" s="639"/>
      <c r="D10" s="633"/>
      <c r="E10" s="633"/>
      <c r="F10" s="633"/>
      <c r="G10" s="633"/>
      <c r="H10" s="633"/>
      <c r="I10" s="633"/>
      <c r="J10" s="633"/>
      <c r="K10" s="633"/>
      <c r="L10" s="633"/>
      <c r="M10" s="633"/>
      <c r="N10" s="633"/>
      <c r="O10" s="633"/>
      <c r="P10" s="633"/>
      <c r="Q10" s="633"/>
      <c r="R10" s="633"/>
      <c r="S10" s="633"/>
      <c r="T10" s="633"/>
      <c r="U10" s="633"/>
      <c r="V10" s="513"/>
    </row>
    <row r="11" spans="1:22">
      <c r="A11" s="507">
        <v>1.3</v>
      </c>
      <c r="B11" s="532" t="s">
        <v>631</v>
      </c>
      <c r="C11" s="639"/>
      <c r="D11" s="633"/>
      <c r="E11" s="633"/>
      <c r="F11" s="633"/>
      <c r="G11" s="633"/>
      <c r="H11" s="633"/>
      <c r="I11" s="633"/>
      <c r="J11" s="633"/>
      <c r="K11" s="633"/>
      <c r="L11" s="633"/>
      <c r="M11" s="633"/>
      <c r="N11" s="633"/>
      <c r="O11" s="633"/>
      <c r="P11" s="633"/>
      <c r="Q11" s="633"/>
      <c r="R11" s="633"/>
      <c r="S11" s="633"/>
      <c r="T11" s="633"/>
      <c r="U11" s="633"/>
      <c r="V11" s="513"/>
    </row>
    <row r="12" spans="1:22">
      <c r="A12" s="507">
        <v>1.4</v>
      </c>
      <c r="B12" s="532" t="s">
        <v>632</v>
      </c>
      <c r="C12" s="639">
        <v>58717939.693499997</v>
      </c>
      <c r="D12" s="633">
        <v>58717939.693499997</v>
      </c>
      <c r="E12" s="633"/>
      <c r="F12" s="633"/>
      <c r="G12" s="633"/>
      <c r="H12" s="633"/>
      <c r="I12" s="633"/>
      <c r="J12" s="633"/>
      <c r="K12" s="633"/>
      <c r="L12" s="633"/>
      <c r="M12" s="633"/>
      <c r="N12" s="633"/>
      <c r="O12" s="633"/>
      <c r="P12" s="633"/>
      <c r="Q12" s="633"/>
      <c r="R12" s="633"/>
      <c r="S12" s="633"/>
      <c r="T12" s="633"/>
      <c r="U12" s="633"/>
      <c r="V12" s="513"/>
    </row>
    <row r="13" spans="1:22">
      <c r="A13" s="507">
        <v>1.5</v>
      </c>
      <c r="B13" s="532" t="s">
        <v>633</v>
      </c>
      <c r="C13" s="639">
        <v>1002113458.661</v>
      </c>
      <c r="D13" s="633">
        <v>838092113.25829995</v>
      </c>
      <c r="E13" s="633">
        <v>8190079.9182000002</v>
      </c>
      <c r="F13" s="633"/>
      <c r="G13" s="633">
        <v>123005603.7538</v>
      </c>
      <c r="H13" s="633"/>
      <c r="I13" s="633"/>
      <c r="J13" s="633">
        <v>5317005.9965000004</v>
      </c>
      <c r="K13" s="633"/>
      <c r="L13" s="633">
        <v>41015741.648900002</v>
      </c>
      <c r="M13" s="633">
        <v>54595.360000000001</v>
      </c>
      <c r="N13" s="633"/>
      <c r="O13" s="633"/>
      <c r="P13" s="633">
        <v>3247936.5197999999</v>
      </c>
      <c r="Q13" s="633">
        <v>918093.88130000001</v>
      </c>
      <c r="R13" s="633">
        <v>3488193.2140000002</v>
      </c>
      <c r="S13" s="633"/>
      <c r="T13" s="633"/>
      <c r="U13" s="633">
        <v>33860.11</v>
      </c>
      <c r="V13" s="513"/>
    </row>
    <row r="14" spans="1:22">
      <c r="A14" s="507">
        <v>1.6</v>
      </c>
      <c r="B14" s="532" t="s">
        <v>634</v>
      </c>
      <c r="C14" s="639">
        <v>929191714.63900006</v>
      </c>
      <c r="D14" s="633">
        <v>808144695.59119999</v>
      </c>
      <c r="E14" s="633">
        <v>12379153.144400001</v>
      </c>
      <c r="F14" s="633">
        <v>139704.4</v>
      </c>
      <c r="G14" s="633">
        <v>69486305.540600002</v>
      </c>
      <c r="H14" s="633">
        <v>3878404.8539999998</v>
      </c>
      <c r="I14" s="633">
        <v>12282030.4508</v>
      </c>
      <c r="J14" s="633">
        <v>5511164.4018000001</v>
      </c>
      <c r="K14" s="633"/>
      <c r="L14" s="633">
        <v>51560713.507200003</v>
      </c>
      <c r="M14" s="633">
        <v>3125030.9495000001</v>
      </c>
      <c r="N14" s="633">
        <v>1593110.4434</v>
      </c>
      <c r="O14" s="633">
        <v>8517859.1700999998</v>
      </c>
      <c r="P14" s="633">
        <v>5291826.4085999997</v>
      </c>
      <c r="Q14" s="633">
        <v>4989468.8251999998</v>
      </c>
      <c r="R14" s="633">
        <v>1273119.8587</v>
      </c>
      <c r="S14" s="633"/>
      <c r="T14" s="633"/>
      <c r="U14" s="633">
        <v>2599105.3248000001</v>
      </c>
      <c r="V14" s="513"/>
    </row>
    <row r="15" spans="1:22">
      <c r="A15" s="552">
        <v>2</v>
      </c>
      <c r="B15" s="507" t="s">
        <v>635</v>
      </c>
      <c r="C15" s="633">
        <v>214606328.81</v>
      </c>
      <c r="D15" s="633">
        <v>214606328.81</v>
      </c>
      <c r="E15" s="633">
        <v>0</v>
      </c>
      <c r="F15" s="633">
        <v>0</v>
      </c>
      <c r="G15" s="633">
        <v>0</v>
      </c>
      <c r="H15" s="633">
        <v>0</v>
      </c>
      <c r="I15" s="633">
        <v>0</v>
      </c>
      <c r="J15" s="633">
        <v>0</v>
      </c>
      <c r="K15" s="633">
        <v>0</v>
      </c>
      <c r="L15" s="633">
        <v>0</v>
      </c>
      <c r="M15" s="633">
        <v>0</v>
      </c>
      <c r="N15" s="633">
        <v>0</v>
      </c>
      <c r="O15" s="633">
        <v>0</v>
      </c>
      <c r="P15" s="633">
        <v>0</v>
      </c>
      <c r="Q15" s="633">
        <v>0</v>
      </c>
      <c r="R15" s="633">
        <v>0</v>
      </c>
      <c r="S15" s="633">
        <v>0</v>
      </c>
      <c r="T15" s="633">
        <v>0</v>
      </c>
      <c r="U15" s="633">
        <v>0</v>
      </c>
      <c r="V15" s="513"/>
    </row>
    <row r="16" spans="1:22">
      <c r="A16" s="507">
        <v>2.1</v>
      </c>
      <c r="B16" s="532" t="s">
        <v>629</v>
      </c>
      <c r="C16" s="639"/>
      <c r="D16" s="633"/>
      <c r="E16" s="633"/>
      <c r="F16" s="633"/>
      <c r="G16" s="633"/>
      <c r="H16" s="633"/>
      <c r="I16" s="633"/>
      <c r="J16" s="633"/>
      <c r="K16" s="633"/>
      <c r="L16" s="633"/>
      <c r="M16" s="633"/>
      <c r="N16" s="633"/>
      <c r="O16" s="633"/>
      <c r="P16" s="633"/>
      <c r="Q16" s="633"/>
      <c r="R16" s="633"/>
      <c r="S16" s="633"/>
      <c r="T16" s="633"/>
      <c r="U16" s="633"/>
      <c r="V16" s="513"/>
    </row>
    <row r="17" spans="1:22">
      <c r="A17" s="507">
        <v>2.2000000000000002</v>
      </c>
      <c r="B17" s="532" t="s">
        <v>630</v>
      </c>
      <c r="C17" s="639">
        <v>203054378.81</v>
      </c>
      <c r="D17" s="633">
        <v>203054378.81</v>
      </c>
      <c r="E17" s="633"/>
      <c r="F17" s="633"/>
      <c r="G17" s="633"/>
      <c r="H17" s="633"/>
      <c r="I17" s="633"/>
      <c r="J17" s="633"/>
      <c r="K17" s="633"/>
      <c r="L17" s="633"/>
      <c r="M17" s="633"/>
      <c r="N17" s="633"/>
      <c r="O17" s="633"/>
      <c r="P17" s="633"/>
      <c r="Q17" s="633"/>
      <c r="R17" s="633"/>
      <c r="S17" s="633"/>
      <c r="T17" s="633"/>
      <c r="U17" s="633"/>
      <c r="V17" s="513"/>
    </row>
    <row r="18" spans="1:22">
      <c r="A18" s="507">
        <v>2.2999999999999998</v>
      </c>
      <c r="B18" s="532" t="s">
        <v>631</v>
      </c>
      <c r="C18" s="639"/>
      <c r="D18" s="633"/>
      <c r="E18" s="633"/>
      <c r="F18" s="633"/>
      <c r="G18" s="633"/>
      <c r="H18" s="633"/>
      <c r="I18" s="633"/>
      <c r="J18" s="633"/>
      <c r="K18" s="633"/>
      <c r="L18" s="633"/>
      <c r="M18" s="633"/>
      <c r="N18" s="633"/>
      <c r="O18" s="633"/>
      <c r="P18" s="633"/>
      <c r="Q18" s="633"/>
      <c r="R18" s="633"/>
      <c r="S18" s="633"/>
      <c r="T18" s="633"/>
      <c r="U18" s="633"/>
      <c r="V18" s="513"/>
    </row>
    <row r="19" spans="1:22">
      <c r="A19" s="507">
        <v>2.4</v>
      </c>
      <c r="B19" s="532" t="s">
        <v>632</v>
      </c>
      <c r="C19" s="639">
        <v>700000</v>
      </c>
      <c r="D19" s="633">
        <v>700000</v>
      </c>
      <c r="E19" s="633"/>
      <c r="F19" s="633"/>
      <c r="G19" s="633"/>
      <c r="H19" s="633"/>
      <c r="I19" s="633"/>
      <c r="J19" s="633"/>
      <c r="K19" s="633"/>
      <c r="L19" s="633"/>
      <c r="M19" s="633"/>
      <c r="N19" s="633"/>
      <c r="O19" s="633"/>
      <c r="P19" s="633"/>
      <c r="Q19" s="633"/>
      <c r="R19" s="633"/>
      <c r="S19" s="633"/>
      <c r="T19" s="633"/>
      <c r="U19" s="633"/>
      <c r="V19" s="513"/>
    </row>
    <row r="20" spans="1:22">
      <c r="A20" s="507">
        <v>2.5</v>
      </c>
      <c r="B20" s="532" t="s">
        <v>633</v>
      </c>
      <c r="C20" s="639">
        <v>10851950</v>
      </c>
      <c r="D20" s="633">
        <v>10851950</v>
      </c>
      <c r="E20" s="633"/>
      <c r="F20" s="633"/>
      <c r="G20" s="633"/>
      <c r="H20" s="633"/>
      <c r="I20" s="633"/>
      <c r="J20" s="633"/>
      <c r="K20" s="633"/>
      <c r="L20" s="633"/>
      <c r="M20" s="633"/>
      <c r="N20" s="633"/>
      <c r="O20" s="633"/>
      <c r="P20" s="633"/>
      <c r="Q20" s="633"/>
      <c r="R20" s="633"/>
      <c r="S20" s="633"/>
      <c r="T20" s="633"/>
      <c r="U20" s="633"/>
      <c r="V20" s="513"/>
    </row>
    <row r="21" spans="1:22">
      <c r="A21" s="507">
        <v>2.6</v>
      </c>
      <c r="B21" s="532" t="s">
        <v>634</v>
      </c>
      <c r="C21" s="639"/>
      <c r="D21" s="633"/>
      <c r="E21" s="633"/>
      <c r="F21" s="633"/>
      <c r="G21" s="633"/>
      <c r="H21" s="633"/>
      <c r="I21" s="633"/>
      <c r="J21" s="633"/>
      <c r="K21" s="633"/>
      <c r="L21" s="633"/>
      <c r="M21" s="633"/>
      <c r="N21" s="633"/>
      <c r="O21" s="633"/>
      <c r="P21" s="633"/>
      <c r="Q21" s="633"/>
      <c r="R21" s="633"/>
      <c r="S21" s="633"/>
      <c r="T21" s="633"/>
      <c r="U21" s="633"/>
      <c r="V21" s="513"/>
    </row>
    <row r="22" spans="1:22" s="543" customFormat="1">
      <c r="A22" s="638">
        <v>3</v>
      </c>
      <c r="B22" s="512" t="s">
        <v>690</v>
      </c>
      <c r="C22" s="640">
        <v>291747068.82879996</v>
      </c>
      <c r="D22" s="640">
        <v>120527531.09469999</v>
      </c>
      <c r="E22" s="641"/>
      <c r="F22" s="641"/>
      <c r="G22" s="640">
        <v>1026576</v>
      </c>
      <c r="H22" s="641"/>
      <c r="I22" s="641"/>
      <c r="J22" s="641"/>
      <c r="K22" s="641"/>
      <c r="L22" s="640">
        <v>493170.86</v>
      </c>
      <c r="M22" s="641"/>
      <c r="N22" s="641"/>
      <c r="O22" s="641"/>
      <c r="P22" s="641"/>
      <c r="Q22" s="641"/>
      <c r="R22" s="641"/>
      <c r="S22" s="641"/>
      <c r="T22" s="641"/>
      <c r="U22" s="640">
        <v>493170.86</v>
      </c>
      <c r="V22" s="547"/>
    </row>
    <row r="23" spans="1:22">
      <c r="A23" s="507">
        <v>3.1</v>
      </c>
      <c r="B23" s="532" t="s">
        <v>629</v>
      </c>
      <c r="C23" s="642"/>
      <c r="D23" s="643"/>
      <c r="E23" s="644"/>
      <c r="F23" s="644"/>
      <c r="G23" s="643"/>
      <c r="H23" s="644"/>
      <c r="I23" s="644"/>
      <c r="J23" s="644"/>
      <c r="K23" s="644"/>
      <c r="L23" s="643"/>
      <c r="M23" s="644"/>
      <c r="N23" s="644"/>
      <c r="O23" s="644"/>
      <c r="P23" s="644"/>
      <c r="Q23" s="644"/>
      <c r="R23" s="644"/>
      <c r="S23" s="644"/>
      <c r="T23" s="644"/>
      <c r="U23" s="643"/>
      <c r="V23" s="513"/>
    </row>
    <row r="24" spans="1:22">
      <c r="A24" s="507">
        <v>3.2</v>
      </c>
      <c r="B24" s="532" t="s">
        <v>630</v>
      </c>
      <c r="C24" s="642"/>
      <c r="D24" s="643"/>
      <c r="E24" s="644"/>
      <c r="F24" s="644"/>
      <c r="G24" s="643"/>
      <c r="H24" s="644"/>
      <c r="I24" s="644"/>
      <c r="J24" s="644"/>
      <c r="K24" s="644"/>
      <c r="L24" s="643"/>
      <c r="M24" s="644"/>
      <c r="N24" s="644"/>
      <c r="O24" s="644"/>
      <c r="P24" s="644"/>
      <c r="Q24" s="644"/>
      <c r="R24" s="644"/>
      <c r="S24" s="644"/>
      <c r="T24" s="644"/>
      <c r="U24" s="643"/>
      <c r="V24" s="513"/>
    </row>
    <row r="25" spans="1:22">
      <c r="A25" s="507">
        <v>3.3</v>
      </c>
      <c r="B25" s="532" t="s">
        <v>631</v>
      </c>
      <c r="C25" s="642">
        <v>93969.1</v>
      </c>
      <c r="D25" s="643"/>
      <c r="E25" s="644"/>
      <c r="F25" s="644"/>
      <c r="G25" s="643"/>
      <c r="H25" s="644"/>
      <c r="I25" s="644"/>
      <c r="J25" s="644"/>
      <c r="K25" s="644"/>
      <c r="L25" s="643"/>
      <c r="M25" s="644"/>
      <c r="N25" s="644"/>
      <c r="O25" s="644"/>
      <c r="P25" s="644"/>
      <c r="Q25" s="644"/>
      <c r="R25" s="644"/>
      <c r="S25" s="644"/>
      <c r="T25" s="644"/>
      <c r="U25" s="643"/>
      <c r="V25" s="513"/>
    </row>
    <row r="26" spans="1:22">
      <c r="A26" s="507">
        <v>3.4</v>
      </c>
      <c r="B26" s="532" t="s">
        <v>632</v>
      </c>
      <c r="C26" s="642">
        <v>14778408.630000001</v>
      </c>
      <c r="D26" s="643">
        <v>11262700</v>
      </c>
      <c r="E26" s="644"/>
      <c r="F26" s="644"/>
      <c r="G26" s="643"/>
      <c r="H26" s="644"/>
      <c r="I26" s="644"/>
      <c r="J26" s="644"/>
      <c r="K26" s="644"/>
      <c r="L26" s="643"/>
      <c r="M26" s="644"/>
      <c r="N26" s="644"/>
      <c r="O26" s="644"/>
      <c r="P26" s="644"/>
      <c r="Q26" s="644"/>
      <c r="R26" s="644"/>
      <c r="S26" s="644"/>
      <c r="T26" s="644"/>
      <c r="U26" s="643"/>
      <c r="V26" s="513"/>
    </row>
    <row r="27" spans="1:22">
      <c r="A27" s="507">
        <v>3.5</v>
      </c>
      <c r="B27" s="532" t="s">
        <v>633</v>
      </c>
      <c r="C27" s="642">
        <v>243137785.18799999</v>
      </c>
      <c r="D27" s="643">
        <v>109251331.09469999</v>
      </c>
      <c r="E27" s="644"/>
      <c r="F27" s="644"/>
      <c r="G27" s="643">
        <v>1026576</v>
      </c>
      <c r="H27" s="644"/>
      <c r="I27" s="644"/>
      <c r="J27" s="644"/>
      <c r="K27" s="644"/>
      <c r="L27" s="643">
        <v>493170.86</v>
      </c>
      <c r="M27" s="644"/>
      <c r="N27" s="644"/>
      <c r="O27" s="644"/>
      <c r="P27" s="644"/>
      <c r="Q27" s="644"/>
      <c r="R27" s="644"/>
      <c r="S27" s="644"/>
      <c r="T27" s="644"/>
      <c r="U27" s="643">
        <v>493170.86</v>
      </c>
      <c r="V27" s="513"/>
    </row>
    <row r="28" spans="1:22">
      <c r="A28" s="507">
        <v>3.6</v>
      </c>
      <c r="B28" s="532" t="s">
        <v>634</v>
      </c>
      <c r="C28" s="642">
        <v>33736905.910800003</v>
      </c>
      <c r="D28" s="643">
        <v>13500</v>
      </c>
      <c r="E28" s="644"/>
      <c r="F28" s="644"/>
      <c r="G28" s="643"/>
      <c r="H28" s="644"/>
      <c r="I28" s="644"/>
      <c r="J28" s="644"/>
      <c r="K28" s="644"/>
      <c r="L28" s="643"/>
      <c r="M28" s="644"/>
      <c r="N28" s="644"/>
      <c r="O28" s="644"/>
      <c r="P28" s="644"/>
      <c r="Q28" s="644"/>
      <c r="R28" s="644"/>
      <c r="S28" s="644"/>
      <c r="T28" s="644"/>
      <c r="U28" s="643"/>
      <c r="V28" s="51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4" sqref="A4"/>
    </sheetView>
  </sheetViews>
  <sheetFormatPr defaultColWidth="9.140625" defaultRowHeight="12.75"/>
  <cols>
    <col min="1" max="1" width="11.85546875" style="510" bestFit="1" customWidth="1"/>
    <col min="2" max="2" width="68.42578125" style="510" customWidth="1"/>
    <col min="3" max="3" width="19.5703125" style="510" customWidth="1"/>
    <col min="4" max="4" width="21.140625" style="510" customWidth="1"/>
    <col min="5" max="5" width="17.140625" style="510" customWidth="1"/>
    <col min="6" max="6" width="22.28515625" style="510" customWidth="1"/>
    <col min="7" max="7" width="19.28515625" style="510" customWidth="1"/>
    <col min="8" max="8" width="17.140625" style="510" customWidth="1"/>
    <col min="9" max="14" width="22.28515625" style="510" customWidth="1"/>
    <col min="15" max="15" width="23" style="510" customWidth="1"/>
    <col min="16" max="16" width="21.7109375" style="510" bestFit="1" customWidth="1"/>
    <col min="17" max="19" width="19" style="510" bestFit="1" customWidth="1"/>
    <col min="20" max="20" width="14.7109375" style="510" customWidth="1"/>
    <col min="21" max="21" width="20" style="510" customWidth="1"/>
    <col min="22" max="16384" width="9.140625" style="510"/>
  </cols>
  <sheetData>
    <row r="1" spans="1:21" ht="13.5">
      <c r="A1" s="501" t="s">
        <v>30</v>
      </c>
      <c r="B1" s="3" t="str">
        <f>'Info '!C2</f>
        <v>JSC "BasisBank"</v>
      </c>
    </row>
    <row r="2" spans="1:21" ht="13.5">
      <c r="A2" s="502" t="s">
        <v>31</v>
      </c>
      <c r="B2" s="537">
        <f>'1. key ratios '!B2</f>
        <v>44651</v>
      </c>
      <c r="C2" s="537"/>
    </row>
    <row r="3" spans="1:21">
      <c r="A3" s="503" t="s">
        <v>637</v>
      </c>
    </row>
    <row r="5" spans="1:21" ht="13.5" customHeight="1">
      <c r="A5" s="756" t="s">
        <v>638</v>
      </c>
      <c r="B5" s="757"/>
      <c r="C5" s="765" t="s">
        <v>639</v>
      </c>
      <c r="D5" s="766"/>
      <c r="E5" s="766"/>
      <c r="F5" s="766"/>
      <c r="G5" s="766"/>
      <c r="H5" s="766"/>
      <c r="I5" s="766"/>
      <c r="J5" s="766"/>
      <c r="K5" s="766"/>
      <c r="L5" s="766"/>
      <c r="M5" s="766"/>
      <c r="N5" s="766"/>
      <c r="O5" s="766"/>
      <c r="P5" s="766"/>
      <c r="Q5" s="766"/>
      <c r="R5" s="766"/>
      <c r="S5" s="766"/>
      <c r="T5" s="767"/>
      <c r="U5" s="549"/>
    </row>
    <row r="6" spans="1:21">
      <c r="A6" s="758"/>
      <c r="B6" s="759"/>
      <c r="C6" s="749" t="s">
        <v>105</v>
      </c>
      <c r="D6" s="762" t="s">
        <v>640</v>
      </c>
      <c r="E6" s="762"/>
      <c r="F6" s="763"/>
      <c r="G6" s="764" t="s">
        <v>641</v>
      </c>
      <c r="H6" s="762"/>
      <c r="I6" s="762"/>
      <c r="J6" s="762"/>
      <c r="K6" s="763"/>
      <c r="L6" s="752" t="s">
        <v>642</v>
      </c>
      <c r="M6" s="753"/>
      <c r="N6" s="753"/>
      <c r="O6" s="753"/>
      <c r="P6" s="753"/>
      <c r="Q6" s="753"/>
      <c r="R6" s="753"/>
      <c r="S6" s="753"/>
      <c r="T6" s="754"/>
      <c r="U6" s="536"/>
    </row>
    <row r="7" spans="1:21">
      <c r="A7" s="760"/>
      <c r="B7" s="761"/>
      <c r="C7" s="750"/>
      <c r="E7" s="530" t="s">
        <v>615</v>
      </c>
      <c r="F7" s="542" t="s">
        <v>616</v>
      </c>
      <c r="H7" s="530" t="s">
        <v>615</v>
      </c>
      <c r="I7" s="542" t="s">
        <v>617</v>
      </c>
      <c r="J7" s="542" t="s">
        <v>618</v>
      </c>
      <c r="K7" s="542" t="s">
        <v>619</v>
      </c>
      <c r="L7" s="553"/>
      <c r="M7" s="530" t="s">
        <v>620</v>
      </c>
      <c r="N7" s="542" t="s">
        <v>618</v>
      </c>
      <c r="O7" s="542" t="s">
        <v>621</v>
      </c>
      <c r="P7" s="542" t="s">
        <v>622</v>
      </c>
      <c r="Q7" s="542" t="s">
        <v>623</v>
      </c>
      <c r="R7" s="542" t="s">
        <v>624</v>
      </c>
      <c r="S7" s="542" t="s">
        <v>625</v>
      </c>
      <c r="T7" s="551" t="s">
        <v>626</v>
      </c>
      <c r="U7" s="549"/>
    </row>
    <row r="8" spans="1:21" s="543" customFormat="1">
      <c r="A8" s="548">
        <v>1</v>
      </c>
      <c r="B8" s="548" t="s">
        <v>628</v>
      </c>
      <c r="C8" s="645">
        <v>1990023112.9935</v>
      </c>
      <c r="D8" s="632">
        <v>1704954748.543</v>
      </c>
      <c r="E8" s="632">
        <v>20569233.062600002</v>
      </c>
      <c r="F8" s="632">
        <v>139704.4</v>
      </c>
      <c r="G8" s="632">
        <v>192491909.29440001</v>
      </c>
      <c r="H8" s="632">
        <v>3878404.8539999998</v>
      </c>
      <c r="I8" s="632">
        <v>12282030.4508</v>
      </c>
      <c r="J8" s="632">
        <v>10828170.3983</v>
      </c>
      <c r="K8" s="632"/>
      <c r="L8" s="632">
        <v>92576455.156100005</v>
      </c>
      <c r="M8" s="632">
        <v>3179626.3095</v>
      </c>
      <c r="N8" s="632">
        <v>1593110.4434</v>
      </c>
      <c r="O8" s="632">
        <v>8517859.1700999998</v>
      </c>
      <c r="P8" s="632">
        <v>8539762.9284000006</v>
      </c>
      <c r="Q8" s="632">
        <v>5907562.7065000003</v>
      </c>
      <c r="R8" s="632">
        <v>4761313.0727000004</v>
      </c>
      <c r="S8" s="632"/>
      <c r="T8" s="632"/>
      <c r="U8" s="547"/>
    </row>
    <row r="9" spans="1:21">
      <c r="A9" s="532">
        <v>1.1000000000000001</v>
      </c>
      <c r="B9" s="532" t="s">
        <v>643</v>
      </c>
      <c r="C9" s="639">
        <v>1599705975.6308</v>
      </c>
      <c r="D9" s="633">
        <v>1338741761.0276</v>
      </c>
      <c r="E9" s="633">
        <v>12065143.802300001</v>
      </c>
      <c r="F9" s="633">
        <v>139704.4</v>
      </c>
      <c r="G9" s="633">
        <v>177887352.48640001</v>
      </c>
      <c r="H9" s="633">
        <v>1100458.6140000001</v>
      </c>
      <c r="I9" s="633">
        <v>8895786.8907999992</v>
      </c>
      <c r="J9" s="633">
        <v>9212210.9682999998</v>
      </c>
      <c r="K9" s="633"/>
      <c r="L9" s="633">
        <v>83076862.116799995</v>
      </c>
      <c r="M9" s="633">
        <v>2496954.2094999999</v>
      </c>
      <c r="N9" s="633">
        <v>1284721.1333999999</v>
      </c>
      <c r="O9" s="633">
        <v>5418310.8092999998</v>
      </c>
      <c r="P9" s="633">
        <v>7251357.9384000003</v>
      </c>
      <c r="Q9" s="633">
        <v>5483964.2648999998</v>
      </c>
      <c r="R9" s="633">
        <v>4761313.0727000004</v>
      </c>
      <c r="S9" s="633"/>
      <c r="T9" s="633"/>
      <c r="U9" s="513"/>
    </row>
    <row r="10" spans="1:21">
      <c r="A10" s="554" t="s">
        <v>14</v>
      </c>
      <c r="B10" s="554" t="s">
        <v>644</v>
      </c>
      <c r="C10" s="646">
        <v>1569118612.1428001</v>
      </c>
      <c r="D10" s="633">
        <v>1312196411.5221</v>
      </c>
      <c r="E10" s="633">
        <v>12065143.802300001</v>
      </c>
      <c r="F10" s="633">
        <v>139704.4</v>
      </c>
      <c r="G10" s="633">
        <v>175273985.17390001</v>
      </c>
      <c r="H10" s="633">
        <v>1082067.1240000001</v>
      </c>
      <c r="I10" s="633">
        <v>7668911.8508000001</v>
      </c>
      <c r="J10" s="633">
        <v>8858382.6682999991</v>
      </c>
      <c r="K10" s="633"/>
      <c r="L10" s="633">
        <v>81648215.446799994</v>
      </c>
      <c r="M10" s="633">
        <v>2419547.1195</v>
      </c>
      <c r="N10" s="633">
        <v>1263080.9834</v>
      </c>
      <c r="O10" s="633">
        <v>4844315.0192999998</v>
      </c>
      <c r="P10" s="633">
        <v>6794020.8383999998</v>
      </c>
      <c r="Q10" s="633">
        <v>5483964.2648999998</v>
      </c>
      <c r="R10" s="633">
        <v>4761313.0727000004</v>
      </c>
      <c r="S10" s="633"/>
      <c r="T10" s="633"/>
      <c r="U10" s="513"/>
    </row>
    <row r="11" spans="1:21">
      <c r="A11" s="522" t="s">
        <v>645</v>
      </c>
      <c r="B11" s="522" t="s">
        <v>646</v>
      </c>
      <c r="C11" s="647">
        <v>1146756520.1077001</v>
      </c>
      <c r="D11" s="633">
        <v>952938608.26110005</v>
      </c>
      <c r="E11" s="633">
        <v>11669774.8342</v>
      </c>
      <c r="F11" s="633">
        <v>139704.4</v>
      </c>
      <c r="G11" s="633">
        <v>141117948.53040001</v>
      </c>
      <c r="H11" s="633">
        <v>473055.21919999999</v>
      </c>
      <c r="I11" s="633">
        <v>5030649.9208000004</v>
      </c>
      <c r="J11" s="633">
        <v>7783969.1083000004</v>
      </c>
      <c r="K11" s="633"/>
      <c r="L11" s="633">
        <v>52699963.316200003</v>
      </c>
      <c r="M11" s="633">
        <v>2004018.5995</v>
      </c>
      <c r="N11" s="633">
        <v>1196317.1534</v>
      </c>
      <c r="O11" s="633">
        <v>3747801.1767000002</v>
      </c>
      <c r="P11" s="633">
        <v>6302683.1350999996</v>
      </c>
      <c r="Q11" s="633">
        <v>5278731.7890999997</v>
      </c>
      <c r="R11" s="633">
        <v>3869748.5466999998</v>
      </c>
      <c r="S11" s="633"/>
      <c r="T11" s="633"/>
      <c r="U11" s="513"/>
    </row>
    <row r="12" spans="1:21">
      <c r="A12" s="522" t="s">
        <v>647</v>
      </c>
      <c r="B12" s="522" t="s">
        <v>648</v>
      </c>
      <c r="C12" s="647">
        <v>163315820.44279999</v>
      </c>
      <c r="D12" s="633">
        <v>144901076.48140001</v>
      </c>
      <c r="E12" s="633">
        <v>170698.67</v>
      </c>
      <c r="F12" s="633"/>
      <c r="G12" s="633">
        <v>13800484.382999999</v>
      </c>
      <c r="H12" s="633">
        <v>329706.34580000001</v>
      </c>
      <c r="I12" s="633">
        <v>1303031.32</v>
      </c>
      <c r="J12" s="633">
        <v>367306.3</v>
      </c>
      <c r="K12" s="633"/>
      <c r="L12" s="633">
        <v>4614259.5784</v>
      </c>
      <c r="M12" s="633">
        <v>415528.52</v>
      </c>
      <c r="N12" s="633"/>
      <c r="O12" s="633">
        <v>650266.32259999996</v>
      </c>
      <c r="P12" s="633">
        <v>306265.25329999998</v>
      </c>
      <c r="Q12" s="633">
        <v>76937.06</v>
      </c>
      <c r="R12" s="633">
        <v>429161.13020000001</v>
      </c>
      <c r="S12" s="633"/>
      <c r="T12" s="633"/>
      <c r="U12" s="513"/>
    </row>
    <row r="13" spans="1:21">
      <c r="A13" s="522" t="s">
        <v>649</v>
      </c>
      <c r="B13" s="522" t="s">
        <v>650</v>
      </c>
      <c r="C13" s="647">
        <v>65888528.102600001</v>
      </c>
      <c r="D13" s="633">
        <v>56418054.723099999</v>
      </c>
      <c r="E13" s="633">
        <v>224670.29810000001</v>
      </c>
      <c r="F13" s="633"/>
      <c r="G13" s="633">
        <v>1816316.9983000001</v>
      </c>
      <c r="H13" s="633"/>
      <c r="I13" s="633">
        <v>868586.25</v>
      </c>
      <c r="J13" s="633">
        <v>325057.26</v>
      </c>
      <c r="K13" s="633"/>
      <c r="L13" s="633">
        <v>7654156.3811999997</v>
      </c>
      <c r="M13" s="633"/>
      <c r="N13" s="633">
        <v>66763.83</v>
      </c>
      <c r="O13" s="633">
        <v>257234.69</v>
      </c>
      <c r="P13" s="633">
        <v>185072.45</v>
      </c>
      <c r="Q13" s="633">
        <v>128295.4158</v>
      </c>
      <c r="R13" s="633">
        <v>462403.3958</v>
      </c>
      <c r="S13" s="633"/>
      <c r="T13" s="633"/>
      <c r="U13" s="513"/>
    </row>
    <row r="14" spans="1:21">
      <c r="A14" s="522" t="s">
        <v>651</v>
      </c>
      <c r="B14" s="522" t="s">
        <v>652</v>
      </c>
      <c r="C14" s="647">
        <v>193157743.48969999</v>
      </c>
      <c r="D14" s="633">
        <v>157938672.05649999</v>
      </c>
      <c r="E14" s="633"/>
      <c r="F14" s="633"/>
      <c r="G14" s="633">
        <v>18539235.262200002</v>
      </c>
      <c r="H14" s="633">
        <v>279305.55900000001</v>
      </c>
      <c r="I14" s="633">
        <v>466644.36</v>
      </c>
      <c r="J14" s="633">
        <v>382050</v>
      </c>
      <c r="K14" s="633"/>
      <c r="L14" s="633">
        <v>16679836.171</v>
      </c>
      <c r="M14" s="633"/>
      <c r="N14" s="633"/>
      <c r="O14" s="633">
        <v>189012.83</v>
      </c>
      <c r="P14" s="633"/>
      <c r="Q14" s="633"/>
      <c r="R14" s="633"/>
      <c r="S14" s="633"/>
      <c r="T14" s="633"/>
      <c r="U14" s="513"/>
    </row>
    <row r="15" spans="1:21">
      <c r="A15" s="523">
        <v>1.2</v>
      </c>
      <c r="B15" s="523" t="s">
        <v>653</v>
      </c>
      <c r="C15" s="639">
        <v>70912386.045699999</v>
      </c>
      <c r="D15" s="633">
        <v>26643718.934</v>
      </c>
      <c r="E15" s="633">
        <v>241302.7494</v>
      </c>
      <c r="F15" s="633">
        <v>2794.09</v>
      </c>
      <c r="G15" s="633">
        <v>17716568.4976</v>
      </c>
      <c r="H15" s="633">
        <v>110045.8158</v>
      </c>
      <c r="I15" s="633">
        <v>889578.69850000006</v>
      </c>
      <c r="J15" s="633">
        <v>921220.98190000001</v>
      </c>
      <c r="K15" s="633"/>
      <c r="L15" s="633">
        <v>26552098.614100002</v>
      </c>
      <c r="M15" s="633">
        <v>840924.57429999998</v>
      </c>
      <c r="N15" s="633">
        <v>392889.09090000001</v>
      </c>
      <c r="O15" s="633">
        <v>2038059.6965000001</v>
      </c>
      <c r="P15" s="633">
        <v>2608173.1678999998</v>
      </c>
      <c r="Q15" s="633">
        <v>1699989.7227</v>
      </c>
      <c r="R15" s="633">
        <v>1913083.6158</v>
      </c>
      <c r="S15" s="633"/>
      <c r="T15" s="633"/>
      <c r="U15" s="513"/>
    </row>
    <row r="16" spans="1:21">
      <c r="A16" s="555">
        <v>1.3</v>
      </c>
      <c r="B16" s="523" t="s">
        <v>701</v>
      </c>
      <c r="C16" s="633"/>
      <c r="D16" s="633"/>
      <c r="E16" s="633"/>
      <c r="F16" s="633"/>
      <c r="G16" s="633"/>
      <c r="H16" s="633"/>
      <c r="I16" s="633"/>
      <c r="J16" s="633"/>
      <c r="K16" s="633"/>
      <c r="L16" s="633"/>
      <c r="M16" s="633"/>
      <c r="N16" s="633"/>
      <c r="O16" s="633"/>
      <c r="P16" s="633"/>
      <c r="Q16" s="633"/>
      <c r="R16" s="633"/>
      <c r="S16" s="633"/>
      <c r="T16" s="633"/>
      <c r="U16" s="513"/>
    </row>
    <row r="17" spans="1:21">
      <c r="A17" s="526" t="s">
        <v>654</v>
      </c>
      <c r="B17" s="524" t="s">
        <v>655</v>
      </c>
      <c r="C17" s="648">
        <v>1518976870.6498001</v>
      </c>
      <c r="D17" s="633">
        <v>1273225802.0743001</v>
      </c>
      <c r="E17" s="633">
        <v>12065143.802300001</v>
      </c>
      <c r="F17" s="633">
        <v>139704.4</v>
      </c>
      <c r="G17" s="633">
        <v>168569300.75549999</v>
      </c>
      <c r="H17" s="633">
        <v>921357.00300000003</v>
      </c>
      <c r="I17" s="633">
        <v>8731125.1470999997</v>
      </c>
      <c r="J17" s="633">
        <v>9132464.8789000008</v>
      </c>
      <c r="K17" s="633"/>
      <c r="L17" s="633">
        <v>77181767.819999993</v>
      </c>
      <c r="M17" s="633">
        <v>2496954.2094999999</v>
      </c>
      <c r="N17" s="633">
        <v>1284721.1333999999</v>
      </c>
      <c r="O17" s="633">
        <v>5414085.8384999996</v>
      </c>
      <c r="P17" s="633">
        <v>7251357.9384000003</v>
      </c>
      <c r="Q17" s="633">
        <v>5483964.2648999998</v>
      </c>
      <c r="R17" s="633">
        <v>4761313.0727000004</v>
      </c>
      <c r="S17" s="633"/>
      <c r="T17" s="633"/>
      <c r="U17" s="513"/>
    </row>
    <row r="18" spans="1:21">
      <c r="A18" s="525" t="s">
        <v>656</v>
      </c>
      <c r="B18" s="525" t="s">
        <v>657</v>
      </c>
      <c r="C18" s="649">
        <v>1491958147.7960999</v>
      </c>
      <c r="D18" s="633">
        <v>1250329763.9131</v>
      </c>
      <c r="E18" s="633">
        <v>12065143.802300001</v>
      </c>
      <c r="F18" s="633">
        <v>139704.4</v>
      </c>
      <c r="G18" s="633">
        <v>165961669.903</v>
      </c>
      <c r="H18" s="633">
        <v>908701.973</v>
      </c>
      <c r="I18" s="633">
        <v>7504250.1070999997</v>
      </c>
      <c r="J18" s="633">
        <v>8778636.5789000001</v>
      </c>
      <c r="K18" s="633"/>
      <c r="L18" s="633">
        <v>75666713.980000004</v>
      </c>
      <c r="M18" s="633">
        <v>2419547.1195</v>
      </c>
      <c r="N18" s="633">
        <v>1263080.9834</v>
      </c>
      <c r="O18" s="633">
        <v>4840090.0484999996</v>
      </c>
      <c r="P18" s="633">
        <v>6794020.8383999998</v>
      </c>
      <c r="Q18" s="633">
        <v>5483964.2648999998</v>
      </c>
      <c r="R18" s="633">
        <v>4761313.0727000004</v>
      </c>
      <c r="S18" s="633"/>
      <c r="T18" s="633"/>
      <c r="U18" s="513"/>
    </row>
    <row r="19" spans="1:21">
      <c r="A19" s="526" t="s">
        <v>658</v>
      </c>
      <c r="B19" s="526" t="s">
        <v>659</v>
      </c>
      <c r="C19" s="650">
        <v>2971029844.8736</v>
      </c>
      <c r="D19" s="633">
        <v>2619136811.1115999</v>
      </c>
      <c r="E19" s="633">
        <v>46762743.733599998</v>
      </c>
      <c r="F19" s="633">
        <v>234634.7629</v>
      </c>
      <c r="G19" s="633">
        <v>256587165.95410001</v>
      </c>
      <c r="H19" s="633">
        <v>2092230.3592000001</v>
      </c>
      <c r="I19" s="633">
        <v>9659368.3968000002</v>
      </c>
      <c r="J19" s="633">
        <v>10883844.603499999</v>
      </c>
      <c r="K19" s="633"/>
      <c r="L19" s="633">
        <v>95305867.807899997</v>
      </c>
      <c r="M19" s="633">
        <v>4935050.7896999996</v>
      </c>
      <c r="N19" s="633">
        <v>5261170.1081999997</v>
      </c>
      <c r="O19" s="633">
        <v>7460893.2050000001</v>
      </c>
      <c r="P19" s="633">
        <v>10330640.6927</v>
      </c>
      <c r="Q19" s="633">
        <v>7675237.9686000003</v>
      </c>
      <c r="R19" s="633">
        <v>7223481.8991</v>
      </c>
      <c r="S19" s="633"/>
      <c r="T19" s="633"/>
      <c r="U19" s="513"/>
    </row>
    <row r="20" spans="1:21">
      <c r="A20" s="525" t="s">
        <v>660</v>
      </c>
      <c r="B20" s="525" t="s">
        <v>657</v>
      </c>
      <c r="C20" s="649">
        <v>2925436369.1998</v>
      </c>
      <c r="D20" s="633">
        <v>2580328156.3951998</v>
      </c>
      <c r="E20" s="633">
        <v>46762743.733599998</v>
      </c>
      <c r="F20" s="633">
        <v>234634.7629</v>
      </c>
      <c r="G20" s="633">
        <v>251733489.9341</v>
      </c>
      <c r="H20" s="633">
        <v>2077026.9391999999</v>
      </c>
      <c r="I20" s="633">
        <v>8057872.2416000003</v>
      </c>
      <c r="J20" s="633">
        <v>10475924.4035</v>
      </c>
      <c r="K20" s="633"/>
      <c r="L20" s="633">
        <v>93374722.870499998</v>
      </c>
      <c r="M20" s="633">
        <v>4861668.3797000004</v>
      </c>
      <c r="N20" s="633">
        <v>5249748.2582</v>
      </c>
      <c r="O20" s="633">
        <v>6795999.9950000001</v>
      </c>
      <c r="P20" s="633">
        <v>9955776.7927000001</v>
      </c>
      <c r="Q20" s="633">
        <v>7500478.4730000002</v>
      </c>
      <c r="R20" s="633">
        <v>7210905.8923000004</v>
      </c>
      <c r="S20" s="633"/>
      <c r="T20" s="633"/>
      <c r="U20" s="513"/>
    </row>
    <row r="21" spans="1:21">
      <c r="A21" s="527">
        <v>1.4</v>
      </c>
      <c r="B21" s="528" t="s">
        <v>661</v>
      </c>
      <c r="C21" s="651">
        <v>7256244.1162</v>
      </c>
      <c r="D21" s="633">
        <v>5407385.2290000003</v>
      </c>
      <c r="E21" s="633">
        <v>25240.912</v>
      </c>
      <c r="F21" s="633"/>
      <c r="G21" s="633">
        <v>1571794.0622</v>
      </c>
      <c r="H21" s="633"/>
      <c r="I21" s="633"/>
      <c r="J21" s="633">
        <v>23780.241999999998</v>
      </c>
      <c r="K21" s="633"/>
      <c r="L21" s="633">
        <v>277064.82500000001</v>
      </c>
      <c r="M21" s="633">
        <v>15593.138000000001</v>
      </c>
      <c r="N21" s="633"/>
      <c r="O21" s="633">
        <v>25961.563999999998</v>
      </c>
      <c r="P21" s="633"/>
      <c r="Q21" s="633">
        <v>122395.10549999999</v>
      </c>
      <c r="R21" s="633">
        <v>113115.0175</v>
      </c>
      <c r="S21" s="633"/>
      <c r="T21" s="633"/>
      <c r="U21" s="513"/>
    </row>
    <row r="22" spans="1:21">
      <c r="A22" s="527">
        <v>1.5</v>
      </c>
      <c r="B22" s="528" t="s">
        <v>662</v>
      </c>
      <c r="C22" s="651">
        <v>922420.40330000001</v>
      </c>
      <c r="D22" s="633">
        <v>922420.40330000001</v>
      </c>
      <c r="E22" s="633"/>
      <c r="F22" s="633"/>
      <c r="G22" s="633"/>
      <c r="H22" s="633"/>
      <c r="I22" s="633"/>
      <c r="J22" s="633"/>
      <c r="K22" s="633"/>
      <c r="L22" s="633"/>
      <c r="M22" s="633"/>
      <c r="N22" s="633"/>
      <c r="O22" s="633"/>
      <c r="P22" s="633"/>
      <c r="Q22" s="633"/>
      <c r="R22" s="633"/>
      <c r="S22" s="633"/>
      <c r="T22" s="633"/>
      <c r="U22" s="51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4" sqref="A4"/>
    </sheetView>
  </sheetViews>
  <sheetFormatPr defaultColWidth="9.140625" defaultRowHeight="12.75"/>
  <cols>
    <col min="1" max="1" width="11.85546875" style="510" bestFit="1" customWidth="1"/>
    <col min="2" max="2" width="64.42578125" style="510" customWidth="1"/>
    <col min="3" max="5" width="14.5703125" style="510" customWidth="1"/>
    <col min="6" max="7" width="14.5703125" style="556" customWidth="1"/>
    <col min="8" max="9" width="14.5703125" style="510" customWidth="1"/>
    <col min="10" max="14" width="14.5703125" style="556" customWidth="1"/>
    <col min="15" max="15" width="18.85546875" style="510" bestFit="1" customWidth="1"/>
    <col min="16" max="16384" width="9.140625" style="510"/>
  </cols>
  <sheetData>
    <row r="1" spans="1:15" ht="13.5">
      <c r="A1" s="501" t="s">
        <v>30</v>
      </c>
      <c r="B1" s="3" t="str">
        <f>'Info '!C2</f>
        <v>JSC "BasisBank"</v>
      </c>
      <c r="F1" s="510"/>
      <c r="G1" s="510"/>
      <c r="J1" s="510"/>
      <c r="K1" s="510"/>
      <c r="L1" s="510"/>
      <c r="M1" s="510"/>
      <c r="N1" s="510"/>
    </row>
    <row r="2" spans="1:15" ht="13.5">
      <c r="A2" s="502" t="s">
        <v>31</v>
      </c>
      <c r="B2" s="537">
        <f>'1. key ratios '!B2</f>
        <v>44651</v>
      </c>
      <c r="F2" s="510"/>
      <c r="G2" s="510"/>
      <c r="J2" s="510"/>
      <c r="K2" s="510"/>
      <c r="L2" s="510"/>
      <c r="M2" s="510"/>
      <c r="N2" s="510"/>
    </row>
    <row r="3" spans="1:15">
      <c r="A3" s="503" t="s">
        <v>663</v>
      </c>
      <c r="F3" s="510"/>
      <c r="G3" s="510"/>
      <c r="J3" s="510"/>
      <c r="K3" s="510"/>
      <c r="L3" s="510"/>
      <c r="M3" s="510"/>
      <c r="N3" s="510"/>
    </row>
    <row r="4" spans="1:15">
      <c r="F4" s="510"/>
      <c r="G4" s="510"/>
      <c r="J4" s="510"/>
      <c r="K4" s="510"/>
      <c r="L4" s="510"/>
      <c r="M4" s="510"/>
      <c r="N4" s="510"/>
    </row>
    <row r="5" spans="1:15" ht="46.5" customHeight="1">
      <c r="A5" s="723" t="s">
        <v>689</v>
      </c>
      <c r="B5" s="724"/>
      <c r="C5" s="768" t="s">
        <v>664</v>
      </c>
      <c r="D5" s="769"/>
      <c r="E5" s="769"/>
      <c r="F5" s="769"/>
      <c r="G5" s="769"/>
      <c r="H5" s="770"/>
      <c r="I5" s="768" t="s">
        <v>665</v>
      </c>
      <c r="J5" s="771"/>
      <c r="K5" s="771"/>
      <c r="L5" s="771"/>
      <c r="M5" s="771"/>
      <c r="N5" s="772"/>
      <c r="O5" s="773" t="s">
        <v>666</v>
      </c>
    </row>
    <row r="6" spans="1:15" ht="75" customHeight="1">
      <c r="A6" s="727"/>
      <c r="B6" s="728"/>
      <c r="C6" s="529"/>
      <c r="D6" s="530" t="s">
        <v>667</v>
      </c>
      <c r="E6" s="530" t="s">
        <v>668</v>
      </c>
      <c r="F6" s="530" t="s">
        <v>669</v>
      </c>
      <c r="G6" s="530" t="s">
        <v>670</v>
      </c>
      <c r="H6" s="530" t="s">
        <v>671</v>
      </c>
      <c r="I6" s="535"/>
      <c r="J6" s="530" t="s">
        <v>667</v>
      </c>
      <c r="K6" s="530" t="s">
        <v>668</v>
      </c>
      <c r="L6" s="530" t="s">
        <v>669</v>
      </c>
      <c r="M6" s="530" t="s">
        <v>670</v>
      </c>
      <c r="N6" s="530" t="s">
        <v>671</v>
      </c>
      <c r="O6" s="774"/>
    </row>
    <row r="7" spans="1:15">
      <c r="A7" s="507">
        <v>1</v>
      </c>
      <c r="B7" s="511" t="s">
        <v>692</v>
      </c>
      <c r="C7" s="652">
        <v>52228761.3653</v>
      </c>
      <c r="D7" s="633">
        <v>49425551.233400002</v>
      </c>
      <c r="E7" s="633">
        <v>1689210.9519</v>
      </c>
      <c r="F7" s="653">
        <v>921574.01450000005</v>
      </c>
      <c r="G7" s="653">
        <v>153032.25</v>
      </c>
      <c r="H7" s="633">
        <v>39392.915500000003</v>
      </c>
      <c r="I7" s="633">
        <v>1542236.9224</v>
      </c>
      <c r="J7" s="653">
        <v>980934.57129999995</v>
      </c>
      <c r="K7" s="653">
        <v>168921.05559999999</v>
      </c>
      <c r="L7" s="653">
        <v>276472.21000000002</v>
      </c>
      <c r="M7" s="653">
        <v>76516.17</v>
      </c>
      <c r="N7" s="653">
        <v>39392.915500000003</v>
      </c>
      <c r="O7" s="507"/>
    </row>
    <row r="8" spans="1:15">
      <c r="A8" s="507">
        <v>2</v>
      </c>
      <c r="B8" s="511" t="s">
        <v>562</v>
      </c>
      <c r="C8" s="652">
        <v>96728871.236000001</v>
      </c>
      <c r="D8" s="633">
        <v>93822554.613100007</v>
      </c>
      <c r="E8" s="633">
        <v>1500815.1606999999</v>
      </c>
      <c r="F8" s="654">
        <v>1369722.0935</v>
      </c>
      <c r="G8" s="654">
        <v>26043.02</v>
      </c>
      <c r="H8" s="633">
        <v>9736.3487000000005</v>
      </c>
      <c r="I8" s="633">
        <v>2032593.6562000001</v>
      </c>
      <c r="J8" s="654">
        <v>1448837.6771</v>
      </c>
      <c r="K8" s="654">
        <v>150081.5091</v>
      </c>
      <c r="L8" s="654">
        <v>410916.60129999998</v>
      </c>
      <c r="M8" s="654">
        <v>13021.52</v>
      </c>
      <c r="N8" s="654">
        <v>9736.3487000000005</v>
      </c>
      <c r="O8" s="507"/>
    </row>
    <row r="9" spans="1:15">
      <c r="A9" s="507">
        <v>3</v>
      </c>
      <c r="B9" s="511" t="s">
        <v>563</v>
      </c>
      <c r="C9" s="652">
        <v>388442.60249999998</v>
      </c>
      <c r="D9" s="633">
        <v>236897.64</v>
      </c>
      <c r="E9" s="633"/>
      <c r="F9" s="653">
        <v>151544.96249999999</v>
      </c>
      <c r="G9" s="653"/>
      <c r="H9" s="633"/>
      <c r="I9" s="633">
        <v>50201.426299999999</v>
      </c>
      <c r="J9" s="653">
        <v>4737.95</v>
      </c>
      <c r="K9" s="653"/>
      <c r="L9" s="653">
        <v>45463.476300000002</v>
      </c>
      <c r="M9" s="653"/>
      <c r="N9" s="653"/>
      <c r="O9" s="507"/>
    </row>
    <row r="10" spans="1:15">
      <c r="A10" s="507">
        <v>4</v>
      </c>
      <c r="B10" s="511" t="s">
        <v>693</v>
      </c>
      <c r="C10" s="652">
        <v>99983447.419699997</v>
      </c>
      <c r="D10" s="633">
        <v>86177657.098399997</v>
      </c>
      <c r="E10" s="633">
        <v>5630952.5883999998</v>
      </c>
      <c r="F10" s="653">
        <v>5761538.2355000004</v>
      </c>
      <c r="G10" s="653">
        <v>2408887.1674000002</v>
      </c>
      <c r="H10" s="633">
        <v>4412.33</v>
      </c>
      <c r="I10" s="633">
        <v>5198137.8365000002</v>
      </c>
      <c r="J10" s="653">
        <v>1697725.2429</v>
      </c>
      <c r="K10" s="653">
        <v>563095.25419999997</v>
      </c>
      <c r="L10" s="653">
        <v>1728461.4312</v>
      </c>
      <c r="M10" s="653">
        <v>1204443.5782000001</v>
      </c>
      <c r="N10" s="653">
        <v>4412.33</v>
      </c>
      <c r="O10" s="507"/>
    </row>
    <row r="11" spans="1:15">
      <c r="A11" s="507">
        <v>5</v>
      </c>
      <c r="B11" s="511" t="s">
        <v>564</v>
      </c>
      <c r="C11" s="652">
        <v>208416439.09009999</v>
      </c>
      <c r="D11" s="633">
        <v>179276540.99059999</v>
      </c>
      <c r="E11" s="633">
        <v>27207941.098299999</v>
      </c>
      <c r="F11" s="653">
        <v>1929944.4312</v>
      </c>
      <c r="G11" s="653">
        <v>2000</v>
      </c>
      <c r="H11" s="633">
        <v>12.57</v>
      </c>
      <c r="I11" s="633">
        <v>6863886.5253999997</v>
      </c>
      <c r="J11" s="653">
        <v>3583588.6877000001</v>
      </c>
      <c r="K11" s="653">
        <v>2700302.0236999998</v>
      </c>
      <c r="L11" s="653">
        <v>578983.24399999995</v>
      </c>
      <c r="M11" s="653">
        <v>1000</v>
      </c>
      <c r="N11" s="653">
        <v>12.57</v>
      </c>
      <c r="O11" s="507"/>
    </row>
    <row r="12" spans="1:15">
      <c r="A12" s="507">
        <v>6</v>
      </c>
      <c r="B12" s="511" t="s">
        <v>565</v>
      </c>
      <c r="C12" s="652">
        <v>98220348.173099995</v>
      </c>
      <c r="D12" s="633">
        <v>77631979.993100002</v>
      </c>
      <c r="E12" s="633">
        <v>18717931.390000001</v>
      </c>
      <c r="F12" s="653">
        <v>1827836.97</v>
      </c>
      <c r="G12" s="653">
        <v>18637.71</v>
      </c>
      <c r="H12" s="633">
        <v>23962.11</v>
      </c>
      <c r="I12" s="633">
        <v>3950911.1989000002</v>
      </c>
      <c r="J12" s="653">
        <v>1497486.0179000001</v>
      </c>
      <c r="K12" s="653">
        <v>1871793.111</v>
      </c>
      <c r="L12" s="653">
        <v>548351.1</v>
      </c>
      <c r="M12" s="653">
        <v>9318.86</v>
      </c>
      <c r="N12" s="653">
        <v>23962.11</v>
      </c>
      <c r="O12" s="507"/>
    </row>
    <row r="13" spans="1:15">
      <c r="A13" s="507">
        <v>7</v>
      </c>
      <c r="B13" s="511" t="s">
        <v>566</v>
      </c>
      <c r="C13" s="652">
        <v>47563410.567699999</v>
      </c>
      <c r="D13" s="633">
        <v>42461677.370300002</v>
      </c>
      <c r="E13" s="633">
        <v>4484561.0618000003</v>
      </c>
      <c r="F13" s="653">
        <v>614547.19559999998</v>
      </c>
      <c r="G13" s="653">
        <v>2600.48</v>
      </c>
      <c r="H13" s="633">
        <v>24.46</v>
      </c>
      <c r="I13" s="633">
        <v>1483378.3197999999</v>
      </c>
      <c r="J13" s="653">
        <v>849233.39040000003</v>
      </c>
      <c r="K13" s="653">
        <v>448456.09129999997</v>
      </c>
      <c r="L13" s="653">
        <v>184364.13810000001</v>
      </c>
      <c r="M13" s="653">
        <v>1300.24</v>
      </c>
      <c r="N13" s="653">
        <v>24.46</v>
      </c>
      <c r="O13" s="507"/>
    </row>
    <row r="14" spans="1:15">
      <c r="A14" s="507">
        <v>8</v>
      </c>
      <c r="B14" s="511" t="s">
        <v>567</v>
      </c>
      <c r="C14" s="652">
        <v>97059419.888600007</v>
      </c>
      <c r="D14" s="633">
        <v>86177377.099700004</v>
      </c>
      <c r="E14" s="633">
        <v>9840588.9601000007</v>
      </c>
      <c r="F14" s="653">
        <v>962325.45880000002</v>
      </c>
      <c r="G14" s="653">
        <v>66968.649999999994</v>
      </c>
      <c r="H14" s="633">
        <v>12159.72</v>
      </c>
      <c r="I14" s="633">
        <v>3031015.9010999999</v>
      </c>
      <c r="J14" s="653">
        <v>1712615.3737999999</v>
      </c>
      <c r="K14" s="653">
        <v>984058.83779999998</v>
      </c>
      <c r="L14" s="653">
        <v>288697.62949999998</v>
      </c>
      <c r="M14" s="653">
        <v>33484.339999999997</v>
      </c>
      <c r="N14" s="653">
        <v>12159.72</v>
      </c>
      <c r="O14" s="507"/>
    </row>
    <row r="15" spans="1:15">
      <c r="A15" s="507">
        <v>9</v>
      </c>
      <c r="B15" s="511" t="s">
        <v>568</v>
      </c>
      <c r="C15" s="652">
        <v>57997158.773900002</v>
      </c>
      <c r="D15" s="633">
        <v>26697418.448899999</v>
      </c>
      <c r="E15" s="633">
        <v>24570274.055399999</v>
      </c>
      <c r="F15" s="653">
        <v>6717075.5296</v>
      </c>
      <c r="G15" s="653"/>
      <c r="H15" s="633">
        <v>12390.74</v>
      </c>
      <c r="I15" s="633">
        <v>5017196.7428000001</v>
      </c>
      <c r="J15" s="653">
        <v>532655.9669</v>
      </c>
      <c r="K15" s="653">
        <v>2457027.3785000001</v>
      </c>
      <c r="L15" s="653">
        <v>2015122.6573999999</v>
      </c>
      <c r="M15" s="653"/>
      <c r="N15" s="653">
        <v>12390.74</v>
      </c>
      <c r="O15" s="507"/>
    </row>
    <row r="16" spans="1:15">
      <c r="A16" s="507">
        <v>10</v>
      </c>
      <c r="B16" s="511" t="s">
        <v>569</v>
      </c>
      <c r="C16" s="652">
        <v>5760017.2823999999</v>
      </c>
      <c r="D16" s="633">
        <v>4968538.9145</v>
      </c>
      <c r="E16" s="633"/>
      <c r="F16" s="653">
        <v>791478.36789999995</v>
      </c>
      <c r="G16" s="653"/>
      <c r="H16" s="633"/>
      <c r="I16" s="633">
        <v>336814.16200000001</v>
      </c>
      <c r="J16" s="653">
        <v>99370.700400000002</v>
      </c>
      <c r="K16" s="653"/>
      <c r="L16" s="653">
        <v>237443.46160000001</v>
      </c>
      <c r="M16" s="653"/>
      <c r="N16" s="653"/>
      <c r="O16" s="507"/>
    </row>
    <row r="17" spans="1:15">
      <c r="A17" s="507">
        <v>11</v>
      </c>
      <c r="B17" s="511" t="s">
        <v>570</v>
      </c>
      <c r="C17" s="652">
        <v>1788716.6632000001</v>
      </c>
      <c r="D17" s="633">
        <v>1740670.5632</v>
      </c>
      <c r="E17" s="633">
        <v>18226.87</v>
      </c>
      <c r="F17" s="653">
        <v>29819.23</v>
      </c>
      <c r="G17" s="653"/>
      <c r="H17" s="633"/>
      <c r="I17" s="633">
        <v>45581.817300000002</v>
      </c>
      <c r="J17" s="653">
        <v>34813.357300000003</v>
      </c>
      <c r="K17" s="653">
        <v>1822.69</v>
      </c>
      <c r="L17" s="653">
        <v>8945.77</v>
      </c>
      <c r="M17" s="653"/>
      <c r="N17" s="653"/>
      <c r="O17" s="507"/>
    </row>
    <row r="18" spans="1:15">
      <c r="A18" s="507">
        <v>12</v>
      </c>
      <c r="B18" s="511" t="s">
        <v>571</v>
      </c>
      <c r="C18" s="652">
        <v>94378784.106700003</v>
      </c>
      <c r="D18" s="633">
        <v>93822249.491899997</v>
      </c>
      <c r="E18" s="633">
        <v>326783.82520000002</v>
      </c>
      <c r="F18" s="653">
        <v>214788.71960000001</v>
      </c>
      <c r="G18" s="653">
        <v>10446.959999999999</v>
      </c>
      <c r="H18" s="633">
        <v>4515.1099999999997</v>
      </c>
      <c r="I18" s="633">
        <v>1872450.8277</v>
      </c>
      <c r="J18" s="653">
        <v>1765597.2588</v>
      </c>
      <c r="K18" s="653">
        <v>32678.370699999999</v>
      </c>
      <c r="L18" s="653">
        <v>64436.608200000002</v>
      </c>
      <c r="M18" s="653">
        <v>5223.4799999999996</v>
      </c>
      <c r="N18" s="653">
        <v>4515.1099999999997</v>
      </c>
      <c r="O18" s="507"/>
    </row>
    <row r="19" spans="1:15">
      <c r="A19" s="507">
        <v>13</v>
      </c>
      <c r="B19" s="511" t="s">
        <v>572</v>
      </c>
      <c r="C19" s="652">
        <v>12695864.025900001</v>
      </c>
      <c r="D19" s="633">
        <v>12067607.503799999</v>
      </c>
      <c r="E19" s="633">
        <v>550623.0196</v>
      </c>
      <c r="F19" s="653">
        <v>72909.84</v>
      </c>
      <c r="G19" s="653">
        <v>4618.97</v>
      </c>
      <c r="H19" s="633">
        <v>104.6925</v>
      </c>
      <c r="I19" s="633">
        <v>312717.4926</v>
      </c>
      <c r="J19" s="653">
        <v>233368.06419999999</v>
      </c>
      <c r="K19" s="653">
        <v>55062.275900000001</v>
      </c>
      <c r="L19" s="653">
        <v>21872.97</v>
      </c>
      <c r="M19" s="653">
        <v>2309.4899999999998</v>
      </c>
      <c r="N19" s="653">
        <v>104.6925</v>
      </c>
      <c r="O19" s="507"/>
    </row>
    <row r="20" spans="1:15">
      <c r="A20" s="507">
        <v>14</v>
      </c>
      <c r="B20" s="511" t="s">
        <v>573</v>
      </c>
      <c r="C20" s="652">
        <v>113545155.6662</v>
      </c>
      <c r="D20" s="633">
        <v>72851844.047800004</v>
      </c>
      <c r="E20" s="633">
        <v>24783788.693999998</v>
      </c>
      <c r="F20" s="653">
        <v>15900368.634400001</v>
      </c>
      <c r="G20" s="653">
        <v>4047</v>
      </c>
      <c r="H20" s="633">
        <v>5107.29</v>
      </c>
      <c r="I20" s="633">
        <v>8703488.6704999991</v>
      </c>
      <c r="J20" s="653">
        <v>1450522.9901000001</v>
      </c>
      <c r="K20" s="653">
        <v>2475724.6505999998</v>
      </c>
      <c r="L20" s="653">
        <v>4770110.2397999996</v>
      </c>
      <c r="M20" s="653">
        <v>2023.5</v>
      </c>
      <c r="N20" s="653">
        <v>5107.29</v>
      </c>
      <c r="O20" s="507"/>
    </row>
    <row r="21" spans="1:15">
      <c r="A21" s="507">
        <v>15</v>
      </c>
      <c r="B21" s="511" t="s">
        <v>574</v>
      </c>
      <c r="C21" s="652">
        <v>36092696.980899997</v>
      </c>
      <c r="D21" s="633">
        <v>11994284.414799999</v>
      </c>
      <c r="E21" s="633">
        <v>4214717.7905000001</v>
      </c>
      <c r="F21" s="653">
        <v>19847955.518399999</v>
      </c>
      <c r="G21" s="653">
        <v>35739.2572</v>
      </c>
      <c r="H21" s="633"/>
      <c r="I21" s="633">
        <v>6602065.3287000004</v>
      </c>
      <c r="J21" s="653">
        <v>208337.47039999999</v>
      </c>
      <c r="K21" s="653">
        <v>421471.6961</v>
      </c>
      <c r="L21" s="653">
        <v>5954386.5647</v>
      </c>
      <c r="M21" s="653">
        <v>17869.5975</v>
      </c>
      <c r="N21" s="653"/>
      <c r="O21" s="507"/>
    </row>
    <row r="22" spans="1:15">
      <c r="A22" s="507">
        <v>16</v>
      </c>
      <c r="B22" s="511" t="s">
        <v>575</v>
      </c>
      <c r="C22" s="652">
        <v>22884594.951200001</v>
      </c>
      <c r="D22" s="633">
        <v>13801580.2859</v>
      </c>
      <c r="E22" s="633">
        <v>8790008.0307</v>
      </c>
      <c r="F22" s="653">
        <v>218848.1446</v>
      </c>
      <c r="G22" s="653">
        <v>74142.259999999995</v>
      </c>
      <c r="H22" s="633">
        <v>16.23</v>
      </c>
      <c r="I22" s="633">
        <v>1257374.2079</v>
      </c>
      <c r="J22" s="653">
        <v>275631.59539999999</v>
      </c>
      <c r="K22" s="653">
        <v>879000.79779999994</v>
      </c>
      <c r="L22" s="653">
        <v>65654.434699999998</v>
      </c>
      <c r="M22" s="653">
        <v>37071.15</v>
      </c>
      <c r="N22" s="653">
        <v>16.23</v>
      </c>
      <c r="O22" s="507"/>
    </row>
    <row r="23" spans="1:15">
      <c r="A23" s="507">
        <v>17</v>
      </c>
      <c r="B23" s="511" t="s">
        <v>696</v>
      </c>
      <c r="C23" s="652">
        <v>13163456.721799999</v>
      </c>
      <c r="D23" s="633">
        <v>3692270.5721</v>
      </c>
      <c r="E23" s="633">
        <v>9137706.0588000007</v>
      </c>
      <c r="F23" s="653"/>
      <c r="G23" s="653">
        <v>333480.09090000001</v>
      </c>
      <c r="H23" s="633"/>
      <c r="I23" s="633">
        <v>1115687.8370000001</v>
      </c>
      <c r="J23" s="653">
        <v>73845.372300000003</v>
      </c>
      <c r="K23" s="653">
        <v>875102.43480000005</v>
      </c>
      <c r="L23" s="653"/>
      <c r="M23" s="653">
        <v>166740.02989999999</v>
      </c>
      <c r="N23" s="653"/>
      <c r="O23" s="507"/>
    </row>
    <row r="24" spans="1:15">
      <c r="A24" s="507">
        <v>18</v>
      </c>
      <c r="B24" s="511" t="s">
        <v>576</v>
      </c>
      <c r="C24" s="652">
        <v>80489698.470500007</v>
      </c>
      <c r="D24" s="633">
        <v>79661304.787200004</v>
      </c>
      <c r="E24" s="633">
        <v>661071.20250000001</v>
      </c>
      <c r="F24" s="653">
        <v>140569.51079999999</v>
      </c>
      <c r="G24" s="653">
        <v>26670.85</v>
      </c>
      <c r="H24" s="633">
        <v>82.12</v>
      </c>
      <c r="I24" s="633">
        <v>1714921.6528</v>
      </c>
      <c r="J24" s="653">
        <v>1593226.0093</v>
      </c>
      <c r="K24" s="653">
        <v>66107.2353</v>
      </c>
      <c r="L24" s="653">
        <v>42170.858200000002</v>
      </c>
      <c r="M24" s="653">
        <v>13335.43</v>
      </c>
      <c r="N24" s="653">
        <v>82.12</v>
      </c>
      <c r="O24" s="507"/>
    </row>
    <row r="25" spans="1:15">
      <c r="A25" s="507">
        <v>19</v>
      </c>
      <c r="B25" s="511" t="s">
        <v>577</v>
      </c>
      <c r="C25" s="652">
        <v>9087400.2048000004</v>
      </c>
      <c r="D25" s="633">
        <v>9087400.2048000004</v>
      </c>
      <c r="E25" s="633"/>
      <c r="F25" s="653"/>
      <c r="G25" s="653"/>
      <c r="H25" s="633"/>
      <c r="I25" s="633">
        <v>181747.61079999999</v>
      </c>
      <c r="J25" s="653">
        <v>181747.61079999999</v>
      </c>
      <c r="K25" s="653"/>
      <c r="L25" s="653"/>
      <c r="M25" s="653"/>
      <c r="N25" s="653"/>
      <c r="O25" s="507"/>
    </row>
    <row r="26" spans="1:15">
      <c r="A26" s="507">
        <v>20</v>
      </c>
      <c r="B26" s="511" t="s">
        <v>695</v>
      </c>
      <c r="C26" s="652">
        <v>95096502.044799998</v>
      </c>
      <c r="D26" s="633">
        <v>93241618.635900006</v>
      </c>
      <c r="E26" s="633">
        <v>1343710.6388999999</v>
      </c>
      <c r="F26" s="653">
        <v>312575.95</v>
      </c>
      <c r="G26" s="653">
        <v>184016.68</v>
      </c>
      <c r="H26" s="633">
        <v>14580.14</v>
      </c>
      <c r="I26" s="633">
        <v>2145411.8152000001</v>
      </c>
      <c r="J26" s="653">
        <v>1810679.4146</v>
      </c>
      <c r="K26" s="653">
        <v>134371.11060000001</v>
      </c>
      <c r="L26" s="653">
        <v>93772.79</v>
      </c>
      <c r="M26" s="653">
        <v>92008.36</v>
      </c>
      <c r="N26" s="653">
        <v>14580.14</v>
      </c>
      <c r="O26" s="507"/>
    </row>
    <row r="27" spans="1:15">
      <c r="A27" s="507">
        <v>21</v>
      </c>
      <c r="B27" s="511" t="s">
        <v>578</v>
      </c>
      <c r="C27" s="652">
        <v>23530108.127</v>
      </c>
      <c r="D27" s="633">
        <v>23524984.557</v>
      </c>
      <c r="E27" s="633">
        <v>939.31</v>
      </c>
      <c r="F27" s="653">
        <v>4119.2700000000004</v>
      </c>
      <c r="G27" s="653"/>
      <c r="H27" s="633">
        <v>64.989999999999995</v>
      </c>
      <c r="I27" s="633">
        <v>471894.29859999998</v>
      </c>
      <c r="J27" s="653">
        <v>470499.59860000003</v>
      </c>
      <c r="K27" s="653">
        <v>93.93</v>
      </c>
      <c r="L27" s="653">
        <v>1235.78</v>
      </c>
      <c r="M27" s="653"/>
      <c r="N27" s="653">
        <v>64.989999999999995</v>
      </c>
      <c r="O27" s="507"/>
    </row>
    <row r="28" spans="1:15">
      <c r="A28" s="507">
        <v>22</v>
      </c>
      <c r="B28" s="511" t="s">
        <v>579</v>
      </c>
      <c r="C28" s="652">
        <v>5304537.9154000003</v>
      </c>
      <c r="D28" s="633">
        <v>4871748.7363999998</v>
      </c>
      <c r="E28" s="633">
        <v>157777.22320000001</v>
      </c>
      <c r="F28" s="653">
        <v>213164.5858</v>
      </c>
      <c r="G28" s="653">
        <v>47857.1</v>
      </c>
      <c r="H28" s="633">
        <v>13990.27</v>
      </c>
      <c r="I28" s="633">
        <v>215080.8872</v>
      </c>
      <c r="J28" s="653">
        <v>97435.0141</v>
      </c>
      <c r="K28" s="653">
        <v>15777.7125</v>
      </c>
      <c r="L28" s="653">
        <v>63949.340600000003</v>
      </c>
      <c r="M28" s="653">
        <v>23928.55</v>
      </c>
      <c r="N28" s="653">
        <v>13990.27</v>
      </c>
      <c r="O28" s="507"/>
    </row>
    <row r="29" spans="1:15">
      <c r="A29" s="507">
        <v>23</v>
      </c>
      <c r="B29" s="511" t="s">
        <v>580</v>
      </c>
      <c r="C29" s="652">
        <v>199070908.27869999</v>
      </c>
      <c r="D29" s="633">
        <v>187966056.7096</v>
      </c>
      <c r="E29" s="633">
        <v>5115457.7648</v>
      </c>
      <c r="F29" s="653">
        <v>5688534.0519000003</v>
      </c>
      <c r="G29" s="653">
        <v>214352.98</v>
      </c>
      <c r="H29" s="633">
        <v>86506.772400000002</v>
      </c>
      <c r="I29" s="633">
        <v>6156504.5774999997</v>
      </c>
      <c r="J29" s="653">
        <v>3744715.2513000001</v>
      </c>
      <c r="K29" s="653">
        <v>511545.80959999998</v>
      </c>
      <c r="L29" s="653">
        <v>1706560.1142</v>
      </c>
      <c r="M29" s="653">
        <v>107176.63</v>
      </c>
      <c r="N29" s="653">
        <v>86506.772400000002</v>
      </c>
      <c r="O29" s="507"/>
    </row>
    <row r="30" spans="1:15">
      <c r="A30" s="507">
        <v>24</v>
      </c>
      <c r="B30" s="511" t="s">
        <v>694</v>
      </c>
      <c r="C30" s="652">
        <v>70412376.009299994</v>
      </c>
      <c r="D30" s="633">
        <v>65017767.886600003</v>
      </c>
      <c r="E30" s="633">
        <v>2477049.77</v>
      </c>
      <c r="F30" s="653">
        <v>2551506.3821</v>
      </c>
      <c r="G30" s="653">
        <v>363826.93060000002</v>
      </c>
      <c r="H30" s="633">
        <v>2225.04</v>
      </c>
      <c r="I30" s="633">
        <v>2411556.8541999999</v>
      </c>
      <c r="J30" s="653">
        <v>1224611.5782000001</v>
      </c>
      <c r="K30" s="653">
        <v>237354.98</v>
      </c>
      <c r="L30" s="653">
        <v>765451.81669999997</v>
      </c>
      <c r="M30" s="653">
        <v>181913.4393</v>
      </c>
      <c r="N30" s="653">
        <v>2225.04</v>
      </c>
      <c r="O30" s="507"/>
    </row>
    <row r="31" spans="1:15">
      <c r="A31" s="507">
        <v>25</v>
      </c>
      <c r="B31" s="511" t="s">
        <v>581</v>
      </c>
      <c r="C31" s="652">
        <v>57020719.642499998</v>
      </c>
      <c r="D31" s="633">
        <v>52045666.964900002</v>
      </c>
      <c r="E31" s="633">
        <v>2523356.6628</v>
      </c>
      <c r="F31" s="653">
        <v>2357551.5833999999</v>
      </c>
      <c r="G31" s="653">
        <v>52970.62</v>
      </c>
      <c r="H31" s="633">
        <v>41173.811399999999</v>
      </c>
      <c r="I31" s="633">
        <v>2035885.7024000001</v>
      </c>
      <c r="J31" s="653">
        <v>1010386.792</v>
      </c>
      <c r="K31" s="653">
        <v>250574.42480000001</v>
      </c>
      <c r="L31" s="653">
        <v>707265.34420000005</v>
      </c>
      <c r="M31" s="653">
        <v>26485.33</v>
      </c>
      <c r="N31" s="653">
        <v>41173.811399999999</v>
      </c>
      <c r="O31" s="507"/>
    </row>
    <row r="32" spans="1:15">
      <c r="A32" s="507">
        <v>26</v>
      </c>
      <c r="B32" s="511" t="s">
        <v>691</v>
      </c>
      <c r="C32" s="652">
        <v>391115276.78530002</v>
      </c>
      <c r="D32" s="633">
        <v>332691499.7791</v>
      </c>
      <c r="E32" s="633">
        <v>38748417.1668</v>
      </c>
      <c r="F32" s="653">
        <v>13969400.7434</v>
      </c>
      <c r="G32" s="653">
        <v>3343451.3217000002</v>
      </c>
      <c r="H32" s="633">
        <v>2362507.7743000002</v>
      </c>
      <c r="I32" s="633">
        <v>18749531.717700001</v>
      </c>
      <c r="J32" s="653">
        <v>6649637.4186000004</v>
      </c>
      <c r="K32" s="653">
        <v>3874841.6038000002</v>
      </c>
      <c r="L32" s="653">
        <v>4190819.9855</v>
      </c>
      <c r="M32" s="653">
        <v>1671726.7172999999</v>
      </c>
      <c r="N32" s="653">
        <v>2362505.9925000002</v>
      </c>
      <c r="O32" s="507"/>
    </row>
    <row r="33" spans="1:15">
      <c r="A33" s="507">
        <v>27</v>
      </c>
      <c r="B33" s="531" t="s">
        <v>105</v>
      </c>
      <c r="C33" s="655">
        <v>1990023112.9935</v>
      </c>
      <c r="D33" s="633">
        <v>1704954748.5429997</v>
      </c>
      <c r="E33" s="633">
        <v>192491909.29440001</v>
      </c>
      <c r="F33" s="653">
        <v>82569699.423500001</v>
      </c>
      <c r="G33" s="653">
        <v>7373790.2978000008</v>
      </c>
      <c r="H33" s="633">
        <v>2632965.4347999999</v>
      </c>
      <c r="I33" s="633">
        <v>83498273.989500001</v>
      </c>
      <c r="J33" s="653">
        <v>33232240.374400008</v>
      </c>
      <c r="K33" s="653">
        <v>19175264.983700003</v>
      </c>
      <c r="L33" s="653">
        <v>24770908.566199999</v>
      </c>
      <c r="M33" s="653">
        <v>3686896.4122000001</v>
      </c>
      <c r="N33" s="653">
        <v>2632963.6529999999</v>
      </c>
      <c r="O33" s="507"/>
    </row>
    <row r="34" spans="1:15">
      <c r="A34" s="513"/>
      <c r="B34" s="513"/>
      <c r="C34" s="513"/>
      <c r="D34" s="513"/>
      <c r="E34" s="513"/>
      <c r="H34" s="513"/>
      <c r="I34" s="513"/>
      <c r="O34" s="513"/>
    </row>
    <row r="35" spans="1:15">
      <c r="A35" s="513"/>
      <c r="B35" s="546"/>
      <c r="C35" s="546"/>
      <c r="D35" s="513"/>
      <c r="E35" s="513"/>
      <c r="H35" s="513"/>
      <c r="I35" s="513"/>
      <c r="O35" s="513"/>
    </row>
    <row r="36" spans="1:15">
      <c r="A36" s="513"/>
      <c r="B36" s="513"/>
      <c r="C36" s="513"/>
      <c r="D36" s="513"/>
      <c r="E36" s="513"/>
      <c r="H36" s="513"/>
      <c r="I36" s="513"/>
      <c r="O36" s="513"/>
    </row>
    <row r="37" spans="1:15">
      <c r="A37" s="513"/>
      <c r="B37" s="513"/>
      <c r="C37" s="513"/>
      <c r="D37" s="513"/>
      <c r="E37" s="513"/>
      <c r="H37" s="513"/>
      <c r="I37" s="513"/>
      <c r="O37" s="513"/>
    </row>
    <row r="38" spans="1:15">
      <c r="A38" s="513"/>
      <c r="B38" s="513"/>
      <c r="C38" s="513"/>
      <c r="D38" s="513"/>
      <c r="E38" s="513"/>
      <c r="H38" s="513"/>
      <c r="I38" s="513"/>
      <c r="O38" s="513"/>
    </row>
    <row r="39" spans="1:15">
      <c r="A39" s="513"/>
      <c r="B39" s="513"/>
      <c r="C39" s="513"/>
      <c r="D39" s="513"/>
      <c r="E39" s="513"/>
      <c r="H39" s="513"/>
      <c r="I39" s="513"/>
      <c r="O39" s="513"/>
    </row>
    <row r="40" spans="1:15">
      <c r="A40" s="513"/>
      <c r="B40" s="513"/>
      <c r="C40" s="513"/>
      <c r="D40" s="513"/>
      <c r="E40" s="513"/>
      <c r="H40" s="513"/>
      <c r="I40" s="513"/>
      <c r="O40" s="513"/>
    </row>
    <row r="41" spans="1:15">
      <c r="A41" s="547"/>
      <c r="B41" s="547"/>
      <c r="C41" s="547"/>
      <c r="D41" s="513"/>
      <c r="E41" s="513"/>
      <c r="H41" s="513"/>
      <c r="I41" s="513"/>
      <c r="O41" s="513"/>
    </row>
    <row r="42" spans="1:15">
      <c r="A42" s="547"/>
      <c r="B42" s="547"/>
      <c r="C42" s="547"/>
      <c r="D42" s="513"/>
      <c r="E42" s="513"/>
      <c r="H42" s="513"/>
      <c r="I42" s="513"/>
      <c r="O42" s="513"/>
    </row>
    <row r="43" spans="1:15">
      <c r="A43" s="513"/>
      <c r="B43" s="513"/>
      <c r="C43" s="513"/>
      <c r="D43" s="513"/>
      <c r="E43" s="513"/>
      <c r="H43" s="513"/>
      <c r="I43" s="513"/>
      <c r="O43" s="513"/>
    </row>
    <row r="44" spans="1:15">
      <c r="A44" s="513"/>
      <c r="B44" s="513"/>
      <c r="C44" s="513"/>
      <c r="D44" s="513"/>
      <c r="E44" s="513"/>
      <c r="H44" s="513"/>
      <c r="I44" s="513"/>
      <c r="O44" s="513"/>
    </row>
    <row r="45" spans="1:15">
      <c r="A45" s="513"/>
      <c r="B45" s="513"/>
      <c r="C45" s="513"/>
      <c r="D45" s="513"/>
      <c r="E45" s="513"/>
      <c r="H45" s="513"/>
      <c r="I45" s="513"/>
      <c r="O45" s="513"/>
    </row>
    <row r="46" spans="1:15">
      <c r="A46" s="513"/>
      <c r="B46" s="513"/>
      <c r="C46" s="513"/>
      <c r="D46" s="513"/>
      <c r="E46" s="513"/>
      <c r="H46" s="513"/>
      <c r="I46" s="513"/>
      <c r="O46" s="51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topLeftCell="C1" workbookViewId="0">
      <selection activeCell="J26" sqref="J26"/>
    </sheetView>
  </sheetViews>
  <sheetFormatPr defaultColWidth="8.7109375" defaultRowHeight="12"/>
  <cols>
    <col min="1" max="1" width="11.85546875" style="557" bestFit="1" customWidth="1"/>
    <col min="2" max="2" width="80.140625" style="557" customWidth="1"/>
    <col min="3" max="3" width="17.140625" style="557" bestFit="1" customWidth="1"/>
    <col min="4" max="4" width="22.42578125" style="557" bestFit="1" customWidth="1"/>
    <col min="5" max="5" width="22.28515625" style="557" bestFit="1" customWidth="1"/>
    <col min="6" max="6" width="20.140625" style="557" bestFit="1" customWidth="1"/>
    <col min="7" max="7" width="20.85546875" style="557" bestFit="1" customWidth="1"/>
    <col min="8" max="8" width="23.42578125" style="557" bestFit="1" customWidth="1"/>
    <col min="9" max="9" width="22.140625" style="557" customWidth="1"/>
    <col min="10" max="10" width="19.140625" style="557" bestFit="1" customWidth="1"/>
    <col min="11" max="11" width="17.85546875" style="557" bestFit="1" customWidth="1"/>
    <col min="12" max="16384" width="8.7109375" style="557"/>
  </cols>
  <sheetData>
    <row r="1" spans="1:11" s="510" customFormat="1" ht="13.5">
      <c r="A1" s="501" t="s">
        <v>30</v>
      </c>
      <c r="B1" s="3" t="str">
        <f>'Info '!C2</f>
        <v>JSC "BasisBank"</v>
      </c>
    </row>
    <row r="2" spans="1:11" s="510" customFormat="1" ht="13.5">
      <c r="A2" s="502" t="s">
        <v>31</v>
      </c>
      <c r="B2" s="537">
        <f>'1. key ratios '!B2</f>
        <v>44651</v>
      </c>
    </row>
    <row r="3" spans="1:11" s="510" customFormat="1" ht="12.75">
      <c r="A3" s="503" t="s">
        <v>672</v>
      </c>
    </row>
    <row r="4" spans="1:11">
      <c r="C4" s="558" t="s">
        <v>0</v>
      </c>
      <c r="D4" s="558" t="s">
        <v>1</v>
      </c>
      <c r="E4" s="558" t="s">
        <v>2</v>
      </c>
      <c r="F4" s="558" t="s">
        <v>3</v>
      </c>
      <c r="G4" s="558" t="s">
        <v>4</v>
      </c>
      <c r="H4" s="558" t="s">
        <v>5</v>
      </c>
      <c r="I4" s="558" t="s">
        <v>8</v>
      </c>
      <c r="J4" s="558" t="s">
        <v>9</v>
      </c>
      <c r="K4" s="558" t="s">
        <v>10</v>
      </c>
    </row>
    <row r="5" spans="1:11" ht="105" customHeight="1">
      <c r="A5" s="775" t="s">
        <v>673</v>
      </c>
      <c r="B5" s="776"/>
      <c r="C5" s="534" t="s">
        <v>674</v>
      </c>
      <c r="D5" s="534" t="s">
        <v>675</v>
      </c>
      <c r="E5" s="534" t="s">
        <v>676</v>
      </c>
      <c r="F5" s="559" t="s">
        <v>677</v>
      </c>
      <c r="G5" s="534" t="s">
        <v>678</v>
      </c>
      <c r="H5" s="534" t="s">
        <v>679</v>
      </c>
      <c r="I5" s="534" t="s">
        <v>680</v>
      </c>
      <c r="J5" s="534" t="s">
        <v>681</v>
      </c>
      <c r="K5" s="534" t="s">
        <v>682</v>
      </c>
    </row>
    <row r="6" spans="1:11" ht="12.75">
      <c r="A6" s="507">
        <v>1</v>
      </c>
      <c r="B6" s="507" t="s">
        <v>628</v>
      </c>
      <c r="C6" s="636">
        <v>43391747.556199998</v>
      </c>
      <c r="D6" s="636">
        <v>2563737.0111000002</v>
      </c>
      <c r="E6" s="636">
        <v>814341.79610000004</v>
      </c>
      <c r="F6" s="636"/>
      <c r="G6" s="636">
        <v>1484752828.6931</v>
      </c>
      <c r="H6" s="636">
        <v>14956030.1854</v>
      </c>
      <c r="I6" s="636">
        <v>110819130.55149999</v>
      </c>
      <c r="J6" s="636">
        <v>45858575.729000002</v>
      </c>
      <c r="K6" s="636">
        <v>286866721.47109997</v>
      </c>
    </row>
    <row r="7" spans="1:11" ht="12.75">
      <c r="A7" s="507">
        <v>2</v>
      </c>
      <c r="B7" s="507" t="s">
        <v>683</v>
      </c>
      <c r="C7" s="636"/>
      <c r="D7" s="636"/>
      <c r="E7" s="636"/>
      <c r="F7" s="636"/>
      <c r="G7" s="636"/>
      <c r="H7" s="636"/>
      <c r="I7" s="636"/>
      <c r="J7" s="636"/>
      <c r="K7" s="636">
        <v>11551950</v>
      </c>
    </row>
    <row r="8" spans="1:11" ht="12.75">
      <c r="A8" s="507">
        <v>3</v>
      </c>
      <c r="B8" s="507" t="s">
        <v>636</v>
      </c>
      <c r="C8" s="636">
        <v>17178200.112500001</v>
      </c>
      <c r="D8" s="636"/>
      <c r="E8" s="636">
        <v>18632340.354200002</v>
      </c>
      <c r="F8" s="636"/>
      <c r="G8" s="636">
        <v>154184156.04800001</v>
      </c>
      <c r="H8" s="636"/>
      <c r="I8" s="636">
        <v>34982919.968599997</v>
      </c>
      <c r="J8" s="636">
        <v>9954260.4318000004</v>
      </c>
      <c r="K8" s="636">
        <v>56815069.913699999</v>
      </c>
    </row>
    <row r="9" spans="1:11" ht="12.75">
      <c r="A9" s="507">
        <v>4</v>
      </c>
      <c r="B9" s="532" t="s">
        <v>684</v>
      </c>
      <c r="C9" s="636">
        <v>0.45</v>
      </c>
      <c r="D9" s="636">
        <v>220122.71100000001</v>
      </c>
      <c r="E9" s="636"/>
      <c r="F9" s="636"/>
      <c r="G9" s="636">
        <v>75446590.819000006</v>
      </c>
      <c r="H9" s="636">
        <v>858242.08490000002</v>
      </c>
      <c r="I9" s="636">
        <v>2987415.7274000002</v>
      </c>
      <c r="J9" s="636">
        <v>4148823.9703000002</v>
      </c>
      <c r="K9" s="636">
        <v>8915259.3935000002</v>
      </c>
    </row>
    <row r="10" spans="1:11" ht="12.75">
      <c r="A10" s="507">
        <v>5</v>
      </c>
      <c r="B10" s="532" t="s">
        <v>685</v>
      </c>
      <c r="C10" s="636"/>
      <c r="D10" s="636"/>
      <c r="E10" s="636"/>
      <c r="F10" s="636"/>
      <c r="G10" s="636"/>
      <c r="H10" s="636"/>
      <c r="I10" s="636"/>
      <c r="J10" s="636"/>
      <c r="K10" s="636"/>
    </row>
    <row r="11" spans="1:11" ht="12.75">
      <c r="A11" s="507">
        <v>6</v>
      </c>
      <c r="B11" s="532" t="s">
        <v>686</v>
      </c>
      <c r="C11" s="636"/>
      <c r="D11" s="636"/>
      <c r="E11" s="636"/>
      <c r="F11" s="636"/>
      <c r="G11" s="636"/>
      <c r="H11" s="636"/>
      <c r="I11" s="636"/>
      <c r="J11" s="636"/>
      <c r="K11" s="636">
        <v>493171</v>
      </c>
    </row>
    <row r="23" spans="3:11">
      <c r="C23" s="672"/>
      <c r="D23" s="672"/>
      <c r="E23" s="672"/>
      <c r="F23" s="672"/>
      <c r="G23" s="672"/>
      <c r="H23" s="672"/>
      <c r="I23" s="672"/>
      <c r="J23" s="672"/>
      <c r="K23" s="672"/>
    </row>
    <row r="24" spans="3:11">
      <c r="C24" s="672"/>
      <c r="D24" s="672"/>
      <c r="E24" s="672"/>
      <c r="F24" s="672"/>
      <c r="G24" s="672"/>
      <c r="H24" s="672"/>
      <c r="I24" s="672"/>
      <c r="J24" s="672"/>
      <c r="K24" s="672"/>
    </row>
    <row r="25" spans="3:11">
      <c r="C25" s="672"/>
      <c r="D25" s="672"/>
      <c r="E25" s="672"/>
      <c r="F25" s="672"/>
      <c r="G25" s="672"/>
      <c r="H25" s="672"/>
      <c r="I25" s="672"/>
      <c r="J25" s="672"/>
      <c r="K25" s="672"/>
    </row>
    <row r="26" spans="3:11">
      <c r="C26" s="672"/>
      <c r="D26" s="672"/>
      <c r="E26" s="672"/>
      <c r="F26" s="672"/>
      <c r="G26" s="672"/>
      <c r="H26" s="672"/>
      <c r="I26" s="672"/>
      <c r="J26" s="672"/>
      <c r="K26" s="672"/>
    </row>
    <row r="27" spans="3:11">
      <c r="C27" s="672"/>
      <c r="D27" s="672"/>
      <c r="E27" s="672"/>
      <c r="F27" s="672"/>
      <c r="G27" s="672"/>
      <c r="H27" s="672"/>
      <c r="I27" s="672"/>
      <c r="J27" s="672"/>
      <c r="K27" s="672"/>
    </row>
    <row r="28" spans="3:11">
      <c r="C28" s="672"/>
      <c r="D28" s="672"/>
      <c r="E28" s="672"/>
      <c r="F28" s="672"/>
      <c r="G28" s="672"/>
      <c r="H28" s="672"/>
      <c r="I28" s="672"/>
      <c r="J28" s="672"/>
      <c r="K28" s="67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A4" sqref="A4"/>
    </sheetView>
  </sheetViews>
  <sheetFormatPr defaultRowHeight="15"/>
  <cols>
    <col min="1" max="1" width="10" bestFit="1" customWidth="1"/>
    <col min="2" max="2" width="71.7109375" customWidth="1"/>
    <col min="3" max="3" width="14" bestFit="1" customWidth="1"/>
    <col min="4" max="4" width="11.5703125" bestFit="1" customWidth="1"/>
    <col min="5" max="5" width="10.5703125" bestFit="1" customWidth="1"/>
    <col min="6" max="6" width="11" bestFit="1" customWidth="1"/>
    <col min="7" max="8" width="9.85546875" customWidth="1"/>
    <col min="9" max="9" width="13" bestFit="1" customWidth="1"/>
    <col min="10" max="14" width="11.85546875" customWidth="1"/>
    <col min="15" max="15" width="12.5703125" bestFit="1" customWidth="1"/>
    <col min="16" max="16" width="34.28515625" bestFit="1" customWidth="1"/>
    <col min="17" max="17" width="34.140625" customWidth="1"/>
    <col min="18" max="18" width="33.5703125" bestFit="1" customWidth="1"/>
    <col min="19" max="19" width="36.7109375" bestFit="1" customWidth="1"/>
  </cols>
  <sheetData>
    <row r="1" spans="1:19">
      <c r="A1" s="501" t="s">
        <v>30</v>
      </c>
      <c r="B1" s="3" t="str">
        <f>'Info '!C2</f>
        <v>JSC "BasisBank"</v>
      </c>
    </row>
    <row r="2" spans="1:19">
      <c r="A2" s="502" t="s">
        <v>31</v>
      </c>
      <c r="B2" s="537">
        <f>'1. key ratios '!B2</f>
        <v>44651</v>
      </c>
    </row>
    <row r="3" spans="1:19">
      <c r="A3" s="503" t="s">
        <v>709</v>
      </c>
      <c r="B3" s="510"/>
    </row>
    <row r="4" spans="1:19">
      <c r="A4" s="503"/>
      <c r="B4" s="510"/>
    </row>
    <row r="5" spans="1:19">
      <c r="A5" s="779" t="s">
        <v>710</v>
      </c>
      <c r="B5" s="779"/>
      <c r="C5" s="777" t="s">
        <v>729</v>
      </c>
      <c r="D5" s="777"/>
      <c r="E5" s="777"/>
      <c r="F5" s="777"/>
      <c r="G5" s="777"/>
      <c r="H5" s="777"/>
      <c r="I5" s="777" t="s">
        <v>731</v>
      </c>
      <c r="J5" s="777"/>
      <c r="K5" s="777"/>
      <c r="L5" s="777"/>
      <c r="M5" s="777"/>
      <c r="N5" s="778"/>
      <c r="O5" s="780" t="s">
        <v>711</v>
      </c>
      <c r="P5" s="780" t="s">
        <v>725</v>
      </c>
      <c r="Q5" s="780" t="s">
        <v>726</v>
      </c>
      <c r="R5" s="780" t="s">
        <v>730</v>
      </c>
      <c r="S5" s="780" t="s">
        <v>727</v>
      </c>
    </row>
    <row r="6" spans="1:19" ht="24" customHeight="1">
      <c r="A6" s="779"/>
      <c r="B6" s="779"/>
      <c r="C6" s="571"/>
      <c r="D6" s="570" t="s">
        <v>667</v>
      </c>
      <c r="E6" s="570" t="s">
        <v>668</v>
      </c>
      <c r="F6" s="570" t="s">
        <v>669</v>
      </c>
      <c r="G6" s="570" t="s">
        <v>670</v>
      </c>
      <c r="H6" s="570" t="s">
        <v>671</v>
      </c>
      <c r="I6" s="571"/>
      <c r="J6" s="570" t="s">
        <v>667</v>
      </c>
      <c r="K6" s="570" t="s">
        <v>668</v>
      </c>
      <c r="L6" s="570" t="s">
        <v>669</v>
      </c>
      <c r="M6" s="570" t="s">
        <v>670</v>
      </c>
      <c r="N6" s="572" t="s">
        <v>671</v>
      </c>
      <c r="O6" s="780"/>
      <c r="P6" s="780"/>
      <c r="Q6" s="780"/>
      <c r="R6" s="780"/>
      <c r="S6" s="780"/>
    </row>
    <row r="7" spans="1:19">
      <c r="A7" s="562">
        <v>1</v>
      </c>
      <c r="B7" s="565" t="s">
        <v>719</v>
      </c>
      <c r="C7" s="658">
        <v>22254412.829899997</v>
      </c>
      <c r="D7" s="658">
        <v>18298700.5174</v>
      </c>
      <c r="E7" s="658">
        <v>2567423.6624999996</v>
      </c>
      <c r="F7" s="658">
        <v>535904.34</v>
      </c>
      <c r="G7" s="658">
        <v>361354.29</v>
      </c>
      <c r="H7" s="658">
        <v>491030.02</v>
      </c>
      <c r="I7" s="658">
        <v>1455194.9027</v>
      </c>
      <c r="J7" s="658">
        <v>365973.81319999998</v>
      </c>
      <c r="K7" s="658">
        <v>256742.51949999999</v>
      </c>
      <c r="L7" s="658">
        <v>160771.29999999999</v>
      </c>
      <c r="M7" s="658">
        <v>180677.25</v>
      </c>
      <c r="N7" s="658">
        <v>491030.02</v>
      </c>
      <c r="O7" s="659">
        <v>1548</v>
      </c>
      <c r="P7" s="670">
        <v>0.29011913115583005</v>
      </c>
      <c r="Q7" s="670">
        <v>0.35969318585868015</v>
      </c>
      <c r="R7" s="670">
        <v>0.24597079999999999</v>
      </c>
      <c r="S7" s="656">
        <v>42.4103505</v>
      </c>
    </row>
    <row r="8" spans="1:19">
      <c r="A8" s="562">
        <v>2</v>
      </c>
      <c r="B8" s="566" t="s">
        <v>718</v>
      </c>
      <c r="C8" s="658">
        <v>191239020.43959999</v>
      </c>
      <c r="D8" s="658">
        <v>170003535.3398</v>
      </c>
      <c r="E8" s="658">
        <v>12241790.711499998</v>
      </c>
      <c r="F8" s="658">
        <v>5648146.1882999996</v>
      </c>
      <c r="G8" s="658">
        <v>2036202.32</v>
      </c>
      <c r="H8" s="658">
        <v>1309345.8799999999</v>
      </c>
      <c r="I8" s="658">
        <v>8592623.586099999</v>
      </c>
      <c r="J8" s="658">
        <v>3348312.4956</v>
      </c>
      <c r="K8" s="658">
        <v>1222418.9619999998</v>
      </c>
      <c r="L8" s="658">
        <v>1694444.2485</v>
      </c>
      <c r="M8" s="658">
        <v>1018102</v>
      </c>
      <c r="N8" s="658">
        <v>1309345.8799999999</v>
      </c>
      <c r="O8" s="659">
        <v>30437</v>
      </c>
      <c r="P8" s="670">
        <v>0.14612055014331027</v>
      </c>
      <c r="Q8" s="670">
        <v>0.15579706900560003</v>
      </c>
      <c r="R8" s="670">
        <v>0.1608193</v>
      </c>
      <c r="S8" s="656">
        <v>42.238249400000001</v>
      </c>
    </row>
    <row r="9" spans="1:19">
      <c r="A9" s="562">
        <v>3</v>
      </c>
      <c r="B9" s="566" t="s">
        <v>717</v>
      </c>
      <c r="C9" s="658">
        <v>0</v>
      </c>
      <c r="D9" s="658">
        <v>0</v>
      </c>
      <c r="E9" s="658">
        <v>0</v>
      </c>
      <c r="F9" s="658">
        <v>0</v>
      </c>
      <c r="G9" s="658">
        <v>0</v>
      </c>
      <c r="H9" s="658">
        <v>0</v>
      </c>
      <c r="I9" s="658">
        <v>0</v>
      </c>
      <c r="J9" s="658">
        <v>0</v>
      </c>
      <c r="K9" s="658">
        <v>0</v>
      </c>
      <c r="L9" s="658">
        <v>0</v>
      </c>
      <c r="M9" s="658">
        <v>0</v>
      </c>
      <c r="N9" s="658">
        <v>0</v>
      </c>
      <c r="O9" s="659">
        <v>0</v>
      </c>
      <c r="P9" s="670"/>
      <c r="Q9" s="670"/>
      <c r="R9" s="670">
        <v>0</v>
      </c>
      <c r="S9" s="656">
        <v>0</v>
      </c>
    </row>
    <row r="10" spans="1:19">
      <c r="A10" s="562">
        <v>4</v>
      </c>
      <c r="B10" s="566" t="s">
        <v>716</v>
      </c>
      <c r="C10" s="658">
        <v>134841.20000000001</v>
      </c>
      <c r="D10" s="658">
        <v>134841.20000000001</v>
      </c>
      <c r="E10" s="658">
        <v>0</v>
      </c>
      <c r="F10" s="658">
        <v>0</v>
      </c>
      <c r="G10" s="658">
        <v>0</v>
      </c>
      <c r="H10" s="658">
        <v>0</v>
      </c>
      <c r="I10" s="658">
        <v>2696.83</v>
      </c>
      <c r="J10" s="658">
        <v>2696.83</v>
      </c>
      <c r="K10" s="658">
        <v>0</v>
      </c>
      <c r="L10" s="658">
        <v>0</v>
      </c>
      <c r="M10" s="658">
        <v>0</v>
      </c>
      <c r="N10" s="658">
        <v>0</v>
      </c>
      <c r="O10" s="659">
        <v>47</v>
      </c>
      <c r="P10" s="670">
        <v>9.6949580031000003E-4</v>
      </c>
      <c r="Q10" s="670">
        <v>9.6949580031000003E-4</v>
      </c>
      <c r="R10" s="670">
        <v>1.3716900000000001E-2</v>
      </c>
      <c r="S10" s="656">
        <v>16.38223</v>
      </c>
    </row>
    <row r="11" spans="1:19">
      <c r="A11" s="562">
        <v>5</v>
      </c>
      <c r="B11" s="566" t="s">
        <v>715</v>
      </c>
      <c r="C11" s="658">
        <v>2085734.3034000001</v>
      </c>
      <c r="D11" s="658">
        <v>1869507.7371</v>
      </c>
      <c r="E11" s="658">
        <v>158394.56349999999</v>
      </c>
      <c r="F11" s="658">
        <v>19835.3</v>
      </c>
      <c r="G11" s="658">
        <v>6284.57</v>
      </c>
      <c r="H11" s="658">
        <v>31712.132799999999</v>
      </c>
      <c r="I11" s="658">
        <v>94035.100900000005</v>
      </c>
      <c r="J11" s="658">
        <v>37390.504500000003</v>
      </c>
      <c r="K11" s="658">
        <v>15839.563599999999</v>
      </c>
      <c r="L11" s="658">
        <v>5950.57</v>
      </c>
      <c r="M11" s="658">
        <v>3142.33</v>
      </c>
      <c r="N11" s="658">
        <v>31712.132799999999</v>
      </c>
      <c r="O11" s="659">
        <v>3093</v>
      </c>
      <c r="P11" s="670">
        <v>0.1177835933008</v>
      </c>
      <c r="Q11" s="670">
        <v>0.12660108198682002</v>
      </c>
      <c r="R11" s="670">
        <v>0.17026160000000001</v>
      </c>
      <c r="S11" s="656">
        <v>7.1577888999999999</v>
      </c>
    </row>
    <row r="12" spans="1:19">
      <c r="A12" s="562">
        <v>6</v>
      </c>
      <c r="B12" s="566" t="s">
        <v>714</v>
      </c>
      <c r="C12" s="658">
        <v>37406702.095800005</v>
      </c>
      <c r="D12" s="658">
        <v>32084515.336199999</v>
      </c>
      <c r="E12" s="658">
        <v>4011853.3056000001</v>
      </c>
      <c r="F12" s="658">
        <v>663570.07999999996</v>
      </c>
      <c r="G12" s="658">
        <v>265394.56349999993</v>
      </c>
      <c r="H12" s="658">
        <v>381368.81050000002</v>
      </c>
      <c r="I12" s="658">
        <v>1756013.2788</v>
      </c>
      <c r="J12" s="658">
        <v>641691.1091</v>
      </c>
      <c r="K12" s="658">
        <v>401186.07510000002</v>
      </c>
      <c r="L12" s="658">
        <v>199071.24</v>
      </c>
      <c r="M12" s="658">
        <v>132697.70180000001</v>
      </c>
      <c r="N12" s="658">
        <v>381367.15279999998</v>
      </c>
      <c r="O12" s="659">
        <v>33731</v>
      </c>
      <c r="P12" s="670">
        <v>0.19049381836127233</v>
      </c>
      <c r="Q12" s="670">
        <v>0.21006268531547265</v>
      </c>
      <c r="R12" s="670">
        <v>0.1822667</v>
      </c>
      <c r="S12" s="656">
        <v>25.451183199999999</v>
      </c>
    </row>
    <row r="13" spans="1:19">
      <c r="A13" s="562">
        <v>7</v>
      </c>
      <c r="B13" s="566" t="s">
        <v>713</v>
      </c>
      <c r="C13" s="658">
        <v>541229548.20990014</v>
      </c>
      <c r="D13" s="658">
        <v>487767437.24970007</v>
      </c>
      <c r="E13" s="658">
        <v>34032450.049500003</v>
      </c>
      <c r="F13" s="658">
        <v>17122533.3068</v>
      </c>
      <c r="G13" s="658">
        <v>1921479.1224</v>
      </c>
      <c r="H13" s="658">
        <v>385648.48149999994</v>
      </c>
      <c r="I13" s="658">
        <v>19617434.254299998</v>
      </c>
      <c r="J13" s="658">
        <v>9731044.5611999985</v>
      </c>
      <c r="K13" s="658">
        <v>3403242.8844000003</v>
      </c>
      <c r="L13" s="658">
        <v>5136758.9797999999</v>
      </c>
      <c r="M13" s="658">
        <v>960739.47149999999</v>
      </c>
      <c r="N13" s="658">
        <v>385648.35739999998</v>
      </c>
      <c r="O13" s="659">
        <v>8971</v>
      </c>
      <c r="P13" s="670">
        <v>9.1499029615660019E-2</v>
      </c>
      <c r="Q13" s="670">
        <v>9.7551687824849936E-2</v>
      </c>
      <c r="R13" s="670">
        <v>0.1094373</v>
      </c>
      <c r="S13" s="656">
        <v>111.0667478</v>
      </c>
    </row>
    <row r="14" spans="1:19">
      <c r="A14" s="573">
        <v>7.1</v>
      </c>
      <c r="B14" s="567" t="s">
        <v>722</v>
      </c>
      <c r="C14" s="658">
        <v>452511369.03610009</v>
      </c>
      <c r="D14" s="658">
        <v>406290962.09650004</v>
      </c>
      <c r="E14" s="658">
        <v>29794156.7861</v>
      </c>
      <c r="F14" s="658">
        <v>14305913.656000001</v>
      </c>
      <c r="G14" s="658">
        <v>1769212.9591000001</v>
      </c>
      <c r="H14" s="658">
        <v>351123.53839999996</v>
      </c>
      <c r="I14" s="658">
        <v>16618833.3991</v>
      </c>
      <c r="J14" s="658">
        <v>8111916.2971000001</v>
      </c>
      <c r="K14" s="658">
        <v>2979413.9425000004</v>
      </c>
      <c r="L14" s="658">
        <v>4291773.2778000003</v>
      </c>
      <c r="M14" s="658">
        <v>884606.40540000005</v>
      </c>
      <c r="N14" s="658">
        <v>351123.47629999998</v>
      </c>
      <c r="O14" s="659">
        <v>7336</v>
      </c>
      <c r="P14" s="670">
        <v>8.6009570172889904E-2</v>
      </c>
      <c r="Q14" s="670">
        <v>9.3152825626740085E-2</v>
      </c>
      <c r="R14" s="670">
        <v>0.10698870000000001</v>
      </c>
      <c r="S14" s="656">
        <v>113.5245427</v>
      </c>
    </row>
    <row r="15" spans="1:19">
      <c r="A15" s="573">
        <v>7.2</v>
      </c>
      <c r="B15" s="567" t="s">
        <v>724</v>
      </c>
      <c r="C15" s="658">
        <v>73316493.235400006</v>
      </c>
      <c r="D15" s="658">
        <v>66537035.839499995</v>
      </c>
      <c r="E15" s="658">
        <v>4147421.6491999999</v>
      </c>
      <c r="F15" s="658">
        <v>2445244.6403000001</v>
      </c>
      <c r="G15" s="658">
        <v>152266.16329999999</v>
      </c>
      <c r="H15" s="658">
        <v>34524.943099999997</v>
      </c>
      <c r="I15" s="658">
        <v>2579313.2344999998</v>
      </c>
      <c r="J15" s="658">
        <v>1320340.1979999999</v>
      </c>
      <c r="K15" s="658">
        <v>414741.79700000002</v>
      </c>
      <c r="L15" s="658">
        <v>733573.29229999997</v>
      </c>
      <c r="M15" s="658">
        <v>76133.066099999996</v>
      </c>
      <c r="N15" s="658">
        <v>34524.881099999999</v>
      </c>
      <c r="O15" s="659">
        <v>1204</v>
      </c>
      <c r="P15" s="670">
        <v>0.11425020397679997</v>
      </c>
      <c r="Q15" s="670">
        <v>0.11572077865129998</v>
      </c>
      <c r="R15" s="670">
        <v>0.12351289999999999</v>
      </c>
      <c r="S15" s="656">
        <v>100.49695970000001</v>
      </c>
    </row>
    <row r="16" spans="1:19">
      <c r="A16" s="573">
        <v>7.3</v>
      </c>
      <c r="B16" s="567" t="s">
        <v>721</v>
      </c>
      <c r="C16" s="658">
        <v>15401685.938400002</v>
      </c>
      <c r="D16" s="658">
        <v>14939439.313700002</v>
      </c>
      <c r="E16" s="658">
        <v>90871.614200000011</v>
      </c>
      <c r="F16" s="658">
        <v>371375.01049999997</v>
      </c>
      <c r="G16" s="658">
        <v>0</v>
      </c>
      <c r="H16" s="658">
        <v>0</v>
      </c>
      <c r="I16" s="658">
        <v>419287.62069999997</v>
      </c>
      <c r="J16" s="658">
        <v>298788.0661</v>
      </c>
      <c r="K16" s="658">
        <v>9087.1448999999993</v>
      </c>
      <c r="L16" s="658">
        <v>111412.40969999999</v>
      </c>
      <c r="M16" s="658">
        <v>0</v>
      </c>
      <c r="N16" s="658">
        <v>0</v>
      </c>
      <c r="O16" s="659">
        <v>431</v>
      </c>
      <c r="P16" s="670">
        <v>0.10849429162891001</v>
      </c>
      <c r="Q16" s="670">
        <v>0.11140869439334</v>
      </c>
      <c r="R16" s="670">
        <v>0.1143743</v>
      </c>
      <c r="S16" s="656">
        <v>89.170419699999997</v>
      </c>
    </row>
    <row r="17" spans="1:19">
      <c r="A17" s="562">
        <v>8</v>
      </c>
      <c r="B17" s="566" t="s">
        <v>720</v>
      </c>
      <c r="C17" s="658">
        <v>0</v>
      </c>
      <c r="D17" s="658">
        <v>0</v>
      </c>
      <c r="E17" s="658">
        <v>0</v>
      </c>
      <c r="F17" s="658">
        <v>0</v>
      </c>
      <c r="G17" s="658">
        <v>0</v>
      </c>
      <c r="H17" s="658">
        <v>0</v>
      </c>
      <c r="I17" s="658">
        <v>0</v>
      </c>
      <c r="J17" s="658">
        <v>0</v>
      </c>
      <c r="K17" s="658">
        <v>0</v>
      </c>
      <c r="L17" s="658">
        <v>0</v>
      </c>
      <c r="M17" s="658">
        <v>0</v>
      </c>
      <c r="N17" s="658">
        <v>0</v>
      </c>
      <c r="O17" s="659">
        <v>0</v>
      </c>
      <c r="P17" s="670"/>
      <c r="Q17" s="670"/>
      <c r="R17" s="670">
        <v>0</v>
      </c>
      <c r="S17" s="656">
        <v>0</v>
      </c>
    </row>
    <row r="18" spans="1:19">
      <c r="A18" s="563">
        <v>9</v>
      </c>
      <c r="B18" s="568" t="s">
        <v>712</v>
      </c>
      <c r="C18" s="660">
        <v>2308.63</v>
      </c>
      <c r="D18" s="660">
        <v>2308.63</v>
      </c>
      <c r="E18" s="660">
        <v>0</v>
      </c>
      <c r="F18" s="660">
        <v>0</v>
      </c>
      <c r="G18" s="660">
        <v>0</v>
      </c>
      <c r="H18" s="660">
        <v>0</v>
      </c>
      <c r="I18" s="660">
        <v>26.79</v>
      </c>
      <c r="J18" s="660">
        <v>26.79</v>
      </c>
      <c r="K18" s="660">
        <v>0</v>
      </c>
      <c r="L18" s="660">
        <v>0</v>
      </c>
      <c r="M18" s="660">
        <v>0</v>
      </c>
      <c r="N18" s="660">
        <v>0</v>
      </c>
      <c r="O18" s="661">
        <v>8</v>
      </c>
      <c r="P18" s="671"/>
      <c r="Q18" s="671"/>
      <c r="R18" s="671">
        <v>0.15098780000000001</v>
      </c>
      <c r="S18" s="657">
        <v>1.2236712999999999</v>
      </c>
    </row>
    <row r="19" spans="1:19">
      <c r="A19" s="564">
        <v>10</v>
      </c>
      <c r="B19" s="569" t="s">
        <v>723</v>
      </c>
      <c r="C19" s="658">
        <v>794352567.70860016</v>
      </c>
      <c r="D19" s="658">
        <v>710160846.01020002</v>
      </c>
      <c r="E19" s="658">
        <v>53011912.292600006</v>
      </c>
      <c r="F19" s="658">
        <v>23989989.215099998</v>
      </c>
      <c r="G19" s="658">
        <v>4590714.8658999996</v>
      </c>
      <c r="H19" s="658">
        <v>2599105.3247999996</v>
      </c>
      <c r="I19" s="658">
        <v>31518024.742800001</v>
      </c>
      <c r="J19" s="658">
        <v>14127136.103599997</v>
      </c>
      <c r="K19" s="658">
        <v>5299430.0045999996</v>
      </c>
      <c r="L19" s="658">
        <v>7196996.3382999999</v>
      </c>
      <c r="M19" s="658">
        <v>2295358.7533</v>
      </c>
      <c r="N19" s="658">
        <v>2599103.5430000001</v>
      </c>
      <c r="O19" s="659">
        <v>77835</v>
      </c>
      <c r="P19" s="670">
        <v>0.13304155604100848</v>
      </c>
      <c r="Q19" s="670">
        <v>0.14420867699989035</v>
      </c>
      <c r="R19" s="670">
        <v>0.12920570000000001</v>
      </c>
      <c r="S19" s="656">
        <v>88.252009700000002</v>
      </c>
    </row>
    <row r="20" spans="1:19" ht="25.5">
      <c r="A20" s="573">
        <v>10.1</v>
      </c>
      <c r="B20" s="567" t="s">
        <v>728</v>
      </c>
      <c r="C20" s="658"/>
      <c r="D20" s="658"/>
      <c r="E20" s="658"/>
      <c r="F20" s="658"/>
      <c r="G20" s="658"/>
      <c r="H20" s="658"/>
      <c r="I20" s="658"/>
      <c r="J20" s="658"/>
      <c r="K20" s="658"/>
      <c r="L20" s="658"/>
      <c r="M20" s="658"/>
      <c r="N20" s="658"/>
      <c r="O20" s="659"/>
      <c r="P20" s="670"/>
      <c r="Q20" s="670"/>
      <c r="R20" s="656"/>
      <c r="S20" s="656"/>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A4" sqref="A4"/>
    </sheetView>
  </sheetViews>
  <sheetFormatPr defaultColWidth="9.140625" defaultRowHeight="14.25"/>
  <cols>
    <col min="1" max="1" width="9.42578125" style="4" bestFit="1" customWidth="1"/>
    <col min="2" max="2" width="55.140625" style="4" bestFit="1" customWidth="1"/>
    <col min="3" max="3" width="13.42578125" style="4" bestFit="1" customWidth="1"/>
    <col min="4" max="4" width="13.28515625" style="4" customWidth="1"/>
    <col min="5" max="5" width="14.42578125" style="4" customWidth="1"/>
    <col min="6" max="6" width="11.7109375" style="4" customWidth="1"/>
    <col min="7" max="7" width="13.7109375" style="4" customWidth="1"/>
    <col min="8" max="8" width="14.42578125" style="4" customWidth="1"/>
    <col min="9" max="16384" width="9.140625" style="5"/>
  </cols>
  <sheetData>
    <row r="1" spans="1:8">
      <c r="A1" s="2" t="s">
        <v>30</v>
      </c>
      <c r="B1" s="4" t="str">
        <f>'Info '!C2</f>
        <v>JSC "BasisBank"</v>
      </c>
    </row>
    <row r="2" spans="1:8">
      <c r="A2" s="2" t="s">
        <v>31</v>
      </c>
      <c r="B2" s="457">
        <f>'1. key ratios '!B2</f>
        <v>44651</v>
      </c>
    </row>
    <row r="3" spans="1:8">
      <c r="A3" s="2"/>
    </row>
    <row r="4" spans="1:8" ht="15" thickBot="1">
      <c r="A4" s="23" t="s">
        <v>32</v>
      </c>
      <c r="B4" s="24" t="s">
        <v>33</v>
      </c>
      <c r="C4" s="23"/>
      <c r="D4" s="25"/>
      <c r="E4" s="25"/>
      <c r="F4" s="26"/>
      <c r="G4" s="26"/>
      <c r="H4" s="27" t="s">
        <v>73</v>
      </c>
    </row>
    <row r="5" spans="1:8">
      <c r="A5" s="28"/>
      <c r="B5" s="29"/>
      <c r="C5" s="675" t="s">
        <v>68</v>
      </c>
      <c r="D5" s="676"/>
      <c r="E5" s="677"/>
      <c r="F5" s="675" t="s">
        <v>72</v>
      </c>
      <c r="G5" s="676"/>
      <c r="H5" s="678"/>
    </row>
    <row r="6" spans="1:8">
      <c r="A6" s="30" t="s">
        <v>6</v>
      </c>
      <c r="B6" s="31" t="s">
        <v>34</v>
      </c>
      <c r="C6" s="32" t="s">
        <v>69</v>
      </c>
      <c r="D6" s="32" t="s">
        <v>70</v>
      </c>
      <c r="E6" s="32" t="s">
        <v>71</v>
      </c>
      <c r="F6" s="32" t="s">
        <v>69</v>
      </c>
      <c r="G6" s="32" t="s">
        <v>70</v>
      </c>
      <c r="H6" s="33" t="s">
        <v>71</v>
      </c>
    </row>
    <row r="7" spans="1:8">
      <c r="A7" s="30">
        <v>1</v>
      </c>
      <c r="B7" s="34" t="s">
        <v>35</v>
      </c>
      <c r="C7" s="35">
        <v>49068537.399999999</v>
      </c>
      <c r="D7" s="35">
        <v>40380215.7685</v>
      </c>
      <c r="E7" s="36">
        <v>89448753.168500006</v>
      </c>
      <c r="F7" s="37">
        <v>15429736.109999999</v>
      </c>
      <c r="G7" s="38">
        <v>28380887.513300002</v>
      </c>
      <c r="H7" s="39">
        <v>43810623.623300001</v>
      </c>
    </row>
    <row r="8" spans="1:8">
      <c r="A8" s="30">
        <v>2</v>
      </c>
      <c r="B8" s="34" t="s">
        <v>36</v>
      </c>
      <c r="C8" s="35">
        <v>58083524.630000003</v>
      </c>
      <c r="D8" s="35">
        <v>266573282.12529999</v>
      </c>
      <c r="E8" s="36">
        <v>324656806.75529999</v>
      </c>
      <c r="F8" s="37">
        <v>11198.49</v>
      </c>
      <c r="G8" s="38">
        <v>221104522.32780001</v>
      </c>
      <c r="H8" s="39">
        <v>221115720.81780002</v>
      </c>
    </row>
    <row r="9" spans="1:8">
      <c r="A9" s="30">
        <v>3</v>
      </c>
      <c r="B9" s="34" t="s">
        <v>37</v>
      </c>
      <c r="C9" s="35">
        <v>112746.35</v>
      </c>
      <c r="D9" s="35">
        <v>152158089.29549998</v>
      </c>
      <c r="E9" s="36">
        <v>152270835.64549997</v>
      </c>
      <c r="F9" s="37">
        <v>3388502.65</v>
      </c>
      <c r="G9" s="38">
        <v>81332130.01789999</v>
      </c>
      <c r="H9" s="39">
        <v>84720632.667899996</v>
      </c>
    </row>
    <row r="10" spans="1:8">
      <c r="A10" s="30">
        <v>4</v>
      </c>
      <c r="B10" s="34" t="s">
        <v>38</v>
      </c>
      <c r="C10" s="35">
        <v>52741530.009999998</v>
      </c>
      <c r="D10" s="35">
        <v>0</v>
      </c>
      <c r="E10" s="36">
        <v>52741530.009999998</v>
      </c>
      <c r="F10" s="37">
        <v>24515169.890000001</v>
      </c>
      <c r="G10" s="38">
        <v>0</v>
      </c>
      <c r="H10" s="39">
        <v>24515169.890000001</v>
      </c>
    </row>
    <row r="11" spans="1:8">
      <c r="A11" s="30">
        <v>5</v>
      </c>
      <c r="B11" s="34" t="s">
        <v>39</v>
      </c>
      <c r="C11" s="35">
        <v>157074848.79999998</v>
      </c>
      <c r="D11" s="35">
        <v>4558911</v>
      </c>
      <c r="E11" s="36">
        <v>161633759.79999998</v>
      </c>
      <c r="F11" s="37">
        <v>179332977.69</v>
      </c>
      <c r="G11" s="38">
        <v>24443935.538600001</v>
      </c>
      <c r="H11" s="39">
        <v>203776913.2286</v>
      </c>
    </row>
    <row r="12" spans="1:8">
      <c r="A12" s="30">
        <v>6.1</v>
      </c>
      <c r="B12" s="40" t="s">
        <v>40</v>
      </c>
      <c r="C12" s="35">
        <v>1021613526.11</v>
      </c>
      <c r="D12" s="35">
        <v>968409586.8835001</v>
      </c>
      <c r="E12" s="36">
        <v>1990023112.9935002</v>
      </c>
      <c r="F12" s="37">
        <v>477119993.69000006</v>
      </c>
      <c r="G12" s="38">
        <v>618038461.70759988</v>
      </c>
      <c r="H12" s="39">
        <v>1095158455.3975999</v>
      </c>
    </row>
    <row r="13" spans="1:8">
      <c r="A13" s="30">
        <v>6.2</v>
      </c>
      <c r="B13" s="40" t="s">
        <v>41</v>
      </c>
      <c r="C13" s="35">
        <v>-36933997.181199998</v>
      </c>
      <c r="D13" s="35">
        <v>-46564295.808300003</v>
      </c>
      <c r="E13" s="36">
        <v>-83498292.989500001</v>
      </c>
      <c r="F13" s="37">
        <v>-19917764.89609674</v>
      </c>
      <c r="G13" s="38">
        <v>-41618951.732648261</v>
      </c>
      <c r="H13" s="39">
        <v>-61536716.628745005</v>
      </c>
    </row>
    <row r="14" spans="1:8">
      <c r="A14" s="30">
        <v>6</v>
      </c>
      <c r="B14" s="34" t="s">
        <v>42</v>
      </c>
      <c r="C14" s="36">
        <v>984679528.92879999</v>
      </c>
      <c r="D14" s="36">
        <v>921845291.07520008</v>
      </c>
      <c r="E14" s="36">
        <v>1906524820.0040002</v>
      </c>
      <c r="F14" s="36">
        <v>457202228.79390329</v>
      </c>
      <c r="G14" s="36">
        <v>576419509.97495162</v>
      </c>
      <c r="H14" s="39">
        <v>1033621738.7688549</v>
      </c>
    </row>
    <row r="15" spans="1:8">
      <c r="A15" s="30">
        <v>7</v>
      </c>
      <c r="B15" s="34" t="s">
        <v>43</v>
      </c>
      <c r="C15" s="35">
        <v>15434936.390000001</v>
      </c>
      <c r="D15" s="35">
        <v>5967993.0162000004</v>
      </c>
      <c r="E15" s="36">
        <v>21402929.406199999</v>
      </c>
      <c r="F15" s="37">
        <v>8699729.0099999998</v>
      </c>
      <c r="G15" s="38">
        <v>5073547.4675000003</v>
      </c>
      <c r="H15" s="39">
        <v>13773276.477499999</v>
      </c>
    </row>
    <row r="16" spans="1:8">
      <c r="A16" s="30">
        <v>8</v>
      </c>
      <c r="B16" s="34" t="s">
        <v>195</v>
      </c>
      <c r="C16" s="35">
        <v>11115940.277000001</v>
      </c>
      <c r="D16" s="35" t="s">
        <v>733</v>
      </c>
      <c r="E16" s="36">
        <v>11115940.277000001</v>
      </c>
      <c r="F16" s="37">
        <v>16927792.633000001</v>
      </c>
      <c r="G16" s="38" t="s">
        <v>733</v>
      </c>
      <c r="H16" s="39">
        <v>16927792.633000001</v>
      </c>
    </row>
    <row r="17" spans="1:8">
      <c r="A17" s="30">
        <v>9</v>
      </c>
      <c r="B17" s="34" t="s">
        <v>44</v>
      </c>
      <c r="C17" s="35">
        <v>17062704.66</v>
      </c>
      <c r="D17" s="35">
        <v>0</v>
      </c>
      <c r="E17" s="36">
        <v>17062704.66</v>
      </c>
      <c r="F17" s="37">
        <v>17062704.219999999</v>
      </c>
      <c r="G17" s="38">
        <v>0</v>
      </c>
      <c r="H17" s="39">
        <v>17062704.219999999</v>
      </c>
    </row>
    <row r="18" spans="1:8">
      <c r="A18" s="30">
        <v>10</v>
      </c>
      <c r="B18" s="34" t="s">
        <v>45</v>
      </c>
      <c r="C18" s="35">
        <v>60859425</v>
      </c>
      <c r="D18" s="35" t="s">
        <v>733</v>
      </c>
      <c r="E18" s="36">
        <v>60859425</v>
      </c>
      <c r="F18" s="37">
        <v>33966987.229999997</v>
      </c>
      <c r="G18" s="38" t="s">
        <v>733</v>
      </c>
      <c r="H18" s="39">
        <v>33966987.229999997</v>
      </c>
    </row>
    <row r="19" spans="1:8">
      <c r="A19" s="30">
        <v>11</v>
      </c>
      <c r="B19" s="34" t="s">
        <v>46</v>
      </c>
      <c r="C19" s="35">
        <v>17261415.371199999</v>
      </c>
      <c r="D19" s="35">
        <v>3900348.8402</v>
      </c>
      <c r="E19" s="36">
        <v>21161764.211399999</v>
      </c>
      <c r="F19" s="37">
        <v>11376007.531199999</v>
      </c>
      <c r="G19" s="38">
        <v>193068.1159</v>
      </c>
      <c r="H19" s="39">
        <v>11569075.6471</v>
      </c>
    </row>
    <row r="20" spans="1:8">
      <c r="A20" s="30">
        <v>12</v>
      </c>
      <c r="B20" s="42" t="s">
        <v>47</v>
      </c>
      <c r="C20" s="36">
        <v>1423495137.8170002</v>
      </c>
      <c r="D20" s="36">
        <v>1395384131.1209002</v>
      </c>
      <c r="E20" s="36">
        <v>2818879268.9379005</v>
      </c>
      <c r="F20" s="36">
        <v>767913034.24810338</v>
      </c>
      <c r="G20" s="36">
        <v>936947600.95595169</v>
      </c>
      <c r="H20" s="39">
        <v>1704860635.2040551</v>
      </c>
    </row>
    <row r="21" spans="1:8">
      <c r="A21" s="30"/>
      <c r="B21" s="31" t="s">
        <v>48</v>
      </c>
      <c r="C21" s="43"/>
      <c r="D21" s="43"/>
      <c r="E21" s="43"/>
      <c r="F21" s="44"/>
      <c r="G21" s="45"/>
      <c r="H21" s="46"/>
    </row>
    <row r="22" spans="1:8">
      <c r="A22" s="30">
        <v>13</v>
      </c>
      <c r="B22" s="34" t="s">
        <v>49</v>
      </c>
      <c r="C22" s="35">
        <v>1144.46</v>
      </c>
      <c r="D22" s="35">
        <v>60368000</v>
      </c>
      <c r="E22" s="36">
        <v>60369144.460000001</v>
      </c>
      <c r="F22" s="37">
        <v>3001144.46</v>
      </c>
      <c r="G22" s="38">
        <v>0</v>
      </c>
      <c r="H22" s="39">
        <v>3001144.46</v>
      </c>
    </row>
    <row r="23" spans="1:8">
      <c r="A23" s="30">
        <v>14</v>
      </c>
      <c r="B23" s="34" t="s">
        <v>50</v>
      </c>
      <c r="C23" s="35">
        <v>186874534.75999999</v>
      </c>
      <c r="D23" s="35">
        <v>183729230.8118</v>
      </c>
      <c r="E23" s="36">
        <v>370603765.57179999</v>
      </c>
      <c r="F23" s="37">
        <v>141305993.31999999</v>
      </c>
      <c r="G23" s="38">
        <v>92806996.866300002</v>
      </c>
      <c r="H23" s="39">
        <v>234112990.18629998</v>
      </c>
    </row>
    <row r="24" spans="1:8">
      <c r="A24" s="30">
        <v>15</v>
      </c>
      <c r="B24" s="34" t="s">
        <v>51</v>
      </c>
      <c r="C24" s="35">
        <v>78929403.370000005</v>
      </c>
      <c r="D24" s="35">
        <v>243735998.65000001</v>
      </c>
      <c r="E24" s="36">
        <v>322665402.01999998</v>
      </c>
      <c r="F24" s="37">
        <v>64377337.940000005</v>
      </c>
      <c r="G24" s="38">
        <v>177059125.91329998</v>
      </c>
      <c r="H24" s="39">
        <v>241436463.85329998</v>
      </c>
    </row>
    <row r="25" spans="1:8">
      <c r="A25" s="30">
        <v>16</v>
      </c>
      <c r="B25" s="34" t="s">
        <v>52</v>
      </c>
      <c r="C25" s="35">
        <v>387514298.74000001</v>
      </c>
      <c r="D25" s="35">
        <v>522643083.82410002</v>
      </c>
      <c r="E25" s="36">
        <v>910157382.56410003</v>
      </c>
      <c r="F25" s="37">
        <v>102799513.34</v>
      </c>
      <c r="G25" s="38">
        <v>331251050.70749998</v>
      </c>
      <c r="H25" s="39">
        <v>434050564.04750001</v>
      </c>
    </row>
    <row r="26" spans="1:8">
      <c r="A26" s="30">
        <v>17</v>
      </c>
      <c r="B26" s="34" t="s">
        <v>53</v>
      </c>
      <c r="C26" s="43">
        <v>0</v>
      </c>
      <c r="D26" s="43">
        <v>0</v>
      </c>
      <c r="E26" s="36">
        <v>0</v>
      </c>
      <c r="F26" s="44">
        <v>0</v>
      </c>
      <c r="G26" s="45">
        <v>0</v>
      </c>
      <c r="H26" s="39">
        <v>0</v>
      </c>
    </row>
    <row r="27" spans="1:8">
      <c r="A27" s="30">
        <v>18</v>
      </c>
      <c r="B27" s="34" t="s">
        <v>54</v>
      </c>
      <c r="C27" s="35">
        <v>363843629.25999999</v>
      </c>
      <c r="D27" s="35">
        <v>372076544.48259991</v>
      </c>
      <c r="E27" s="36">
        <v>735920173.74259996</v>
      </c>
      <c r="F27" s="37">
        <v>136609179.01999998</v>
      </c>
      <c r="G27" s="38">
        <v>356894622.59699994</v>
      </c>
      <c r="H27" s="39">
        <v>493503801.61699992</v>
      </c>
    </row>
    <row r="28" spans="1:8">
      <c r="A28" s="30">
        <v>19</v>
      </c>
      <c r="B28" s="34" t="s">
        <v>55</v>
      </c>
      <c r="C28" s="35">
        <v>8866430.6199999992</v>
      </c>
      <c r="D28" s="35">
        <v>8058703.8683999991</v>
      </c>
      <c r="E28" s="36">
        <v>16925134.488399997</v>
      </c>
      <c r="F28" s="37">
        <v>2354875.96</v>
      </c>
      <c r="G28" s="38">
        <v>7869135.4818000002</v>
      </c>
      <c r="H28" s="39">
        <v>10224011.4418</v>
      </c>
    </row>
    <row r="29" spans="1:8">
      <c r="A29" s="30">
        <v>20</v>
      </c>
      <c r="B29" s="34" t="s">
        <v>56</v>
      </c>
      <c r="C29" s="35">
        <v>24065946.68</v>
      </c>
      <c r="D29" s="35">
        <v>45837709.906400003</v>
      </c>
      <c r="E29" s="36">
        <v>69903656.586400002</v>
      </c>
      <c r="F29" s="37">
        <v>10268514.84</v>
      </c>
      <c r="G29" s="38">
        <v>6638925.4221999999</v>
      </c>
      <c r="H29" s="39">
        <v>16907440.262199998</v>
      </c>
    </row>
    <row r="30" spans="1:8">
      <c r="A30" s="30">
        <v>21</v>
      </c>
      <c r="B30" s="34" t="s">
        <v>57</v>
      </c>
      <c r="C30" s="35">
        <v>0</v>
      </c>
      <c r="D30" s="35">
        <v>15196370</v>
      </c>
      <c r="E30" s="36">
        <v>15196370</v>
      </c>
      <c r="F30" s="37">
        <v>0</v>
      </c>
      <c r="G30" s="38">
        <v>16717820</v>
      </c>
      <c r="H30" s="39">
        <v>16717820</v>
      </c>
    </row>
    <row r="31" spans="1:8">
      <c r="A31" s="30">
        <v>22</v>
      </c>
      <c r="B31" s="42" t="s">
        <v>58</v>
      </c>
      <c r="C31" s="36">
        <v>1050095387.89</v>
      </c>
      <c r="D31" s="36">
        <v>1451645641.5432999</v>
      </c>
      <c r="E31" s="36">
        <v>2501741029.4333</v>
      </c>
      <c r="F31" s="36">
        <v>460716558.87999994</v>
      </c>
      <c r="G31" s="36">
        <v>989237676.98809969</v>
      </c>
      <c r="H31" s="39">
        <v>1449954235.8680997</v>
      </c>
    </row>
    <row r="32" spans="1:8">
      <c r="A32" s="30"/>
      <c r="B32" s="31" t="s">
        <v>59</v>
      </c>
      <c r="C32" s="43"/>
      <c r="D32" s="43"/>
      <c r="E32" s="35"/>
      <c r="F32" s="44"/>
      <c r="G32" s="45"/>
      <c r="H32" s="46"/>
    </row>
    <row r="33" spans="1:8">
      <c r="A33" s="30">
        <v>23</v>
      </c>
      <c r="B33" s="34" t="s">
        <v>60</v>
      </c>
      <c r="C33" s="35">
        <v>16181147</v>
      </c>
      <c r="D33" s="43" t="s">
        <v>733</v>
      </c>
      <c r="E33" s="36">
        <v>16181147</v>
      </c>
      <c r="F33" s="37">
        <v>16181147</v>
      </c>
      <c r="G33" s="45" t="s">
        <v>733</v>
      </c>
      <c r="H33" s="39">
        <v>16181147</v>
      </c>
    </row>
    <row r="34" spans="1:8">
      <c r="A34" s="30">
        <v>24</v>
      </c>
      <c r="B34" s="34" t="s">
        <v>61</v>
      </c>
      <c r="C34" s="35">
        <v>0</v>
      </c>
      <c r="D34" s="43" t="s">
        <v>733</v>
      </c>
      <c r="E34" s="36">
        <v>0</v>
      </c>
      <c r="F34" s="37">
        <v>0</v>
      </c>
      <c r="G34" s="45" t="s">
        <v>733</v>
      </c>
      <c r="H34" s="39">
        <v>0</v>
      </c>
    </row>
    <row r="35" spans="1:8">
      <c r="A35" s="30">
        <v>25</v>
      </c>
      <c r="B35" s="41" t="s">
        <v>62</v>
      </c>
      <c r="C35" s="35">
        <v>0</v>
      </c>
      <c r="D35" s="43" t="s">
        <v>733</v>
      </c>
      <c r="E35" s="36">
        <v>0</v>
      </c>
      <c r="F35" s="37">
        <v>0</v>
      </c>
      <c r="G35" s="45" t="s">
        <v>733</v>
      </c>
      <c r="H35" s="39">
        <v>0</v>
      </c>
    </row>
    <row r="36" spans="1:8">
      <c r="A36" s="30">
        <v>26</v>
      </c>
      <c r="B36" s="34" t="s">
        <v>63</v>
      </c>
      <c r="C36" s="35">
        <v>76412652.799999997</v>
      </c>
      <c r="D36" s="43" t="s">
        <v>733</v>
      </c>
      <c r="E36" s="36">
        <v>76412652.799999997</v>
      </c>
      <c r="F36" s="37">
        <v>76412652.799999997</v>
      </c>
      <c r="G36" s="45" t="s">
        <v>733</v>
      </c>
      <c r="H36" s="39">
        <v>76412652.799999997</v>
      </c>
    </row>
    <row r="37" spans="1:8">
      <c r="A37" s="30">
        <v>27</v>
      </c>
      <c r="B37" s="34" t="s">
        <v>64</v>
      </c>
      <c r="C37" s="35">
        <v>189397311.25</v>
      </c>
      <c r="D37" s="43" t="s">
        <v>733</v>
      </c>
      <c r="E37" s="36">
        <v>189397311.25</v>
      </c>
      <c r="F37" s="37">
        <v>138459629.03</v>
      </c>
      <c r="G37" s="45" t="s">
        <v>733</v>
      </c>
      <c r="H37" s="39">
        <v>138459629.03</v>
      </c>
    </row>
    <row r="38" spans="1:8">
      <c r="A38" s="30">
        <v>28</v>
      </c>
      <c r="B38" s="34" t="s">
        <v>65</v>
      </c>
      <c r="C38" s="35">
        <v>21211200.299999997</v>
      </c>
      <c r="D38" s="43" t="s">
        <v>733</v>
      </c>
      <c r="E38" s="36">
        <v>21211200.299999997</v>
      </c>
      <c r="F38" s="37">
        <v>14339620.107100001</v>
      </c>
      <c r="G38" s="45" t="s">
        <v>733</v>
      </c>
      <c r="H38" s="39">
        <v>14339620.107100001</v>
      </c>
    </row>
    <row r="39" spans="1:8">
      <c r="A39" s="30">
        <v>29</v>
      </c>
      <c r="B39" s="34" t="s">
        <v>66</v>
      </c>
      <c r="C39" s="35">
        <v>13935928.140000001</v>
      </c>
      <c r="D39" s="43" t="s">
        <v>733</v>
      </c>
      <c r="E39" s="36">
        <v>13935928.140000001</v>
      </c>
      <c r="F39" s="37">
        <v>9513350.1799999997</v>
      </c>
      <c r="G39" s="45" t="s">
        <v>733</v>
      </c>
      <c r="H39" s="39">
        <v>9513350.1799999997</v>
      </c>
    </row>
    <row r="40" spans="1:8">
      <c r="A40" s="30">
        <v>30</v>
      </c>
      <c r="B40" s="295" t="s">
        <v>262</v>
      </c>
      <c r="C40" s="35">
        <v>317138239.49000001</v>
      </c>
      <c r="D40" s="43" t="s">
        <v>733</v>
      </c>
      <c r="E40" s="36">
        <v>317138239.49000001</v>
      </c>
      <c r="F40" s="37">
        <v>254906399.1171</v>
      </c>
      <c r="G40" s="45" t="s">
        <v>733</v>
      </c>
      <c r="H40" s="39">
        <v>254906399.1171</v>
      </c>
    </row>
    <row r="41" spans="1:8" ht="15" thickBot="1">
      <c r="A41" s="47">
        <v>31</v>
      </c>
      <c r="B41" s="48" t="s">
        <v>67</v>
      </c>
      <c r="C41" s="49">
        <v>1367233627.3800001</v>
      </c>
      <c r="D41" s="49">
        <v>1451645641.5432999</v>
      </c>
      <c r="E41" s="49">
        <v>2818879268.9232998</v>
      </c>
      <c r="F41" s="49">
        <v>715622957.99709988</v>
      </c>
      <c r="G41" s="49">
        <v>989237676.98809969</v>
      </c>
      <c r="H41" s="50">
        <v>1704860634.9851995</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C5" sqref="C5:E5"/>
    </sheetView>
  </sheetViews>
  <sheetFormatPr defaultColWidth="9.140625" defaultRowHeight="12.75"/>
  <cols>
    <col min="1" max="1" width="9.42578125" style="4" bestFit="1" customWidth="1"/>
    <col min="2" max="2" width="64.7109375" style="4" customWidth="1"/>
    <col min="3" max="8" width="12.7109375" style="4" customWidth="1"/>
    <col min="9" max="9" width="8.85546875" style="4" customWidth="1"/>
    <col min="10" max="16384" width="9.140625" style="4"/>
  </cols>
  <sheetData>
    <row r="1" spans="1:8">
      <c r="A1" s="2" t="s">
        <v>30</v>
      </c>
      <c r="B1" s="3" t="str">
        <f>'Info '!C2</f>
        <v>JSC "BasisBank"</v>
      </c>
      <c r="C1" s="3">
        <f>'Info '!D2</f>
        <v>0</v>
      </c>
    </row>
    <row r="2" spans="1:8">
      <c r="A2" s="2" t="s">
        <v>31</v>
      </c>
      <c r="B2" s="3"/>
      <c r="C2" s="456">
        <v>44286</v>
      </c>
      <c r="D2" s="7"/>
      <c r="E2" s="7"/>
      <c r="F2" s="7"/>
      <c r="G2" s="7"/>
      <c r="H2" s="7"/>
    </row>
    <row r="3" spans="1:8">
      <c r="A3" s="2"/>
      <c r="B3" s="3"/>
      <c r="C3" s="6"/>
      <c r="D3" s="7"/>
      <c r="E3" s="7"/>
      <c r="F3" s="7"/>
      <c r="G3" s="7"/>
      <c r="H3" s="7"/>
    </row>
    <row r="4" spans="1:8" ht="13.5" thickBot="1">
      <c r="A4" s="53" t="s">
        <v>191</v>
      </c>
      <c r="B4" s="249" t="s">
        <v>22</v>
      </c>
      <c r="C4" s="23"/>
      <c r="D4" s="25"/>
      <c r="E4" s="25"/>
      <c r="F4" s="26"/>
      <c r="G4" s="26"/>
      <c r="H4" s="54" t="s">
        <v>73</v>
      </c>
    </row>
    <row r="5" spans="1:8">
      <c r="A5" s="55" t="s">
        <v>6</v>
      </c>
      <c r="B5" s="56"/>
      <c r="C5" s="675" t="s">
        <v>68</v>
      </c>
      <c r="D5" s="676"/>
      <c r="E5" s="677"/>
      <c r="F5" s="675" t="s">
        <v>72</v>
      </c>
      <c r="G5" s="676"/>
      <c r="H5" s="678"/>
    </row>
    <row r="6" spans="1:8">
      <c r="A6" s="57" t="s">
        <v>6</v>
      </c>
      <c r="B6" s="58"/>
      <c r="C6" s="59" t="s">
        <v>69</v>
      </c>
      <c r="D6" s="59" t="s">
        <v>70</v>
      </c>
      <c r="E6" s="59" t="s">
        <v>71</v>
      </c>
      <c r="F6" s="59" t="s">
        <v>69</v>
      </c>
      <c r="G6" s="59" t="s">
        <v>70</v>
      </c>
      <c r="H6" s="60" t="s">
        <v>71</v>
      </c>
    </row>
    <row r="7" spans="1:8">
      <c r="A7" s="61"/>
      <c r="B7" s="249" t="s">
        <v>190</v>
      </c>
      <c r="C7" s="62"/>
      <c r="D7" s="62"/>
      <c r="E7" s="62"/>
      <c r="F7" s="62"/>
      <c r="G7" s="62"/>
      <c r="H7" s="63"/>
    </row>
    <row r="8" spans="1:8">
      <c r="A8" s="61">
        <v>1</v>
      </c>
      <c r="B8" s="64" t="s">
        <v>189</v>
      </c>
      <c r="C8" s="591">
        <v>738534.98</v>
      </c>
      <c r="D8" s="591">
        <v>-135004.07999999999</v>
      </c>
      <c r="E8" s="592">
        <v>603530.9</v>
      </c>
      <c r="F8" s="591">
        <v>317971.26</v>
      </c>
      <c r="G8" s="591">
        <v>-230816.42</v>
      </c>
      <c r="H8" s="593">
        <v>87154.84</v>
      </c>
    </row>
    <row r="9" spans="1:8">
      <c r="A9" s="61">
        <v>2</v>
      </c>
      <c r="B9" s="64" t="s">
        <v>188</v>
      </c>
      <c r="C9" s="594">
        <v>24057624.469999999</v>
      </c>
      <c r="D9" s="594">
        <v>12970104.029999999</v>
      </c>
      <c r="E9" s="592">
        <v>37027728.5</v>
      </c>
      <c r="F9" s="594">
        <v>13547232.739999998</v>
      </c>
      <c r="G9" s="594">
        <v>10149024.357100001</v>
      </c>
      <c r="H9" s="593">
        <v>23696257.097099997</v>
      </c>
    </row>
    <row r="10" spans="1:8">
      <c r="A10" s="61">
        <v>2.1</v>
      </c>
      <c r="B10" s="65" t="s">
        <v>187</v>
      </c>
      <c r="C10" s="591">
        <v>0</v>
      </c>
      <c r="D10" s="591">
        <v>0</v>
      </c>
      <c r="E10" s="592">
        <v>0</v>
      </c>
      <c r="F10" s="591">
        <v>0</v>
      </c>
      <c r="G10" s="591">
        <v>0</v>
      </c>
      <c r="H10" s="593">
        <v>0</v>
      </c>
    </row>
    <row r="11" spans="1:8">
      <c r="A11" s="61">
        <v>2.2000000000000002</v>
      </c>
      <c r="B11" s="65" t="s">
        <v>186</v>
      </c>
      <c r="C11" s="591">
        <v>5425068.6600000001</v>
      </c>
      <c r="D11" s="591">
        <v>5383398.79</v>
      </c>
      <c r="E11" s="592">
        <v>10808467.449999999</v>
      </c>
      <c r="F11" s="591">
        <v>3256519.96</v>
      </c>
      <c r="G11" s="591">
        <v>4691230.7894000001</v>
      </c>
      <c r="H11" s="593">
        <v>7947750.7494000001</v>
      </c>
    </row>
    <row r="12" spans="1:8">
      <c r="A12" s="61">
        <v>2.2999999999999998</v>
      </c>
      <c r="B12" s="65" t="s">
        <v>185</v>
      </c>
      <c r="C12" s="591">
        <v>815723.46</v>
      </c>
      <c r="D12" s="591">
        <v>326468.27</v>
      </c>
      <c r="E12" s="592">
        <v>1142191.73</v>
      </c>
      <c r="F12" s="591">
        <v>997831.72</v>
      </c>
      <c r="G12" s="591">
        <v>62995.23</v>
      </c>
      <c r="H12" s="593">
        <v>1060826.95</v>
      </c>
    </row>
    <row r="13" spans="1:8">
      <c r="A13" s="61">
        <v>2.4</v>
      </c>
      <c r="B13" s="65" t="s">
        <v>184</v>
      </c>
      <c r="C13" s="591">
        <v>574896.76</v>
      </c>
      <c r="D13" s="591">
        <v>26635.3</v>
      </c>
      <c r="E13" s="592">
        <v>601532.06000000006</v>
      </c>
      <c r="F13" s="591">
        <v>461002.32</v>
      </c>
      <c r="G13" s="591">
        <v>28480.15</v>
      </c>
      <c r="H13" s="593">
        <v>489482.47000000003</v>
      </c>
    </row>
    <row r="14" spans="1:8">
      <c r="A14" s="61">
        <v>2.5</v>
      </c>
      <c r="B14" s="65" t="s">
        <v>183</v>
      </c>
      <c r="C14" s="591">
        <v>1159818.49</v>
      </c>
      <c r="D14" s="591">
        <v>2241558.67</v>
      </c>
      <c r="E14" s="592">
        <v>3401377.16</v>
      </c>
      <c r="F14" s="591">
        <v>632996.80000000005</v>
      </c>
      <c r="G14" s="591">
        <v>1124093.54</v>
      </c>
      <c r="H14" s="593">
        <v>1757090.34</v>
      </c>
    </row>
    <row r="15" spans="1:8">
      <c r="A15" s="61">
        <v>2.6</v>
      </c>
      <c r="B15" s="65" t="s">
        <v>182</v>
      </c>
      <c r="C15" s="591">
        <v>469036.87</v>
      </c>
      <c r="D15" s="591">
        <v>379904.93</v>
      </c>
      <c r="E15" s="592">
        <v>848941.8</v>
      </c>
      <c r="F15" s="591">
        <v>337689.13</v>
      </c>
      <c r="G15" s="591">
        <v>250579.74</v>
      </c>
      <c r="H15" s="593">
        <v>588268.87</v>
      </c>
    </row>
    <row r="16" spans="1:8">
      <c r="A16" s="61">
        <v>2.7</v>
      </c>
      <c r="B16" s="65" t="s">
        <v>181</v>
      </c>
      <c r="C16" s="591">
        <v>11748.78</v>
      </c>
      <c r="D16" s="591">
        <v>283866.90999999997</v>
      </c>
      <c r="E16" s="592">
        <v>295615.69</v>
      </c>
      <c r="F16" s="591">
        <v>14839.58</v>
      </c>
      <c r="G16" s="591">
        <v>18983.509999999998</v>
      </c>
      <c r="H16" s="593">
        <v>33823.089999999997</v>
      </c>
    </row>
    <row r="17" spans="1:8">
      <c r="A17" s="61">
        <v>2.8</v>
      </c>
      <c r="B17" s="65" t="s">
        <v>180</v>
      </c>
      <c r="C17" s="591">
        <v>12794066.949999999</v>
      </c>
      <c r="D17" s="591">
        <v>3025862.1</v>
      </c>
      <c r="E17" s="592">
        <v>15819929.049999999</v>
      </c>
      <c r="F17" s="591">
        <v>5671572.8700000001</v>
      </c>
      <c r="G17" s="591">
        <v>2638572.6776999999</v>
      </c>
      <c r="H17" s="593">
        <v>8310145.5477</v>
      </c>
    </row>
    <row r="18" spans="1:8">
      <c r="A18" s="61">
        <v>2.9</v>
      </c>
      <c r="B18" s="65" t="s">
        <v>179</v>
      </c>
      <c r="C18" s="591">
        <v>2807264.5</v>
      </c>
      <c r="D18" s="591">
        <v>1302409.06</v>
      </c>
      <c r="E18" s="592">
        <v>4109673.56</v>
      </c>
      <c r="F18" s="591">
        <v>2174780.36</v>
      </c>
      <c r="G18" s="591">
        <v>1334088.72</v>
      </c>
      <c r="H18" s="593">
        <v>3508869.08</v>
      </c>
    </row>
    <row r="19" spans="1:8">
      <c r="A19" s="61">
        <v>3</v>
      </c>
      <c r="B19" s="64" t="s">
        <v>178</v>
      </c>
      <c r="C19" s="591">
        <v>317659.96999999997</v>
      </c>
      <c r="D19" s="591">
        <v>677110.36</v>
      </c>
      <c r="E19" s="592">
        <v>994770.33</v>
      </c>
      <c r="F19" s="591">
        <v>198492.6</v>
      </c>
      <c r="G19" s="591">
        <v>142302.01999999999</v>
      </c>
      <c r="H19" s="593">
        <v>340794.62</v>
      </c>
    </row>
    <row r="20" spans="1:8">
      <c r="A20" s="61">
        <v>4</v>
      </c>
      <c r="B20" s="64" t="s">
        <v>177</v>
      </c>
      <c r="C20" s="591">
        <v>4357745.3499999996</v>
      </c>
      <c r="D20" s="591">
        <v>144723.97</v>
      </c>
      <c r="E20" s="592">
        <v>4502469.3199999994</v>
      </c>
      <c r="F20" s="591">
        <v>4283444.92</v>
      </c>
      <c r="G20" s="591">
        <v>692139.76</v>
      </c>
      <c r="H20" s="593">
        <v>4975584.68</v>
      </c>
    </row>
    <row r="21" spans="1:8">
      <c r="A21" s="61">
        <v>5</v>
      </c>
      <c r="B21" s="64" t="s">
        <v>176</v>
      </c>
      <c r="C21" s="591">
        <v>522780.65</v>
      </c>
      <c r="D21" s="591">
        <v>293774.89</v>
      </c>
      <c r="E21" s="592">
        <v>816555.54</v>
      </c>
      <c r="F21" s="591">
        <v>366136.57</v>
      </c>
      <c r="G21" s="591">
        <v>160527.51</v>
      </c>
      <c r="H21" s="593">
        <v>526664.08000000007</v>
      </c>
    </row>
    <row r="22" spans="1:8">
      <c r="A22" s="61">
        <v>6</v>
      </c>
      <c r="B22" s="66" t="s">
        <v>175</v>
      </c>
      <c r="C22" s="594">
        <v>29994345.419999994</v>
      </c>
      <c r="D22" s="594">
        <v>13950709.17</v>
      </c>
      <c r="E22" s="592">
        <v>43945054.589999996</v>
      </c>
      <c r="F22" s="594">
        <v>18713278.09</v>
      </c>
      <c r="G22" s="594">
        <v>10913177.2271</v>
      </c>
      <c r="H22" s="593">
        <v>29626455.3171</v>
      </c>
    </row>
    <row r="23" spans="1:8">
      <c r="A23" s="61"/>
      <c r="B23" s="249" t="s">
        <v>174</v>
      </c>
      <c r="C23" s="595"/>
      <c r="D23" s="595"/>
      <c r="E23" s="596"/>
      <c r="F23" s="595"/>
      <c r="G23" s="595"/>
      <c r="H23" s="597"/>
    </row>
    <row r="24" spans="1:8">
      <c r="A24" s="61">
        <v>7</v>
      </c>
      <c r="B24" s="64" t="s">
        <v>173</v>
      </c>
      <c r="C24" s="591">
        <v>3634593.32</v>
      </c>
      <c r="D24" s="591">
        <v>801392.93</v>
      </c>
      <c r="E24" s="592">
        <v>4435986.25</v>
      </c>
      <c r="F24" s="591">
        <v>3233249.26</v>
      </c>
      <c r="G24" s="591">
        <v>627310.18999999994</v>
      </c>
      <c r="H24" s="593">
        <v>3860559.4499999997</v>
      </c>
    </row>
    <row r="25" spans="1:8">
      <c r="A25" s="61">
        <v>8</v>
      </c>
      <c r="B25" s="64" t="s">
        <v>172</v>
      </c>
      <c r="C25" s="591">
        <v>3942755.02</v>
      </c>
      <c r="D25" s="591">
        <v>1727341.86</v>
      </c>
      <c r="E25" s="592">
        <v>5670096.8799999999</v>
      </c>
      <c r="F25" s="591">
        <v>2465036.75</v>
      </c>
      <c r="G25" s="591">
        <v>2001509.5</v>
      </c>
      <c r="H25" s="593">
        <v>4466546.25</v>
      </c>
    </row>
    <row r="26" spans="1:8">
      <c r="A26" s="61">
        <v>9</v>
      </c>
      <c r="B26" s="64" t="s">
        <v>171</v>
      </c>
      <c r="C26" s="591">
        <v>311080.65999999997</v>
      </c>
      <c r="D26" s="591">
        <v>38047.230000000003</v>
      </c>
      <c r="E26" s="592">
        <v>349127.88999999996</v>
      </c>
      <c r="F26" s="591">
        <v>144758.91</v>
      </c>
      <c r="G26" s="591">
        <v>7152.54</v>
      </c>
      <c r="H26" s="593">
        <v>151911.45000000001</v>
      </c>
    </row>
    <row r="27" spans="1:8">
      <c r="A27" s="61">
        <v>10</v>
      </c>
      <c r="B27" s="64" t="s">
        <v>170</v>
      </c>
      <c r="C27" s="591">
        <v>574856.24</v>
      </c>
      <c r="D27" s="591">
        <v>0</v>
      </c>
      <c r="E27" s="592">
        <v>574856.24</v>
      </c>
      <c r="F27" s="591">
        <v>54242.59</v>
      </c>
      <c r="G27" s="591">
        <v>121986.36</v>
      </c>
      <c r="H27" s="593">
        <v>176228.95</v>
      </c>
    </row>
    <row r="28" spans="1:8">
      <c r="A28" s="61">
        <v>11</v>
      </c>
      <c r="B28" s="64" t="s">
        <v>169</v>
      </c>
      <c r="C28" s="591">
        <v>7033448.9699999997</v>
      </c>
      <c r="D28" s="591">
        <v>2812858.73</v>
      </c>
      <c r="E28" s="592">
        <v>9846307.6999999993</v>
      </c>
      <c r="F28" s="591">
        <v>3907844.18</v>
      </c>
      <c r="G28" s="591">
        <v>3264334.98</v>
      </c>
      <c r="H28" s="593">
        <v>7172179.1600000001</v>
      </c>
    </row>
    <row r="29" spans="1:8">
      <c r="A29" s="61">
        <v>12</v>
      </c>
      <c r="B29" s="64" t="s">
        <v>168</v>
      </c>
      <c r="C29" s="591">
        <v>399</v>
      </c>
      <c r="D29" s="591">
        <v>88494.26</v>
      </c>
      <c r="E29" s="592">
        <v>88893.26</v>
      </c>
      <c r="F29" s="591">
        <v>420</v>
      </c>
      <c r="G29" s="591">
        <v>108664.37</v>
      </c>
      <c r="H29" s="593">
        <v>109084.37</v>
      </c>
    </row>
    <row r="30" spans="1:8">
      <c r="A30" s="61">
        <v>13</v>
      </c>
      <c r="B30" s="67" t="s">
        <v>167</v>
      </c>
      <c r="C30" s="594">
        <v>15497133.210000001</v>
      </c>
      <c r="D30" s="594">
        <v>5468135.0099999998</v>
      </c>
      <c r="E30" s="592">
        <v>20965268.219999999</v>
      </c>
      <c r="F30" s="594">
        <v>9805551.6899999995</v>
      </c>
      <c r="G30" s="594">
        <v>6130957.9400000004</v>
      </c>
      <c r="H30" s="593">
        <v>15936509.629999999</v>
      </c>
    </row>
    <row r="31" spans="1:8">
      <c r="A31" s="61">
        <v>14</v>
      </c>
      <c r="B31" s="67" t="s">
        <v>166</v>
      </c>
      <c r="C31" s="594">
        <v>14497212.209999993</v>
      </c>
      <c r="D31" s="594">
        <v>8482574.1600000001</v>
      </c>
      <c r="E31" s="592">
        <v>22979786.369999994</v>
      </c>
      <c r="F31" s="594">
        <v>8907726.4000000004</v>
      </c>
      <c r="G31" s="594">
        <v>4782219.2870999994</v>
      </c>
      <c r="H31" s="593">
        <v>13689945.687100001</v>
      </c>
    </row>
    <row r="32" spans="1:8">
      <c r="A32" s="61"/>
      <c r="B32" s="68"/>
      <c r="C32" s="598"/>
      <c r="D32" s="599"/>
      <c r="E32" s="596"/>
      <c r="F32" s="599"/>
      <c r="G32" s="599"/>
      <c r="H32" s="597"/>
    </row>
    <row r="33" spans="1:8">
      <c r="A33" s="61"/>
      <c r="B33" s="68" t="s">
        <v>165</v>
      </c>
      <c r="C33" s="595"/>
      <c r="D33" s="595"/>
      <c r="E33" s="596"/>
      <c r="F33" s="595"/>
      <c r="G33" s="595"/>
      <c r="H33" s="597"/>
    </row>
    <row r="34" spans="1:8">
      <c r="A34" s="61">
        <v>15</v>
      </c>
      <c r="B34" s="69" t="s">
        <v>164</v>
      </c>
      <c r="C34" s="592">
        <v>667627.24</v>
      </c>
      <c r="D34" s="592">
        <v>139149.54000000004</v>
      </c>
      <c r="E34" s="592">
        <v>806776.78</v>
      </c>
      <c r="F34" s="592">
        <v>265662.74</v>
      </c>
      <c r="G34" s="592">
        <v>-653729.75999999989</v>
      </c>
      <c r="H34" s="592">
        <v>-388067.0199999999</v>
      </c>
    </row>
    <row r="35" spans="1:8">
      <c r="A35" s="61">
        <v>15.1</v>
      </c>
      <c r="B35" s="65" t="s">
        <v>163</v>
      </c>
      <c r="C35" s="591">
        <v>1802805.83</v>
      </c>
      <c r="D35" s="591">
        <v>1022950.65</v>
      </c>
      <c r="E35" s="592">
        <v>2825756.48</v>
      </c>
      <c r="F35" s="591">
        <v>1041647.91</v>
      </c>
      <c r="G35" s="591">
        <v>638007.38</v>
      </c>
      <c r="H35" s="592">
        <v>1679655.29</v>
      </c>
    </row>
    <row r="36" spans="1:8">
      <c r="A36" s="61">
        <v>15.2</v>
      </c>
      <c r="B36" s="65" t="s">
        <v>162</v>
      </c>
      <c r="C36" s="591">
        <v>1135178.5900000001</v>
      </c>
      <c r="D36" s="591">
        <v>883801.11</v>
      </c>
      <c r="E36" s="592">
        <v>2018979.7000000002</v>
      </c>
      <c r="F36" s="591">
        <v>775985.17</v>
      </c>
      <c r="G36" s="591">
        <v>1291737.1399999999</v>
      </c>
      <c r="H36" s="592">
        <v>2067722.31</v>
      </c>
    </row>
    <row r="37" spans="1:8">
      <c r="A37" s="61">
        <v>16</v>
      </c>
      <c r="B37" s="64" t="s">
        <v>161</v>
      </c>
      <c r="C37" s="591">
        <v>0</v>
      </c>
      <c r="D37" s="591">
        <v>0</v>
      </c>
      <c r="E37" s="592">
        <v>0</v>
      </c>
      <c r="F37" s="591">
        <v>0</v>
      </c>
      <c r="G37" s="591">
        <v>0</v>
      </c>
      <c r="H37" s="592">
        <v>0</v>
      </c>
    </row>
    <row r="38" spans="1:8">
      <c r="A38" s="61">
        <v>17</v>
      </c>
      <c r="B38" s="64" t="s">
        <v>160</v>
      </c>
      <c r="C38" s="591">
        <v>-833123.42</v>
      </c>
      <c r="D38" s="591">
        <v>0</v>
      </c>
      <c r="E38" s="592">
        <v>-833123.42</v>
      </c>
      <c r="F38" s="591">
        <v>88083.61</v>
      </c>
      <c r="G38" s="591">
        <v>0</v>
      </c>
      <c r="H38" s="592">
        <v>88083.61</v>
      </c>
    </row>
    <row r="39" spans="1:8">
      <c r="A39" s="61">
        <v>18</v>
      </c>
      <c r="B39" s="64" t="s">
        <v>159</v>
      </c>
      <c r="C39" s="591">
        <v>1644</v>
      </c>
      <c r="D39" s="591">
        <v>436257.56</v>
      </c>
      <c r="E39" s="592">
        <v>437901.56</v>
      </c>
      <c r="F39" s="591">
        <v>0</v>
      </c>
      <c r="G39" s="591">
        <v>0</v>
      </c>
      <c r="H39" s="592">
        <v>0</v>
      </c>
    </row>
    <row r="40" spans="1:8">
      <c r="A40" s="61">
        <v>19</v>
      </c>
      <c r="B40" s="64" t="s">
        <v>158</v>
      </c>
      <c r="C40" s="591">
        <v>9597715.8200000003</v>
      </c>
      <c r="D40" s="591"/>
      <c r="E40" s="592">
        <v>9597715.8200000003</v>
      </c>
      <c r="F40" s="591">
        <v>868104.73</v>
      </c>
      <c r="G40" s="591"/>
      <c r="H40" s="592">
        <v>868104.73</v>
      </c>
    </row>
    <row r="41" spans="1:8">
      <c r="A41" s="61">
        <v>20</v>
      </c>
      <c r="B41" s="64" t="s">
        <v>157</v>
      </c>
      <c r="C41" s="591">
        <v>-7312543.3700000001</v>
      </c>
      <c r="D41" s="591"/>
      <c r="E41" s="592">
        <v>-7312543.3700000001</v>
      </c>
      <c r="F41" s="591">
        <v>111417.82</v>
      </c>
      <c r="G41" s="591"/>
      <c r="H41" s="592">
        <v>111417.82</v>
      </c>
    </row>
    <row r="42" spans="1:8">
      <c r="A42" s="61">
        <v>21</v>
      </c>
      <c r="B42" s="64" t="s">
        <v>156</v>
      </c>
      <c r="C42" s="591">
        <v>-7481.19</v>
      </c>
      <c r="D42" s="591">
        <v>0</v>
      </c>
      <c r="E42" s="592">
        <v>-7481.19</v>
      </c>
      <c r="F42" s="591">
        <v>8480.06</v>
      </c>
      <c r="G42" s="591">
        <v>0</v>
      </c>
      <c r="H42" s="592">
        <v>8480.06</v>
      </c>
    </row>
    <row r="43" spans="1:8">
      <c r="A43" s="61">
        <v>22</v>
      </c>
      <c r="B43" s="64" t="s">
        <v>155</v>
      </c>
      <c r="C43" s="591">
        <v>65806.100000000006</v>
      </c>
      <c r="D43" s="591">
        <v>5992.22</v>
      </c>
      <c r="E43" s="592">
        <v>71798.320000000007</v>
      </c>
      <c r="F43" s="591">
        <v>189416.7</v>
      </c>
      <c r="G43" s="591">
        <v>481.03</v>
      </c>
      <c r="H43" s="592">
        <v>189897.73</v>
      </c>
    </row>
    <row r="44" spans="1:8">
      <c r="A44" s="61">
        <v>23</v>
      </c>
      <c r="B44" s="64" t="s">
        <v>154</v>
      </c>
      <c r="C44" s="591">
        <v>58365699.020000003</v>
      </c>
      <c r="D44" s="591">
        <v>159413.85</v>
      </c>
      <c r="E44" s="592">
        <v>58525112.870000005</v>
      </c>
      <c r="F44" s="591">
        <v>198677.82</v>
      </c>
      <c r="G44" s="591">
        <v>22645.919999999998</v>
      </c>
      <c r="H44" s="592">
        <v>221323.74</v>
      </c>
    </row>
    <row r="45" spans="1:8">
      <c r="A45" s="61">
        <v>24</v>
      </c>
      <c r="B45" s="67" t="s">
        <v>268</v>
      </c>
      <c r="C45" s="594">
        <v>60545344.200000003</v>
      </c>
      <c r="D45" s="594">
        <v>740813.17</v>
      </c>
      <c r="E45" s="592">
        <v>61286157.370000005</v>
      </c>
      <c r="F45" s="594">
        <v>1729843.4800000002</v>
      </c>
      <c r="G45" s="594">
        <v>-630602.80999999982</v>
      </c>
      <c r="H45" s="592">
        <v>1099240.6700000004</v>
      </c>
    </row>
    <row r="46" spans="1:8">
      <c r="A46" s="61"/>
      <c r="B46" s="249" t="s">
        <v>153</v>
      </c>
      <c r="C46" s="595"/>
      <c r="D46" s="595"/>
      <c r="E46" s="596"/>
      <c r="F46" s="595"/>
      <c r="G46" s="595"/>
      <c r="H46" s="597"/>
    </row>
    <row r="47" spans="1:8">
      <c r="A47" s="61">
        <v>25</v>
      </c>
      <c r="B47" s="64" t="s">
        <v>152</v>
      </c>
      <c r="C47" s="591">
        <v>64650.92</v>
      </c>
      <c r="D47" s="591">
        <v>80245.820000000007</v>
      </c>
      <c r="E47" s="592">
        <v>144896.74</v>
      </c>
      <c r="F47" s="591">
        <v>49179.32</v>
      </c>
      <c r="G47" s="591">
        <v>67400.84</v>
      </c>
      <c r="H47" s="593">
        <v>116580.16</v>
      </c>
    </row>
    <row r="48" spans="1:8">
      <c r="A48" s="61">
        <v>26</v>
      </c>
      <c r="B48" s="64" t="s">
        <v>151</v>
      </c>
      <c r="C48" s="591">
        <v>523164.55</v>
      </c>
      <c r="D48" s="591">
        <v>55278.57</v>
      </c>
      <c r="E48" s="592">
        <v>578443.12</v>
      </c>
      <c r="F48" s="591">
        <v>423520.99</v>
      </c>
      <c r="G48" s="591">
        <v>6911.28</v>
      </c>
      <c r="H48" s="593">
        <v>430432.27</v>
      </c>
    </row>
    <row r="49" spans="1:8">
      <c r="A49" s="61">
        <v>27</v>
      </c>
      <c r="B49" s="64" t="s">
        <v>150</v>
      </c>
      <c r="C49" s="591">
        <v>6555253.0099999998</v>
      </c>
      <c r="D49" s="591"/>
      <c r="E49" s="592">
        <v>6555253.0099999998</v>
      </c>
      <c r="F49" s="591">
        <v>4473812.99</v>
      </c>
      <c r="G49" s="591"/>
      <c r="H49" s="593">
        <v>4473812.99</v>
      </c>
    </row>
    <row r="50" spans="1:8">
      <c r="A50" s="61">
        <v>28</v>
      </c>
      <c r="B50" s="64" t="s">
        <v>149</v>
      </c>
      <c r="C50" s="591">
        <v>21955.35</v>
      </c>
      <c r="D50" s="591"/>
      <c r="E50" s="592">
        <v>21955.35</v>
      </c>
      <c r="F50" s="591">
        <v>15095.24</v>
      </c>
      <c r="G50" s="591"/>
      <c r="H50" s="593">
        <v>15095.24</v>
      </c>
    </row>
    <row r="51" spans="1:8">
      <c r="A51" s="61">
        <v>29</v>
      </c>
      <c r="B51" s="64" t="s">
        <v>148</v>
      </c>
      <c r="C51" s="591">
        <v>1419884.92</v>
      </c>
      <c r="D51" s="591"/>
      <c r="E51" s="592">
        <v>1419884.92</v>
      </c>
      <c r="F51" s="591">
        <v>1057326.76</v>
      </c>
      <c r="G51" s="591"/>
      <c r="H51" s="593">
        <v>1057326.76</v>
      </c>
    </row>
    <row r="52" spans="1:8">
      <c r="A52" s="61">
        <v>30</v>
      </c>
      <c r="B52" s="64" t="s">
        <v>147</v>
      </c>
      <c r="C52" s="591">
        <v>1431370.94</v>
      </c>
      <c r="D52" s="591">
        <v>26991.46</v>
      </c>
      <c r="E52" s="592">
        <v>1458362.4</v>
      </c>
      <c r="F52" s="591">
        <v>1033528.19</v>
      </c>
      <c r="G52" s="591">
        <v>29182.12</v>
      </c>
      <c r="H52" s="593">
        <v>1062710.31</v>
      </c>
    </row>
    <row r="53" spans="1:8">
      <c r="A53" s="61">
        <v>31</v>
      </c>
      <c r="B53" s="67" t="s">
        <v>269</v>
      </c>
      <c r="C53" s="594">
        <v>10016279.689999999</v>
      </c>
      <c r="D53" s="594">
        <v>162515.85</v>
      </c>
      <c r="E53" s="592">
        <v>10178795.539999999</v>
      </c>
      <c r="F53" s="594">
        <v>7052463.4900000002</v>
      </c>
      <c r="G53" s="594">
        <v>103494.23999999999</v>
      </c>
      <c r="H53" s="592">
        <v>7155957.7300000004</v>
      </c>
    </row>
    <row r="54" spans="1:8">
      <c r="A54" s="61">
        <v>32</v>
      </c>
      <c r="B54" s="67" t="s">
        <v>270</v>
      </c>
      <c r="C54" s="594">
        <v>50529064.510000005</v>
      </c>
      <c r="D54" s="594">
        <v>578297.32000000007</v>
      </c>
      <c r="E54" s="592">
        <v>51107361.830000006</v>
      </c>
      <c r="F54" s="594">
        <v>-5322620.01</v>
      </c>
      <c r="G54" s="594">
        <v>-734097.04999999981</v>
      </c>
      <c r="H54" s="592">
        <v>-6056717.0599999996</v>
      </c>
    </row>
    <row r="55" spans="1:8">
      <c r="A55" s="61"/>
      <c r="B55" s="68"/>
      <c r="C55" s="599"/>
      <c r="D55" s="599"/>
      <c r="E55" s="596"/>
      <c r="F55" s="599"/>
      <c r="G55" s="599"/>
      <c r="H55" s="597"/>
    </row>
    <row r="56" spans="1:8">
      <c r="A56" s="61">
        <v>33</v>
      </c>
      <c r="B56" s="67" t="s">
        <v>146</v>
      </c>
      <c r="C56" s="594">
        <v>65026276.719999999</v>
      </c>
      <c r="D56" s="594">
        <v>9060871.4800000004</v>
      </c>
      <c r="E56" s="592">
        <v>74087148.200000003</v>
      </c>
      <c r="F56" s="594">
        <v>3585106.3900000006</v>
      </c>
      <c r="G56" s="594">
        <v>4048122.2370999996</v>
      </c>
      <c r="H56" s="593">
        <v>7633228.6271000002</v>
      </c>
    </row>
    <row r="57" spans="1:8">
      <c r="A57" s="61"/>
      <c r="B57" s="68"/>
      <c r="C57" s="599"/>
      <c r="D57" s="599"/>
      <c r="E57" s="596"/>
      <c r="F57" s="599"/>
      <c r="G57" s="599"/>
      <c r="H57" s="597"/>
    </row>
    <row r="58" spans="1:8">
      <c r="A58" s="61">
        <v>34</v>
      </c>
      <c r="B58" s="64" t="s">
        <v>145</v>
      </c>
      <c r="C58" s="591">
        <v>47330200.329999998</v>
      </c>
      <c r="D58" s="591">
        <v>2065785.82</v>
      </c>
      <c r="E58" s="592">
        <v>49395986.149999999</v>
      </c>
      <c r="F58" s="591">
        <v>-570718.17000000004</v>
      </c>
      <c r="G58" s="591">
        <v>5907.11</v>
      </c>
      <c r="H58" s="593">
        <v>-564811.06000000006</v>
      </c>
    </row>
    <row r="59" spans="1:8" s="250" customFormat="1">
      <c r="A59" s="61">
        <v>35</v>
      </c>
      <c r="B59" s="64" t="s">
        <v>144</v>
      </c>
      <c r="C59" s="591">
        <v>0</v>
      </c>
      <c r="D59" s="591"/>
      <c r="E59" s="592">
        <v>0</v>
      </c>
      <c r="F59" s="591">
        <v>0</v>
      </c>
      <c r="G59" s="591"/>
      <c r="H59" s="593">
        <v>0</v>
      </c>
    </row>
    <row r="60" spans="1:8">
      <c r="A60" s="61">
        <v>36</v>
      </c>
      <c r="B60" s="64" t="s">
        <v>143</v>
      </c>
      <c r="C60" s="591">
        <v>184964.81</v>
      </c>
      <c r="D60" s="591">
        <v>202.69</v>
      </c>
      <c r="E60" s="592">
        <v>185167.5</v>
      </c>
      <c r="F60" s="591">
        <v>411318.41</v>
      </c>
      <c r="G60" s="591">
        <v>-44157.33</v>
      </c>
      <c r="H60" s="593">
        <v>367161.07999999996</v>
      </c>
    </row>
    <row r="61" spans="1:8">
      <c r="A61" s="61">
        <v>37</v>
      </c>
      <c r="B61" s="67" t="s">
        <v>142</v>
      </c>
      <c r="C61" s="594">
        <v>47515165.140000001</v>
      </c>
      <c r="D61" s="594">
        <v>2065988.51</v>
      </c>
      <c r="E61" s="592">
        <v>49581153.649999999</v>
      </c>
      <c r="F61" s="594">
        <v>-159399.76000000007</v>
      </c>
      <c r="G61" s="594">
        <v>-38250.22</v>
      </c>
      <c r="H61" s="593">
        <v>-197649.98000000007</v>
      </c>
    </row>
    <row r="62" spans="1:8">
      <c r="A62" s="61"/>
      <c r="B62" s="70"/>
      <c r="C62" s="595"/>
      <c r="D62" s="595"/>
      <c r="E62" s="596"/>
      <c r="F62" s="595"/>
      <c r="G62" s="595"/>
      <c r="H62" s="597"/>
    </row>
    <row r="63" spans="1:8">
      <c r="A63" s="61">
        <v>38</v>
      </c>
      <c r="B63" s="71" t="s">
        <v>141</v>
      </c>
      <c r="C63" s="594">
        <v>17511111.579999998</v>
      </c>
      <c r="D63" s="594">
        <v>6994882.9700000007</v>
      </c>
      <c r="E63" s="592">
        <v>24505994.549999997</v>
      </c>
      <c r="F63" s="594">
        <v>3744506.1500000008</v>
      </c>
      <c r="G63" s="594">
        <v>4086372.4570999998</v>
      </c>
      <c r="H63" s="593">
        <v>7830878.6071000006</v>
      </c>
    </row>
    <row r="64" spans="1:8">
      <c r="A64" s="57">
        <v>39</v>
      </c>
      <c r="B64" s="64" t="s">
        <v>140</v>
      </c>
      <c r="C64" s="600">
        <v>3284794.25</v>
      </c>
      <c r="D64" s="600"/>
      <c r="E64" s="592">
        <v>3284794.25</v>
      </c>
      <c r="F64" s="600">
        <v>675850</v>
      </c>
      <c r="G64" s="600"/>
      <c r="H64" s="593">
        <v>675850</v>
      </c>
    </row>
    <row r="65" spans="1:8">
      <c r="A65" s="61">
        <v>40</v>
      </c>
      <c r="B65" s="67" t="s">
        <v>139</v>
      </c>
      <c r="C65" s="594">
        <v>14226317.329999998</v>
      </c>
      <c r="D65" s="594">
        <v>6994882.9700000007</v>
      </c>
      <c r="E65" s="592">
        <v>21221200.299999997</v>
      </c>
      <c r="F65" s="594">
        <v>3068656.1500000008</v>
      </c>
      <c r="G65" s="594">
        <v>4086372.4570999998</v>
      </c>
      <c r="H65" s="593">
        <v>7155028.6071000006</v>
      </c>
    </row>
    <row r="66" spans="1:8">
      <c r="A66" s="57">
        <v>41</v>
      </c>
      <c r="B66" s="64" t="s">
        <v>138</v>
      </c>
      <c r="C66" s="600">
        <v>-10000</v>
      </c>
      <c r="D66" s="600"/>
      <c r="E66" s="592">
        <v>-10000</v>
      </c>
      <c r="F66" s="600">
        <v>0</v>
      </c>
      <c r="G66" s="600"/>
      <c r="H66" s="593">
        <v>0</v>
      </c>
    </row>
    <row r="67" spans="1:8" ht="13.5" thickBot="1">
      <c r="A67" s="72">
        <v>42</v>
      </c>
      <c r="B67" s="73" t="s">
        <v>137</v>
      </c>
      <c r="C67" s="601">
        <v>14216317.329999998</v>
      </c>
      <c r="D67" s="601">
        <v>6994882.9700000007</v>
      </c>
      <c r="E67" s="602">
        <v>21211200.299999997</v>
      </c>
      <c r="F67" s="601">
        <v>3068656.1500000008</v>
      </c>
      <c r="G67" s="601">
        <v>4086372.4570999998</v>
      </c>
      <c r="H67" s="603">
        <v>7155028.6071000006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workbookViewId="0">
      <selection activeCell="A3" sqref="A3"/>
    </sheetView>
  </sheetViews>
  <sheetFormatPr defaultColWidth="9.140625" defaultRowHeight="14.25"/>
  <cols>
    <col min="1" max="1" width="9.42578125" style="5" bestFit="1" customWidth="1"/>
    <col min="2" max="2" width="72.28515625" style="5" customWidth="1"/>
    <col min="3" max="3" width="11.7109375" style="5" bestFit="1" customWidth="1"/>
    <col min="4" max="5" width="13.42578125" style="5" bestFit="1" customWidth="1"/>
    <col min="6" max="6" width="10.7109375" style="5" bestFit="1" customWidth="1"/>
    <col min="7" max="8" width="13.42578125" style="5" bestFit="1" customWidth="1"/>
    <col min="9" max="16384" width="9.140625" style="5"/>
  </cols>
  <sheetData>
    <row r="1" spans="1:8">
      <c r="A1" s="2" t="s">
        <v>30</v>
      </c>
      <c r="B1" s="3" t="str">
        <f>'Info '!C2</f>
        <v>JSC "BasisBank"</v>
      </c>
    </row>
    <row r="2" spans="1:8">
      <c r="A2" s="2" t="s">
        <v>31</v>
      </c>
      <c r="B2" s="456">
        <v>44286</v>
      </c>
    </row>
    <row r="3" spans="1:8">
      <c r="A3" s="4"/>
    </row>
    <row r="4" spans="1:8" ht="15" thickBot="1">
      <c r="A4" s="4" t="s">
        <v>74</v>
      </c>
      <c r="B4" s="4"/>
      <c r="C4" s="228"/>
      <c r="D4" s="228"/>
      <c r="E4" s="228"/>
      <c r="F4" s="229"/>
      <c r="G4" s="229"/>
      <c r="H4" s="230" t="s">
        <v>73</v>
      </c>
    </row>
    <row r="5" spans="1:8">
      <c r="A5" s="679" t="s">
        <v>6</v>
      </c>
      <c r="B5" s="681" t="s">
        <v>335</v>
      </c>
      <c r="C5" s="675" t="s">
        <v>68</v>
      </c>
      <c r="D5" s="676"/>
      <c r="E5" s="677"/>
      <c r="F5" s="675" t="s">
        <v>72</v>
      </c>
      <c r="G5" s="676"/>
      <c r="H5" s="678"/>
    </row>
    <row r="6" spans="1:8">
      <c r="A6" s="680"/>
      <c r="B6" s="682"/>
      <c r="C6" s="32" t="s">
        <v>282</v>
      </c>
      <c r="D6" s="32" t="s">
        <v>118</v>
      </c>
      <c r="E6" s="32" t="s">
        <v>105</v>
      </c>
      <c r="F6" s="32" t="s">
        <v>282</v>
      </c>
      <c r="G6" s="32" t="s">
        <v>118</v>
      </c>
      <c r="H6" s="33" t="s">
        <v>105</v>
      </c>
    </row>
    <row r="7" spans="1:8" s="18" customFormat="1">
      <c r="A7" s="231">
        <v>1</v>
      </c>
      <c r="B7" s="232" t="s">
        <v>369</v>
      </c>
      <c r="C7" s="38">
        <v>194261066.47</v>
      </c>
      <c r="D7" s="38">
        <v>97485880.359999999</v>
      </c>
      <c r="E7" s="233">
        <v>291746946.82999998</v>
      </c>
      <c r="F7" s="38">
        <v>83214325.870000005</v>
      </c>
      <c r="G7" s="38">
        <v>62394292.004300006</v>
      </c>
      <c r="H7" s="39">
        <v>145608617.8743</v>
      </c>
    </row>
    <row r="8" spans="1:8" s="18" customFormat="1">
      <c r="A8" s="231">
        <v>1.1000000000000001</v>
      </c>
      <c r="B8" s="283" t="s">
        <v>300</v>
      </c>
      <c r="C8" s="38">
        <v>83664420.290000007</v>
      </c>
      <c r="D8" s="38">
        <v>37270357.194700003</v>
      </c>
      <c r="E8" s="233">
        <v>120934777.48470001</v>
      </c>
      <c r="F8" s="38">
        <v>39390989.710000001</v>
      </c>
      <c r="G8" s="38">
        <v>21281382.180300001</v>
      </c>
      <c r="H8" s="39">
        <v>60672371.890300006</v>
      </c>
    </row>
    <row r="9" spans="1:8" s="18" customFormat="1">
      <c r="A9" s="231">
        <v>1.2</v>
      </c>
      <c r="B9" s="283" t="s">
        <v>301</v>
      </c>
      <c r="C9" s="38"/>
      <c r="D9" s="38">
        <v>619329.61</v>
      </c>
      <c r="E9" s="233">
        <v>619329.61</v>
      </c>
      <c r="F9" s="38"/>
      <c r="G9" s="38"/>
      <c r="H9" s="39">
        <v>0</v>
      </c>
    </row>
    <row r="10" spans="1:8" s="18" customFormat="1">
      <c r="A10" s="231">
        <v>1.3</v>
      </c>
      <c r="B10" s="283" t="s">
        <v>302</v>
      </c>
      <c r="C10" s="38">
        <v>110080780.17</v>
      </c>
      <c r="D10" s="38">
        <v>59539223.834100001</v>
      </c>
      <c r="E10" s="233">
        <v>169620004.00409999</v>
      </c>
      <c r="F10" s="38">
        <v>43759592.009999998</v>
      </c>
      <c r="G10" s="38">
        <v>41047638.637900002</v>
      </c>
      <c r="H10" s="39">
        <v>84807230.6479</v>
      </c>
    </row>
    <row r="11" spans="1:8" s="18" customFormat="1">
      <c r="A11" s="231">
        <v>1.4</v>
      </c>
      <c r="B11" s="283" t="s">
        <v>283</v>
      </c>
      <c r="C11" s="38">
        <v>515866.01</v>
      </c>
      <c r="D11" s="38">
        <v>56969.7212</v>
      </c>
      <c r="E11" s="233">
        <v>572835.73120000004</v>
      </c>
      <c r="F11" s="38">
        <v>63744.15</v>
      </c>
      <c r="G11" s="38">
        <v>65271.186099999999</v>
      </c>
      <c r="H11" s="39">
        <v>129015.3361</v>
      </c>
    </row>
    <row r="12" spans="1:8" s="18" customFormat="1" ht="29.25" customHeight="1">
      <c r="A12" s="231">
        <v>2</v>
      </c>
      <c r="B12" s="235" t="s">
        <v>304</v>
      </c>
      <c r="C12" s="38">
        <v>0</v>
      </c>
      <c r="D12" s="38">
        <v>48261000</v>
      </c>
      <c r="E12" s="233">
        <v>0</v>
      </c>
      <c r="F12" s="38">
        <v>0</v>
      </c>
      <c r="G12" s="38">
        <v>34626046.799999997</v>
      </c>
      <c r="H12" s="39">
        <v>34626046.799999997</v>
      </c>
    </row>
    <row r="13" spans="1:8" s="18" customFormat="1" ht="19.899999999999999" customHeight="1">
      <c r="A13" s="231">
        <v>3</v>
      </c>
      <c r="B13" s="235" t="s">
        <v>303</v>
      </c>
      <c r="C13" s="38"/>
      <c r="D13" s="38"/>
      <c r="E13" s="233">
        <v>0</v>
      </c>
      <c r="F13" s="38"/>
      <c r="G13" s="38"/>
      <c r="H13" s="39">
        <v>0</v>
      </c>
    </row>
    <row r="14" spans="1:8" s="18" customFormat="1">
      <c r="A14" s="231">
        <v>3.1</v>
      </c>
      <c r="B14" s="284" t="s">
        <v>284</v>
      </c>
      <c r="C14" s="38">
        <v>370236123</v>
      </c>
      <c r="D14" s="38"/>
      <c r="E14" s="233">
        <v>370236123</v>
      </c>
      <c r="F14" s="38"/>
      <c r="G14" s="38"/>
      <c r="H14" s="39">
        <v>0</v>
      </c>
    </row>
    <row r="15" spans="1:8" s="18" customFormat="1">
      <c r="A15" s="231">
        <v>3.2</v>
      </c>
      <c r="B15" s="284" t="s">
        <v>285</v>
      </c>
      <c r="C15" s="38"/>
      <c r="D15" s="38"/>
      <c r="E15" s="233">
        <v>0</v>
      </c>
      <c r="F15" s="38"/>
      <c r="G15" s="38"/>
      <c r="H15" s="39">
        <v>0</v>
      </c>
    </row>
    <row r="16" spans="1:8" s="18" customFormat="1">
      <c r="A16" s="231">
        <v>4</v>
      </c>
      <c r="B16" s="287" t="s">
        <v>314</v>
      </c>
      <c r="C16" s="38">
        <v>32733404.720887002</v>
      </c>
      <c r="D16" s="38">
        <v>627253706.51822996</v>
      </c>
      <c r="E16" s="233">
        <v>659987111.23911691</v>
      </c>
      <c r="F16" s="38">
        <v>20565030.987181999</v>
      </c>
      <c r="G16" s="38">
        <v>495443715.54790902</v>
      </c>
      <c r="H16" s="39">
        <v>516008746.53509104</v>
      </c>
    </row>
    <row r="17" spans="1:8" s="18" customFormat="1">
      <c r="A17" s="231">
        <v>4.0999999999999996</v>
      </c>
      <c r="B17" s="284" t="s">
        <v>305</v>
      </c>
      <c r="C17" s="38">
        <v>30675904.720887002</v>
      </c>
      <c r="D17" s="38">
        <v>625614858.64752996</v>
      </c>
      <c r="E17" s="233">
        <v>656290763.36841691</v>
      </c>
      <c r="F17" s="38">
        <v>19163530.987181999</v>
      </c>
      <c r="G17" s="38">
        <v>493572343.24790901</v>
      </c>
      <c r="H17" s="39">
        <v>512735874.23509103</v>
      </c>
    </row>
    <row r="18" spans="1:8" s="18" customFormat="1">
      <c r="A18" s="231">
        <v>4.2</v>
      </c>
      <c r="B18" s="284" t="s">
        <v>299</v>
      </c>
      <c r="C18" s="38">
        <v>2057500</v>
      </c>
      <c r="D18" s="38">
        <v>1638847.8707000001</v>
      </c>
      <c r="E18" s="233">
        <v>3696347.8706999999</v>
      </c>
      <c r="F18" s="38">
        <v>1401500</v>
      </c>
      <c r="G18" s="38">
        <v>1871372.3</v>
      </c>
      <c r="H18" s="39">
        <v>3272872.3</v>
      </c>
    </row>
    <row r="19" spans="1:8" s="18" customFormat="1">
      <c r="A19" s="231">
        <v>5</v>
      </c>
      <c r="B19" s="235" t="s">
        <v>313</v>
      </c>
      <c r="C19" s="38">
        <v>107570093.73</v>
      </c>
      <c r="D19" s="38">
        <v>4069551814.1530995</v>
      </c>
      <c r="E19" s="233">
        <v>4177121907.8830996</v>
      </c>
      <c r="F19" s="38">
        <v>46275647.689999998</v>
      </c>
      <c r="G19" s="38">
        <v>2121766727.0769999</v>
      </c>
      <c r="H19" s="39">
        <v>2168042374.7669997</v>
      </c>
    </row>
    <row r="20" spans="1:8" s="18" customFormat="1">
      <c r="A20" s="231">
        <v>5.0999999999999996</v>
      </c>
      <c r="B20" s="285" t="s">
        <v>288</v>
      </c>
      <c r="C20" s="38">
        <v>13588785.210000001</v>
      </c>
      <c r="D20" s="38">
        <v>64681539.672399998</v>
      </c>
      <c r="E20" s="233">
        <v>78270324.882400006</v>
      </c>
      <c r="F20" s="38">
        <v>5227330.43</v>
      </c>
      <c r="G20" s="38">
        <v>95151708.9991</v>
      </c>
      <c r="H20" s="39">
        <v>100379039.42910001</v>
      </c>
    </row>
    <row r="21" spans="1:8" s="18" customFormat="1">
      <c r="A21" s="231">
        <v>5.2</v>
      </c>
      <c r="B21" s="285" t="s">
        <v>287</v>
      </c>
      <c r="C21" s="38">
        <v>0</v>
      </c>
      <c r="D21" s="38">
        <v>0</v>
      </c>
      <c r="E21" s="233">
        <v>0</v>
      </c>
      <c r="F21" s="38">
        <v>0</v>
      </c>
      <c r="G21" s="38">
        <v>0</v>
      </c>
      <c r="H21" s="39">
        <v>0</v>
      </c>
    </row>
    <row r="22" spans="1:8" s="18" customFormat="1">
      <c r="A22" s="231">
        <v>5.3</v>
      </c>
      <c r="B22" s="285" t="s">
        <v>286</v>
      </c>
      <c r="C22" s="38">
        <v>28354206.300000001</v>
      </c>
      <c r="D22" s="38">
        <v>3648976556.6167998</v>
      </c>
      <c r="E22" s="233">
        <v>3677330762.9168</v>
      </c>
      <c r="F22" s="38">
        <v>19359598.170000002</v>
      </c>
      <c r="G22" s="38">
        <v>1956535114.8283</v>
      </c>
      <c r="H22" s="39">
        <v>1975894712.9983001</v>
      </c>
    </row>
    <row r="23" spans="1:8" s="18" customFormat="1">
      <c r="A23" s="231" t="s">
        <v>15</v>
      </c>
      <c r="B23" s="236" t="s">
        <v>75</v>
      </c>
      <c r="C23" s="38">
        <v>2627863.7000000002</v>
      </c>
      <c r="D23" s="38">
        <v>1219500796.5895</v>
      </c>
      <c r="E23" s="233">
        <v>1222128660.2895</v>
      </c>
      <c r="F23" s="38">
        <v>65808</v>
      </c>
      <c r="G23" s="38">
        <v>395840296.8976</v>
      </c>
      <c r="H23" s="39">
        <v>395906104.8976</v>
      </c>
    </row>
    <row r="24" spans="1:8" s="18" customFormat="1">
      <c r="A24" s="231" t="s">
        <v>16</v>
      </c>
      <c r="B24" s="236" t="s">
        <v>76</v>
      </c>
      <c r="C24" s="38">
        <v>316862.40000000002</v>
      </c>
      <c r="D24" s="38">
        <v>974660140.69410002</v>
      </c>
      <c r="E24" s="233">
        <v>974977003.0941</v>
      </c>
      <c r="F24" s="38">
        <v>0</v>
      </c>
      <c r="G24" s="38">
        <v>392504789.38569999</v>
      </c>
      <c r="H24" s="39">
        <v>392504789.38569999</v>
      </c>
    </row>
    <row r="25" spans="1:8" s="18" customFormat="1">
      <c r="A25" s="231" t="s">
        <v>17</v>
      </c>
      <c r="B25" s="236" t="s">
        <v>77</v>
      </c>
      <c r="C25" s="38">
        <v>0</v>
      </c>
      <c r="D25" s="38">
        <v>0</v>
      </c>
      <c r="E25" s="233">
        <v>0</v>
      </c>
      <c r="F25" s="38">
        <v>0</v>
      </c>
      <c r="G25" s="38">
        <v>0</v>
      </c>
      <c r="H25" s="39">
        <v>0</v>
      </c>
    </row>
    <row r="26" spans="1:8" s="18" customFormat="1">
      <c r="A26" s="231" t="s">
        <v>18</v>
      </c>
      <c r="B26" s="236" t="s">
        <v>78</v>
      </c>
      <c r="C26" s="38">
        <v>497702.41</v>
      </c>
      <c r="D26" s="38">
        <v>724632764.67519999</v>
      </c>
      <c r="E26" s="233">
        <v>725130467.08519995</v>
      </c>
      <c r="F26" s="38">
        <v>27751</v>
      </c>
      <c r="G26" s="38">
        <v>678396730.1595</v>
      </c>
      <c r="H26" s="39">
        <v>678424481.1595</v>
      </c>
    </row>
    <row r="27" spans="1:8" s="18" customFormat="1">
      <c r="A27" s="231" t="s">
        <v>19</v>
      </c>
      <c r="B27" s="236" t="s">
        <v>79</v>
      </c>
      <c r="C27" s="38">
        <v>24911777.789999999</v>
      </c>
      <c r="D27" s="38">
        <v>730182854.65799999</v>
      </c>
      <c r="E27" s="233">
        <v>755094632.44799995</v>
      </c>
      <c r="F27" s="38">
        <v>19266039.170000002</v>
      </c>
      <c r="G27" s="38">
        <v>489793298.38550001</v>
      </c>
      <c r="H27" s="39">
        <v>509059337.55550003</v>
      </c>
    </row>
    <row r="28" spans="1:8" s="18" customFormat="1">
      <c r="A28" s="231">
        <v>5.4</v>
      </c>
      <c r="B28" s="285" t="s">
        <v>289</v>
      </c>
      <c r="C28" s="38">
        <v>40785046.5</v>
      </c>
      <c r="D28" s="38">
        <v>26079369.332400002</v>
      </c>
      <c r="E28" s="233">
        <v>66864415.832400002</v>
      </c>
      <c r="F28" s="38">
        <v>2192719.09</v>
      </c>
      <c r="G28" s="38">
        <v>14431551.837200001</v>
      </c>
      <c r="H28" s="39">
        <v>16624270.927200001</v>
      </c>
    </row>
    <row r="29" spans="1:8" s="18" customFormat="1">
      <c r="A29" s="231">
        <v>5.5</v>
      </c>
      <c r="B29" s="285" t="s">
        <v>290</v>
      </c>
      <c r="C29" s="38">
        <v>19219038.719999999</v>
      </c>
      <c r="D29" s="38">
        <v>329504218.53149998</v>
      </c>
      <c r="E29" s="233">
        <v>348723257.25150001</v>
      </c>
      <c r="F29" s="38">
        <v>8523000</v>
      </c>
      <c r="G29" s="38">
        <v>53771861.4124</v>
      </c>
      <c r="H29" s="39">
        <v>62294861.4124</v>
      </c>
    </row>
    <row r="30" spans="1:8" s="18" customFormat="1">
      <c r="A30" s="231">
        <v>5.6</v>
      </c>
      <c r="B30" s="285" t="s">
        <v>291</v>
      </c>
      <c r="C30" s="38">
        <v>5623017</v>
      </c>
      <c r="D30" s="38">
        <v>310130</v>
      </c>
      <c r="E30" s="233">
        <v>5933147</v>
      </c>
      <c r="F30" s="38">
        <v>10973000</v>
      </c>
      <c r="G30" s="38">
        <v>1876490</v>
      </c>
      <c r="H30" s="39">
        <v>12849490</v>
      </c>
    </row>
    <row r="31" spans="1:8" s="18" customFormat="1">
      <c r="A31" s="231">
        <v>5.7</v>
      </c>
      <c r="B31" s="285" t="s">
        <v>79</v>
      </c>
      <c r="C31" s="38">
        <v>0</v>
      </c>
      <c r="D31" s="38">
        <v>0</v>
      </c>
      <c r="E31" s="233">
        <v>0</v>
      </c>
      <c r="F31" s="38">
        <v>0</v>
      </c>
      <c r="G31" s="38">
        <v>0</v>
      </c>
      <c r="H31" s="39">
        <v>0</v>
      </c>
    </row>
    <row r="32" spans="1:8" s="18" customFormat="1">
      <c r="A32" s="231">
        <v>6</v>
      </c>
      <c r="B32" s="235" t="s">
        <v>319</v>
      </c>
      <c r="C32" s="38">
        <v>0</v>
      </c>
      <c r="D32" s="38">
        <v>0</v>
      </c>
      <c r="E32" s="233">
        <v>0</v>
      </c>
      <c r="F32" s="38">
        <v>33465000</v>
      </c>
      <c r="G32" s="38">
        <v>34118000</v>
      </c>
      <c r="H32" s="39">
        <v>67583000</v>
      </c>
    </row>
    <row r="33" spans="1:8" s="18" customFormat="1">
      <c r="A33" s="231">
        <v>6.1</v>
      </c>
      <c r="B33" s="286" t="s">
        <v>309</v>
      </c>
      <c r="C33" s="38">
        <v>0</v>
      </c>
      <c r="D33" s="38">
        <v>0</v>
      </c>
      <c r="E33" s="233">
        <v>0</v>
      </c>
      <c r="F33" s="38"/>
      <c r="G33" s="38">
        <v>34118000</v>
      </c>
      <c r="H33" s="39">
        <v>34118000</v>
      </c>
    </row>
    <row r="34" spans="1:8" s="18" customFormat="1">
      <c r="A34" s="231">
        <v>6.2</v>
      </c>
      <c r="B34" s="286" t="s">
        <v>310</v>
      </c>
      <c r="C34" s="38">
        <v>0</v>
      </c>
      <c r="D34" s="38">
        <v>0</v>
      </c>
      <c r="E34" s="233">
        <v>0</v>
      </c>
      <c r="F34" s="38">
        <v>33465000</v>
      </c>
      <c r="G34" s="38">
        <v>0</v>
      </c>
      <c r="H34" s="39">
        <v>33465000</v>
      </c>
    </row>
    <row r="35" spans="1:8" s="18" customFormat="1">
      <c r="A35" s="231">
        <v>6.3</v>
      </c>
      <c r="B35" s="286" t="s">
        <v>306</v>
      </c>
      <c r="C35" s="38"/>
      <c r="D35" s="38"/>
      <c r="E35" s="233">
        <v>0</v>
      </c>
      <c r="F35" s="38"/>
      <c r="G35" s="38"/>
      <c r="H35" s="39">
        <v>0</v>
      </c>
    </row>
    <row r="36" spans="1:8" s="18" customFormat="1">
      <c r="A36" s="231">
        <v>6.4</v>
      </c>
      <c r="B36" s="286" t="s">
        <v>307</v>
      </c>
      <c r="C36" s="38"/>
      <c r="D36" s="38"/>
      <c r="E36" s="233">
        <v>0</v>
      </c>
      <c r="F36" s="38"/>
      <c r="G36" s="38"/>
      <c r="H36" s="39">
        <v>0</v>
      </c>
    </row>
    <row r="37" spans="1:8" s="18" customFormat="1">
      <c r="A37" s="231">
        <v>6.5</v>
      </c>
      <c r="B37" s="286" t="s">
        <v>308</v>
      </c>
      <c r="C37" s="38"/>
      <c r="D37" s="38"/>
      <c r="E37" s="233">
        <v>0</v>
      </c>
      <c r="F37" s="38"/>
      <c r="G37" s="38"/>
      <c r="H37" s="39">
        <v>0</v>
      </c>
    </row>
    <row r="38" spans="1:8" s="18" customFormat="1">
      <c r="A38" s="231">
        <v>6.6</v>
      </c>
      <c r="B38" s="286" t="s">
        <v>311</v>
      </c>
      <c r="C38" s="38"/>
      <c r="D38" s="38"/>
      <c r="E38" s="233">
        <v>0</v>
      </c>
      <c r="F38" s="38"/>
      <c r="G38" s="38"/>
      <c r="H38" s="39">
        <v>0</v>
      </c>
    </row>
    <row r="39" spans="1:8" s="18" customFormat="1">
      <c r="A39" s="231">
        <v>6.7</v>
      </c>
      <c r="B39" s="286" t="s">
        <v>312</v>
      </c>
      <c r="C39" s="38"/>
      <c r="D39" s="38"/>
      <c r="E39" s="233">
        <v>0</v>
      </c>
      <c r="F39" s="38"/>
      <c r="G39" s="38"/>
      <c r="H39" s="39">
        <v>0</v>
      </c>
    </row>
    <row r="40" spans="1:8" s="18" customFormat="1">
      <c r="A40" s="231">
        <v>7</v>
      </c>
      <c r="B40" s="235" t="s">
        <v>315</v>
      </c>
      <c r="C40" s="38"/>
      <c r="D40" s="38"/>
      <c r="E40" s="233">
        <v>0</v>
      </c>
      <c r="F40" s="38"/>
      <c r="G40" s="38"/>
      <c r="H40" s="39">
        <v>0</v>
      </c>
    </row>
    <row r="41" spans="1:8" s="18" customFormat="1">
      <c r="A41" s="231">
        <v>7.1</v>
      </c>
      <c r="B41" s="234" t="s">
        <v>316</v>
      </c>
      <c r="C41" s="38">
        <v>17956977.789999999</v>
      </c>
      <c r="D41" s="38">
        <v>397139.09</v>
      </c>
      <c r="E41" s="233">
        <v>18354116.879999999</v>
      </c>
      <c r="F41" s="38">
        <v>104926.55</v>
      </c>
      <c r="G41" s="38">
        <v>0</v>
      </c>
      <c r="H41" s="39">
        <v>104926.55</v>
      </c>
    </row>
    <row r="42" spans="1:8" s="18" customFormat="1" ht="25.5">
      <c r="A42" s="231">
        <v>7.2</v>
      </c>
      <c r="B42" s="234" t="s">
        <v>317</v>
      </c>
      <c r="C42" s="38">
        <v>10974664.769999953</v>
      </c>
      <c r="D42" s="38">
        <v>952184.37819999992</v>
      </c>
      <c r="E42" s="233">
        <v>11926849.148199953</v>
      </c>
      <c r="F42" s="38">
        <v>556248.12000000023</v>
      </c>
      <c r="G42" s="38">
        <v>1439027.6261000005</v>
      </c>
      <c r="H42" s="39">
        <v>1995275.7461000006</v>
      </c>
    </row>
    <row r="43" spans="1:8" s="18" customFormat="1" ht="25.5">
      <c r="A43" s="231">
        <v>7.3</v>
      </c>
      <c r="B43" s="234" t="s">
        <v>320</v>
      </c>
      <c r="C43" s="38">
        <v>24023345.789999999</v>
      </c>
      <c r="D43" s="38">
        <v>1618424.9079429999</v>
      </c>
      <c r="E43" s="233">
        <v>25641770.697942998</v>
      </c>
      <c r="F43" s="38">
        <v>5073969.7</v>
      </c>
      <c r="G43" s="38">
        <v>717344.71034299978</v>
      </c>
      <c r="H43" s="39">
        <v>5791314.4103429997</v>
      </c>
    </row>
    <row r="44" spans="1:8" s="18" customFormat="1" ht="25.5">
      <c r="A44" s="231">
        <v>7.4</v>
      </c>
      <c r="B44" s="234" t="s">
        <v>321</v>
      </c>
      <c r="C44" s="38">
        <v>13602149.279999962</v>
      </c>
      <c r="D44" s="38">
        <v>7100412.5667999974</v>
      </c>
      <c r="E44" s="233">
        <v>20702561.846799958</v>
      </c>
      <c r="F44" s="38">
        <v>3372277.7799999989</v>
      </c>
      <c r="G44" s="38">
        <v>8325018.5805999953</v>
      </c>
      <c r="H44" s="39">
        <v>11697296.360599995</v>
      </c>
    </row>
    <row r="45" spans="1:8" s="18" customFormat="1">
      <c r="A45" s="231">
        <v>8</v>
      </c>
      <c r="B45" s="235" t="s">
        <v>298</v>
      </c>
      <c r="C45" s="38"/>
      <c r="D45" s="38"/>
      <c r="E45" s="233">
        <v>0</v>
      </c>
      <c r="F45" s="38"/>
      <c r="G45" s="38"/>
      <c r="H45" s="39">
        <v>0</v>
      </c>
    </row>
    <row r="46" spans="1:8" s="18" customFormat="1">
      <c r="A46" s="231">
        <v>8.1</v>
      </c>
      <c r="B46" s="284" t="s">
        <v>322</v>
      </c>
      <c r="C46" s="38"/>
      <c r="D46" s="38"/>
      <c r="E46" s="233">
        <v>0</v>
      </c>
      <c r="F46" s="38"/>
      <c r="G46" s="38"/>
      <c r="H46" s="39">
        <v>0</v>
      </c>
    </row>
    <row r="47" spans="1:8" s="18" customFormat="1">
      <c r="A47" s="231">
        <v>8.1999999999999993</v>
      </c>
      <c r="B47" s="284" t="s">
        <v>323</v>
      </c>
      <c r="C47" s="38"/>
      <c r="D47" s="38"/>
      <c r="E47" s="233">
        <v>0</v>
      </c>
      <c r="F47" s="38"/>
      <c r="G47" s="38"/>
      <c r="H47" s="39">
        <v>0</v>
      </c>
    </row>
    <row r="48" spans="1:8" s="18" customFormat="1">
      <c r="A48" s="231">
        <v>8.3000000000000007</v>
      </c>
      <c r="B48" s="284" t="s">
        <v>324</v>
      </c>
      <c r="C48" s="38"/>
      <c r="D48" s="38"/>
      <c r="E48" s="233">
        <v>0</v>
      </c>
      <c r="F48" s="38"/>
      <c r="G48" s="38"/>
      <c r="H48" s="39">
        <v>0</v>
      </c>
    </row>
    <row r="49" spans="1:8" s="18" customFormat="1">
      <c r="A49" s="231">
        <v>8.4</v>
      </c>
      <c r="B49" s="284" t="s">
        <v>325</v>
      </c>
      <c r="C49" s="38"/>
      <c r="D49" s="38"/>
      <c r="E49" s="233">
        <v>0</v>
      </c>
      <c r="F49" s="38"/>
      <c r="G49" s="38"/>
      <c r="H49" s="39">
        <v>0</v>
      </c>
    </row>
    <row r="50" spans="1:8" s="18" customFormat="1">
      <c r="A50" s="231">
        <v>8.5</v>
      </c>
      <c r="B50" s="284" t="s">
        <v>326</v>
      </c>
      <c r="C50" s="38"/>
      <c r="D50" s="38"/>
      <c r="E50" s="233">
        <v>0</v>
      </c>
      <c r="F50" s="38"/>
      <c r="G50" s="38"/>
      <c r="H50" s="39">
        <v>0</v>
      </c>
    </row>
    <row r="51" spans="1:8" s="18" customFormat="1">
      <c r="A51" s="231">
        <v>8.6</v>
      </c>
      <c r="B51" s="284" t="s">
        <v>327</v>
      </c>
      <c r="C51" s="38"/>
      <c r="D51" s="38"/>
      <c r="E51" s="233">
        <v>0</v>
      </c>
      <c r="F51" s="38"/>
      <c r="G51" s="38"/>
      <c r="H51" s="39">
        <v>0</v>
      </c>
    </row>
    <row r="52" spans="1:8" s="18" customFormat="1">
      <c r="A52" s="231">
        <v>8.6999999999999993</v>
      </c>
      <c r="B52" s="284" t="s">
        <v>328</v>
      </c>
      <c r="C52" s="38"/>
      <c r="D52" s="38"/>
      <c r="E52" s="233">
        <v>0</v>
      </c>
      <c r="F52" s="38"/>
      <c r="G52" s="38"/>
      <c r="H52" s="39">
        <v>0</v>
      </c>
    </row>
    <row r="53" spans="1:8" s="18" customFormat="1" ht="15" thickBot="1">
      <c r="A53" s="237">
        <v>9</v>
      </c>
      <c r="B53" s="238" t="s">
        <v>318</v>
      </c>
      <c r="C53" s="239"/>
      <c r="D53" s="239"/>
      <c r="E53" s="240">
        <v>0</v>
      </c>
      <c r="F53" s="239"/>
      <c r="G53" s="239"/>
      <c r="H53" s="5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9.42578125" style="4" bestFit="1" customWidth="1"/>
    <col min="2" max="2" width="93.42578125" style="4" customWidth="1"/>
    <col min="3" max="4" width="10.85546875" style="4" bestFit="1" customWidth="1"/>
    <col min="5" max="7" width="10.85546875" style="52" bestFit="1" customWidth="1"/>
    <col min="8" max="11" width="9.7109375" style="52" customWidth="1"/>
    <col min="12" max="16384" width="9.140625" style="52"/>
  </cols>
  <sheetData>
    <row r="1" spans="1:8">
      <c r="A1" s="2" t="s">
        <v>30</v>
      </c>
      <c r="B1" s="3" t="str">
        <f>'Info '!C2</f>
        <v>JSC "BasisBank"</v>
      </c>
      <c r="C1" s="3"/>
    </row>
    <row r="2" spans="1:8">
      <c r="A2" s="2" t="s">
        <v>31</v>
      </c>
      <c r="B2" s="456">
        <v>44286</v>
      </c>
      <c r="C2" s="6"/>
      <c r="D2" s="7"/>
      <c r="E2" s="74"/>
      <c r="F2" s="74"/>
      <c r="G2" s="74"/>
      <c r="H2" s="74"/>
    </row>
    <row r="3" spans="1:8">
      <c r="A3" s="2"/>
      <c r="B3" s="3"/>
      <c r="C3" s="6"/>
      <c r="D3" s="7"/>
      <c r="E3" s="74"/>
      <c r="F3" s="74"/>
      <c r="G3" s="74"/>
      <c r="H3" s="74"/>
    </row>
    <row r="4" spans="1:8" ht="15" customHeight="1" thickBot="1">
      <c r="A4" s="7" t="s">
        <v>194</v>
      </c>
      <c r="B4" s="174" t="s">
        <v>292</v>
      </c>
      <c r="C4" s="75" t="s">
        <v>73</v>
      </c>
    </row>
    <row r="5" spans="1:8" ht="15" customHeight="1">
      <c r="A5" s="269" t="s">
        <v>6</v>
      </c>
      <c r="B5" s="270"/>
      <c r="C5" s="454" t="str">
        <f>INT((MONTH($B$2))/3)&amp;"Q"&amp;"-"&amp;YEAR($B$2)</f>
        <v>1Q-2021</v>
      </c>
      <c r="D5" s="454" t="str">
        <f>IF(INT(MONTH($B$2))=3,"4"&amp;"Q"&amp;"-"&amp;YEAR($B$2)-1,IF(INT(MONTH($B$2))=6,"1"&amp;"Q"&amp;"-"&amp;YEAR($B$2),IF(INT(MONTH($B$2))=9,"2"&amp;"Q"&amp;"-"&amp;YEAR($B$2),IF(INT(MONTH($B$2))=12,"3"&amp;"Q"&amp;"-"&amp;YEAR($B$2),0))))</f>
        <v>4Q-2020</v>
      </c>
      <c r="E5" s="454" t="str">
        <f>IF(INT(MONTH($B$2))=3,"3"&amp;"Q"&amp;"-"&amp;YEAR($B$2)-1,IF(INT(MONTH($B$2))=6,"4"&amp;"Q"&amp;"-"&amp;YEAR($B$2)-1,IF(INT(MONTH($B$2))=9,"1"&amp;"Q"&amp;"-"&amp;YEAR($B$2),IF(INT(MONTH($B$2))=12,"2"&amp;"Q"&amp;"-"&amp;YEAR($B$2),0))))</f>
        <v>3Q-2020</v>
      </c>
      <c r="F5" s="454" t="str">
        <f>IF(INT(MONTH($B$2))=3,"2"&amp;"Q"&amp;"-"&amp;YEAR($B$2)-1,IF(INT(MONTH($B$2))=6,"3"&amp;"Q"&amp;"-"&amp;YEAR($B$2)-1,IF(INT(MONTH($B$2))=9,"4"&amp;"Q"&amp;"-"&amp;YEAR($B$2)-1,IF(INT(MONTH($B$2))=12,"1"&amp;"Q"&amp;"-"&amp;YEAR($B$2),0))))</f>
        <v>2Q-2020</v>
      </c>
      <c r="G5" s="455" t="str">
        <f>IF(INT(MONTH($B$2))=3,"1"&amp;"Q"&amp;"-"&amp;YEAR($B$2)-1,IF(INT(MONTH($B$2))=6,"2"&amp;"Q"&amp;"-"&amp;YEAR($B$2)-1,IF(INT(MONTH($B$2))=9,"3"&amp;"Q"&amp;"-"&amp;YEAR($B$2)-1,IF(INT(MONTH($B$2))=12,"4"&amp;"Q"&amp;"-"&amp;YEAR($B$2)-1,0))))</f>
        <v>1Q-2020</v>
      </c>
    </row>
    <row r="6" spans="1:8" ht="15" customHeight="1">
      <c r="A6" s="76">
        <v>1</v>
      </c>
      <c r="B6" s="381" t="s">
        <v>296</v>
      </c>
      <c r="C6" s="444">
        <v>2267722418.8277125</v>
      </c>
      <c r="D6" s="447">
        <v>1551535443.9435146</v>
      </c>
      <c r="E6" s="383">
        <v>1413143947.7199309</v>
      </c>
      <c r="F6" s="444">
        <v>1361613875.3579807</v>
      </c>
      <c r="G6" s="450">
        <v>1415295962.5382357</v>
      </c>
    </row>
    <row r="7" spans="1:8" ht="15" customHeight="1">
      <c r="A7" s="76">
        <v>1.1000000000000001</v>
      </c>
      <c r="B7" s="381" t="s">
        <v>476</v>
      </c>
      <c r="C7" s="445">
        <v>2103232531.1194913</v>
      </c>
      <c r="D7" s="448">
        <v>1419210638.4882307</v>
      </c>
      <c r="E7" s="445">
        <v>1299153402.9979839</v>
      </c>
      <c r="F7" s="445">
        <v>1276449442.1358182</v>
      </c>
      <c r="G7" s="451">
        <v>1341103030.7984328</v>
      </c>
    </row>
    <row r="8" spans="1:8">
      <c r="A8" s="76" t="s">
        <v>14</v>
      </c>
      <c r="B8" s="381" t="s">
        <v>193</v>
      </c>
      <c r="C8" s="445">
        <v>42500000</v>
      </c>
      <c r="D8" s="448">
        <v>42500000</v>
      </c>
      <c r="E8" s="445">
        <v>42500000</v>
      </c>
      <c r="F8" s="445">
        <v>42500000</v>
      </c>
      <c r="G8" s="451">
        <v>42500000</v>
      </c>
    </row>
    <row r="9" spans="1:8" ht="15" customHeight="1">
      <c r="A9" s="76">
        <v>1.2</v>
      </c>
      <c r="B9" s="382" t="s">
        <v>192</v>
      </c>
      <c r="C9" s="445">
        <v>164489887.70822111</v>
      </c>
      <c r="D9" s="448">
        <v>132324805.45528381</v>
      </c>
      <c r="E9" s="445">
        <v>113990544.7219469</v>
      </c>
      <c r="F9" s="445">
        <v>84844953.22216256</v>
      </c>
      <c r="G9" s="451">
        <v>73510571.739802748</v>
      </c>
    </row>
    <row r="10" spans="1:8" ht="15" customHeight="1">
      <c r="A10" s="76">
        <v>1.3</v>
      </c>
      <c r="B10" s="381" t="s">
        <v>28</v>
      </c>
      <c r="C10" s="446">
        <v>0</v>
      </c>
      <c r="D10" s="448">
        <v>0</v>
      </c>
      <c r="E10" s="446">
        <v>0</v>
      </c>
      <c r="F10" s="445">
        <v>319480</v>
      </c>
      <c r="G10" s="452">
        <v>682360</v>
      </c>
    </row>
    <row r="11" spans="1:8" ht="15" customHeight="1">
      <c r="A11" s="76">
        <v>2</v>
      </c>
      <c r="B11" s="381" t="s">
        <v>293</v>
      </c>
      <c r="C11" s="445">
        <v>16737625.80652</v>
      </c>
      <c r="D11" s="448">
        <v>31742221.117800001</v>
      </c>
      <c r="E11" s="445">
        <v>16581835.9473</v>
      </c>
      <c r="F11" s="445">
        <v>10688152.774900001</v>
      </c>
      <c r="G11" s="451">
        <v>17303130.072299998</v>
      </c>
    </row>
    <row r="12" spans="1:8" ht="15" customHeight="1">
      <c r="A12" s="76">
        <v>3</v>
      </c>
      <c r="B12" s="381" t="s">
        <v>294</v>
      </c>
      <c r="C12" s="446">
        <v>123197247</v>
      </c>
      <c r="D12" s="448">
        <v>123197246.72912499</v>
      </c>
      <c r="E12" s="446">
        <v>117186129</v>
      </c>
      <c r="F12" s="445">
        <v>117186129</v>
      </c>
      <c r="G12" s="452">
        <v>117186129</v>
      </c>
    </row>
    <row r="13" spans="1:8" ht="15" customHeight="1" thickBot="1">
      <c r="A13" s="78">
        <v>4</v>
      </c>
      <c r="B13" s="79" t="s">
        <v>295</v>
      </c>
      <c r="C13" s="384">
        <v>2407657291.6342325</v>
      </c>
      <c r="D13" s="449">
        <v>1706474911.7904396</v>
      </c>
      <c r="E13" s="385">
        <v>1546911912.6672308</v>
      </c>
      <c r="F13" s="384">
        <v>1489488157.1328807</v>
      </c>
      <c r="G13" s="453">
        <v>1549785221.6105356</v>
      </c>
    </row>
    <row r="14" spans="1:8">
      <c r="B14" s="82"/>
    </row>
    <row r="15" spans="1:8" ht="25.5">
      <c r="B15" s="83" t="s">
        <v>477</v>
      </c>
    </row>
    <row r="16" spans="1:8">
      <c r="B16" s="83"/>
    </row>
    <row r="17" spans="1:4" ht="11.25">
      <c r="A17" s="52"/>
      <c r="B17" s="52"/>
      <c r="C17" s="52"/>
      <c r="D17" s="52"/>
    </row>
    <row r="18" spans="1:4" ht="11.25">
      <c r="A18" s="52"/>
      <c r="B18" s="52"/>
      <c r="C18" s="52"/>
      <c r="D18" s="52"/>
    </row>
    <row r="19" spans="1:4" ht="11.25">
      <c r="A19" s="52"/>
      <c r="B19" s="52"/>
      <c r="C19" s="52"/>
      <c r="D19" s="52"/>
    </row>
    <row r="20" spans="1:4" ht="11.25">
      <c r="A20" s="52"/>
      <c r="B20" s="52"/>
      <c r="C20" s="52"/>
      <c r="D20" s="52"/>
    </row>
    <row r="21" spans="1:4" ht="11.25">
      <c r="A21" s="52"/>
      <c r="B21" s="52"/>
      <c r="C21" s="52"/>
      <c r="D21" s="52"/>
    </row>
    <row r="22" spans="1:4" ht="11.25">
      <c r="A22" s="52"/>
      <c r="B22" s="52"/>
      <c r="C22" s="52"/>
      <c r="D22" s="52"/>
    </row>
    <row r="23" spans="1:4" ht="11.25">
      <c r="A23" s="52"/>
      <c r="B23" s="52"/>
      <c r="C23" s="52"/>
      <c r="D23" s="52"/>
    </row>
    <row r="24" spans="1:4" ht="11.25">
      <c r="A24" s="52"/>
      <c r="B24" s="52"/>
      <c r="C24" s="52"/>
      <c r="D24" s="52"/>
    </row>
    <row r="25" spans="1:4" ht="11.25">
      <c r="A25" s="52"/>
      <c r="B25" s="52"/>
      <c r="C25" s="52"/>
      <c r="D25" s="52"/>
    </row>
    <row r="26" spans="1:4" ht="11.25">
      <c r="A26" s="52"/>
      <c r="B26" s="52"/>
      <c r="C26" s="52"/>
      <c r="D26" s="52"/>
    </row>
    <row r="27" spans="1:4" ht="11.25">
      <c r="A27" s="52"/>
      <c r="B27" s="52"/>
      <c r="C27" s="52"/>
      <c r="D27" s="52"/>
    </row>
    <row r="28" spans="1:4" ht="11.25">
      <c r="A28" s="52"/>
      <c r="B28" s="52"/>
      <c r="C28" s="52"/>
      <c r="D28" s="52"/>
    </row>
    <row r="29" spans="1:4" ht="11.25">
      <c r="A29" s="52"/>
      <c r="B29" s="52"/>
      <c r="C29" s="52"/>
      <c r="D29" s="5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pane xSplit="1" ySplit="4" topLeftCell="B14" activePane="bottomRight" state="frozen"/>
      <selection activeCell="B9" sqref="B9"/>
      <selection pane="topRight" activeCell="B9" sqref="B9"/>
      <selection pane="bottomLeft" activeCell="B9" sqref="B9"/>
      <selection pane="bottomRight" activeCell="B1" sqref="B1"/>
    </sheetView>
  </sheetViews>
  <sheetFormatPr defaultColWidth="9.140625" defaultRowHeight="14.25"/>
  <cols>
    <col min="1" max="1" width="9.42578125" style="4" bestFit="1" customWidth="1"/>
    <col min="2" max="2" width="65.42578125" style="4" customWidth="1"/>
    <col min="3" max="3" width="38.42578125" style="4" customWidth="1"/>
    <col min="4" max="16384" width="9.140625" style="5"/>
  </cols>
  <sheetData>
    <row r="1" spans="1:3">
      <c r="A1" s="2" t="s">
        <v>30</v>
      </c>
      <c r="B1" s="3" t="str">
        <f>'Info '!C2</f>
        <v>JSC "BasisBank"</v>
      </c>
    </row>
    <row r="2" spans="1:3">
      <c r="A2" s="2" t="s">
        <v>31</v>
      </c>
      <c r="B2" s="456">
        <v>44286</v>
      </c>
    </row>
    <row r="4" spans="1:3" ht="27.95" customHeight="1" thickBot="1">
      <c r="A4" s="84" t="s">
        <v>80</v>
      </c>
      <c r="B4" s="85" t="s">
        <v>263</v>
      </c>
      <c r="C4" s="86"/>
    </row>
    <row r="5" spans="1:3">
      <c r="A5" s="87"/>
      <c r="B5" s="438" t="s">
        <v>81</v>
      </c>
      <c r="C5" s="439" t="s">
        <v>490</v>
      </c>
    </row>
    <row r="6" spans="1:3">
      <c r="A6" s="88">
        <v>1</v>
      </c>
      <c r="B6" s="89" t="s">
        <v>748</v>
      </c>
      <c r="C6" s="90" t="s">
        <v>749</v>
      </c>
    </row>
    <row r="7" spans="1:3">
      <c r="A7" s="88">
        <v>2</v>
      </c>
      <c r="B7" s="89" t="s">
        <v>745</v>
      </c>
      <c r="C7" s="90" t="s">
        <v>750</v>
      </c>
    </row>
    <row r="8" spans="1:3">
      <c r="A8" s="88">
        <v>3</v>
      </c>
      <c r="B8" s="89" t="s">
        <v>751</v>
      </c>
      <c r="C8" s="90" t="s">
        <v>752</v>
      </c>
    </row>
    <row r="9" spans="1:3">
      <c r="A9" s="88">
        <v>4</v>
      </c>
      <c r="B9" s="89" t="s">
        <v>753</v>
      </c>
      <c r="C9" s="90" t="s">
        <v>752</v>
      </c>
    </row>
    <row r="10" spans="1:3">
      <c r="A10" s="88">
        <v>5</v>
      </c>
      <c r="B10" s="89" t="s">
        <v>754</v>
      </c>
      <c r="C10" s="90" t="s">
        <v>749</v>
      </c>
    </row>
    <row r="11" spans="1:3">
      <c r="A11" s="88"/>
      <c r="B11" s="440"/>
      <c r="C11" s="441"/>
    </row>
    <row r="12" spans="1:3">
      <c r="A12" s="88"/>
      <c r="B12" s="442" t="s">
        <v>82</v>
      </c>
      <c r="C12" s="443" t="s">
        <v>491</v>
      </c>
    </row>
    <row r="13" spans="1:3">
      <c r="A13" s="88">
        <v>1</v>
      </c>
      <c r="B13" s="89" t="s">
        <v>746</v>
      </c>
      <c r="C13" s="91" t="s">
        <v>755</v>
      </c>
    </row>
    <row r="14" spans="1:3">
      <c r="A14" s="88">
        <v>2</v>
      </c>
      <c r="B14" s="89" t="s">
        <v>756</v>
      </c>
      <c r="C14" s="91" t="s">
        <v>757</v>
      </c>
    </row>
    <row r="15" spans="1:3">
      <c r="A15" s="88">
        <v>3</v>
      </c>
      <c r="B15" s="89" t="s">
        <v>758</v>
      </c>
      <c r="C15" s="91" t="s">
        <v>759</v>
      </c>
    </row>
    <row r="16" spans="1:3">
      <c r="A16" s="88">
        <v>4</v>
      </c>
      <c r="B16" s="89" t="s">
        <v>760</v>
      </c>
      <c r="C16" s="91" t="s">
        <v>761</v>
      </c>
    </row>
    <row r="17" spans="1:3">
      <c r="A17" s="88">
        <v>5</v>
      </c>
      <c r="B17" s="89" t="s">
        <v>762</v>
      </c>
      <c r="C17" s="91" t="s">
        <v>763</v>
      </c>
    </row>
    <row r="18" spans="1:3">
      <c r="A18" s="88">
        <v>6</v>
      </c>
      <c r="B18" s="89" t="s">
        <v>764</v>
      </c>
      <c r="C18" s="91" t="s">
        <v>765</v>
      </c>
    </row>
    <row r="19" spans="1:3">
      <c r="A19" s="88">
        <v>7</v>
      </c>
      <c r="B19" s="89" t="s">
        <v>766</v>
      </c>
      <c r="C19" s="91" t="s">
        <v>767</v>
      </c>
    </row>
    <row r="20" spans="1:3" ht="15.75" customHeight="1">
      <c r="A20" s="88"/>
      <c r="B20" s="89"/>
      <c r="C20" s="92"/>
    </row>
    <row r="21" spans="1:3" ht="30" customHeight="1">
      <c r="A21" s="88"/>
      <c r="B21" s="683" t="s">
        <v>83</v>
      </c>
      <c r="C21" s="684"/>
    </row>
    <row r="22" spans="1:3">
      <c r="A22" s="88">
        <v>1</v>
      </c>
      <c r="B22" s="89" t="s">
        <v>768</v>
      </c>
      <c r="C22" s="662">
        <v>0.91598172861293459</v>
      </c>
    </row>
    <row r="23" spans="1:3" ht="15.75" customHeight="1">
      <c r="A23" s="88">
        <v>2</v>
      </c>
      <c r="B23" s="89" t="s">
        <v>769</v>
      </c>
      <c r="C23" s="662">
        <v>6.9155295356997867E-2</v>
      </c>
    </row>
    <row r="24" spans="1:3" ht="29.25" customHeight="1">
      <c r="A24" s="88"/>
      <c r="B24" s="683" t="s">
        <v>84</v>
      </c>
      <c r="C24" s="684"/>
    </row>
    <row r="25" spans="1:3">
      <c r="A25" s="88">
        <v>1</v>
      </c>
      <c r="B25" s="89" t="s">
        <v>770</v>
      </c>
      <c r="C25" s="662">
        <v>0.91561533592148947</v>
      </c>
    </row>
    <row r="26" spans="1:3" ht="15" thickBot="1">
      <c r="A26" s="93">
        <v>2</v>
      </c>
      <c r="B26" s="94" t="s">
        <v>769</v>
      </c>
      <c r="C26" s="663">
        <v>6.9155295356997867E-2</v>
      </c>
    </row>
  </sheetData>
  <mergeCells count="2">
    <mergeCell ref="B24:C24"/>
    <mergeCell ref="B21:C21"/>
  </mergeCells>
  <dataValidations count="1">
    <dataValidation type="list" allowBlank="1" showInputMessage="1" showErrorMessage="1" sqref="C6:C10">
      <formula1>"Independent chair, Non-independent chair, Independent member, Non-independent member"</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42578125" style="4" bestFit="1" customWidth="1"/>
    <col min="2" max="2" width="47.42578125" style="4" customWidth="1"/>
    <col min="3" max="3" width="28" style="4" customWidth="1"/>
    <col min="4" max="4" width="22.42578125" style="4" customWidth="1"/>
    <col min="5" max="5" width="22.28515625" style="4" customWidth="1"/>
    <col min="6" max="6" width="12" style="5" bestFit="1" customWidth="1"/>
    <col min="7" max="7" width="12.42578125" style="5" bestFit="1" customWidth="1"/>
    <col min="8" max="16384" width="9.140625" style="5"/>
  </cols>
  <sheetData>
    <row r="1" spans="1:7">
      <c r="A1" s="318" t="s">
        <v>30</v>
      </c>
      <c r="B1" s="3" t="str">
        <f>'Info '!C2</f>
        <v>JSC "BasisBank"</v>
      </c>
      <c r="C1" s="108"/>
      <c r="D1" s="108"/>
      <c r="E1" s="108"/>
      <c r="F1" s="18"/>
    </row>
    <row r="2" spans="1:7" s="95" customFormat="1" ht="15.75" customHeight="1">
      <c r="A2" s="318" t="s">
        <v>31</v>
      </c>
      <c r="B2" s="456">
        <v>44286</v>
      </c>
    </row>
    <row r="3" spans="1:7" s="95" customFormat="1" ht="15.75" customHeight="1">
      <c r="A3" s="318"/>
    </row>
    <row r="4" spans="1:7" s="95" customFormat="1" ht="15.75" customHeight="1" thickBot="1">
      <c r="A4" s="319" t="s">
        <v>198</v>
      </c>
      <c r="B4" s="689" t="s">
        <v>342</v>
      </c>
      <c r="C4" s="690"/>
      <c r="D4" s="690"/>
      <c r="E4" s="690"/>
    </row>
    <row r="5" spans="1:7" s="99" customFormat="1" ht="17.45" customHeight="1">
      <c r="A5" s="251"/>
      <c r="B5" s="252"/>
      <c r="C5" s="97" t="s">
        <v>0</v>
      </c>
      <c r="D5" s="97" t="s">
        <v>1</v>
      </c>
      <c r="E5" s="98" t="s">
        <v>2</v>
      </c>
    </row>
    <row r="6" spans="1:7" s="18" customFormat="1" ht="14.45" customHeight="1">
      <c r="A6" s="320"/>
      <c r="B6" s="685" t="s">
        <v>349</v>
      </c>
      <c r="C6" s="685" t="s">
        <v>89</v>
      </c>
      <c r="D6" s="687" t="s">
        <v>197</v>
      </c>
      <c r="E6" s="688"/>
      <c r="G6" s="5"/>
    </row>
    <row r="7" spans="1:7" s="18" customFormat="1" ht="99.6" customHeight="1">
      <c r="A7" s="320"/>
      <c r="B7" s="686"/>
      <c r="C7" s="685"/>
      <c r="D7" s="362" t="s">
        <v>196</v>
      </c>
      <c r="E7" s="363" t="s">
        <v>350</v>
      </c>
      <c r="G7" s="5"/>
    </row>
    <row r="8" spans="1:7">
      <c r="A8" s="321">
        <v>1</v>
      </c>
      <c r="B8" s="364" t="s">
        <v>35</v>
      </c>
      <c r="C8" s="604">
        <v>89448753.168500006</v>
      </c>
      <c r="D8" s="604"/>
      <c r="E8" s="605">
        <v>89448753.168500006</v>
      </c>
      <c r="F8" s="18"/>
    </row>
    <row r="9" spans="1:7">
      <c r="A9" s="321">
        <v>2</v>
      </c>
      <c r="B9" s="364" t="s">
        <v>36</v>
      </c>
      <c r="C9" s="604">
        <v>324656806.75529999</v>
      </c>
      <c r="D9" s="604"/>
      <c r="E9" s="605">
        <v>324656806.75529999</v>
      </c>
      <c r="F9" s="18"/>
    </row>
    <row r="10" spans="1:7">
      <c r="A10" s="321">
        <v>3</v>
      </c>
      <c r="B10" s="364" t="s">
        <v>37</v>
      </c>
      <c r="C10" s="604">
        <v>152270835.64549997</v>
      </c>
      <c r="D10" s="604"/>
      <c r="E10" s="605">
        <v>152270835.64549997</v>
      </c>
      <c r="F10" s="18"/>
    </row>
    <row r="11" spans="1:7">
      <c r="A11" s="321">
        <v>4</v>
      </c>
      <c r="B11" s="364" t="s">
        <v>38</v>
      </c>
      <c r="C11" s="604">
        <v>52741530.009999998</v>
      </c>
      <c r="D11" s="604"/>
      <c r="E11" s="605">
        <v>52741530.009999998</v>
      </c>
      <c r="F11" s="18"/>
    </row>
    <row r="12" spans="1:7">
      <c r="A12" s="321">
        <v>5</v>
      </c>
      <c r="B12" s="364" t="s">
        <v>39</v>
      </c>
      <c r="C12" s="604">
        <v>161633759.79999998</v>
      </c>
      <c r="D12" s="604"/>
      <c r="E12" s="605">
        <v>161633759.79999998</v>
      </c>
      <c r="F12" s="18"/>
    </row>
    <row r="13" spans="1:7">
      <c r="A13" s="321">
        <v>6.1</v>
      </c>
      <c r="B13" s="365" t="s">
        <v>40</v>
      </c>
      <c r="C13" s="606">
        <v>1990023112.9935002</v>
      </c>
      <c r="D13" s="604"/>
      <c r="E13" s="605">
        <v>1990023112.9935002</v>
      </c>
      <c r="F13" s="18"/>
    </row>
    <row r="14" spans="1:7">
      <c r="A14" s="321">
        <v>6.2</v>
      </c>
      <c r="B14" s="366" t="s">
        <v>41</v>
      </c>
      <c r="C14" s="606">
        <v>-83498292.989500001</v>
      </c>
      <c r="D14" s="604"/>
      <c r="E14" s="605">
        <v>-83498292.989500001</v>
      </c>
      <c r="F14" s="18"/>
    </row>
    <row r="15" spans="1:7">
      <c r="A15" s="321">
        <v>6</v>
      </c>
      <c r="B15" s="364" t="s">
        <v>42</v>
      </c>
      <c r="C15" s="604">
        <v>1906524820.0040002</v>
      </c>
      <c r="D15" s="604"/>
      <c r="E15" s="605">
        <v>1906524820.0040002</v>
      </c>
      <c r="F15" s="18"/>
    </row>
    <row r="16" spans="1:7">
      <c r="A16" s="321">
        <v>7</v>
      </c>
      <c r="B16" s="364" t="s">
        <v>43</v>
      </c>
      <c r="C16" s="604">
        <v>21402929.406199999</v>
      </c>
      <c r="D16" s="604"/>
      <c r="E16" s="605">
        <v>21402929.406199999</v>
      </c>
      <c r="F16" s="18"/>
    </row>
    <row r="17" spans="1:7">
      <c r="A17" s="321">
        <v>8</v>
      </c>
      <c r="B17" s="364" t="s">
        <v>195</v>
      </c>
      <c r="C17" s="604">
        <v>11115940.277000001</v>
      </c>
      <c r="D17" s="604"/>
      <c r="E17" s="605">
        <v>11115940.277000001</v>
      </c>
      <c r="F17" s="322"/>
      <c r="G17" s="102"/>
    </row>
    <row r="18" spans="1:7">
      <c r="A18" s="321">
        <v>9</v>
      </c>
      <c r="B18" s="364" t="s">
        <v>44</v>
      </c>
      <c r="C18" s="604">
        <v>17062704.66</v>
      </c>
      <c r="D18" s="604"/>
      <c r="E18" s="605">
        <v>17062704.66</v>
      </c>
      <c r="F18" s="18"/>
      <c r="G18" s="102"/>
    </row>
    <row r="19" spans="1:7">
      <c r="A19" s="321">
        <v>10</v>
      </c>
      <c r="B19" s="364" t="s">
        <v>45</v>
      </c>
      <c r="C19" s="604">
        <v>60859425</v>
      </c>
      <c r="D19" s="604">
        <v>21091313.330000002</v>
      </c>
      <c r="E19" s="605">
        <v>39768111.670000002</v>
      </c>
      <c r="F19" s="18"/>
      <c r="G19" s="102"/>
    </row>
    <row r="20" spans="1:7">
      <c r="A20" s="321">
        <v>11</v>
      </c>
      <c r="B20" s="364" t="s">
        <v>46</v>
      </c>
      <c r="C20" s="604">
        <v>21161764.211399999</v>
      </c>
      <c r="D20" s="604"/>
      <c r="E20" s="605">
        <v>21161764.211399999</v>
      </c>
      <c r="F20" s="18"/>
    </row>
    <row r="21" spans="1:7" ht="26.25" thickBot="1">
      <c r="A21" s="195"/>
      <c r="B21" s="323" t="s">
        <v>352</v>
      </c>
      <c r="C21" s="607">
        <v>2818879268.9378996</v>
      </c>
      <c r="D21" s="607">
        <v>21091313.330000002</v>
      </c>
      <c r="E21" s="608">
        <v>2797787955.6078997</v>
      </c>
    </row>
    <row r="22" spans="1:7">
      <c r="A22" s="5"/>
      <c r="B22" s="5"/>
      <c r="C22" s="5"/>
      <c r="D22" s="5"/>
      <c r="E22" s="5"/>
    </row>
    <row r="23" spans="1:7">
      <c r="A23" s="5"/>
      <c r="B23" s="5"/>
      <c r="C23" s="5"/>
      <c r="D23" s="5"/>
      <c r="E23" s="5"/>
    </row>
    <row r="25" spans="1:7" s="4" customFormat="1">
      <c r="B25" s="103"/>
      <c r="F25" s="5"/>
      <c r="G25" s="5"/>
    </row>
    <row r="26" spans="1:7" s="4" customFormat="1">
      <c r="B26" s="103"/>
      <c r="F26" s="5"/>
      <c r="G26" s="5"/>
    </row>
    <row r="27" spans="1:7" s="4" customFormat="1">
      <c r="B27" s="103"/>
      <c r="F27" s="5"/>
      <c r="G27" s="5"/>
    </row>
    <row r="28" spans="1:7" s="4" customFormat="1">
      <c r="B28" s="103"/>
      <c r="F28" s="5"/>
      <c r="G28" s="5"/>
    </row>
    <row r="29" spans="1:7" s="4" customFormat="1">
      <c r="B29" s="103"/>
      <c r="F29" s="5"/>
      <c r="G29" s="5"/>
    </row>
    <row r="30" spans="1:7" s="4" customFormat="1">
      <c r="B30" s="103"/>
      <c r="F30" s="5"/>
      <c r="G30" s="5"/>
    </row>
    <row r="31" spans="1:7" s="4" customFormat="1">
      <c r="B31" s="103"/>
      <c r="F31" s="5"/>
      <c r="G31" s="5"/>
    </row>
    <row r="32" spans="1:7" s="4" customFormat="1">
      <c r="B32" s="103"/>
      <c r="F32" s="5"/>
      <c r="G32" s="5"/>
    </row>
    <row r="33" spans="2:7" s="4" customFormat="1">
      <c r="B33" s="103"/>
      <c r="F33" s="5"/>
      <c r="G33" s="5"/>
    </row>
    <row r="34" spans="2:7" s="4" customFormat="1">
      <c r="B34" s="103"/>
      <c r="F34" s="5"/>
      <c r="G34" s="5"/>
    </row>
    <row r="35" spans="2:7" s="4" customFormat="1">
      <c r="B35" s="103"/>
      <c r="F35" s="5"/>
      <c r="G35" s="5"/>
    </row>
    <row r="36" spans="2:7" s="4" customFormat="1">
      <c r="B36" s="103"/>
      <c r="F36" s="5"/>
      <c r="G36" s="5"/>
    </row>
    <row r="37" spans="2:7" s="4" customFormat="1">
      <c r="B37" s="103"/>
      <c r="F37" s="5"/>
      <c r="G37" s="5"/>
    </row>
  </sheetData>
  <mergeCells count="4">
    <mergeCell ref="B6:B7"/>
    <mergeCell ref="C6:C7"/>
    <mergeCell ref="D6:E6"/>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pane xSplit="1" ySplit="4" topLeftCell="B5" activePane="bottomRight" state="frozen"/>
      <selection activeCell="B15" sqref="B15"/>
      <selection pane="topRight" activeCell="B15" sqref="B15"/>
      <selection pane="bottomLeft" activeCell="B15" sqref="B15"/>
      <selection pane="bottomRight" activeCell="B2" sqref="B2"/>
    </sheetView>
  </sheetViews>
  <sheetFormatPr defaultColWidth="9.140625" defaultRowHeight="12.75" outlineLevelRow="1"/>
  <cols>
    <col min="1" max="1" width="9.42578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42578125" style="4" bestFit="1" customWidth="1"/>
    <col min="10" max="16384" width="9.140625" style="4"/>
  </cols>
  <sheetData>
    <row r="1" spans="1:6">
      <c r="A1" s="2" t="s">
        <v>30</v>
      </c>
      <c r="B1" s="3" t="str">
        <f>'Info '!C2</f>
        <v>JSC "BasisBank"</v>
      </c>
    </row>
    <row r="2" spans="1:6" s="95" customFormat="1" ht="15.75" customHeight="1">
      <c r="A2" s="2" t="s">
        <v>31</v>
      </c>
      <c r="B2" s="456">
        <v>44286</v>
      </c>
      <c r="C2" s="4"/>
      <c r="D2" s="4"/>
      <c r="E2" s="4"/>
      <c r="F2" s="4"/>
    </row>
    <row r="3" spans="1:6" s="95" customFormat="1" ht="15.75" customHeight="1">
      <c r="C3" s="4"/>
      <c r="D3" s="4"/>
      <c r="E3" s="4"/>
      <c r="F3" s="4"/>
    </row>
    <row r="4" spans="1:6" s="95" customFormat="1" ht="13.5" thickBot="1">
      <c r="A4" s="95" t="s">
        <v>85</v>
      </c>
      <c r="B4" s="324" t="s">
        <v>329</v>
      </c>
      <c r="C4" s="96" t="s">
        <v>73</v>
      </c>
      <c r="D4" s="4"/>
      <c r="E4" s="4"/>
      <c r="F4" s="4"/>
    </row>
    <row r="5" spans="1:6">
      <c r="A5" s="257">
        <v>1</v>
      </c>
      <c r="B5" s="325" t="s">
        <v>351</v>
      </c>
      <c r="C5" s="258">
        <v>2797787955.6078997</v>
      </c>
    </row>
    <row r="6" spans="1:6" s="259" customFormat="1">
      <c r="A6" s="104">
        <v>2.1</v>
      </c>
      <c r="B6" s="254" t="s">
        <v>330</v>
      </c>
      <c r="C6" s="183">
        <v>291151016.42000002</v>
      </c>
    </row>
    <row r="7" spans="1:6" s="82" customFormat="1" outlineLevel="1">
      <c r="A7" s="76">
        <v>2.2000000000000002</v>
      </c>
      <c r="B7" s="77" t="s">
        <v>331</v>
      </c>
      <c r="C7" s="260">
        <v>0</v>
      </c>
    </row>
    <row r="8" spans="1:6" s="82" customFormat="1" ht="25.5">
      <c r="A8" s="76">
        <v>3</v>
      </c>
      <c r="B8" s="255" t="s">
        <v>332</v>
      </c>
      <c r="C8" s="261">
        <v>3088938972.0278997</v>
      </c>
    </row>
    <row r="9" spans="1:6" s="259" customFormat="1">
      <c r="A9" s="104">
        <v>4</v>
      </c>
      <c r="B9" s="106" t="s">
        <v>87</v>
      </c>
      <c r="C9" s="183">
        <v>33466180.724300001</v>
      </c>
    </row>
    <row r="10" spans="1:6" s="82" customFormat="1" outlineLevel="1">
      <c r="A10" s="76">
        <v>5.0999999999999996</v>
      </c>
      <c r="B10" s="77" t="s">
        <v>333</v>
      </c>
      <c r="C10" s="260">
        <v>-117642805.57126001</v>
      </c>
    </row>
    <row r="11" spans="1:6" s="82" customFormat="1" outlineLevel="1">
      <c r="A11" s="76">
        <v>5.2</v>
      </c>
      <c r="B11" s="77" t="s">
        <v>334</v>
      </c>
      <c r="C11" s="260">
        <v>0</v>
      </c>
    </row>
    <row r="12" spans="1:6" s="82" customFormat="1">
      <c r="A12" s="76">
        <v>6</v>
      </c>
      <c r="B12" s="253" t="s">
        <v>478</v>
      </c>
      <c r="C12" s="260">
        <v>0</v>
      </c>
    </row>
    <row r="13" spans="1:6" s="82" customFormat="1" ht="13.5" thickBot="1">
      <c r="A13" s="78">
        <v>7</v>
      </c>
      <c r="B13" s="256" t="s">
        <v>280</v>
      </c>
      <c r="C13" s="262">
        <v>3004762347.1809397</v>
      </c>
    </row>
    <row r="15" spans="1:6" ht="25.5">
      <c r="A15" s="276"/>
      <c r="B15" s="83" t="s">
        <v>479</v>
      </c>
    </row>
    <row r="16" spans="1:6">
      <c r="A16" s="276"/>
      <c r="B16" s="276"/>
    </row>
    <row r="17" spans="1:5" ht="15">
      <c r="A17" s="271"/>
      <c r="B17" s="272"/>
      <c r="C17" s="276"/>
      <c r="D17" s="276"/>
      <c r="E17" s="276"/>
    </row>
    <row r="18" spans="1:5" ht="15">
      <c r="A18" s="277"/>
      <c r="B18" s="278"/>
      <c r="C18" s="276"/>
      <c r="D18" s="276"/>
      <c r="E18" s="276"/>
    </row>
    <row r="19" spans="1:5">
      <c r="A19" s="279"/>
      <c r="B19" s="273"/>
      <c r="C19" s="276"/>
      <c r="D19" s="276"/>
      <c r="E19" s="276"/>
    </row>
    <row r="20" spans="1:5">
      <c r="A20" s="280"/>
      <c r="B20" s="274"/>
      <c r="C20" s="276"/>
      <c r="D20" s="276"/>
      <c r="E20" s="276"/>
    </row>
    <row r="21" spans="1:5">
      <c r="A21" s="280"/>
      <c r="B21" s="278"/>
      <c r="C21" s="276"/>
      <c r="D21" s="276"/>
      <c r="E21" s="276"/>
    </row>
    <row r="22" spans="1:5">
      <c r="A22" s="279"/>
      <c r="B22" s="275"/>
      <c r="C22" s="276"/>
      <c r="D22" s="276"/>
      <c r="E22" s="276"/>
    </row>
    <row r="23" spans="1:5">
      <c r="A23" s="280"/>
      <c r="B23" s="274"/>
      <c r="C23" s="276"/>
      <c r="D23" s="276"/>
      <c r="E23" s="276"/>
    </row>
    <row r="24" spans="1:5">
      <c r="A24" s="280"/>
      <c r="B24" s="274"/>
      <c r="C24" s="276"/>
      <c r="D24" s="276"/>
      <c r="E24" s="276"/>
    </row>
    <row r="25" spans="1:5">
      <c r="A25" s="280"/>
      <c r="B25" s="281"/>
      <c r="C25" s="276"/>
      <c r="D25" s="276"/>
      <c r="E25" s="276"/>
    </row>
    <row r="26" spans="1:5">
      <c r="A26" s="280"/>
      <c r="B26" s="278"/>
      <c r="C26" s="276"/>
      <c r="D26" s="276"/>
      <c r="E26" s="276"/>
    </row>
    <row r="27" spans="1:5">
      <c r="A27" s="276"/>
      <c r="B27" s="282"/>
      <c r="C27" s="276"/>
      <c r="D27" s="276"/>
      <c r="E27" s="276"/>
    </row>
    <row r="28" spans="1:5">
      <c r="A28" s="276"/>
      <c r="B28" s="282"/>
      <c r="C28" s="276"/>
      <c r="D28" s="276"/>
      <c r="E28" s="276"/>
    </row>
    <row r="29" spans="1:5">
      <c r="A29" s="276"/>
      <c r="B29" s="282"/>
      <c r="C29" s="276"/>
      <c r="D29" s="276"/>
      <c r="E29" s="276"/>
    </row>
    <row r="30" spans="1:5">
      <c r="A30" s="276"/>
      <c r="B30" s="282"/>
      <c r="C30" s="276"/>
      <c r="D30" s="276"/>
      <c r="E30" s="276"/>
    </row>
    <row r="31" spans="1:5">
      <c r="A31" s="276"/>
      <c r="B31" s="282"/>
      <c r="C31" s="276"/>
      <c r="D31" s="276"/>
      <c r="E31" s="276"/>
    </row>
    <row r="32" spans="1:5">
      <c r="A32" s="276"/>
      <c r="B32" s="282"/>
      <c r="C32" s="276"/>
      <c r="D32" s="276"/>
      <c r="E32" s="276"/>
    </row>
    <row r="33" spans="1:5">
      <c r="A33" s="276"/>
      <c r="B33" s="282"/>
      <c r="C33" s="276"/>
      <c r="D33" s="276"/>
      <c r="E33" s="276"/>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iBMDZDHrrvFq2XR6igs895Wk4d5e6XVs114J1ktuhdE=</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zxISy0HuAunV3Cm80lkqf7yc7zGPWZenHi/+TM6fZA0=</DigestValue>
    </Reference>
  </SignedInfo>
  <SignatureValue>RrW8bsWkTthlJs5IMh/OBK9NaKX0G/8kK1qgnOI9MuGi8x3t1/REQghPgOmYROyW9+6RKeGiL/b2
5ar3wZT/M2rJm2O2WCtY1U0XaBUHIGdqyUUrhF/xCyTAH5DaYznw/YAbKENm5Js/vCR4PMKu2pKm
4t932oKbTX7CjIISWjZpkq23d6omF+/yGD+kQzloJ4VT2Im9vUJSGu2hPN5xeaO6+MGaVJzZdtJ7
TS7DuRjb1+i9eSidWJ2M5JqfjeYvPOxPM9pT5opAuXbPEds4SchJzxS81uT3gwznO4j/n7shLQ9j
hVgMApGS9f1Gcz3LX/DuZLaqCb5b24Cn622KZQ==</SignatureValue>
  <KeyInfo>
    <X509Data>
      <X509Certificate>MIIGOzCCBSOgAwIBAgIKKMx+iAADAAIDnzANBgkqhkiG9w0BAQsFADBKMRIwEAYKCZImiZPyLGQBGRYCZ2UxEzARBgoJkiaJk/IsZAEZFgNuYmcxHzAdBgNVBAMTFk5CRyBDbGFzcyAyIElOVCBTdWIgQ0EwHhcNMjExMjMwMTIwMTM2WhcNMjMxMjMwMTIwMTM2WjA5MRYwFAYDVQQKEw1KU0MgQkFTSVNCQU5LMR8wHQYDVQQDExZCQlMgLSBUaW5hdGluIEtoZWxhZHplMIIBIjANBgkqhkiG9w0BAQEFAAOCAQ8AMIIBCgKCAQEA6CCJlClBPhhQeP4UDp6vXbEvw+aRbz/TvLWcHFzFuHYigQ8IKGmHwU/ePc/f+uvzs4jRFrjf9BG2qoEeFHTX+MJLDDAifuXxbY/fo6+eGe4Yw1stu6Q10CylyAnEt+SW6HqYVi2Z4+xMCCdmpqujTy/scWCf8VFOMY7FktZjIAOx4Dknz8JrYZGPo0Xqroc0fNzF411ye80lWiNxlCMetyFVrst2+7JtcJ+Rdn/pJRuXQdzvG6ti0Th8ltiwV73iPM8axnZXVl+kf3mYNQ1XzayizBsjHCIak80P6cLS1qYQtrbSsahNzGMDitnnt+GOU9qRKRH/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CM7IiNmt/AfW7A3a9GZJKXiMsu7JG2anaf4jeOn8Z/cX0PWRnrqBd3veHrkvBL5NNa9otxvLbl4CAg1g9ybQ5OhjVmCN6oLf7faKA56x00ElOrAqNKUZygO02tkwlOMGr2+StfyT7cLILVBUnignGjeH4pLmkiuY7TEwZWJHjTekTKchtI//B5uT5gmvdEjM8OF6DxkUWueCcuDZcMSpvMGFvfkUWLC9MdWO5QAVCyK/fvoGBGbuhY6iW2XqYJlCNIrooXg1s8DkJ3Gs7DFpVYDDpn4/mjYv2bAfG0fN4Yego4yZ5L7WmLyBYbNQv4DYsCUzogAbe+707n4ya64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FtWNqUi1qqd+XPSVh3ijso5RAb9BX1D/nDcOECOWYTI=</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O74qLjpYKpVRgZezmG5p6VKgFHpArbQch1jdAjYnNBE=</DigestValue>
      </Reference>
      <Reference URI="/xl/styles.xml?ContentType=application/vnd.openxmlformats-officedocument.spreadsheetml.styles+xml">
        <DigestMethod Algorithm="http://www.w3.org/2001/04/xmlenc#sha256"/>
        <DigestValue>EWay+s/8rr9QJ5FCWvgZL+4vUTZ0EAYqBvULP44W1k8=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tzDtnAj9e7dWDh49HxoW21AsRteC+FoVajx4cLlUap4=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DxjQWciVegoJyB0p/f3AgididxmS7iHRODAjO21Ep/I=</DigestValue>
      </Reference>
      <Reference URI="/xl/worksheets/sheet10.xml?ContentType=application/vnd.openxmlformats-officedocument.spreadsheetml.worksheet+xml">
        <DigestMethod Algorithm="http://www.w3.org/2001/04/xmlenc#sha256"/>
        <DigestValue>hP/qrSsfR/WJuBhF42XVkRlp7sQXMrZ2rXnCB2FsSjc=</DigestValue>
      </Reference>
      <Reference URI="/xl/worksheets/sheet11.xml?ContentType=application/vnd.openxmlformats-officedocument.spreadsheetml.worksheet+xml">
        <DigestMethod Algorithm="http://www.w3.org/2001/04/xmlenc#sha256"/>
        <DigestValue>h4Pf5lYqwiqrrakVdzgbIOI41wCYlEMqEoFe3F0SWTg=</DigestValue>
      </Reference>
      <Reference URI="/xl/worksheets/sheet12.xml?ContentType=application/vnd.openxmlformats-officedocument.spreadsheetml.worksheet+xml">
        <DigestMethod Algorithm="http://www.w3.org/2001/04/xmlenc#sha256"/>
        <DigestValue>sJ4sUx0ySLaaDGzZwx1UIIKQLRrv5sB11zp8J/IH/Sw=</DigestValue>
      </Reference>
      <Reference URI="/xl/worksheets/sheet13.xml?ContentType=application/vnd.openxmlformats-officedocument.spreadsheetml.worksheet+xml">
        <DigestMethod Algorithm="http://www.w3.org/2001/04/xmlenc#sha256"/>
        <DigestValue>Rzx0kwR37BLMn7o7fg1Qtt08xFUXwgA4H/U2SJ2O86c=</DigestValue>
      </Reference>
      <Reference URI="/xl/worksheets/sheet14.xml?ContentType=application/vnd.openxmlformats-officedocument.spreadsheetml.worksheet+xml">
        <DigestMethod Algorithm="http://www.w3.org/2001/04/xmlenc#sha256"/>
        <DigestValue>jPc+dhufbMgVa0AZhDckwpPe6UNbme1M1LUoeJSi260=</DigestValue>
      </Reference>
      <Reference URI="/xl/worksheets/sheet15.xml?ContentType=application/vnd.openxmlformats-officedocument.spreadsheetml.worksheet+xml">
        <DigestMethod Algorithm="http://www.w3.org/2001/04/xmlenc#sha256"/>
        <DigestValue>DUJUFR0R36FGsJ7SwJ702Ibm6bFxDb1PmOZbslj8GxM=</DigestValue>
      </Reference>
      <Reference URI="/xl/worksheets/sheet16.xml?ContentType=application/vnd.openxmlformats-officedocument.spreadsheetml.worksheet+xml">
        <DigestMethod Algorithm="http://www.w3.org/2001/04/xmlenc#sha256"/>
        <DigestValue>I28pprcIBc82Wk2HJsHT8/iudEp1Mk0iJJuIfNJWvJ4=</DigestValue>
      </Reference>
      <Reference URI="/xl/worksheets/sheet17.xml?ContentType=application/vnd.openxmlformats-officedocument.spreadsheetml.worksheet+xml">
        <DigestMethod Algorithm="http://www.w3.org/2001/04/xmlenc#sha256"/>
        <DigestValue>Ro1V4cJdzHlfdpAStMZKeUPrEKeRm1zaPofVe8d2hwA=</DigestValue>
      </Reference>
      <Reference URI="/xl/worksheets/sheet18.xml?ContentType=application/vnd.openxmlformats-officedocument.spreadsheetml.worksheet+xml">
        <DigestMethod Algorithm="http://www.w3.org/2001/04/xmlenc#sha256"/>
        <DigestValue>bt+ibPKFzITZBmlC/KQMrgPuXqnyexMNq9H2V5zR0hI=</DigestValue>
      </Reference>
      <Reference URI="/xl/worksheets/sheet19.xml?ContentType=application/vnd.openxmlformats-officedocument.spreadsheetml.worksheet+xml">
        <DigestMethod Algorithm="http://www.w3.org/2001/04/xmlenc#sha256"/>
        <DigestValue>qCYcsYhSMJStr7gZFqna7H5/qBRWkAHLKR56a5Amlk4=</DigestValue>
      </Reference>
      <Reference URI="/xl/worksheets/sheet2.xml?ContentType=application/vnd.openxmlformats-officedocument.spreadsheetml.worksheet+xml">
        <DigestMethod Algorithm="http://www.w3.org/2001/04/xmlenc#sha256"/>
        <DigestValue>sXYTwNDoTGC8qNBKOhVxrpUblWpcwoy+5YN+hPPsVtM=</DigestValue>
      </Reference>
      <Reference URI="/xl/worksheets/sheet20.xml?ContentType=application/vnd.openxmlformats-officedocument.spreadsheetml.worksheet+xml">
        <DigestMethod Algorithm="http://www.w3.org/2001/04/xmlenc#sha256"/>
        <DigestValue>8kXtgt6q/2fmG2GAvTQ4MmMI5VWR4uThx4bsZGZ9JR0=</DigestValue>
      </Reference>
      <Reference URI="/xl/worksheets/sheet21.xml?ContentType=application/vnd.openxmlformats-officedocument.spreadsheetml.worksheet+xml">
        <DigestMethod Algorithm="http://www.w3.org/2001/04/xmlenc#sha256"/>
        <DigestValue>8+h0Vwvo4SxdBNmOZ3iOv1TM4/HPwa/PDU3ulF2Zs6Y=</DigestValue>
      </Reference>
      <Reference URI="/xl/worksheets/sheet22.xml?ContentType=application/vnd.openxmlformats-officedocument.spreadsheetml.worksheet+xml">
        <DigestMethod Algorithm="http://www.w3.org/2001/04/xmlenc#sha256"/>
        <DigestValue>Na/aA2OTRHKrNtQNmH/3F+txWPLkUvO1uVgYLZt7c5A=</DigestValue>
      </Reference>
      <Reference URI="/xl/worksheets/sheet23.xml?ContentType=application/vnd.openxmlformats-officedocument.spreadsheetml.worksheet+xml">
        <DigestMethod Algorithm="http://www.w3.org/2001/04/xmlenc#sha256"/>
        <DigestValue>634bNXzDoQx4V1BOS5dMcD3NglFX0JAJMTQUtZGaTPg=</DigestValue>
      </Reference>
      <Reference URI="/xl/worksheets/sheet24.xml?ContentType=application/vnd.openxmlformats-officedocument.spreadsheetml.worksheet+xml">
        <DigestMethod Algorithm="http://www.w3.org/2001/04/xmlenc#sha256"/>
        <DigestValue>02KeKNjzHtuMD/7K8vv5PKEvosRhCAsc9+5Mqryg4y0=</DigestValue>
      </Reference>
      <Reference URI="/xl/worksheets/sheet25.xml?ContentType=application/vnd.openxmlformats-officedocument.spreadsheetml.worksheet+xml">
        <DigestMethod Algorithm="http://www.w3.org/2001/04/xmlenc#sha256"/>
        <DigestValue>E/mid2O7miToqy3BAZkyhY10cNOfVi5Tn2XVLEcmwok=</DigestValue>
      </Reference>
      <Reference URI="/xl/worksheets/sheet26.xml?ContentType=application/vnd.openxmlformats-officedocument.spreadsheetml.worksheet+xml">
        <DigestMethod Algorithm="http://www.w3.org/2001/04/xmlenc#sha256"/>
        <DigestValue>GExcao8EQ0YvOK+7PvXoQtjbMZbKUC4UT2aPSqoLD/0=</DigestValue>
      </Reference>
      <Reference URI="/xl/worksheets/sheet27.xml?ContentType=application/vnd.openxmlformats-officedocument.spreadsheetml.worksheet+xml">
        <DigestMethod Algorithm="http://www.w3.org/2001/04/xmlenc#sha256"/>
        <DigestValue>L82fSdHlvA8IEFu1MaWNgNXHsmm0nAGvFWL7iqgPYwI=</DigestValue>
      </Reference>
      <Reference URI="/xl/worksheets/sheet28.xml?ContentType=application/vnd.openxmlformats-officedocument.spreadsheetml.worksheet+xml">
        <DigestMethod Algorithm="http://www.w3.org/2001/04/xmlenc#sha256"/>
        <DigestValue>eR4BzFMyuDP1o43rd6YYy52WKqyoiqGKWSt3ECtSbf0=</DigestValue>
      </Reference>
      <Reference URI="/xl/worksheets/sheet29.xml?ContentType=application/vnd.openxmlformats-officedocument.spreadsheetml.worksheet+xml">
        <DigestMethod Algorithm="http://www.w3.org/2001/04/xmlenc#sha256"/>
        <DigestValue>HU575X4kQTtXIjJGPkrlfNWERIiysnpCH0dnGV/oexs=</DigestValue>
      </Reference>
      <Reference URI="/xl/worksheets/sheet3.xml?ContentType=application/vnd.openxmlformats-officedocument.spreadsheetml.worksheet+xml">
        <DigestMethod Algorithm="http://www.w3.org/2001/04/xmlenc#sha256"/>
        <DigestValue>4kzhg0wxYBOtxGa6SUEiUYF8VVkCSC8ZcwYGpC9uvxM=</DigestValue>
      </Reference>
      <Reference URI="/xl/worksheets/sheet4.xml?ContentType=application/vnd.openxmlformats-officedocument.spreadsheetml.worksheet+xml">
        <DigestMethod Algorithm="http://www.w3.org/2001/04/xmlenc#sha256"/>
        <DigestValue>FtfsqViBo/SyiVz+RAr3iks5sJX6Aih9CqD2fpDl9L8=</DigestValue>
      </Reference>
      <Reference URI="/xl/worksheets/sheet5.xml?ContentType=application/vnd.openxmlformats-officedocument.spreadsheetml.worksheet+xml">
        <DigestMethod Algorithm="http://www.w3.org/2001/04/xmlenc#sha256"/>
        <DigestValue>PEkZMCF6wbbJ4Vxr0PIqLivavHLKw0e8otSJqyLAu9I=</DigestValue>
      </Reference>
      <Reference URI="/xl/worksheets/sheet6.xml?ContentType=application/vnd.openxmlformats-officedocument.spreadsheetml.worksheet+xml">
        <DigestMethod Algorithm="http://www.w3.org/2001/04/xmlenc#sha256"/>
        <DigestValue>8NAmflOrY46MyQfG/yOqCEFLERSoL1KUswhYGcruX5o=</DigestValue>
      </Reference>
      <Reference URI="/xl/worksheets/sheet7.xml?ContentType=application/vnd.openxmlformats-officedocument.spreadsheetml.worksheet+xml">
        <DigestMethod Algorithm="http://www.w3.org/2001/04/xmlenc#sha256"/>
        <DigestValue>xMO/wbdgjrNHfkIGuhVxDQCV9MuGjmHPUtiKbkdHL4w=</DigestValue>
      </Reference>
      <Reference URI="/xl/worksheets/sheet8.xml?ContentType=application/vnd.openxmlformats-officedocument.spreadsheetml.worksheet+xml">
        <DigestMethod Algorithm="http://www.w3.org/2001/04/xmlenc#sha256"/>
        <DigestValue>qwbro2MRfkVtgiT9OqsA99ZiVO+znGrocaGI0Ti5qhg=</DigestValue>
      </Reference>
      <Reference URI="/xl/worksheets/sheet9.xml?ContentType=application/vnd.openxmlformats-officedocument.spreadsheetml.worksheet+xml">
        <DigestMethod Algorithm="http://www.w3.org/2001/04/xmlenc#sha256"/>
        <DigestValue>vNHUqs1vXSXfWa43GX1xWvU0mdKcxjBqYbHTQ8rgWkI=</DigestValue>
      </Reference>
    </Manifest>
    <SignatureProperties>
      <SignatureProperty Id="idSignatureTime" Target="#idPackageSignature">
        <mdssi:SignatureTime xmlns:mdssi="http://schemas.openxmlformats.org/package/2006/digital-signature">
          <mdssi:Format>YYYY-MM-DDThh:mm:ssTZD</mdssi:Format>
          <mdssi:Value>2022-08-16T15:22:16Z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2022-08-16T15:22:16Z</xd:SigningTime>
          <xd:SigningCertificate>
            <xd:Cert>
              <xd:CertDigest>
                <DigestMethod Algorithm="http://www.w3.org/2001/04/xmlenc#sha256"/>
                <DigestValue>obQy2mvBnM+R7ncOBvN/C4V1/8aRcJTKEI+BVzR0zJg=</DigestValue>
              </xd:CertDigest>
              <xd:IssuerSerial>
                <X509IssuerName>CN=NBG Class 2 INT Sub CA, DC=nbg, DC=ge</X509IssuerName>
                <X509SerialNumber>192666912643281053680543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vmBisYruWNhZs/KTP6evnPLzWYexclYkybHxrgs254Y=</DigestValue>
    </Reference>
    <Reference Type="http://www.w3.org/2000/09/xmldsig#Object" URI="#idOfficeObject">
      <DigestMethod Algorithm="http://www.w3.org/2001/04/xmlenc#sha256"/>
      <DigestValue>8qHlMDzaiok2z66XNutrKAdtD9vl0qiw6owIoEtm8+o=</DigestValue>
    </Reference>
    <Reference Type="http://uri.etsi.org/01903#SignedProperties" URI="#idSignedProperties">
      <Transforms>
        <Transform Algorithm="http://www.w3.org/TR/2001/REC-xml-c14n-20010315"/>
      </Transforms>
      <DigestMethod Algorithm="http://www.w3.org/2001/04/xmlenc#sha256"/>
      <DigestValue>WPZ7hXbLvdQ82NiajqCAKfIUfvko9rA57L4DINYMDNw=</DigestValue>
    </Reference>
  </SignedInfo>
  <SignatureValue>ipKawDGeSY6MfeXagBkf54gK5QtV16gTC35MH1Cly2YGtiZwVFlP7mdvSptS3cgRv7PNSobDAw0Y
yH3zfLc6wxHwJNVg1q01EQFXqwcBMh7wndf+ml6nOFGd267raqdnqxyGsMBzRyQMu8XrjH1stJp9
78LidB2Ke/eNEoiDBa3Ah8d6F8otJvCaSuHxVRA7kDlDiyPyUqpg5EC/HGUQht25voRlhlHBhZgh
PFt2GkI0d8SuqKZZG9S06TxBuAvK5eEemlwIIvMHGB8pPUQJuTzfNJL7uQ2IRs1zoYGfHJOthP/g
EVo4LjKyFnpMnFn+fCqg/RXZHclQvaRJpsXffw==</SignatureValue>
  <KeyInfo>
    <X509Data>
      <X509Certificate>MIIGPTCCBSWgAwIBAgIKKMp3CQADAAIDnjANBgkqhkiG9w0BAQsFADBKMRIwEAYKCZImiZPyLGQBGRYCZ2UxEzARBgoJkiaJk/IsZAEZFgNuYmcxHzAdBgNVBAMTFk5CRyBDbGFzcyAyIElOVCBTdWIgQ0EwHhcNMjExMjMwMTE1OTIzWhcNMjMxMjMwMTE1OTIzWjA7MRYwFAYDVQQKEw1KU0MgQkFTSVNCQU5LMSEwHwYDVQQDExhCQlMgLSBMaWEgQXNsYW5pa2FzaHZpbGkwggEiMA0GCSqGSIb3DQEBAQUAA4IBDwAwggEKAoIBAQCcjokq9dbH7Hs660z6p7iojrwuB+0CL1sglL8GIMBfBQQiRGkalf+kFXkQXK5vyditScp5pOXNu1kGQnKEV6njZN+tGxD4WaVMT+dV2OREq5Vq5QK4WZ/zFwP1C8b5Ghkwoo5IlIng1gaQSDYBywOxMqvjD9gYfD1Dw+uucy4rp5a0JDGtgJM8mhFCwebB81x3TJbW0d7eCX/OJ0AAYkJ3EIBXsbyt7qveLTQPID6NjtrZOAj88PRCVCqgdbQ9QvEgjxi03uDa0Z3LsNnzKJuoInSjdnkqe+qYW3D4hELqWADc0dlCmz+YYWH6yYgl2WpckfN2XC3tH9u6MX8fMQgxAgMBAAGjggMyMIIDLjA8BgkrBgEEAYI3FQcELzAtBiUrBgEEAYI3FQjmsmCDjfVEhoGZCYO4oUqDvoRxBIPEkTOEg4hdAgFkAgEjMB0GA1UdJQQWMBQGCCsGAQUFBwMCBggrBgEFBQcDBDALBgNVHQ8EBAMCB4AwJwYJKwYBBAGCNxUKBBowGDAKBggrBgEFBQcDAjAKBggrBgEFBQcDBDAdBgNVHQ4EFgQUXTixXA/hVQ3JQ/wAUexxQ0a2P3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FFPfaEFtOubUfWsMTjk+tnW4OnNS/7HMdoYupZRPXZb6P6UlDq7i6WOlAClHpFrHaRop8PTJxW7KP8CgZ6PPmzHRybq7FACokQPMzAYIDW2FnpFnpH+6+SSJZqz6GfFNKsUErmksVfNJnGht0JJqWH4hKISy1cts5alGteOuDIKQ2tafKzJDWVRHfX1UbjitMx2UqkOkcG54cOhY6AL4rjMen59DuNgWw8gPaOGrvX+I9OtBX5w0lVrjP7enbN3w+H4mTmzng/6rMt+efY2eNiH8B/RUxcKAaLETWWEIrXF5f+aFzvNXLuk+rds4xy+8/y6KX/z3fvo8WBT/rrx9C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FtWNqUi1qqd+XPSVh3ijso5RAb9BX1D/nDcOECOWYTI=</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O74qLjpYKpVRgZezmG5p6VKgFHpArbQch1jdAjYnNBE=</DigestValue>
      </Reference>
      <Reference URI="/xl/styles.xml?ContentType=application/vnd.openxmlformats-officedocument.spreadsheetml.styles+xml">
        <DigestMethod Algorithm="http://www.w3.org/2001/04/xmlenc#sha256"/>
        <DigestValue>EWay+s/8rr9QJ5FCWvgZL+4vUTZ0EAYqBvULP44W1k8=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tzDtnAj9e7dWDh49HxoW21AsRteC+FoVajx4cLlUap4=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DxjQWciVegoJyB0p/f3AgididxmS7iHRODAjO21Ep/I=</DigestValue>
      </Reference>
      <Reference URI="/xl/worksheets/sheet10.xml?ContentType=application/vnd.openxmlformats-officedocument.spreadsheetml.worksheet+xml">
        <DigestMethod Algorithm="http://www.w3.org/2001/04/xmlenc#sha256"/>
        <DigestValue>hP/qrSsfR/WJuBhF42XVkRlp7sQXMrZ2rXnCB2FsSjc=</DigestValue>
      </Reference>
      <Reference URI="/xl/worksheets/sheet11.xml?ContentType=application/vnd.openxmlformats-officedocument.spreadsheetml.worksheet+xml">
        <DigestMethod Algorithm="http://www.w3.org/2001/04/xmlenc#sha256"/>
        <DigestValue>h4Pf5lYqwiqrrakVdzgbIOI41wCYlEMqEoFe3F0SWTg=</DigestValue>
      </Reference>
      <Reference URI="/xl/worksheets/sheet12.xml?ContentType=application/vnd.openxmlformats-officedocument.spreadsheetml.worksheet+xml">
        <DigestMethod Algorithm="http://www.w3.org/2001/04/xmlenc#sha256"/>
        <DigestValue>sJ4sUx0ySLaaDGzZwx1UIIKQLRrv5sB11zp8J/IH/Sw=</DigestValue>
      </Reference>
      <Reference URI="/xl/worksheets/sheet13.xml?ContentType=application/vnd.openxmlformats-officedocument.spreadsheetml.worksheet+xml">
        <DigestMethod Algorithm="http://www.w3.org/2001/04/xmlenc#sha256"/>
        <DigestValue>Rzx0kwR37BLMn7o7fg1Qtt08xFUXwgA4H/U2SJ2O86c=</DigestValue>
      </Reference>
      <Reference URI="/xl/worksheets/sheet14.xml?ContentType=application/vnd.openxmlformats-officedocument.spreadsheetml.worksheet+xml">
        <DigestMethod Algorithm="http://www.w3.org/2001/04/xmlenc#sha256"/>
        <DigestValue>jPc+dhufbMgVa0AZhDckwpPe6UNbme1M1LUoeJSi260=</DigestValue>
      </Reference>
      <Reference URI="/xl/worksheets/sheet15.xml?ContentType=application/vnd.openxmlformats-officedocument.spreadsheetml.worksheet+xml">
        <DigestMethod Algorithm="http://www.w3.org/2001/04/xmlenc#sha256"/>
        <DigestValue>DUJUFR0R36FGsJ7SwJ702Ibm6bFxDb1PmOZbslj8GxM=</DigestValue>
      </Reference>
      <Reference URI="/xl/worksheets/sheet16.xml?ContentType=application/vnd.openxmlformats-officedocument.spreadsheetml.worksheet+xml">
        <DigestMethod Algorithm="http://www.w3.org/2001/04/xmlenc#sha256"/>
        <DigestValue>I28pprcIBc82Wk2HJsHT8/iudEp1Mk0iJJuIfNJWvJ4=</DigestValue>
      </Reference>
      <Reference URI="/xl/worksheets/sheet17.xml?ContentType=application/vnd.openxmlformats-officedocument.spreadsheetml.worksheet+xml">
        <DigestMethod Algorithm="http://www.w3.org/2001/04/xmlenc#sha256"/>
        <DigestValue>Ro1V4cJdzHlfdpAStMZKeUPrEKeRm1zaPofVe8d2hwA=</DigestValue>
      </Reference>
      <Reference URI="/xl/worksheets/sheet18.xml?ContentType=application/vnd.openxmlformats-officedocument.spreadsheetml.worksheet+xml">
        <DigestMethod Algorithm="http://www.w3.org/2001/04/xmlenc#sha256"/>
        <DigestValue>bt+ibPKFzITZBmlC/KQMrgPuXqnyexMNq9H2V5zR0hI=</DigestValue>
      </Reference>
      <Reference URI="/xl/worksheets/sheet19.xml?ContentType=application/vnd.openxmlformats-officedocument.spreadsheetml.worksheet+xml">
        <DigestMethod Algorithm="http://www.w3.org/2001/04/xmlenc#sha256"/>
        <DigestValue>qCYcsYhSMJStr7gZFqna7H5/qBRWkAHLKR56a5Amlk4=</DigestValue>
      </Reference>
      <Reference URI="/xl/worksheets/sheet2.xml?ContentType=application/vnd.openxmlformats-officedocument.spreadsheetml.worksheet+xml">
        <DigestMethod Algorithm="http://www.w3.org/2001/04/xmlenc#sha256"/>
        <DigestValue>sXYTwNDoTGC8qNBKOhVxrpUblWpcwoy+5YN+hPPsVtM=</DigestValue>
      </Reference>
      <Reference URI="/xl/worksheets/sheet20.xml?ContentType=application/vnd.openxmlformats-officedocument.spreadsheetml.worksheet+xml">
        <DigestMethod Algorithm="http://www.w3.org/2001/04/xmlenc#sha256"/>
        <DigestValue>8kXtgt6q/2fmG2GAvTQ4MmMI5VWR4uThx4bsZGZ9JR0=</DigestValue>
      </Reference>
      <Reference URI="/xl/worksheets/sheet21.xml?ContentType=application/vnd.openxmlformats-officedocument.spreadsheetml.worksheet+xml">
        <DigestMethod Algorithm="http://www.w3.org/2001/04/xmlenc#sha256"/>
        <DigestValue>8+h0Vwvo4SxdBNmOZ3iOv1TM4/HPwa/PDU3ulF2Zs6Y=</DigestValue>
      </Reference>
      <Reference URI="/xl/worksheets/sheet22.xml?ContentType=application/vnd.openxmlformats-officedocument.spreadsheetml.worksheet+xml">
        <DigestMethod Algorithm="http://www.w3.org/2001/04/xmlenc#sha256"/>
        <DigestValue>Na/aA2OTRHKrNtQNmH/3F+txWPLkUvO1uVgYLZt7c5A=</DigestValue>
      </Reference>
      <Reference URI="/xl/worksheets/sheet23.xml?ContentType=application/vnd.openxmlformats-officedocument.spreadsheetml.worksheet+xml">
        <DigestMethod Algorithm="http://www.w3.org/2001/04/xmlenc#sha256"/>
        <DigestValue>634bNXzDoQx4V1BOS5dMcD3NglFX0JAJMTQUtZGaTPg=</DigestValue>
      </Reference>
      <Reference URI="/xl/worksheets/sheet24.xml?ContentType=application/vnd.openxmlformats-officedocument.spreadsheetml.worksheet+xml">
        <DigestMethod Algorithm="http://www.w3.org/2001/04/xmlenc#sha256"/>
        <DigestValue>02KeKNjzHtuMD/7K8vv5PKEvosRhCAsc9+5Mqryg4y0=</DigestValue>
      </Reference>
      <Reference URI="/xl/worksheets/sheet25.xml?ContentType=application/vnd.openxmlformats-officedocument.spreadsheetml.worksheet+xml">
        <DigestMethod Algorithm="http://www.w3.org/2001/04/xmlenc#sha256"/>
        <DigestValue>E/mid2O7miToqy3BAZkyhY10cNOfVi5Tn2XVLEcmwok=</DigestValue>
      </Reference>
      <Reference URI="/xl/worksheets/sheet26.xml?ContentType=application/vnd.openxmlformats-officedocument.spreadsheetml.worksheet+xml">
        <DigestMethod Algorithm="http://www.w3.org/2001/04/xmlenc#sha256"/>
        <DigestValue>GExcao8EQ0YvOK+7PvXoQtjbMZbKUC4UT2aPSqoLD/0=</DigestValue>
      </Reference>
      <Reference URI="/xl/worksheets/sheet27.xml?ContentType=application/vnd.openxmlformats-officedocument.spreadsheetml.worksheet+xml">
        <DigestMethod Algorithm="http://www.w3.org/2001/04/xmlenc#sha256"/>
        <DigestValue>L82fSdHlvA8IEFu1MaWNgNXHsmm0nAGvFWL7iqgPYwI=</DigestValue>
      </Reference>
      <Reference URI="/xl/worksheets/sheet28.xml?ContentType=application/vnd.openxmlformats-officedocument.spreadsheetml.worksheet+xml">
        <DigestMethod Algorithm="http://www.w3.org/2001/04/xmlenc#sha256"/>
        <DigestValue>eR4BzFMyuDP1o43rd6YYy52WKqyoiqGKWSt3ECtSbf0=</DigestValue>
      </Reference>
      <Reference URI="/xl/worksheets/sheet29.xml?ContentType=application/vnd.openxmlformats-officedocument.spreadsheetml.worksheet+xml">
        <DigestMethod Algorithm="http://www.w3.org/2001/04/xmlenc#sha256"/>
        <DigestValue>HU575X4kQTtXIjJGPkrlfNWERIiysnpCH0dnGV/oexs=</DigestValue>
      </Reference>
      <Reference URI="/xl/worksheets/sheet3.xml?ContentType=application/vnd.openxmlformats-officedocument.spreadsheetml.worksheet+xml">
        <DigestMethod Algorithm="http://www.w3.org/2001/04/xmlenc#sha256"/>
        <DigestValue>4kzhg0wxYBOtxGa6SUEiUYF8VVkCSC8ZcwYGpC9uvxM=</DigestValue>
      </Reference>
      <Reference URI="/xl/worksheets/sheet4.xml?ContentType=application/vnd.openxmlformats-officedocument.spreadsheetml.worksheet+xml">
        <DigestMethod Algorithm="http://www.w3.org/2001/04/xmlenc#sha256"/>
        <DigestValue>FtfsqViBo/SyiVz+RAr3iks5sJX6Aih9CqD2fpDl9L8=</DigestValue>
      </Reference>
      <Reference URI="/xl/worksheets/sheet5.xml?ContentType=application/vnd.openxmlformats-officedocument.spreadsheetml.worksheet+xml">
        <DigestMethod Algorithm="http://www.w3.org/2001/04/xmlenc#sha256"/>
        <DigestValue>PEkZMCF6wbbJ4Vxr0PIqLivavHLKw0e8otSJqyLAu9I=</DigestValue>
      </Reference>
      <Reference URI="/xl/worksheets/sheet6.xml?ContentType=application/vnd.openxmlformats-officedocument.spreadsheetml.worksheet+xml">
        <DigestMethod Algorithm="http://www.w3.org/2001/04/xmlenc#sha256"/>
        <DigestValue>8NAmflOrY46MyQfG/yOqCEFLERSoL1KUswhYGcruX5o=</DigestValue>
      </Reference>
      <Reference URI="/xl/worksheets/sheet7.xml?ContentType=application/vnd.openxmlformats-officedocument.spreadsheetml.worksheet+xml">
        <DigestMethod Algorithm="http://www.w3.org/2001/04/xmlenc#sha256"/>
        <DigestValue>xMO/wbdgjrNHfkIGuhVxDQCV9MuGjmHPUtiKbkdHL4w=</DigestValue>
      </Reference>
      <Reference URI="/xl/worksheets/sheet8.xml?ContentType=application/vnd.openxmlformats-officedocument.spreadsheetml.worksheet+xml">
        <DigestMethod Algorithm="http://www.w3.org/2001/04/xmlenc#sha256"/>
        <DigestValue>qwbro2MRfkVtgiT9OqsA99ZiVO+znGrocaGI0Ti5qhg=</DigestValue>
      </Reference>
      <Reference URI="/xl/worksheets/sheet9.xml?ContentType=application/vnd.openxmlformats-officedocument.spreadsheetml.worksheet+xml">
        <DigestMethod Algorithm="http://www.w3.org/2001/04/xmlenc#sha256"/>
        <DigestValue>vNHUqs1vXSXfWa43GX1xWvU0mdKcxjBqYbHTQ8rgWkI=</DigestValue>
      </Reference>
    </Manifest>
    <SignatureProperties>
      <SignatureProperty Id="idSignatureTime" Target="#idPackageSignature">
        <mdssi:SignatureTime xmlns:mdssi="http://schemas.openxmlformats.org/package/2006/digital-signature">
          <mdssi:Format>YYYY-MM-DDThh:mm:ssTZD</mdssi:Format>
          <mdssi:Value>2022-08-16T15:48:46Z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16.0.15427/23</OfficeVersion>
          <ApplicationVersion>16.0.15427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2022-08-16T15:48:46Z</xd:SigningTime>
          <xd:SigningCertificate>
            <xd:Cert>
              <xd:CertDigest>
                <DigestMethod Algorithm="http://www.w3.org/2001/04/xmlenc#sha256"/>
                <DigestValue>uPbfPfnocpBKSg2auK8HErLonYn6GpDdGKtz6emdjKo=</DigestValue>
              </xd:CertDigest>
              <xd:IssuerSerial>
                <X509IssuerName>CN=NBG Class 2 INT Sub CA, DC=nbg, DC=ge</X509IssuerName>
                <X509SerialNumber>192629479004653326828446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2022-08-12T08:38:53Z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