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465" tabRatio="919"/>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s>
  <externalReferences>
    <externalReference r:id="rId29"/>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[1]ListSheet!$W$2:$W$15</definedName>
    <definedName name="Sheet">[1]Sheet2!$H$5:$H$31</definedName>
    <definedName name="საკრედიტო">[1]Sheet2!$B$6:$B$8</definedName>
    <definedName name="ფაილი">[1]Sheet2!$B$2:$B$3</definedName>
    <definedName name="ცვლილება_კორექტირება_რეგულაციაში">[1]Sheet2!$K$5:$K$9</definedName>
  </definedNames>
  <calcPr calcId="152511" calcMode="autoNoTable"/>
</workbook>
</file>

<file path=xl/calcChain.xml><?xml version="1.0" encoding="utf-8"?>
<calcChain xmlns="http://schemas.openxmlformats.org/spreadsheetml/2006/main">
  <c r="B2" i="106" l="1"/>
  <c r="B1" i="106"/>
  <c r="B2" i="105"/>
  <c r="B1" i="105"/>
  <c r="B2" i="104"/>
  <c r="B1" i="104"/>
  <c r="B2" i="103"/>
  <c r="B1" i="103"/>
  <c r="B2" i="102"/>
  <c r="B1" i="102"/>
  <c r="B2" i="101"/>
  <c r="B1" i="101"/>
  <c r="B1" i="100"/>
  <c r="B1" i="99"/>
  <c r="B1" i="98"/>
  <c r="B2" i="85"/>
  <c r="U22" i="103" l="1"/>
  <c r="L22" i="103"/>
  <c r="G22" i="103"/>
  <c r="D22" i="103"/>
  <c r="C22" i="103"/>
  <c r="U15" i="103"/>
  <c r="T15" i="103"/>
  <c r="S15" i="103"/>
  <c r="R15" i="103"/>
  <c r="Q15" i="103"/>
  <c r="P15" i="103"/>
  <c r="O15" i="103"/>
  <c r="N15" i="103"/>
  <c r="M15" i="103"/>
  <c r="L15" i="103"/>
  <c r="K15" i="103"/>
  <c r="J15" i="103"/>
  <c r="I15" i="103"/>
  <c r="H15" i="103"/>
  <c r="G15" i="103"/>
  <c r="F15" i="103"/>
  <c r="E15" i="103"/>
  <c r="D15" i="103"/>
  <c r="C15" i="103"/>
  <c r="U8" i="103"/>
  <c r="T8" i="103"/>
  <c r="S8" i="103"/>
  <c r="R8" i="103"/>
  <c r="Q8" i="103"/>
  <c r="P8" i="103"/>
  <c r="O8" i="103"/>
  <c r="N8" i="103"/>
  <c r="M8" i="103"/>
  <c r="L8" i="103"/>
  <c r="K8" i="103"/>
  <c r="J8" i="103"/>
  <c r="I8" i="103"/>
  <c r="H8" i="103"/>
  <c r="G8" i="103"/>
  <c r="F8" i="103"/>
  <c r="E8" i="103"/>
  <c r="D8" i="103"/>
  <c r="C8" i="103"/>
  <c r="D22" i="98" l="1"/>
  <c r="E22" i="98"/>
  <c r="F22" i="98"/>
  <c r="G22" i="98"/>
  <c r="C22" i="98"/>
  <c r="B2" i="100" l="1"/>
  <c r="H21" i="98"/>
  <c r="H20" i="98"/>
  <c r="H19" i="98"/>
  <c r="H18" i="98"/>
  <c r="H17" i="98"/>
  <c r="H16" i="98"/>
  <c r="H15" i="98"/>
  <c r="H14" i="98"/>
  <c r="H13" i="98"/>
  <c r="H12" i="98"/>
  <c r="H11" i="98"/>
  <c r="H10" i="98"/>
  <c r="H9" i="98"/>
  <c r="H8" i="98"/>
  <c r="H22" i="98" l="1"/>
  <c r="B1" i="97"/>
  <c r="B1" i="95" l="1"/>
  <c r="B1" i="92"/>
  <c r="B1" i="93"/>
  <c r="B1" i="64"/>
  <c r="B1" i="90"/>
  <c r="B1" i="69"/>
  <c r="B1" i="94"/>
  <c r="B1" i="89"/>
  <c r="B1" i="73"/>
  <c r="B1" i="88"/>
  <c r="B1" i="52"/>
  <c r="B1" i="86"/>
  <c r="B1" i="75"/>
  <c r="B2" i="83"/>
  <c r="G5" i="86"/>
  <c r="F5" i="86"/>
  <c r="E5" i="86"/>
  <c r="D5" i="86"/>
  <c r="C5" i="86"/>
  <c r="G5" i="84"/>
  <c r="F5" i="84"/>
  <c r="E5" i="84"/>
  <c r="D5" i="84"/>
  <c r="C5" i="84"/>
  <c r="B1" i="91" l="1"/>
  <c r="B1" i="85"/>
  <c r="B1" i="83"/>
  <c r="B1" i="84"/>
  <c r="N20" i="92" l="1"/>
  <c r="N19" i="92"/>
  <c r="E19" i="92"/>
  <c r="N18" i="92"/>
  <c r="E18" i="92"/>
  <c r="N17" i="92"/>
  <c r="E17" i="92"/>
  <c r="N16" i="92"/>
  <c r="E16" i="92"/>
  <c r="N15" i="92"/>
  <c r="N14" i="92" s="1"/>
  <c r="E15" i="92"/>
  <c r="M14" i="92"/>
  <c r="L14" i="92"/>
  <c r="K14" i="92"/>
  <c r="J14" i="92"/>
  <c r="I14" i="92"/>
  <c r="H14" i="92"/>
  <c r="G14" i="92"/>
  <c r="F14" i="92"/>
  <c r="E14" i="92"/>
  <c r="C14" i="92"/>
  <c r="N13" i="92"/>
  <c r="N12" i="92"/>
  <c r="E12" i="92"/>
  <c r="N11" i="92"/>
  <c r="E11" i="92"/>
  <c r="N10" i="92"/>
  <c r="E10" i="92"/>
  <c r="N9" i="92"/>
  <c r="E9" i="92"/>
  <c r="N8" i="92"/>
  <c r="N7" i="92" s="1"/>
  <c r="E8" i="92"/>
  <c r="M7" i="92"/>
  <c r="M21" i="92" s="1"/>
  <c r="L7" i="92"/>
  <c r="L21" i="92" s="1"/>
  <c r="K7" i="92"/>
  <c r="K21" i="92" s="1"/>
  <c r="J7" i="92"/>
  <c r="J21" i="92" s="1"/>
  <c r="I7" i="92"/>
  <c r="I21" i="92" s="1"/>
  <c r="H7" i="92"/>
  <c r="H21" i="92" s="1"/>
  <c r="G7" i="92"/>
  <c r="G21" i="92" s="1"/>
  <c r="F7" i="92"/>
  <c r="F21" i="92" s="1"/>
  <c r="E7" i="92"/>
  <c r="C7" i="92"/>
  <c r="N21" i="92" l="1"/>
  <c r="C21" i="92"/>
  <c r="E21" i="92"/>
  <c r="C21" i="64"/>
  <c r="C22" i="69" l="1"/>
  <c r="H53" i="75" l="1"/>
  <c r="E53" i="75"/>
  <c r="H52" i="75"/>
  <c r="E52" i="75"/>
  <c r="H51" i="75"/>
  <c r="E51" i="75"/>
  <c r="H50" i="75"/>
  <c r="E50" i="75"/>
  <c r="H49" i="75"/>
  <c r="E49" i="75"/>
  <c r="H48" i="75"/>
  <c r="E48" i="75"/>
  <c r="H47" i="75"/>
  <c r="E47" i="75"/>
  <c r="H46" i="75"/>
  <c r="E46" i="75"/>
  <c r="C42" i="69" l="1"/>
</calcChain>
</file>

<file path=xl/sharedStrings.xml><?xml version="1.0" encoding="utf-8"?>
<sst xmlns="http://schemas.openxmlformats.org/spreadsheetml/2006/main" count="1124" uniqueCount="747">
  <si>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</si>
  <si>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</si>
  <si>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</si>
  <si>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</si>
  <si>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</si>
  <si>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</si>
  <si>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</si>
  <si>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</si>
  <si>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</si>
  <si>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</si>
  <si>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</si>
  <si>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</si>
  <si>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</si>
  <si>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</si>
  <si>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</si>
  <si>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</si>
  <si>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</si>
  <si>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</si>
  <si>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</si>
  <si>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</si>
  <si>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</si>
  <si>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</si>
  <si>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</si>
  <si>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</si>
  <si>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</si>
  <si>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</si>
  <si>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</si>
  <si>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</si>
  <si>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</si>
  <si>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</si>
  <si>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</si>
  <si>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</si>
  <si>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</si>
  <si>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</si>
  <si>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</si>
  <si>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</si>
  <si>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</si>
  <si>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</si>
  <si>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</si>
  <si>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</si>
  <si>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</si>
  <si>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</si>
  <si>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</si>
  <si>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</si>
  <si>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</si>
  <si>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</si>
  <si>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</si>
  <si>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</si>
  <si>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</si>
  <si>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</si>
  <si>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</si>
  <si>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</si>
  <si>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</si>
  <si>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</si>
  <si>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</si>
  <si>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</si>
  <si>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</si>
  <si>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</si>
  <si>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</si>
  <si>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</si>
  <si>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</si>
  <si>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</si>
  <si>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</si>
  <si>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</si>
  <si>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</si>
  <si>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</si>
  <si>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</si>
  <si>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</si>
  <si>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</si>
  <si>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</si>
  <si>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</si>
  <si>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</si>
  <si>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</si>
  <si>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</si>
  <si>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</si>
  <si>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</si>
  <si>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</si>
  <si>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</si>
  <si>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</si>
  <si>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</si>
  <si>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</si>
  <si>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</si>
  <si>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</si>
  <si>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</si>
  <si>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</si>
  <si>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</si>
  <si>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</si>
  <si>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</si>
  <si>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intangible assets</t>
  </si>
  <si>
    <t>Of which tier II capital qualifying instruments</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</si>
  <si>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</si>
  <si>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</si>
  <si>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</si>
  <si>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</si>
  <si>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</si>
  <si>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</si>
  <si>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</si>
  <si>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</si>
  <si>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</si>
  <si>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</si>
  <si>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</si>
  <si>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</si>
  <si>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</si>
  <si>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</si>
  <si>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</si>
  <si>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</si>
  <si>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</si>
  <si>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</si>
  <si>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</si>
  <si>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</si>
  <si>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</si>
  <si>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</si>
  <si>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</si>
  <si>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</si>
  <si>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</si>
  <si>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</si>
  <si>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</si>
  <si>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</si>
  <si>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</si>
  <si>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</si>
  <si>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</si>
  <si>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</si>
  <si>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</si>
  <si>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</si>
  <si>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</si>
  <si>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</si>
  <si>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</si>
  <si>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</si>
  <si>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</si>
  <si>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</si>
  <si>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</si>
  <si>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</si>
  <si>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</si>
  <si>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</si>
  <si>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</si>
  <si>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</si>
  <si>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</si>
  <si>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</si>
  <si>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</si>
  <si>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</si>
  <si>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</si>
  <si>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</si>
  <si>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</si>
  <si>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</si>
  <si>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</si>
  <si>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</si>
  <si>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</si>
  <si>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</si>
  <si>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</si>
  <si>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</si>
  <si>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</si>
  <si>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</si>
  <si>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</si>
  <si>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</si>
  <si>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</si>
  <si>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</si>
  <si>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</si>
  <si>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</si>
  <si>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</si>
  <si>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</si>
  <si>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</si>
  <si>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</si>
  <si>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</si>
  <si>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</si>
  <si>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</si>
  <si>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</si>
  <si>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</si>
  <si>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</si>
  <si>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</si>
  <si>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</si>
  <si>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</si>
  <si>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</si>
  <si>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</si>
  <si>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</si>
  <si>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</si>
  <si>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</si>
  <si>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</si>
  <si>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</si>
  <si>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</si>
  <si>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</si>
  <si>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</si>
  <si>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</si>
  <si>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</si>
  <si>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</si>
  <si>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</si>
  <si>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</si>
  <si>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</si>
  <si>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</si>
  <si>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</si>
  <si>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</si>
  <si>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</si>
  <si>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</si>
  <si>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</si>
  <si>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</si>
  <si>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</si>
  <si>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</si>
  <si>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</si>
  <si>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</si>
  <si>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</si>
  <si>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</si>
  <si>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</si>
  <si>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</si>
  <si>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</si>
  <si>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</si>
  <si>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</si>
  <si>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</si>
  <si>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</si>
  <si>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</si>
  <si>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</si>
  <si>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</si>
  <si>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</si>
  <si>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</si>
  <si>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</si>
  <si>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</si>
  <si>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</si>
  <si>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</si>
  <si>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</si>
  <si>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</si>
  <si>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</si>
  <si>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</si>
  <si>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</si>
  <si>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</si>
  <si>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</si>
  <si>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</si>
  <si>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</si>
  <si>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</si>
  <si>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</si>
  <si>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</si>
  <si>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</si>
  <si>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</si>
  <si>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</si>
  <si>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</si>
  <si>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</si>
  <si>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</si>
  <si>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</si>
  <si>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</si>
  <si>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</si>
  <si>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</si>
  <si>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</si>
  <si>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</si>
  <si>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</si>
  <si>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</si>
  <si>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</si>
  <si>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</si>
  <si>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</si>
  <si>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</si>
  <si>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</si>
  <si>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</si>
  <si>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</si>
  <si>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</si>
  <si>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</si>
  <si>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</si>
  <si>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</si>
  <si>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</si>
  <si>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</si>
  <si>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</si>
  <si>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</si>
  <si>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</si>
  <si>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</si>
  <si>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</si>
  <si>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</si>
  <si>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</si>
  <si>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</si>
  <si>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</si>
  <si>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</si>
  <si>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</si>
  <si>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</si>
  <si>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</si>
  <si>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</si>
  <si>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</si>
  <si>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</si>
  <si>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</si>
  <si>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</si>
  <si>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</si>
  <si>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</si>
  <si>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</si>
  <si>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</si>
  <si>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</si>
  <si>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</si>
  <si>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</si>
  <si>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</si>
  <si>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</si>
  <si>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</si>
  <si>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</si>
  <si>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</si>
  <si>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</si>
  <si>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</si>
  <si>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</si>
  <si>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</si>
  <si>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</si>
  <si>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</si>
  <si>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</si>
  <si>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</si>
  <si>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</si>
  <si>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</si>
  <si>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</si>
  <si>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</si>
  <si>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</si>
  <si>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</si>
  <si>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</si>
  <si>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</si>
  <si>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</si>
  <si>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</si>
  <si>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</si>
  <si>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</si>
  <si>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</si>
  <si>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</si>
  <si>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</si>
  <si>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</si>
  <si>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</si>
  <si>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</si>
  <si>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</si>
  <si>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</si>
  <si>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</si>
  <si>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</si>
  <si>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</si>
  <si>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</si>
  <si>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</si>
  <si>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</si>
  <si>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</si>
  <si>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</si>
  <si>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</si>
  <si>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</si>
  <si>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</si>
  <si>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</si>
  <si>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</si>
  <si>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</si>
  <si>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</si>
  <si>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</si>
  <si>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</si>
  <si>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</si>
  <si>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</si>
  <si>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</si>
  <si>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</si>
  <si>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</si>
  <si>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</si>
  <si>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</si>
  <si>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</si>
  <si>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</si>
  <si>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</si>
  <si>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</si>
  <si>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</si>
  <si>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</si>
  <si>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</si>
  <si>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</si>
  <si>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</si>
  <si>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</si>
  <si>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</si>
  <si>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</si>
  <si>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</si>
  <si>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</si>
  <si>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</si>
  <si>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</si>
  <si>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</si>
  <si>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</si>
  <si>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</si>
  <si>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</si>
  <si>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</si>
  <si>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</si>
  <si>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</si>
  <si>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</si>
  <si>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</si>
  <si>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</si>
  <si>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</si>
  <si>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</si>
  <si>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</si>
  <si>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</si>
  <si>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</si>
  <si>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</si>
  <si>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</si>
  <si>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</si>
  <si>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</si>
  <si>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</si>
  <si>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</si>
  <si>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</si>
  <si>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</si>
  <si>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</si>
  <si>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</si>
  <si>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</si>
  <si>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</si>
  <si>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</si>
  <si>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</si>
  <si>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</si>
  <si>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</si>
  <si>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</si>
  <si>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</si>
  <si>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</si>
  <si>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</si>
  <si>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</si>
  <si>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</si>
  <si>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</si>
  <si>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</si>
  <si>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</si>
  <si>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</si>
  <si>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</si>
  <si>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</si>
  <si>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</si>
  <si>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</si>
  <si>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</si>
  <si>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</si>
  <si>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</si>
  <si>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</si>
  <si>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</si>
  <si>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</si>
  <si>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</si>
  <si>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</si>
  <si>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</si>
  <si>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</si>
  <si>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</si>
  <si>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</si>
  <si>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</si>
  <si>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</si>
  <si>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</si>
  <si>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</si>
  <si>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</si>
  <si>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</si>
  <si>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</si>
  <si>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</si>
  <si>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</si>
  <si>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</si>
  <si>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</si>
  <si>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</si>
  <si>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</si>
  <si>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</si>
  <si>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</si>
  <si>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</si>
  <si>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</si>
  <si>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</si>
  <si>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</si>
  <si>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</si>
  <si>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</si>
  <si>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</si>
  <si>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</si>
  <si>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</si>
  <si>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</si>
  <si>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</si>
  <si>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</si>
  <si>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</si>
  <si>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</si>
  <si>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</si>
  <si>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</si>
  <si>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</si>
  <si>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</si>
  <si>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</si>
  <si>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</si>
  <si>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</si>
  <si>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</si>
  <si>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</si>
  <si>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</si>
  <si>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</si>
  <si>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</si>
  <si>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</si>
  <si>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</si>
  <si>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</si>
  <si>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</si>
  <si>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</si>
  <si>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</si>
  <si>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</si>
  <si>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</si>
  <si>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</si>
  <si>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</si>
  <si>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</si>
  <si>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</si>
  <si>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</si>
  <si>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</si>
  <si>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</si>
  <si>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</si>
  <si>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</si>
  <si>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</si>
  <si>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</si>
  <si>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</si>
  <si>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</si>
  <si>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</si>
  <si>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</si>
  <si>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</si>
  <si>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</si>
  <si>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</si>
  <si>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</si>
  <si>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</si>
  <si>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</si>
  <si>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</si>
  <si>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</si>
  <si>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</si>
  <si>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</si>
  <si>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</si>
  <si>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</si>
  <si>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</si>
  <si>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</si>
  <si>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</si>
  <si>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</si>
  <si>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</si>
  <si>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</si>
  <si>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</si>
  <si>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</si>
  <si>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</si>
  <si>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</si>
  <si>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</si>
  <si>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</si>
  <si>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</si>
  <si>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</si>
  <si>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</si>
  <si>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</si>
  <si>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</si>
  <si>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</si>
  <si>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</si>
  <si>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</si>
  <si>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</si>
  <si>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</si>
  <si>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</si>
  <si>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</si>
  <si>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</si>
  <si>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</si>
  <si>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</si>
  <si>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</si>
  <si>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</si>
  <si>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</si>
  <si>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</si>
  <si>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</si>
  <si>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</si>
  <si>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</si>
  <si>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</si>
  <si>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</si>
  <si>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</si>
  <si>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</si>
  <si>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</si>
  <si>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</si>
  <si>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</si>
  <si>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</si>
  <si>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</si>
  <si>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</si>
  <si>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</si>
  <si>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</si>
  <si>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</si>
  <si>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</si>
  <si>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</si>
  <si>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</si>
  <si>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</si>
  <si>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</si>
  <si>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</si>
  <si>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</si>
  <si>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</si>
  <si>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</si>
  <si>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</si>
  <si>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</si>
  <si>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</si>
  <si>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</si>
  <si>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</si>
  <si>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</si>
  <si>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</si>
  <si>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</si>
  <si>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</si>
  <si>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</si>
  <si>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</si>
  <si>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</si>
  <si>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</si>
  <si>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</si>
  <si>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</si>
  <si>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</si>
  <si>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</si>
  <si>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</si>
  <si>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</si>
  <si>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</si>
  <si>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</si>
  <si>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</si>
  <si>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</si>
  <si>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</si>
  <si>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</si>
  <si>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</si>
  <si>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</si>
  <si>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</si>
  <si>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</si>
  <si>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</si>
  <si>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</si>
  <si>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</si>
  <si>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</si>
  <si>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</si>
  <si>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</si>
  <si>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</si>
  <si>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</si>
  <si>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</si>
  <si>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</si>
  <si>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</si>
  <si>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</si>
  <si>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</si>
  <si>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</si>
  <si>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</si>
  <si>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</si>
  <si>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</si>
  <si>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</si>
  <si>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</si>
  <si>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</si>
  <si>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</si>
  <si>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</si>
  <si>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</si>
  <si>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</si>
  <si>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</si>
  <si>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</si>
  <si>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</si>
  <si>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</si>
  <si>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</si>
  <si>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</si>
  <si>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</si>
  <si>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</si>
  <si>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</si>
  <si>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</si>
  <si>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</si>
  <si>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</si>
  <si>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</si>
  <si>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</si>
  <si>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</si>
  <si>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</si>
  <si>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</si>
  <si>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</si>
  <si>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</si>
  <si>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</si>
  <si>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</si>
  <si>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</si>
  <si>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</si>
  <si>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</si>
  <si>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</si>
  <si>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</si>
  <si>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</si>
  <si>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</si>
  <si>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</si>
  <si>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</si>
  <si>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</si>
  <si>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</si>
  <si>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</si>
  <si>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</si>
  <si>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</si>
  <si>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</si>
  <si>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</si>
  <si>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</si>
  <si>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</si>
  <si>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</si>
  <si>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</si>
  <si>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</si>
  <si>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</si>
  <si>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</si>
  <si>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</si>
  <si>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</si>
  <si>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</si>
  <si>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</si>
  <si>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</si>
  <si>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</si>
  <si>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</si>
  <si>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</si>
  <si>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</si>
  <si>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</si>
  <si>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</si>
  <si>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</si>
  <si>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</si>
  <si>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</si>
  <si>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</si>
  <si>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</si>
  <si>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</si>
  <si>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</si>
  <si>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</si>
  <si>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</si>
  <si>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</si>
  <si>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</si>
  <si>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</si>
  <si>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</si>
  <si>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</si>
  <si>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</si>
  <si>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</si>
  <si>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</si>
  <si>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</si>
  <si>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</si>
  <si>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</si>
  <si>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</si>
  <si>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</si>
  <si>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</si>
  <si>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</si>
  <si>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</si>
  <si>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</si>
  <si>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</si>
  <si>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</si>
  <si>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</si>
  <si>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</si>
  <si>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</si>
  <si>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</si>
  <si>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</si>
  <si>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</si>
  <si>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</si>
  <si>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</si>
  <si>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</si>
  <si>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</si>
  <si>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</si>
  <si>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</si>
  <si>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</si>
  <si>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</si>
  <si>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</si>
  <si>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</si>
  <si>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</si>
  <si>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</si>
  <si>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</si>
  <si>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</si>
  <si>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</si>
  <si>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</si>
  <si>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</si>
  <si>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</si>
  <si>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</si>
  <si>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</si>
  <si>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</si>
  <si>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</si>
  <si>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</si>
  <si>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კოეფიციენტი</t>
  </si>
  <si>
    <t>თანხა (ლარი)</t>
  </si>
  <si>
    <t>Table 9 (Capital), N39</t>
  </si>
  <si>
    <t>Table 9 (Capital), N10</t>
  </si>
  <si>
    <t>Table 9 (Capital), N37</t>
  </si>
  <si>
    <t>Table 9 (Capital), N2</t>
  </si>
  <si>
    <t>Table 9 (Capital), N3</t>
  </si>
  <si>
    <t>Table 9 (Capital), N5</t>
  </si>
  <si>
    <t>Table 9 (Capital), N6</t>
  </si>
  <si>
    <t>Table 9 (Capital), N5, N8</t>
  </si>
  <si>
    <t>Of which General Reserve</t>
  </si>
  <si>
    <t>Of which COVID 19 related reserve</t>
  </si>
  <si>
    <t>Zaiqi Mi</t>
  </si>
  <si>
    <t>Non-independent member</t>
  </si>
  <si>
    <t>Zhang Jun</t>
  </si>
  <si>
    <t>Non-independent chair</t>
  </si>
  <si>
    <t>Zhou Ning</t>
  </si>
  <si>
    <t>Independent member</t>
  </si>
  <si>
    <t>Zaza Robakidze</t>
  </si>
  <si>
    <t>Mia Mi</t>
  </si>
  <si>
    <t>David Tsaava</t>
  </si>
  <si>
    <t>General Director</t>
  </si>
  <si>
    <t>Lia Aslanikashvili</t>
  </si>
  <si>
    <t>Deputy General Director, Finance</t>
  </si>
  <si>
    <t>David Kakabadze</t>
  </si>
  <si>
    <t>Deputy General Director, Risk Management</t>
  </si>
  <si>
    <t>Levan Gardaphkhadze</t>
  </si>
  <si>
    <t>Deputy General Director, Retail Business</t>
  </si>
  <si>
    <t>Li Hui</t>
  </si>
  <si>
    <t>Deputy General Director Lending</t>
  </si>
  <si>
    <t>George Gabunia</t>
  </si>
  <si>
    <t>Chief Commercial Officer (CCO)</t>
  </si>
  <si>
    <t>Rati Dvaladze</t>
  </si>
  <si>
    <t>Chief Operations Officer (COO)</t>
  </si>
  <si>
    <t xml:space="preserve"> "Xinjiang HuaLing Industry &amp; Trade (Group) Co"</t>
  </si>
  <si>
    <t xml:space="preserve">Zaiqi Mi </t>
  </si>
  <si>
    <t>Enhua Mi</t>
  </si>
  <si>
    <t>of which reserve of off-balance sheet elements</t>
  </si>
  <si>
    <t>JSC "BasisBank"</t>
  </si>
  <si>
    <t>www.basisbank.ge</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</si>
</sst>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2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79">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193" fontId="84" fillId="0" borderId="3" xfId="0" applyNumberFormat="1" applyFont="1" applyFill="1" applyBorder="1" applyAlignment="1" applyProtection="1">
      <alignment vertical="center" wrapText="1"/>
      <protection locked="0"/>
    </xf>
    <xf numFmtId="193" fontId="84" fillId="0" borderId="22" xfId="0" applyNumberFormat="1" applyFont="1" applyFill="1" applyBorder="1" applyAlignment="1" applyProtection="1">
      <alignment vertical="center" wrapText="1"/>
      <protection locked="0"/>
    </xf>
    <xf numFmtId="0" fontId="85" fillId="0" borderId="0" xfId="0" applyFont="1" applyFill="1"/>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22" xfId="0" applyNumberFormat="1" applyFont="1" applyFill="1" applyBorder="1" applyAlignment="1" applyProtection="1">
      <alignment vertical="center"/>
      <protection locked="0"/>
    </xf>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10" xfId="0" applyNumberFormat="1" applyFont="1" applyFill="1" applyBorder="1" applyAlignment="1" applyProtection="1">
      <alignment horizontal="right"/>
    </xf>
    <xf numFmtId="193" fontId="2" fillId="0" borderId="3" xfId="0" applyNumberFormat="1" applyFont="1" applyFill="1" applyBorder="1" applyAlignment="1" applyProtection="1">
      <alignment horizontal="right"/>
    </xf>
    <xf numFmtId="193" fontId="2" fillId="36" borderId="22"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3" fontId="2" fillId="0" borderId="3" xfId="7" applyNumberFormat="1" applyFont="1" applyFill="1" applyBorder="1" applyAlignment="1" applyProtection="1">
      <alignment horizontal="right"/>
      <protection locked="0"/>
    </xf>
    <xf numFmtId="193" fontId="2" fillId="0" borderId="10" xfId="0" applyNumberFormat="1" applyFont="1" applyFill="1" applyBorder="1" applyAlignment="1" applyProtection="1">
      <alignment horizontal="right"/>
      <protection locked="0"/>
    </xf>
    <xf numFmtId="193" fontId="2" fillId="0" borderId="3" xfId="0" applyNumberFormat="1" applyFont="1" applyFill="1" applyBorder="1" applyAlignment="1" applyProtection="1">
      <alignment horizontal="right"/>
      <protection locked="0"/>
    </xf>
    <xf numFmtId="193" fontId="2" fillId="0" borderId="22" xfId="0" applyNumberFormat="1" applyFont="1" applyFill="1" applyBorder="1" applyAlignment="1" applyProtection="1">
      <alignment horizontal="right"/>
    </xf>
    <xf numFmtId="0" fontId="2" fillId="0" borderId="24" xfId="0" applyFont="1" applyFill="1" applyBorder="1" applyAlignment="1" applyProtection="1">
      <alignment horizontal="left" indent="1"/>
    </xf>
    <xf numFmtId="0" fontId="45" fillId="0" borderId="75" xfId="0" applyFont="1" applyFill="1" applyBorder="1" applyAlignment="1" applyProtection="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1" xfId="0" applyFont="1" applyFill="1" applyBorder="1" applyAlignment="1">
      <alignment horizontal="left" indent="1"/>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4" xfId="0" applyFont="1" applyFill="1" applyBorder="1" applyAlignment="1">
      <alignment horizontal="left" vertical="center" indent="1"/>
    </xf>
    <xf numFmtId="0" fontId="45" fillId="0" borderId="25" xfId="0" applyFont="1" applyFill="1" applyBorder="1" applyAlignment="1"/>
    <xf numFmtId="0" fontId="89"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21" xfId="0" applyFont="1" applyBorder="1" applyAlignment="1">
      <alignment horizontal="center"/>
    </xf>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0" fontId="88" fillId="0" borderId="11" xfId="0" applyFont="1" applyBorder="1" applyAlignment="1">
      <alignment horizontal="right" wrapText="1"/>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193" fontId="88" fillId="0" borderId="14" xfId="0" applyNumberFormat="1" applyFont="1" applyBorder="1" applyAlignment="1">
      <alignment vertical="center"/>
    </xf>
    <xf numFmtId="167" fontId="84" fillId="0" borderId="69" xfId="0" applyNumberFormat="1" applyFont="1" applyBorder="1" applyAlignment="1">
      <alignment horizont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1"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1"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1"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Fill="1" applyBorder="1" applyAlignment="1">
      <alignment wrapText="1"/>
    </xf>
    <xf numFmtId="193" fontId="2" fillId="0" borderId="3" xfId="1" applyNumberFormat="1" applyFont="1" applyFill="1" applyBorder="1" applyProtection="1">
      <protection locked="0"/>
    </xf>
    <xf numFmtId="0" fontId="91"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193" fontId="2" fillId="36" borderId="3" xfId="0" applyNumberFormat="1" applyFont="1" applyFill="1" applyBorder="1" applyAlignment="1" applyProtection="1">
      <alignment horizontal="right"/>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3" fontId="2" fillId="0" borderId="25" xfId="0"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2"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3" fillId="0" borderId="0" xfId="11" applyFont="1" applyFill="1" applyBorder="1" applyAlignment="1" applyProtection="1"/>
    <xf numFmtId="0" fontId="94"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5" fillId="0" borderId="10" xfId="0" applyNumberFormat="1" applyFont="1" applyFill="1" applyBorder="1" applyAlignment="1">
      <alignment horizontal="left" vertical="center" wrapText="1"/>
    </xf>
    <xf numFmtId="0" fontId="94"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6" fillId="0" borderId="0" xfId="0" applyFont="1"/>
    <xf numFmtId="0" fontId="3" fillId="0" borderId="70"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5" xfId="0" applyNumberFormat="1" applyFont="1" applyFill="1" applyBorder="1"/>
    <xf numFmtId="9" fontId="3" fillId="0" borderId="22" xfId="20962" applyFont="1" applyBorder="1"/>
    <xf numFmtId="9" fontId="3" fillId="36" borderId="26"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5" xfId="0" applyNumberFormat="1" applyFont="1" applyFill="1" applyBorder="1"/>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193" fontId="45" fillId="0" borderId="3" xfId="0" applyNumberFormat="1" applyFont="1" applyFill="1" applyBorder="1" applyAlignment="1" applyProtection="1">
      <alignment horizontal="right" vertical="center" wrapText="1"/>
      <protection locked="0"/>
    </xf>
    <xf numFmtId="0" fontId="95" fillId="0" borderId="0" xfId="0" applyFont="1" applyAlignment="1">
      <alignment wrapText="1"/>
    </xf>
    <xf numFmtId="0" fontId="2" fillId="0" borderId="0" xfId="0" applyFont="1" applyAlignment="1">
      <alignment wrapText="1"/>
    </xf>
    <xf numFmtId="0" fontId="3" fillId="0" borderId="0" xfId="0" applyFont="1" applyFill="1"/>
    <xf numFmtId="0" fontId="98" fillId="3" borderId="86" xfId="0" applyFont="1" applyFill="1" applyBorder="1" applyAlignment="1">
      <alignment horizontal="left"/>
    </xf>
    <xf numFmtId="0" fontId="98"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3" borderId="92" xfId="0" applyFont="1" applyFill="1" applyBorder="1" applyAlignment="1">
      <alignment vertical="center"/>
    </xf>
    <xf numFmtId="0" fontId="3" fillId="0" borderId="74" xfId="0" applyFont="1" applyFill="1" applyBorder="1" applyAlignment="1">
      <alignment horizontal="center" vertical="center"/>
    </xf>
    <xf numFmtId="0" fontId="3" fillId="0" borderId="7" xfId="0" applyFont="1" applyFill="1" applyBorder="1" applyAlignment="1">
      <alignment vertical="center"/>
    </xf>
    <xf numFmtId="0" fontId="3" fillId="0" borderId="21" xfId="0" applyFont="1" applyFill="1" applyBorder="1" applyAlignment="1">
      <alignment horizontal="center" vertical="center"/>
    </xf>
    <xf numFmtId="0" fontId="3" fillId="0" borderId="88" xfId="0" applyFont="1" applyFill="1" applyBorder="1" applyAlignment="1">
      <alignment vertical="center"/>
    </xf>
    <xf numFmtId="0" fontId="4" fillId="0" borderId="88"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95" xfId="0" applyFont="1" applyFill="1" applyBorder="1" applyAlignment="1">
      <alignment horizontal="center" vertical="center"/>
    </xf>
    <xf numFmtId="0" fontId="3" fillId="0" borderId="96" xfId="0" applyFont="1" applyFill="1" applyBorder="1" applyAlignment="1">
      <alignment vertical="center"/>
    </xf>
    <xf numFmtId="169" fontId="9" fillId="37" borderId="27" xfId="20" applyBorder="1"/>
    <xf numFmtId="169" fontId="9" fillId="37" borderId="97" xfId="20" applyBorder="1"/>
    <xf numFmtId="169" fontId="9" fillId="37" borderId="28" xfId="20" applyBorder="1"/>
    <xf numFmtId="0" fontId="3" fillId="0" borderId="100" xfId="0" applyFont="1" applyFill="1" applyBorder="1" applyAlignment="1">
      <alignment horizontal="center" vertical="center"/>
    </xf>
    <xf numFmtId="0" fontId="3" fillId="0" borderId="101"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8" xfId="0" applyFont="1" applyFill="1" applyBorder="1" applyAlignment="1">
      <alignment horizontal="center" vertical="center" wrapText="1"/>
    </xf>
    <xf numFmtId="0" fontId="86" fillId="0" borderId="89" xfId="0" applyFont="1" applyFill="1" applyBorder="1" applyAlignment="1">
      <alignment horizontal="center" vertical="center" wrapText="1"/>
    </xf>
    <xf numFmtId="0" fontId="84" fillId="0" borderId="88" xfId="0" applyFont="1" applyFill="1" applyBorder="1"/>
    <xf numFmtId="193" fontId="84" fillId="0" borderId="88" xfId="0" applyNumberFormat="1" applyFont="1" applyFill="1" applyBorder="1" applyAlignment="1">
      <alignment horizontal="center" vertical="center"/>
    </xf>
    <xf numFmtId="193" fontId="84" fillId="0" borderId="89" xfId="0" applyNumberFormat="1" applyFont="1" applyFill="1" applyBorder="1" applyAlignment="1">
      <alignment horizontal="center" vertical="center"/>
    </xf>
    <xf numFmtId="0" fontId="84" fillId="0" borderId="88" xfId="0" applyFont="1" applyFill="1" applyBorder="1" applyAlignment="1">
      <alignment horizontal="left" indent="1"/>
    </xf>
    <xf numFmtId="193" fontId="88" fillId="0" borderId="88" xfId="0" applyNumberFormat="1" applyFont="1" applyFill="1" applyBorder="1" applyAlignment="1">
      <alignment horizontal="center" vertical="center"/>
    </xf>
    <xf numFmtId="0" fontId="88" fillId="0" borderId="88" xfId="0" applyFont="1" applyFill="1" applyBorder="1" applyAlignment="1">
      <alignment horizontal="left" indent="1"/>
    </xf>
    <xf numFmtId="193" fontId="86" fillId="36" borderId="26" xfId="0" applyNumberFormat="1" applyFont="1" applyFill="1" applyBorder="1" applyAlignment="1">
      <alignment horizontal="center" vertical="center"/>
    </xf>
    <xf numFmtId="0" fontId="93"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99"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99" fillId="0" borderId="0" xfId="0" applyFont="1" applyFill="1" applyAlignment="1">
      <alignment horizontal="left" vertical="center"/>
    </xf>
    <xf numFmtId="49" fontId="100" fillId="0" borderId="24" xfId="5" applyNumberFormat="1" applyFont="1" applyFill="1" applyBorder="1" applyAlignment="1" applyProtection="1">
      <alignment horizontal="left" vertical="center"/>
      <protection locked="0"/>
    </xf>
    <xf numFmtId="0" fontId="101" fillId="0" borderId="25" xfId="9" applyFont="1" applyFill="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6" borderId="108" xfId="20964" applyFont="1" applyFill="1" applyBorder="1" applyAlignment="1">
      <alignment vertical="center"/>
    </xf>
    <xf numFmtId="0" fontId="45" fillId="76" borderId="109" xfId="20964" applyFont="1" applyFill="1" applyBorder="1" applyAlignment="1">
      <alignment vertical="center"/>
    </xf>
    <xf numFmtId="0" fontId="45" fillId="76" borderId="106" xfId="20964" applyFont="1" applyFill="1" applyBorder="1" applyAlignment="1">
      <alignment vertical="center"/>
    </xf>
    <xf numFmtId="0" fontId="104" fillId="70" borderId="105" xfId="20964" applyFont="1" applyFill="1" applyBorder="1" applyAlignment="1">
      <alignment horizontal="center" vertical="center"/>
    </xf>
    <xf numFmtId="0" fontId="104" fillId="70" borderId="106" xfId="20964" applyFont="1" applyFill="1" applyBorder="1" applyAlignment="1">
      <alignment horizontal="left" vertical="center" wrapText="1"/>
    </xf>
    <xf numFmtId="164" fontId="104" fillId="0" borderId="107" xfId="7" applyNumberFormat="1" applyFont="1" applyFill="1" applyBorder="1" applyAlignment="1" applyProtection="1">
      <alignment horizontal="right" vertical="center"/>
      <protection locked="0"/>
    </xf>
    <xf numFmtId="0" fontId="103" fillId="77" borderId="107" xfId="20964" applyFont="1" applyFill="1" applyBorder="1" applyAlignment="1">
      <alignment horizontal="center" vertical="center"/>
    </xf>
    <xf numFmtId="0" fontId="103" fillId="77" borderId="109" xfId="20964" applyFont="1" applyFill="1" applyBorder="1" applyAlignment="1">
      <alignment vertical="top" wrapText="1"/>
    </xf>
    <xf numFmtId="164" fontId="45" fillId="76" borderId="106" xfId="7" applyNumberFormat="1" applyFont="1" applyFill="1" applyBorder="1" applyAlignment="1">
      <alignment horizontal="right" vertical="center"/>
    </xf>
    <xf numFmtId="0" fontId="105" fillId="70" borderId="105" xfId="20964" applyFont="1" applyFill="1" applyBorder="1" applyAlignment="1">
      <alignment horizontal="center" vertical="center"/>
    </xf>
    <xf numFmtId="0" fontId="104" fillId="70" borderId="109" xfId="20964" applyFont="1" applyFill="1" applyBorder="1" applyAlignment="1">
      <alignment vertical="center" wrapText="1"/>
    </xf>
    <xf numFmtId="0" fontId="104" fillId="70" borderId="106" xfId="20964" applyFont="1" applyFill="1" applyBorder="1" applyAlignment="1">
      <alignment horizontal="left" vertical="center"/>
    </xf>
    <xf numFmtId="0" fontId="105" fillId="3" borderId="105" xfId="20964" applyFont="1" applyFill="1" applyBorder="1" applyAlignment="1">
      <alignment horizontal="center" vertical="center"/>
    </xf>
    <xf numFmtId="0" fontId="104" fillId="3" borderId="106" xfId="20964" applyFont="1" applyFill="1" applyBorder="1" applyAlignment="1">
      <alignment horizontal="left" vertical="center"/>
    </xf>
    <xf numFmtId="0" fontId="105" fillId="0" borderId="105" xfId="20964" applyFont="1" applyFill="1" applyBorder="1" applyAlignment="1">
      <alignment horizontal="center" vertical="center"/>
    </xf>
    <xf numFmtId="0" fontId="104" fillId="0" borderId="106" xfId="20964" applyFont="1" applyFill="1" applyBorder="1" applyAlignment="1">
      <alignment horizontal="left" vertical="center"/>
    </xf>
    <xf numFmtId="0" fontId="106" fillId="77" borderId="107" xfId="20964" applyFont="1" applyFill="1" applyBorder="1" applyAlignment="1">
      <alignment horizontal="center" vertical="center"/>
    </xf>
    <xf numFmtId="0" fontId="103" fillId="77" borderId="109" xfId="20964" applyFont="1" applyFill="1" applyBorder="1" applyAlignment="1">
      <alignment vertical="center"/>
    </xf>
    <xf numFmtId="164" fontId="104" fillId="77" borderId="107" xfId="7" applyNumberFormat="1" applyFont="1" applyFill="1" applyBorder="1" applyAlignment="1" applyProtection="1">
      <alignment horizontal="right" vertical="center"/>
      <protection locked="0"/>
    </xf>
    <xf numFmtId="0" fontId="103" fillId="76" borderId="108" xfId="20964" applyFont="1" applyFill="1" applyBorder="1" applyAlignment="1">
      <alignment vertical="center"/>
    </xf>
    <xf numFmtId="0" fontId="103" fillId="76" borderId="109" xfId="20964" applyFont="1" applyFill="1" applyBorder="1" applyAlignment="1">
      <alignment vertical="center"/>
    </xf>
    <xf numFmtId="164" fontId="103" fillId="76" borderId="106" xfId="7" applyNumberFormat="1" applyFont="1" applyFill="1" applyBorder="1" applyAlignment="1">
      <alignment horizontal="right" vertical="center"/>
    </xf>
    <xf numFmtId="0" fontId="108" fillId="3" borderId="105" xfId="20964" applyFont="1" applyFill="1" applyBorder="1" applyAlignment="1">
      <alignment horizontal="center" vertical="center"/>
    </xf>
    <xf numFmtId="0" fontId="109" fillId="77" borderId="107" xfId="20964" applyFont="1" applyFill="1" applyBorder="1" applyAlignment="1">
      <alignment horizontal="center" vertical="center"/>
    </xf>
    <xf numFmtId="0" fontId="45" fillId="77" borderId="109" xfId="20964" applyFont="1" applyFill="1" applyBorder="1" applyAlignment="1">
      <alignment vertical="center"/>
    </xf>
    <xf numFmtId="0" fontId="108" fillId="70" borderId="105" xfId="20964" applyFont="1" applyFill="1" applyBorder="1" applyAlignment="1">
      <alignment horizontal="center" vertical="center"/>
    </xf>
    <xf numFmtId="164" fontId="104" fillId="3" borderId="107" xfId="7" applyNumberFormat="1" applyFont="1" applyFill="1" applyBorder="1" applyAlignment="1" applyProtection="1">
      <alignment horizontal="right" vertical="center"/>
      <protection locked="0"/>
    </xf>
    <xf numFmtId="0" fontId="109" fillId="3" borderId="107" xfId="20964" applyFont="1" applyFill="1" applyBorder="1" applyAlignment="1">
      <alignment horizontal="center" vertical="center"/>
    </xf>
    <xf numFmtId="0" fontId="45" fillId="3" borderId="109" xfId="20964" applyFont="1" applyFill="1" applyBorder="1" applyAlignment="1">
      <alignment vertical="center"/>
    </xf>
    <xf numFmtId="0" fontId="105" fillId="70" borderId="107" xfId="20964" applyFont="1" applyFill="1" applyBorder="1" applyAlignment="1">
      <alignment horizontal="center" vertical="center"/>
    </xf>
    <xf numFmtId="0" fontId="19" fillId="70" borderId="107" xfId="20964" applyFont="1" applyFill="1" applyBorder="1" applyAlignment="1">
      <alignment horizontal="center" vertical="center"/>
    </xf>
    <xf numFmtId="0" fontId="99" fillId="0" borderId="107" xfId="0" applyFont="1" applyFill="1" applyBorder="1" applyAlignment="1">
      <alignment horizontal="left" vertical="center" wrapText="1"/>
    </xf>
    <xf numFmtId="10" fontId="95" fillId="0" borderId="107" xfId="20962" applyNumberFormat="1" applyFont="1" applyFill="1" applyBorder="1" applyAlignment="1">
      <alignment horizontal="left" vertical="center" wrapText="1"/>
    </xf>
    <xf numFmtId="1" fontId="3" fillId="0" borderId="89" xfId="0" applyNumberFormat="1" applyFont="1" applyFill="1" applyBorder="1" applyAlignment="1">
      <alignment horizontal="right" vertical="center" wrapText="1"/>
    </xf>
    <xf numFmtId="10" fontId="3" fillId="0"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left" vertical="center" wrapText="1"/>
    </xf>
    <xf numFmtId="10" fontId="99" fillId="0" borderId="107" xfId="20962" applyNumberFormat="1" applyFont="1" applyFill="1" applyBorder="1" applyAlignment="1">
      <alignment horizontal="left" vertical="center" wrapText="1"/>
    </xf>
    <xf numFmtId="10" fontId="4" fillId="36"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center" vertical="center" wrapText="1"/>
    </xf>
    <xf numFmtId="10" fontId="101" fillId="0" borderId="25" xfId="20962" applyNumberFormat="1" applyFont="1" applyFill="1" applyBorder="1" applyAlignment="1" applyProtection="1">
      <alignment horizontal="left" vertical="center"/>
    </xf>
    <xf numFmtId="0" fontId="4" fillId="36" borderId="107" xfId="0" applyFont="1" applyFill="1" applyBorder="1" applyAlignment="1">
      <alignment horizontal="left" vertical="center" wrapText="1"/>
    </xf>
    <xf numFmtId="0" fontId="3" fillId="0" borderId="107" xfId="0" applyFont="1" applyFill="1" applyBorder="1" applyAlignment="1">
      <alignment horizontal="left" vertical="center" wrapText="1"/>
    </xf>
    <xf numFmtId="10" fontId="4" fillId="36" borderId="89" xfId="0" applyNumberFormat="1" applyFont="1" applyFill="1" applyBorder="1" applyAlignment="1">
      <alignment horizontal="left" vertical="center" wrapText="1"/>
    </xf>
    <xf numFmtId="10" fontId="4" fillId="36" borderId="89" xfId="20962" applyNumberFormat="1" applyFont="1" applyFill="1" applyBorder="1" applyAlignment="1">
      <alignment horizontal="left" vertical="center" wrapText="1"/>
    </xf>
    <xf numFmtId="0" fontId="4" fillId="36" borderId="89" xfId="0" applyFont="1" applyFill="1" applyBorder="1" applyAlignment="1">
      <alignment horizontal="center" vertical="center" wrapText="1"/>
    </xf>
    <xf numFmtId="1" fontId="3" fillId="0" borderId="26" xfId="0" applyNumberFormat="1" applyFont="1" applyFill="1" applyBorder="1" applyAlignment="1">
      <alignment horizontal="right" vertical="center" wrapText="1"/>
    </xf>
    <xf numFmtId="0" fontId="4" fillId="36" borderId="90" xfId="0" applyFont="1" applyFill="1" applyBorder="1" applyAlignment="1">
      <alignment vertical="center" wrapText="1"/>
    </xf>
    <xf numFmtId="0" fontId="4" fillId="36" borderId="106"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7" xfId="0" applyFont="1" applyBorder="1"/>
    <xf numFmtId="0" fontId="6" fillId="0" borderId="107" xfId="17" applyFill="1" applyBorder="1" applyAlignment="1" applyProtection="1">
      <alignment horizontal="left" vertical="center"/>
    </xf>
    <xf numFmtId="0" fontId="6" fillId="0" borderId="107" xfId="17" applyBorder="1" applyAlignment="1" applyProtection="1"/>
    <xf numFmtId="0" fontId="84" fillId="0" borderId="107" xfId="0" applyFont="1" applyFill="1" applyBorder="1"/>
    <xf numFmtId="0" fontId="6" fillId="0" borderId="107" xfId="17" applyFill="1" applyBorder="1" applyAlignment="1" applyProtection="1">
      <alignment horizontal="left" vertical="center" wrapText="1"/>
    </xf>
    <xf numFmtId="0" fontId="6" fillId="0" borderId="107"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applyBorder="1"/>
    <xf numFmtId="169" fontId="2" fillId="37" borderId="104"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10" xfId="0" applyFont="1" applyFill="1" applyBorder="1" applyAlignment="1">
      <alignment wrapText="1"/>
    </xf>
    <xf numFmtId="0" fontId="3" fillId="3" borderId="111" xfId="0" applyFont="1" applyFill="1" applyBorder="1"/>
    <xf numFmtId="0" fontId="4" fillId="3" borderId="83" xfId="0" applyFont="1" applyFill="1" applyBorder="1" applyAlignment="1">
      <alignment horizontal="center" wrapText="1"/>
    </xf>
    <xf numFmtId="0" fontId="3" fillId="0" borderId="107" xfId="0" applyFont="1" applyFill="1" applyBorder="1" applyAlignment="1">
      <alignment horizontal="center"/>
    </xf>
    <xf numFmtId="0" fontId="3" fillId="0" borderId="107" xfId="0" applyFont="1" applyBorder="1" applyAlignment="1">
      <alignment horizontal="center"/>
    </xf>
    <xf numFmtId="0" fontId="3" fillId="3" borderId="70"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4" xfId="0" applyFont="1" applyFill="1" applyBorder="1" applyAlignment="1">
      <alignment horizontal="center" vertical="center" wrapText="1"/>
    </xf>
    <xf numFmtId="0" fontId="3" fillId="0" borderId="21" xfId="0" applyFont="1" applyBorder="1"/>
    <xf numFmtId="0" fontId="3" fillId="0" borderId="107" xfId="0" applyFont="1" applyBorder="1" applyAlignment="1">
      <alignment wrapText="1"/>
    </xf>
    <xf numFmtId="164" fontId="3" fillId="0" borderId="107" xfId="7" applyNumberFormat="1" applyFont="1" applyBorder="1"/>
    <xf numFmtId="164" fontId="3" fillId="0" borderId="89" xfId="7" applyNumberFormat="1" applyFont="1" applyBorder="1"/>
    <xf numFmtId="0" fontId="98" fillId="0" borderId="107" xfId="0" applyFont="1" applyBorder="1" applyAlignment="1">
      <alignment horizontal="left" wrapText="1" indent="2"/>
    </xf>
    <xf numFmtId="169" fontId="9" fillId="37" borderId="107" xfId="20" applyBorder="1"/>
    <xf numFmtId="164" fontId="3" fillId="0" borderId="107" xfId="7" applyNumberFormat="1" applyFont="1" applyBorder="1" applyAlignment="1">
      <alignment vertical="center"/>
    </xf>
    <xf numFmtId="0" fontId="4" fillId="0" borderId="21" xfId="0" applyFont="1" applyBorder="1"/>
    <xf numFmtId="0" fontId="4" fillId="0" borderId="107" xfId="0" applyFont="1" applyBorder="1" applyAlignment="1">
      <alignment wrapText="1"/>
    </xf>
    <xf numFmtId="164" fontId="4" fillId="0" borderId="89" xfId="7" applyNumberFormat="1" applyFont="1" applyBorder="1"/>
    <xf numFmtId="0" fontId="110" fillId="3" borderId="70" xfId="0" applyFont="1" applyFill="1" applyBorder="1" applyAlignment="1">
      <alignment horizontal="left"/>
    </xf>
    <xf numFmtId="0" fontId="110"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4" xfId="7" applyNumberFormat="1" applyFont="1" applyFill="1" applyBorder="1"/>
    <xf numFmtId="164" fontId="3" fillId="0" borderId="107" xfId="7" applyNumberFormat="1" applyFont="1" applyFill="1" applyBorder="1"/>
    <xf numFmtId="164" fontId="3" fillId="0" borderId="107" xfId="7" applyNumberFormat="1" applyFont="1" applyFill="1" applyBorder="1" applyAlignment="1">
      <alignment vertical="center"/>
    </xf>
    <xf numFmtId="0" fontId="98" fillId="0" borderId="107"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104"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5" xfId="0" applyFont="1" applyFill="1" applyBorder="1" applyAlignment="1">
      <alignment horizontal="right" vertical="center"/>
    </xf>
    <xf numFmtId="0" fontId="2" fillId="0" borderId="105" xfId="0" applyFont="1" applyBorder="1" applyAlignment="1">
      <alignment vertical="center" wrapText="1"/>
    </xf>
    <xf numFmtId="193" fontId="2" fillId="2" borderId="105" xfId="0" applyNumberFormat="1" applyFont="1" applyFill="1" applyBorder="1" applyAlignment="1" applyProtection="1">
      <alignment vertical="center"/>
      <protection locked="0"/>
    </xf>
    <xf numFmtId="193" fontId="87" fillId="2" borderId="105" xfId="0" applyNumberFormat="1" applyFont="1" applyFill="1" applyBorder="1" applyAlignment="1" applyProtection="1">
      <alignment vertical="center"/>
      <protection locked="0"/>
    </xf>
    <xf numFmtId="193" fontId="87" fillId="2" borderId="99" xfId="0" applyNumberFormat="1" applyFont="1" applyFill="1" applyBorder="1" applyAlignment="1" applyProtection="1">
      <alignment vertical="center"/>
      <protection locked="0"/>
    </xf>
    <xf numFmtId="0" fontId="111" fillId="0" borderId="0" xfId="11" applyFont="1" applyFill="1" applyBorder="1" applyProtection="1"/>
    <xf numFmtId="0" fontId="111" fillId="0" borderId="0" xfId="11" applyFont="1" applyFill="1" applyBorder="1" applyAlignment="1" applyProtection="1"/>
    <xf numFmtId="0" fontId="113" fillId="0" borderId="0" xfId="11" applyFont="1" applyFill="1" applyBorder="1" applyAlignment="1" applyProtection="1"/>
    <xf numFmtId="0" fontId="116" fillId="0" borderId="122" xfId="13" applyFont="1" applyFill="1" applyBorder="1" applyAlignment="1" applyProtection="1">
      <alignment horizontal="left" vertical="center" wrapText="1"/>
      <protection locked="0"/>
    </xf>
    <xf numFmtId="49" fontId="116" fillId="0" borderId="122" xfId="5" applyNumberFormat="1" applyFont="1" applyFill="1" applyBorder="1" applyAlignment="1" applyProtection="1">
      <alignment horizontal="right" vertical="center"/>
      <protection locked="0"/>
    </xf>
    <xf numFmtId="49" fontId="117" fillId="0" borderId="122" xfId="5" applyNumberFormat="1" applyFont="1" applyFill="1" applyBorder="1" applyAlignment="1" applyProtection="1">
      <alignment horizontal="right" vertical="center"/>
      <protection locked="0"/>
    </xf>
    <xf numFmtId="0" fontId="112" fillId="0" borderId="122" xfId="0" applyFont="1" applyFill="1" applyBorder="1"/>
    <xf numFmtId="49" fontId="116" fillId="0" borderId="122" xfId="5" applyNumberFormat="1" applyFont="1" applyFill="1" applyBorder="1" applyAlignment="1" applyProtection="1">
      <alignment horizontal="right" vertical="center" wrapText="1"/>
      <protection locked="0"/>
    </xf>
    <xf numFmtId="49" fontId="117" fillId="0" borderId="122" xfId="5" applyNumberFormat="1" applyFont="1" applyFill="1" applyBorder="1" applyAlignment="1" applyProtection="1">
      <alignment horizontal="right" vertical="center" wrapText="1"/>
      <protection locked="0"/>
    </xf>
    <xf numFmtId="0" fontId="112" fillId="0" borderId="0" xfId="0" applyFont="1" applyFill="1"/>
    <xf numFmtId="0" fontId="111" fillId="0" borderId="122" xfId="0" applyNumberFormat="1" applyFont="1" applyFill="1" applyBorder="1" applyAlignment="1">
      <alignment horizontal="left" vertical="center" wrapText="1"/>
    </xf>
    <xf numFmtId="0" fontId="115" fillId="0" borderId="122" xfId="0" applyFont="1" applyFill="1" applyBorder="1"/>
    <xf numFmtId="0" fontId="112" fillId="0" borderId="0" xfId="0" applyFont="1" applyFill="1" applyBorder="1"/>
    <xf numFmtId="0" fontId="114" fillId="0" borderId="122" xfId="0" applyFont="1" applyFill="1" applyBorder="1" applyAlignment="1">
      <alignment horizontal="left" indent="1"/>
    </xf>
    <xf numFmtId="0" fontId="114" fillId="0" borderId="122" xfId="0" applyFont="1" applyFill="1" applyBorder="1" applyAlignment="1">
      <alignment horizontal="left" wrapText="1" indent="1"/>
    </xf>
    <xf numFmtId="0" fontId="111" fillId="0" borderId="122" xfId="0" applyFont="1" applyFill="1" applyBorder="1" applyAlignment="1">
      <alignment horizontal="left" indent="1"/>
    </xf>
    <xf numFmtId="0" fontId="111" fillId="0" borderId="122" xfId="0" applyNumberFormat="1" applyFont="1" applyFill="1" applyBorder="1" applyAlignment="1">
      <alignment horizontal="left" indent="1"/>
    </xf>
    <xf numFmtId="0" fontId="111" fillId="0" borderId="122" xfId="0" applyFont="1" applyFill="1" applyBorder="1" applyAlignment="1">
      <alignment horizontal="left" wrapText="1" indent="2"/>
    </xf>
    <xf numFmtId="0" fontId="114" fillId="0" borderId="122" xfId="0" applyFont="1" applyFill="1" applyBorder="1" applyAlignment="1">
      <alignment horizontal="left" vertical="center" indent="1"/>
    </xf>
    <xf numFmtId="0" fontId="112" fillId="0" borderId="122" xfId="0" applyFont="1" applyFill="1" applyBorder="1" applyAlignment="1">
      <alignment horizontal="left" wrapText="1"/>
    </xf>
    <xf numFmtId="0" fontId="112" fillId="0" borderId="122" xfId="0" applyFont="1" applyFill="1" applyBorder="1" applyAlignment="1">
      <alignment horizontal="left" wrapText="1" indent="2"/>
    </xf>
    <xf numFmtId="49" fontId="112" fillId="0" borderId="122" xfId="0" applyNumberFormat="1" applyFont="1" applyFill="1" applyBorder="1" applyAlignment="1">
      <alignment horizontal="left" indent="3"/>
    </xf>
    <xf numFmtId="49" fontId="112" fillId="0" borderId="122" xfId="0" applyNumberFormat="1" applyFont="1" applyFill="1" applyBorder="1" applyAlignment="1">
      <alignment horizontal="left" indent="1"/>
    </xf>
    <xf numFmtId="49" fontId="112" fillId="0" borderId="122" xfId="0" applyNumberFormat="1" applyFont="1" applyFill="1" applyBorder="1" applyAlignment="1">
      <alignment horizontal="left" vertical="top" wrapText="1" indent="2"/>
    </xf>
    <xf numFmtId="49" fontId="112" fillId="0" borderId="122" xfId="0" applyNumberFormat="1" applyFont="1" applyFill="1" applyBorder="1" applyAlignment="1">
      <alignment horizontal="left" wrapText="1" indent="3"/>
    </xf>
    <xf numFmtId="49" fontId="112" fillId="0" borderId="122" xfId="0" applyNumberFormat="1" applyFont="1" applyFill="1" applyBorder="1" applyAlignment="1">
      <alignment horizontal="left" wrapText="1" indent="2"/>
    </xf>
    <xf numFmtId="0" fontId="112" fillId="0" borderId="122" xfId="0" applyNumberFormat="1" applyFont="1" applyFill="1" applyBorder="1" applyAlignment="1">
      <alignment horizontal="left" wrapText="1" indent="1"/>
    </xf>
    <xf numFmtId="49" fontId="112" fillId="0" borderId="122" xfId="0" applyNumberFormat="1" applyFont="1" applyFill="1" applyBorder="1" applyAlignment="1">
      <alignment horizontal="left" wrapText="1" indent="1"/>
    </xf>
    <xf numFmtId="0" fontId="114" fillId="0" borderId="76" xfId="0" applyNumberFormat="1" applyFont="1" applyFill="1" applyBorder="1" applyAlignment="1">
      <alignment horizontal="left" vertical="center" wrapText="1"/>
    </xf>
    <xf numFmtId="0" fontId="112" fillId="0" borderId="123" xfId="0" applyFont="1" applyFill="1" applyBorder="1" applyAlignment="1">
      <alignment horizontal="center" vertical="center" wrapText="1"/>
    </xf>
    <xf numFmtId="0" fontId="114" fillId="0" borderId="122" xfId="0" applyNumberFormat="1" applyFont="1" applyFill="1" applyBorder="1" applyAlignment="1">
      <alignment horizontal="left" vertical="center" wrapText="1"/>
    </xf>
    <xf numFmtId="0" fontId="112" fillId="0" borderId="122" xfId="0" applyFont="1" applyFill="1" applyBorder="1" applyAlignment="1">
      <alignment horizontal="left" indent="1"/>
    </xf>
    <xf numFmtId="0" fontId="6" fillId="0" borderId="122" xfId="17" applyBorder="1" applyAlignment="1" applyProtection="1"/>
    <xf numFmtId="0" fontId="115" fillId="0" borderId="122" xfId="0" applyFont="1" applyFill="1" applyBorder="1" applyAlignment="1">
      <alignment horizontal="center" vertical="center" wrapText="1"/>
    </xf>
    <xf numFmtId="0" fontId="112" fillId="0" borderId="7" xfId="0" applyFont="1" applyFill="1" applyBorder="1" applyAlignment="1">
      <alignment horizontal="center" vertical="center" wrapText="1"/>
    </xf>
    <xf numFmtId="0" fontId="112" fillId="0" borderId="0" xfId="0" applyFont="1" applyFill="1" applyBorder="1" applyAlignment="1">
      <alignment horizontal="center" vertical="center" wrapText="1"/>
    </xf>
    <xf numFmtId="14" fontId="84" fillId="0" borderId="0" xfId="0" applyNumberFormat="1" applyFont="1" applyFill="1"/>
    <xf numFmtId="0" fontId="118" fillId="0" borderId="122" xfId="13" applyFont="1" applyFill="1" applyBorder="1" applyAlignment="1" applyProtection="1">
      <alignment horizontal="left" vertical="center" wrapText="1"/>
      <protection locked="0"/>
    </xf>
    <xf numFmtId="0" fontId="112" fillId="0" borderId="0" xfId="0" applyFont="1" applyFill="1" applyAlignment="1">
      <alignment horizontal="left" vertical="top" wrapText="1"/>
    </xf>
    <xf numFmtId="0" fontId="112" fillId="0" borderId="0" xfId="0" applyFont="1" applyFill="1" applyAlignment="1">
      <alignment wrapText="1"/>
    </xf>
    <xf numFmtId="0" fontId="112" fillId="0" borderId="122" xfId="0" applyFont="1" applyFill="1" applyBorder="1" applyAlignment="1">
      <alignment horizontal="center" vertical="center"/>
    </xf>
    <xf numFmtId="0" fontId="112" fillId="0" borderId="122" xfId="0" applyFont="1" applyFill="1" applyBorder="1" applyAlignment="1">
      <alignment horizontal="center" vertical="center" wrapText="1"/>
    </xf>
    <xf numFmtId="0" fontId="115" fillId="0" borderId="0" xfId="0" applyFont="1" applyFill="1"/>
    <xf numFmtId="0" fontId="112" fillId="0" borderId="122" xfId="0" applyFont="1" applyFill="1" applyBorder="1" applyAlignment="1">
      <alignment wrapText="1"/>
    </xf>
    <xf numFmtId="0" fontId="112" fillId="0" borderId="122" xfId="0" applyFont="1" applyFill="1" applyBorder="1" applyAlignment="1">
      <alignment horizontal="left" indent="8"/>
    </xf>
    <xf numFmtId="0" fontId="112" fillId="0" borderId="0" xfId="0" applyFont="1" applyFill="1" applyBorder="1" applyAlignment="1">
      <alignment horizontal="left"/>
    </xf>
    <xf numFmtId="0" fontId="115" fillId="0" borderId="0" xfId="0" applyFont="1" applyFill="1" applyBorder="1"/>
    <xf numFmtId="0" fontId="115" fillId="0" borderId="7" xfId="0" applyFont="1" applyFill="1" applyBorder="1"/>
    <xf numFmtId="0" fontId="112" fillId="0" borderId="0" xfId="0" applyFont="1" applyFill="1" applyBorder="1" applyAlignment="1">
      <alignment horizontal="center" vertical="center"/>
    </xf>
    <xf numFmtId="0" fontId="112" fillId="0" borderId="7" xfId="0" applyFont="1" applyFill="1" applyBorder="1" applyAlignment="1">
      <alignment wrapText="1"/>
    </xf>
    <xf numFmtId="49" fontId="112" fillId="0" borderId="122" xfId="0" applyNumberFormat="1" applyFont="1" applyFill="1" applyBorder="1" applyAlignment="1">
      <alignment horizontal="center" vertical="center" wrapText="1"/>
    </xf>
    <xf numFmtId="0" fontId="112" fillId="0" borderId="122" xfId="0" applyFont="1" applyFill="1" applyBorder="1" applyAlignment="1">
      <alignment horizontal="center"/>
    </xf>
    <xf numFmtId="0" fontId="112" fillId="0" borderId="7" xfId="0" applyFont="1" applyFill="1" applyBorder="1"/>
    <xf numFmtId="0" fontId="112" fillId="0" borderId="122" xfId="0" applyFont="1" applyFill="1" applyBorder="1" applyAlignment="1">
      <alignment horizontal="left" indent="2"/>
    </xf>
    <xf numFmtId="0" fontId="112" fillId="0" borderId="122" xfId="0" applyNumberFormat="1" applyFont="1" applyFill="1" applyBorder="1" applyAlignment="1">
      <alignment horizontal="left" indent="1"/>
    </xf>
    <xf numFmtId="0" fontId="112" fillId="0" borderId="0" xfId="0" applyFont="1" applyFill="1" applyAlignment="1">
      <alignment horizontal="center" vertical="center"/>
    </xf>
    <xf numFmtId="0" fontId="120" fillId="0" borderId="0" xfId="0" applyFont="1" applyFill="1"/>
    <xf numFmtId="0" fontId="120" fillId="0" borderId="0" xfId="0" applyFont="1" applyFill="1" applyAlignment="1">
      <alignment horizontal="center" vertical="center"/>
    </xf>
    <xf numFmtId="0" fontId="114" fillId="0" borderId="122" xfId="0" applyFont="1" applyFill="1" applyBorder="1" applyAlignment="1">
      <alignment horizontal="center" vertical="center" wrapText="1"/>
    </xf>
    <xf numFmtId="0" fontId="112" fillId="78" borderId="122" xfId="0" applyFont="1" applyFill="1" applyBorder="1"/>
    <xf numFmtId="0" fontId="115" fillId="78" borderId="122" xfId="0" applyFont="1" applyFill="1" applyBorder="1"/>
    <xf numFmtId="164" fontId="2" fillId="0" borderId="3" xfId="7" applyNumberFormat="1" applyFont="1" applyFill="1" applyBorder="1" applyAlignment="1" applyProtection="1">
      <alignment vertical="center" wrapText="1"/>
      <protection locked="0"/>
    </xf>
    <xf numFmtId="164" fontId="84" fillId="0" borderId="3" xfId="7" applyNumberFormat="1" applyFont="1" applyFill="1" applyBorder="1" applyAlignment="1" applyProtection="1">
      <alignment vertical="center" wrapText="1"/>
      <protection locked="0"/>
    </xf>
    <xf numFmtId="164" fontId="84" fillId="0" borderId="22" xfId="7" applyNumberFormat="1" applyFont="1" applyFill="1" applyBorder="1" applyAlignment="1" applyProtection="1">
      <alignment vertical="center" wrapText="1"/>
      <protection locked="0"/>
    </xf>
    <xf numFmtId="164" fontId="2" fillId="37" borderId="0" xfId="7" applyNumberFormat="1" applyFont="1" applyFill="1" applyBorder="1"/>
    <xf numFmtId="164" fontId="2" fillId="37" borderId="104" xfId="7" applyNumberFormat="1" applyFont="1" applyFill="1" applyBorder="1"/>
    <xf numFmtId="164" fontId="2" fillId="0" borderId="3" xfId="7" applyNumberFormat="1" applyFont="1" applyFill="1" applyBorder="1" applyAlignment="1" applyProtection="1">
      <alignment horizontal="right" vertical="center" wrapText="1"/>
      <protection locked="0"/>
    </xf>
    <xf numFmtId="165" fontId="2" fillId="0" borderId="3" xfId="20962" applyNumberFormat="1" applyFont="1" applyBorder="1" applyAlignment="1" applyProtection="1">
      <alignment horizontal="right" vertical="center" wrapText="1"/>
      <protection locked="0"/>
    </xf>
    <xf numFmtId="165" fontId="84" fillId="0" borderId="3" xfId="20962" applyNumberFormat="1" applyFont="1" applyBorder="1" applyAlignment="1" applyProtection="1">
      <alignment vertical="center" wrapText="1"/>
      <protection locked="0"/>
    </xf>
    <xf numFmtId="165" fontId="84" fillId="0" borderId="22" xfId="20962" applyNumberFormat="1" applyFont="1" applyBorder="1" applyAlignment="1" applyProtection="1">
      <alignment vertical="center" wrapText="1"/>
      <protection locked="0"/>
    </xf>
    <xf numFmtId="165" fontId="2" fillId="2" borderId="3" xfId="20962" applyNumberFormat="1" applyFont="1" applyFill="1" applyBorder="1" applyAlignment="1" applyProtection="1">
      <alignment vertical="center"/>
      <protection locked="0"/>
    </xf>
    <xf numFmtId="165" fontId="87" fillId="2" borderId="3" xfId="20962" applyNumberFormat="1" applyFont="1" applyFill="1" applyBorder="1" applyAlignment="1" applyProtection="1">
      <alignment vertical="center"/>
      <protection locked="0"/>
    </xf>
    <xf numFmtId="165" fontId="87" fillId="2" borderId="22" xfId="20962" applyNumberFormat="1" applyFont="1" applyFill="1" applyBorder="1" applyAlignment="1" applyProtection="1">
      <alignment vertical="center"/>
      <protection locked="0"/>
    </xf>
    <xf numFmtId="165" fontId="2" fillId="2" borderId="3" xfId="20962" applyNumberFormat="1" applyFont="1" applyFill="1" applyBorder="1" applyAlignment="1" applyProtection="1">
      <alignment horizontal="right" vertical="center"/>
      <protection locked="0"/>
    </xf>
    <xf numFmtId="165" fontId="87" fillId="2" borderId="3" xfId="20962" applyNumberFormat="1" applyFont="1" applyFill="1" applyBorder="1" applyAlignment="1" applyProtection="1">
      <alignment horizontal="right" vertical="center"/>
      <protection locked="0"/>
    </xf>
    <xf numFmtId="165" fontId="87" fillId="2" borderId="22" xfId="20962" applyNumberFormat="1" applyFont="1" applyFill="1" applyBorder="1" applyAlignment="1" applyProtection="1">
      <alignment horizontal="right" vertical="center"/>
      <protection locked="0"/>
    </xf>
    <xf numFmtId="165" fontId="45" fillId="0" borderId="3" xfId="20962" applyNumberFormat="1" applyFont="1" applyFill="1" applyBorder="1" applyAlignment="1" applyProtection="1">
      <alignment horizontal="right" vertical="center" wrapText="1"/>
      <protection locked="0"/>
    </xf>
    <xf numFmtId="165" fontId="84" fillId="0" borderId="3" xfId="20962" applyNumberFormat="1" applyFont="1" applyFill="1" applyBorder="1" applyAlignment="1" applyProtection="1">
      <alignment horizontal="right" vertical="center" wrapText="1"/>
      <protection locked="0"/>
    </xf>
    <xf numFmtId="165" fontId="84" fillId="0" borderId="22" xfId="20962" applyNumberFormat="1" applyFont="1" applyFill="1" applyBorder="1" applyAlignment="1" applyProtection="1">
      <alignment horizontal="right" vertical="center" wrapText="1"/>
      <protection locked="0"/>
    </xf>
    <xf numFmtId="165" fontId="2" fillId="2" borderId="105" xfId="20962" applyNumberFormat="1" applyFont="1" applyFill="1" applyBorder="1" applyAlignment="1" applyProtection="1">
      <alignment horizontal="right" vertical="center"/>
      <protection locked="0"/>
    </xf>
    <xf numFmtId="165" fontId="87" fillId="2" borderId="105" xfId="20962" applyNumberFormat="1" applyFont="1" applyFill="1" applyBorder="1" applyAlignment="1" applyProtection="1">
      <alignment horizontal="right" vertical="center"/>
      <protection locked="0"/>
    </xf>
    <xf numFmtId="165" fontId="87" fillId="2" borderId="99" xfId="20962" applyNumberFormat="1" applyFont="1" applyFill="1" applyBorder="1" applyAlignment="1" applyProtection="1">
      <alignment horizontal="right" vertical="center"/>
      <protection locked="0"/>
    </xf>
    <xf numFmtId="165" fontId="2" fillId="2" borderId="25" xfId="20962" applyNumberFormat="1" applyFont="1" applyFill="1" applyBorder="1" applyAlignment="1" applyProtection="1">
      <alignment horizontal="right" vertical="center"/>
      <protection locked="0"/>
    </xf>
    <xf numFmtId="165" fontId="87" fillId="2" borderId="25" xfId="20962" applyNumberFormat="1" applyFont="1" applyFill="1" applyBorder="1" applyAlignment="1" applyProtection="1">
      <alignment horizontal="right" vertical="center"/>
      <protection locked="0"/>
    </xf>
    <xf numFmtId="165" fontId="87" fillId="2" borderId="26" xfId="20962" applyNumberFormat="1" applyFont="1" applyFill="1" applyBorder="1" applyAlignment="1" applyProtection="1">
      <alignment horizontal="right" vertical="center"/>
      <protection locked="0"/>
    </xf>
    <xf numFmtId="164" fontId="2" fillId="0" borderId="0" xfId="7" applyNumberFormat="1" applyFont="1" applyFill="1" applyBorder="1" applyProtection="1"/>
    <xf numFmtId="164" fontId="2" fillId="0" borderId="0" xfId="7" applyNumberFormat="1" applyFont="1" applyFill="1" applyBorder="1" applyProtection="1">
      <protection locked="0"/>
    </xf>
    <xf numFmtId="164" fontId="46" fillId="0" borderId="0" xfId="7" applyNumberFormat="1" applyFont="1" applyFill="1" applyBorder="1" applyAlignment="1" applyProtection="1">
      <alignment horizontal="right"/>
      <protection locked="0"/>
    </xf>
    <xf numFmtId="164" fontId="2" fillId="0" borderId="3" xfId="7" applyNumberFormat="1" applyFont="1" applyFill="1" applyBorder="1" applyAlignment="1">
      <alignment horizontal="center" vertical="center" wrapText="1"/>
    </xf>
    <xf numFmtId="164" fontId="2" fillId="0" borderId="22" xfId="7" applyNumberFormat="1" applyFont="1" applyFill="1" applyBorder="1" applyAlignment="1">
      <alignment horizontal="center" vertical="center" wrapText="1"/>
    </xf>
    <xf numFmtId="164" fontId="2" fillId="0" borderId="3" xfId="7" applyNumberFormat="1" applyFont="1" applyFill="1" applyBorder="1" applyAlignment="1" applyProtection="1">
      <alignment horizontal="right"/>
      <protection locked="0"/>
    </xf>
    <xf numFmtId="164" fontId="2" fillId="0" borderId="22" xfId="7" applyNumberFormat="1" applyFont="1" applyFill="1" applyBorder="1" applyAlignment="1" applyProtection="1">
      <alignment horizontal="right"/>
      <protection locked="0"/>
    </xf>
    <xf numFmtId="164" fontId="2" fillId="36" borderId="3" xfId="7" applyNumberFormat="1" applyFont="1" applyFill="1" applyBorder="1" applyAlignment="1" applyProtection="1">
      <alignment horizontal="right"/>
    </xf>
    <xf numFmtId="164" fontId="2" fillId="36" borderId="22" xfId="7" applyNumberFormat="1" applyFont="1" applyFill="1" applyBorder="1" applyAlignment="1" applyProtection="1">
      <alignment horizontal="right"/>
    </xf>
    <xf numFmtId="164" fontId="2" fillId="36" borderId="3" xfId="7" applyNumberFormat="1" applyFont="1" applyFill="1" applyBorder="1" applyAlignment="1">
      <alignment horizontal="right"/>
    </xf>
    <xf numFmtId="164" fontId="2" fillId="3" borderId="3" xfId="7" applyNumberFormat="1" applyFont="1" applyFill="1" applyBorder="1" applyAlignment="1" applyProtection="1">
      <alignment horizontal="right"/>
      <protection locked="0"/>
    </xf>
    <xf numFmtId="164" fontId="2" fillId="3" borderId="3" xfId="7" applyNumberFormat="1" applyFont="1" applyFill="1" applyBorder="1" applyAlignment="1" applyProtection="1">
      <alignment horizontal="right"/>
    </xf>
    <xf numFmtId="164" fontId="2" fillId="3" borderId="22" xfId="7" applyNumberFormat="1" applyFont="1" applyFill="1" applyBorder="1" applyAlignment="1" applyProtection="1">
      <alignment horizontal="right"/>
    </xf>
    <xf numFmtId="164" fontId="45" fillId="0" borderId="3" xfId="7" applyNumberFormat="1" applyFont="1" applyFill="1" applyBorder="1" applyAlignment="1">
      <alignment horizontal="center"/>
    </xf>
    <xf numFmtId="164" fontId="45" fillId="3" borderId="3" xfId="7" applyNumberFormat="1" applyFont="1" applyFill="1" applyBorder="1" applyAlignment="1">
      <alignment horizontal="center"/>
    </xf>
    <xf numFmtId="164" fontId="2" fillId="0" borderId="3" xfId="7" applyNumberFormat="1" applyFont="1" applyFill="1" applyBorder="1" applyAlignment="1" applyProtection="1">
      <alignment vertical="center"/>
      <protection locked="0"/>
    </xf>
    <xf numFmtId="164" fontId="2" fillId="36" borderId="3" xfId="7" applyNumberFormat="1" applyFont="1" applyFill="1" applyBorder="1" applyAlignment="1" applyProtection="1">
      <alignment vertical="center"/>
    </xf>
    <xf numFmtId="164" fontId="2" fillId="36" borderId="3" xfId="7" applyNumberFormat="1" applyFont="1" applyFill="1" applyBorder="1" applyAlignment="1">
      <alignment vertical="center"/>
    </xf>
    <xf numFmtId="164" fontId="2" fillId="3" borderId="3" xfId="7" applyNumberFormat="1" applyFont="1" applyFill="1" applyBorder="1" applyAlignment="1" applyProtection="1">
      <alignment vertical="center"/>
      <protection locked="0"/>
    </xf>
    <xf numFmtId="164" fontId="2" fillId="3" borderId="3" xfId="7" applyNumberFormat="1" applyFont="1" applyFill="1" applyBorder="1" applyAlignment="1" applyProtection="1">
      <alignment vertical="center"/>
    </xf>
    <xf numFmtId="164" fontId="2" fillId="3" borderId="22" xfId="7" applyNumberFormat="1" applyFont="1" applyFill="1" applyBorder="1" applyAlignment="1" applyProtection="1">
      <alignment vertical="center"/>
    </xf>
    <xf numFmtId="164" fontId="2" fillId="36" borderId="22" xfId="7" applyNumberFormat="1" applyFont="1" applyFill="1" applyBorder="1" applyAlignment="1" applyProtection="1">
      <alignment vertical="center"/>
    </xf>
    <xf numFmtId="164" fontId="45" fillId="3" borderId="3" xfId="7" applyNumberFormat="1" applyFont="1" applyFill="1" applyBorder="1" applyAlignment="1">
      <alignment vertical="center"/>
    </xf>
    <xf numFmtId="164" fontId="2" fillId="36" borderId="25" xfId="7" applyNumberFormat="1" applyFont="1" applyFill="1" applyBorder="1" applyAlignment="1">
      <alignment vertical="center"/>
    </xf>
    <xf numFmtId="164" fontId="2" fillId="36" borderId="25" xfId="7" applyNumberFormat="1" applyFont="1" applyFill="1" applyBorder="1" applyAlignment="1" applyProtection="1">
      <alignment vertical="center"/>
    </xf>
    <xf numFmtId="164" fontId="2" fillId="36" borderId="26" xfId="7" applyNumberFormat="1" applyFont="1" applyFill="1" applyBorder="1" applyAlignment="1" applyProtection="1">
      <alignment vertical="center"/>
    </xf>
    <xf numFmtId="164" fontId="2" fillId="0" borderId="3" xfId="7" applyNumberFormat="1" applyFont="1" applyFill="1" applyBorder="1" applyAlignment="1" applyProtection="1">
      <alignment horizontal="right" vertical="center"/>
    </xf>
    <xf numFmtId="164" fontId="2" fillId="36" borderId="3" xfId="7" applyNumberFormat="1" applyFont="1" applyFill="1" applyBorder="1" applyAlignment="1" applyProtection="1">
      <alignment horizontal="right" vertical="center"/>
    </xf>
    <xf numFmtId="164" fontId="2" fillId="36" borderId="22" xfId="7" applyNumberFormat="1" applyFont="1" applyFill="1" applyBorder="1" applyAlignment="1" applyProtection="1">
      <alignment horizontal="right" vertical="center"/>
    </xf>
    <xf numFmtId="164" fontId="102" fillId="36" borderId="107" xfId="7" applyNumberFormat="1" applyFont="1" applyFill="1" applyBorder="1" applyAlignment="1">
      <alignment horizontal="right" vertical="center" wrapText="1"/>
    </xf>
    <xf numFmtId="164" fontId="102" fillId="36" borderId="108" xfId="7" applyNumberFormat="1" applyFont="1" applyFill="1" applyBorder="1" applyAlignment="1">
      <alignment horizontal="right" vertical="center" wrapText="1"/>
    </xf>
    <xf numFmtId="164" fontId="102" fillId="36" borderId="89" xfId="7" applyNumberFormat="1" applyFont="1" applyFill="1" applyBorder="1" applyAlignment="1">
      <alignment horizontal="right" vertical="center" wrapText="1"/>
    </xf>
    <xf numFmtId="164" fontId="102" fillId="36" borderId="92" xfId="7" applyNumberFormat="1" applyFont="1" applyFill="1" applyBorder="1" applyAlignment="1">
      <alignment horizontal="right" vertical="center" wrapText="1"/>
    </xf>
    <xf numFmtId="164" fontId="102" fillId="0" borderId="107" xfId="7" applyNumberFormat="1" applyFont="1" applyBorder="1" applyAlignment="1">
      <alignment horizontal="right" vertical="center" wrapText="1"/>
    </xf>
    <xf numFmtId="164" fontId="102" fillId="0" borderId="108" xfId="7" applyNumberFormat="1" applyFont="1" applyBorder="1" applyAlignment="1">
      <alignment horizontal="right" vertical="center" wrapText="1"/>
    </xf>
    <xf numFmtId="164" fontId="102" fillId="0" borderId="92" xfId="7" applyNumberFormat="1" applyFont="1" applyBorder="1" applyAlignment="1">
      <alignment horizontal="right" vertical="center" wrapText="1"/>
    </xf>
    <xf numFmtId="164" fontId="102" fillId="0" borderId="107" xfId="7" applyNumberFormat="1" applyFont="1" applyFill="1" applyBorder="1" applyAlignment="1">
      <alignment horizontal="right" vertical="center" wrapText="1"/>
    </xf>
    <xf numFmtId="164" fontId="102" fillId="0" borderId="92" xfId="7" applyNumberFormat="1" applyFont="1" applyFill="1" applyBorder="1" applyAlignment="1">
      <alignment horizontal="right" vertical="center" wrapText="1"/>
    </xf>
    <xf numFmtId="164" fontId="102" fillId="36" borderId="25" xfId="7" applyNumberFormat="1" applyFont="1" applyFill="1" applyBorder="1" applyAlignment="1">
      <alignment horizontal="right" vertical="center" wrapText="1"/>
    </xf>
    <xf numFmtId="164" fontId="102" fillId="36" borderId="27" xfId="7" applyNumberFormat="1" applyFont="1" applyFill="1" applyBorder="1" applyAlignment="1">
      <alignment horizontal="right" vertical="center" wrapText="1"/>
    </xf>
    <xf numFmtId="164" fontId="102" fillId="36" borderId="26" xfId="7" applyNumberFormat="1" applyFont="1" applyFill="1" applyBorder="1" applyAlignment="1">
      <alignment horizontal="right" vertical="center" wrapText="1"/>
    </xf>
    <xf numFmtId="164" fontId="102" fillId="36" borderId="42" xfId="7" applyNumberFormat="1" applyFont="1" applyFill="1" applyBorder="1" applyAlignment="1">
      <alignment horizontal="right" vertical="center" wrapText="1"/>
    </xf>
    <xf numFmtId="0" fontId="84" fillId="0" borderId="12" xfId="0" applyFont="1" applyBorder="1" applyAlignment="1">
      <alignment horizontal="right" wrapText="1"/>
    </xf>
    <xf numFmtId="0" fontId="88" fillId="0" borderId="11" xfId="0" applyFont="1" applyBorder="1" applyAlignment="1">
      <alignment horizontal="right" wrapText="1" indent="1"/>
    </xf>
    <xf numFmtId="193" fontId="84" fillId="0" borderId="13" xfId="0" applyNumberFormat="1" applyFont="1" applyFill="1" applyBorder="1" applyAlignment="1">
      <alignment vertical="center"/>
    </xf>
    <xf numFmtId="164" fontId="9" fillId="37" borderId="0" xfId="7" applyNumberFormat="1" applyFont="1" applyFill="1" applyBorder="1"/>
    <xf numFmtId="164" fontId="3" fillId="0" borderId="93" xfId="7" applyNumberFormat="1" applyFont="1" applyFill="1" applyBorder="1" applyAlignment="1">
      <alignment vertical="center"/>
    </xf>
    <xf numFmtId="164" fontId="3" fillId="0" borderId="71" xfId="7" applyNumberFormat="1" applyFont="1" applyFill="1" applyBorder="1" applyAlignment="1">
      <alignment vertical="center"/>
    </xf>
    <xf numFmtId="164" fontId="3" fillId="3" borderId="91" xfId="7" applyNumberFormat="1" applyFont="1" applyFill="1" applyBorder="1" applyAlignment="1">
      <alignment vertical="center"/>
    </xf>
    <xf numFmtId="164" fontId="3" fillId="3" borderId="92" xfId="7" applyNumberFormat="1" applyFont="1" applyFill="1" applyBorder="1" applyAlignment="1">
      <alignment vertical="center"/>
    </xf>
    <xf numFmtId="164" fontId="3" fillId="0" borderId="88" xfId="7" applyNumberFormat="1" applyFont="1" applyFill="1" applyBorder="1" applyAlignment="1">
      <alignment vertical="center"/>
    </xf>
    <xf numFmtId="164" fontId="3" fillId="0" borderId="94" xfId="7" applyNumberFormat="1" applyFont="1" applyFill="1" applyBorder="1" applyAlignment="1">
      <alignment vertical="center"/>
    </xf>
    <xf numFmtId="164" fontId="3" fillId="0" borderId="89"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65" fontId="3" fillId="0" borderId="102" xfId="20962" applyNumberFormat="1" applyFont="1" applyFill="1" applyBorder="1" applyAlignment="1">
      <alignment vertical="center"/>
    </xf>
    <xf numFmtId="165" fontId="3" fillId="0" borderId="103" xfId="20962" applyNumberFormat="1" applyFont="1" applyFill="1" applyBorder="1" applyAlignment="1">
      <alignment vertical="center"/>
    </xf>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98" xfId="7" applyNumberFormat="1" applyFont="1" applyFill="1" applyBorder="1" applyAlignment="1">
      <alignment vertical="center"/>
    </xf>
    <xf numFmtId="164" fontId="3" fillId="0" borderId="99" xfId="7" applyNumberFormat="1" applyFont="1" applyFill="1" applyBorder="1" applyAlignment="1">
      <alignment vertical="center"/>
    </xf>
    <xf numFmtId="10" fontId="104" fillId="0" borderId="107" xfId="20962" applyNumberFormat="1" applyFont="1" applyFill="1" applyBorder="1" applyAlignment="1" applyProtection="1">
      <alignment horizontal="right" vertical="center"/>
      <protection locked="0"/>
    </xf>
    <xf numFmtId="10" fontId="2" fillId="0" borderId="8" xfId="20962" applyNumberFormat="1" applyFont="1" applyBorder="1" applyAlignment="1">
      <alignment wrapText="1"/>
    </xf>
    <xf numFmtId="10" fontId="84" fillId="0" borderId="23" xfId="20962" applyNumberFormat="1" applyFont="1" applyBorder="1" applyAlignment="1"/>
    <xf numFmtId="10" fontId="2" fillId="0" borderId="27" xfId="20962" applyNumberFormat="1" applyFont="1" applyBorder="1" applyAlignment="1">
      <alignment wrapText="1"/>
    </xf>
    <xf numFmtId="10" fontId="84" fillId="0" borderId="42" xfId="20962" applyNumberFormat="1" applyFont="1" applyBorder="1" applyAlignment="1"/>
    <xf numFmtId="193" fontId="85" fillId="0" borderId="0" xfId="0" applyNumberFormat="1" applyFont="1" applyFill="1"/>
    <xf numFmtId="193" fontId="3" fillId="0" borderId="0" xfId="0" applyNumberFormat="1" applyFont="1"/>
    <xf numFmtId="164" fontId="3" fillId="0" borderId="0" xfId="0" applyNumberFormat="1" applyFont="1"/>
    <xf numFmtId="164" fontId="0" fillId="0" borderId="0" xfId="0" applyNumberFormat="1"/>
    <xf numFmtId="164" fontId="115" fillId="0" borderId="122" xfId="7" applyNumberFormat="1" applyFont="1" applyFill="1" applyBorder="1"/>
    <xf numFmtId="164" fontId="112" fillId="0" borderId="0" xfId="0" applyNumberFormat="1" applyFont="1" applyFill="1"/>
    <xf numFmtId="164" fontId="112" fillId="0" borderId="122" xfId="7" applyNumberFormat="1" applyFont="1" applyFill="1" applyBorder="1"/>
    <xf numFmtId="164" fontId="111" fillId="0" borderId="122" xfId="7" applyNumberFormat="1" applyFont="1" applyFill="1" applyBorder="1"/>
    <xf numFmtId="164" fontId="114" fillId="0" borderId="122" xfId="7" applyNumberFormat="1" applyFont="1" applyFill="1" applyBorder="1"/>
    <xf numFmtId="164" fontId="115" fillId="0" borderId="122" xfId="7" applyNumberFormat="1" applyFont="1" applyBorder="1"/>
    <xf numFmtId="164" fontId="112" fillId="0" borderId="122" xfId="7" applyNumberFormat="1" applyFont="1" applyBorder="1" applyAlignment="1">
      <alignment horizontal="left" indent="1"/>
    </xf>
    <xf numFmtId="164" fontId="112" fillId="0" borderId="122" xfId="7" applyNumberFormat="1" applyFont="1" applyBorder="1"/>
    <xf numFmtId="164" fontId="112" fillId="79" borderId="122" xfId="7" applyNumberFormat="1" applyFont="1" applyFill="1" applyBorder="1"/>
    <xf numFmtId="164" fontId="115" fillId="0" borderId="7" xfId="7" applyNumberFormat="1" applyFont="1" applyBorder="1" applyAlignment="1">
      <alignment vertical="center"/>
    </xf>
    <xf numFmtId="164" fontId="112" fillId="0" borderId="122" xfId="7" applyNumberFormat="1" applyFont="1" applyBorder="1" applyAlignment="1">
      <alignment vertical="center"/>
    </xf>
    <xf numFmtId="164" fontId="112" fillId="0" borderId="122" xfId="7" applyNumberFormat="1" applyFont="1" applyFill="1" applyBorder="1" applyAlignment="1">
      <alignment vertical="center"/>
    </xf>
    <xf numFmtId="164" fontId="112" fillId="80" borderId="122" xfId="7" applyNumberFormat="1" applyFont="1" applyFill="1" applyBorder="1" applyAlignment="1">
      <alignment vertical="center"/>
    </xf>
    <xf numFmtId="164" fontId="112" fillId="0" borderId="122" xfId="7" applyNumberFormat="1" applyFont="1" applyFill="1" applyBorder="1" applyAlignment="1">
      <alignment vertical="center" wrapText="1"/>
    </xf>
    <xf numFmtId="164" fontId="111" fillId="0" borderId="122" xfId="7" applyNumberFormat="1" applyFont="1" applyFill="1" applyBorder="1" applyAlignment="1">
      <alignment horizontal="left" vertical="center" wrapText="1"/>
    </xf>
    <xf numFmtId="164" fontId="112" fillId="0" borderId="122" xfId="7" applyNumberFormat="1" applyFont="1" applyFill="1" applyBorder="1" applyAlignment="1">
      <alignment horizontal="center" vertical="center" wrapText="1"/>
    </xf>
    <xf numFmtId="164" fontId="112" fillId="0" borderId="122" xfId="7" applyNumberFormat="1" applyFont="1" applyFill="1" applyBorder="1" applyAlignment="1">
      <alignment horizontal="center" vertical="center"/>
    </xf>
    <xf numFmtId="164" fontId="114" fillId="0" borderId="122" xfId="7" applyNumberFormat="1" applyFont="1" applyFill="1" applyBorder="1" applyAlignment="1">
      <alignment horizontal="left" vertical="center" wrapText="1"/>
    </xf>
    <xf numFmtId="164" fontId="115" fillId="0" borderId="122" xfId="7" applyNumberFormat="1" applyFont="1" applyFill="1" applyBorder="1" applyAlignment="1">
      <alignment horizontal="center" vertical="center"/>
    </xf>
    <xf numFmtId="0" fontId="112" fillId="0" borderId="123" xfId="0" applyFont="1" applyFill="1" applyBorder="1" applyAlignment="1">
      <alignment horizontal="center" vertical="center" wrapText="1"/>
    </xf>
    <xf numFmtId="0" fontId="112" fillId="0" borderId="122" xfId="0" applyFont="1" applyFill="1" applyBorder="1" applyAlignment="1">
      <alignment horizontal="center" vertical="center" wrapText="1"/>
    </xf>
    <xf numFmtId="0" fontId="112" fillId="0" borderId="0" xfId="0" applyFont="1" applyFill="1" applyBorder="1" applyAlignment="1">
      <alignment horizontal="center" vertical="center" wrapText="1"/>
    </xf>
    <xf numFmtId="0" fontId="3" fillId="0" borderId="88" xfId="0" applyFont="1" applyFill="1" applyBorder="1" applyAlignment="1">
      <alignment vertical="center" wrapText="1"/>
    </xf>
    <xf numFmtId="0" fontId="92" fillId="0" borderId="73" xfId="0" applyFont="1" applyBorder="1" applyAlignment="1">
      <alignment horizontal="left" wrapText="1"/>
    </xf>
    <xf numFmtId="0" fontId="92" fillId="0" borderId="72"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164" fontId="2" fillId="0" borderId="29" xfId="7" applyNumberFormat="1" applyFont="1" applyFill="1" applyBorder="1" applyAlignment="1" applyProtection="1">
      <alignment horizontal="center"/>
    </xf>
    <xf numFmtId="164" fontId="2" fillId="0" borderId="30" xfId="7" applyNumberFormat="1" applyFont="1" applyFill="1" applyBorder="1" applyAlignment="1" applyProtection="1">
      <alignment horizontal="center"/>
    </xf>
    <xf numFmtId="164" fontId="2" fillId="0" borderId="32" xfId="7" applyNumberFormat="1" applyFont="1" applyFill="1" applyBorder="1" applyAlignment="1" applyProtection="1">
      <alignment horizontal="center"/>
    </xf>
    <xf numFmtId="164" fontId="2" fillId="0" borderId="31" xfId="7" applyNumberFormat="1" applyFont="1" applyFill="1" applyBorder="1" applyAlignment="1" applyProtection="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10" fontId="45" fillId="0" borderId="3" xfId="20962" applyNumberFormat="1" applyFont="1" applyBorder="1" applyAlignment="1">
      <alignment horizontal="center" vertical="center" wrapText="1"/>
    </xf>
    <xf numFmtId="10" fontId="45" fillId="0" borderId="22" xfId="20962" applyNumberFormat="1" applyFont="1" applyBorder="1" applyAlignment="1">
      <alignment horizontal="center" vertical="center" wrapText="1"/>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8" xfId="0" applyFont="1" applyFill="1" applyBorder="1" applyAlignment="1">
      <alignment horizontal="center" vertical="center" wrapText="1"/>
    </xf>
    <xf numFmtId="0" fontId="84" fillId="0" borderId="88" xfId="0" applyFont="1" applyFill="1" applyBorder="1" applyAlignment="1">
      <alignment horizontal="center" vertical="center" wrapText="1"/>
    </xf>
    <xf numFmtId="0" fontId="45" fillId="0" borderId="88" xfId="11" applyFont="1" applyFill="1" applyBorder="1" applyAlignment="1" applyProtection="1">
      <alignment horizontal="center" vertical="center" wrapText="1"/>
    </xf>
    <xf numFmtId="0" fontId="45" fillId="0" borderId="89"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7" fillId="3" borderId="79" xfId="13" applyFont="1" applyFill="1" applyBorder="1" applyAlignment="1" applyProtection="1">
      <alignment horizontal="center" vertical="center" wrapText="1"/>
      <protection locked="0"/>
    </xf>
    <xf numFmtId="0" fontId="97"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80" xfId="1" applyNumberFormat="1" applyFont="1" applyFill="1" applyBorder="1" applyAlignment="1" applyProtection="1">
      <alignment horizontal="center" vertical="center" wrapText="1"/>
      <protection locked="0"/>
    </xf>
    <xf numFmtId="164" fontId="45" fillId="0" borderId="81" xfId="1" applyNumberFormat="1" applyFont="1" applyFill="1" applyBorder="1" applyAlignment="1" applyProtection="1">
      <alignment horizontal="center" vertical="center" wrapText="1"/>
      <protection locked="0"/>
    </xf>
    <xf numFmtId="0" fontId="3" fillId="0" borderId="7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8" fillId="0" borderId="58" xfId="0" applyFont="1" applyFill="1" applyBorder="1" applyAlignment="1">
      <alignment horizontal="left" vertical="center"/>
    </xf>
    <xf numFmtId="0" fontId="98"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4" fillId="0" borderId="112" xfId="0" applyNumberFormat="1" applyFont="1" applyFill="1" applyBorder="1" applyAlignment="1">
      <alignment horizontal="left" vertical="center" wrapText="1"/>
    </xf>
    <xf numFmtId="0" fontId="114" fillId="0" borderId="113" xfId="0" applyNumberFormat="1" applyFont="1" applyFill="1" applyBorder="1" applyAlignment="1">
      <alignment horizontal="left" vertical="center" wrapText="1"/>
    </xf>
    <xf numFmtId="0" fontId="114" fillId="0" borderId="117" xfId="0" applyNumberFormat="1" applyFont="1" applyFill="1" applyBorder="1" applyAlignment="1">
      <alignment horizontal="left" vertical="center" wrapText="1"/>
    </xf>
    <xf numFmtId="0" fontId="114" fillId="0" borderId="118" xfId="0" applyNumberFormat="1" applyFont="1" applyFill="1" applyBorder="1" applyAlignment="1">
      <alignment horizontal="left" vertical="center" wrapText="1"/>
    </xf>
    <xf numFmtId="0" fontId="114" fillId="0" borderId="120" xfId="0" applyNumberFormat="1" applyFont="1" applyFill="1" applyBorder="1" applyAlignment="1">
      <alignment horizontal="left" vertical="center" wrapText="1"/>
    </xf>
    <xf numFmtId="0" fontId="114" fillId="0" borderId="121" xfId="0" applyNumberFormat="1" applyFont="1" applyFill="1" applyBorder="1" applyAlignment="1">
      <alignment horizontal="left" vertical="center" wrapText="1"/>
    </xf>
    <xf numFmtId="0" fontId="115" fillId="0" borderId="114" xfId="0" applyFont="1" applyFill="1" applyBorder="1" applyAlignment="1">
      <alignment horizontal="center" vertical="center" wrapText="1"/>
    </xf>
    <xf numFmtId="0" fontId="115" fillId="0" borderId="115" xfId="0" applyFont="1" applyFill="1" applyBorder="1" applyAlignment="1">
      <alignment horizontal="center" vertical="center" wrapText="1"/>
    </xf>
    <xf numFmtId="0" fontId="115" fillId="0" borderId="116" xfId="0" applyFont="1" applyFill="1" applyBorder="1" applyAlignment="1">
      <alignment horizontal="center" vertical="center" wrapText="1"/>
    </xf>
    <xf numFmtId="0" fontId="115" fillId="0" borderId="93" xfId="0" applyFont="1" applyFill="1" applyBorder="1" applyAlignment="1">
      <alignment horizontal="center" vertical="center" wrapText="1"/>
    </xf>
    <xf numFmtId="0" fontId="115" fillId="0" borderId="119" xfId="0" applyFont="1" applyFill="1" applyBorder="1" applyAlignment="1">
      <alignment horizontal="center" vertical="center" wrapText="1"/>
    </xf>
    <xf numFmtId="0" fontId="115" fillId="0" borderId="83" xfId="0" applyFont="1" applyFill="1" applyBorder="1" applyAlignment="1">
      <alignment horizontal="center" vertical="center" wrapText="1"/>
    </xf>
    <xf numFmtId="0" fontId="112" fillId="0" borderId="123" xfId="0" applyFont="1" applyFill="1" applyBorder="1" applyAlignment="1">
      <alignment horizontal="center" vertical="center" wrapText="1"/>
    </xf>
    <xf numFmtId="0" fontId="112" fillId="0" borderId="7" xfId="0" applyFont="1" applyFill="1" applyBorder="1" applyAlignment="1">
      <alignment horizontal="center" vertical="center" wrapText="1"/>
    </xf>
    <xf numFmtId="0" fontId="112" fillId="0" borderId="122" xfId="0" applyFont="1" applyFill="1" applyBorder="1" applyAlignment="1">
      <alignment horizontal="center" vertical="center" wrapText="1"/>
    </xf>
    <xf numFmtId="0" fontId="119" fillId="0" borderId="122" xfId="0" applyFont="1" applyFill="1" applyBorder="1" applyAlignment="1">
      <alignment horizontal="center" vertical="center"/>
    </xf>
    <xf numFmtId="0" fontId="119" fillId="0" borderId="114" xfId="0" applyFont="1" applyFill="1" applyBorder="1" applyAlignment="1">
      <alignment horizontal="center" vertical="center"/>
    </xf>
    <xf numFmtId="0" fontId="119" fillId="0" borderId="116" xfId="0" applyFont="1" applyFill="1" applyBorder="1" applyAlignment="1">
      <alignment horizontal="center" vertical="center"/>
    </xf>
    <xf numFmtId="0" fontId="119" fillId="0" borderId="93" xfId="0" applyFont="1" applyFill="1" applyBorder="1" applyAlignment="1">
      <alignment horizontal="center" vertical="center"/>
    </xf>
    <xf numFmtId="0" fontId="119" fillId="0" borderId="83" xfId="0" applyFont="1" applyFill="1" applyBorder="1" applyAlignment="1">
      <alignment horizontal="center" vertical="center"/>
    </xf>
    <xf numFmtId="0" fontId="115" fillId="0" borderId="122" xfId="0" applyFont="1" applyFill="1" applyBorder="1" applyAlignment="1">
      <alignment horizontal="center" vertical="center" wrapText="1"/>
    </xf>
    <xf numFmtId="0" fontId="115" fillId="0" borderId="78" xfId="0" applyFont="1" applyFill="1" applyBorder="1" applyAlignment="1">
      <alignment horizontal="center" vertical="center" wrapText="1"/>
    </xf>
    <xf numFmtId="0" fontId="115" fillId="0" borderId="76" xfId="0" applyFont="1" applyFill="1" applyBorder="1" applyAlignment="1">
      <alignment horizontal="center" vertical="center" wrapText="1"/>
    </xf>
    <xf numFmtId="0" fontId="112" fillId="0" borderId="124" xfId="0" applyFont="1" applyFill="1" applyBorder="1" applyAlignment="1">
      <alignment horizontal="center" vertical="center" wrapText="1"/>
    </xf>
    <xf numFmtId="0" fontId="112" fillId="0" borderId="125" xfId="0" applyFont="1" applyFill="1" applyBorder="1" applyAlignment="1">
      <alignment horizontal="center" vertical="center" wrapText="1"/>
    </xf>
    <xf numFmtId="0" fontId="112" fillId="0" borderId="126" xfId="0" applyFont="1" applyFill="1" applyBorder="1" applyAlignment="1">
      <alignment horizontal="center" vertical="center" wrapText="1"/>
    </xf>
    <xf numFmtId="0" fontId="115" fillId="0" borderId="84"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2" fillId="0" borderId="84" xfId="0" applyFont="1" applyFill="1" applyBorder="1" applyAlignment="1">
      <alignment horizontal="center" vertical="center" wrapText="1"/>
    </xf>
    <xf numFmtId="0" fontId="112" fillId="0" borderId="78" xfId="0" applyFont="1" applyFill="1" applyBorder="1" applyAlignment="1">
      <alignment horizontal="center" vertical="center" wrapText="1"/>
    </xf>
    <xf numFmtId="0" fontId="112" fillId="0" borderId="0" xfId="0" applyFont="1" applyFill="1" applyBorder="1" applyAlignment="1">
      <alignment horizontal="center" vertical="center" wrapText="1"/>
    </xf>
    <xf numFmtId="0" fontId="112" fillId="0" borderId="76" xfId="0" applyFont="1" applyFill="1" applyBorder="1" applyAlignment="1">
      <alignment horizontal="center" vertical="center" wrapText="1"/>
    </xf>
    <xf numFmtId="0" fontId="112" fillId="0" borderId="83" xfId="0" applyFont="1" applyFill="1" applyBorder="1" applyAlignment="1">
      <alignment horizontal="center" vertical="center" wrapText="1"/>
    </xf>
    <xf numFmtId="0" fontId="115" fillId="0" borderId="114" xfId="0" applyFont="1" applyFill="1" applyBorder="1" applyAlignment="1">
      <alignment horizontal="center" vertical="top" wrapText="1"/>
    </xf>
    <xf numFmtId="0" fontId="115" fillId="0" borderId="116" xfId="0" applyFont="1" applyFill="1" applyBorder="1" applyAlignment="1">
      <alignment horizontal="center" vertical="top" wrapText="1"/>
    </xf>
    <xf numFmtId="0" fontId="115" fillId="0" borderId="78" xfId="0" applyFont="1" applyFill="1" applyBorder="1" applyAlignment="1">
      <alignment horizontal="center" vertical="top" wrapText="1"/>
    </xf>
    <xf numFmtId="0" fontId="115" fillId="0" borderId="76" xfId="0" applyFont="1" applyFill="1" applyBorder="1" applyAlignment="1">
      <alignment horizontal="center" vertical="top" wrapText="1"/>
    </xf>
    <xf numFmtId="0" fontId="115" fillId="0" borderId="93" xfId="0" applyFont="1" applyFill="1" applyBorder="1" applyAlignment="1">
      <alignment horizontal="center" vertical="top" wrapText="1"/>
    </xf>
    <xf numFmtId="0" fontId="115" fillId="0" borderId="83" xfId="0" applyFont="1" applyFill="1" applyBorder="1" applyAlignment="1">
      <alignment horizontal="center" vertical="top" wrapText="1"/>
    </xf>
    <xf numFmtId="0" fontId="112" fillId="0" borderId="0" xfId="0" applyFont="1" applyFill="1" applyBorder="1" applyAlignment="1">
      <alignment horizontal="center" vertical="center"/>
    </xf>
    <xf numFmtId="0" fontId="112" fillId="0" borderId="76" xfId="0" applyFont="1" applyFill="1" applyBorder="1" applyAlignment="1">
      <alignment horizontal="center" vertical="center"/>
    </xf>
    <xf numFmtId="0" fontId="112" fillId="0" borderId="78" xfId="0" applyFont="1" applyFill="1" applyBorder="1" applyAlignment="1">
      <alignment horizontal="center" vertical="center"/>
    </xf>
    <xf numFmtId="0" fontId="112" fillId="0" borderId="124" xfId="0" applyFont="1" applyFill="1" applyBorder="1" applyAlignment="1">
      <alignment horizontal="center" vertical="center"/>
    </xf>
    <xf numFmtId="0" fontId="112" fillId="0" borderId="125" xfId="0" applyFont="1" applyFill="1" applyBorder="1" applyAlignment="1">
      <alignment horizontal="center" vertical="center"/>
    </xf>
    <xf numFmtId="0" fontId="112" fillId="0" borderId="126" xfId="0" applyFont="1" applyFill="1" applyBorder="1" applyAlignment="1">
      <alignment horizontal="center" vertical="center"/>
    </xf>
    <xf numFmtId="0" fontId="112" fillId="0" borderId="114" xfId="0" applyFont="1" applyFill="1" applyBorder="1" applyAlignment="1">
      <alignment horizontal="center" vertical="top" wrapText="1"/>
    </xf>
    <xf numFmtId="0" fontId="112" fillId="0" borderId="115" xfId="0" applyFont="1" applyFill="1" applyBorder="1" applyAlignment="1">
      <alignment horizontal="center" vertical="top" wrapText="1"/>
    </xf>
    <xf numFmtId="0" fontId="112" fillId="0" borderId="116" xfId="0" applyFont="1" applyFill="1" applyBorder="1" applyAlignment="1">
      <alignment horizontal="center" vertical="top" wrapText="1"/>
    </xf>
    <xf numFmtId="0" fontId="112" fillId="0" borderId="125" xfId="0" applyFont="1" applyFill="1" applyBorder="1" applyAlignment="1">
      <alignment horizontal="center" vertical="top" wrapText="1"/>
    </xf>
    <xf numFmtId="0" fontId="112" fillId="0" borderId="126" xfId="0" applyFont="1" applyFill="1" applyBorder="1" applyAlignment="1">
      <alignment horizontal="center" vertical="top" wrapText="1"/>
    </xf>
    <xf numFmtId="0" fontId="112" fillId="0" borderId="123" xfId="0" applyFont="1" applyFill="1" applyBorder="1" applyAlignment="1">
      <alignment horizontal="center" vertical="top" wrapText="1"/>
    </xf>
    <xf numFmtId="0" fontId="112" fillId="0" borderId="7" xfId="0" applyFont="1" applyFill="1" applyBorder="1" applyAlignment="1">
      <alignment horizontal="center" vertical="top" wrapText="1"/>
    </xf>
    <xf numFmtId="0" fontId="114" fillId="0" borderId="127" xfId="0" applyNumberFormat="1" applyFont="1" applyFill="1" applyBorder="1" applyAlignment="1">
      <alignment horizontal="left" vertical="top" wrapText="1"/>
    </xf>
    <xf numFmtId="0" fontId="114" fillId="0" borderId="128" xfId="0" applyNumberFormat="1" applyFont="1" applyFill="1" applyBorder="1" applyAlignment="1">
      <alignment horizontal="left" vertical="top"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ListSheet"/>
      <sheetName val="Sheet1"/>
      <sheetName val="Technical"/>
      <sheetName val="Sheet2"/>
      <sheetName val="Treasury"/>
      <sheetName val="A-LD"/>
      <sheetName val="Test"/>
      <sheetName val="Source"/>
      <sheetName val="DataBase"/>
      <sheetName val="Setup"/>
      <sheetName val="Loans "/>
      <sheetName val="Deposits"/>
      <sheetName val="Instruction"/>
      <sheetName val="Sheet4"/>
      <sheetName val="Sheet3"/>
      <sheetName val="Sheet5"/>
      <sheetName val="ND"/>
      <sheetName val="LD"/>
      <sheetName val="CI"/>
      <sheetName val="Countries"/>
      <sheetName val="Currency Codes"/>
      <sheetName val="Validation"/>
      <sheetName val="დამხმარე გვარდი"/>
      <sheetName val="Sheet7"/>
      <sheetName val="Sheet8"/>
      <sheetName val="Sheet9"/>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refreshError="1"/>
      <sheetData sheetId="24">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 sheetId="25">
        <row r="2">
          <cell r="B2">
            <v>42450</v>
          </cell>
        </row>
      </sheetData>
      <sheetData sheetId="26"/>
      <sheetData sheetId="27"/>
      <sheetData sheetId="28">
        <row r="1">
          <cell r="D1" t="str">
            <v>NbgID</v>
          </cell>
        </row>
      </sheetData>
      <sheetData sheetId="29"/>
      <sheetData sheetId="30"/>
      <sheetData sheetId="31"/>
      <sheetData sheetId="32"/>
      <sheetData sheetId="33"/>
      <sheetData sheetId="34">
        <row r="1">
          <cell r="A1" t="str">
            <v>კი</v>
          </cell>
        </row>
      </sheetData>
      <sheetData sheetId="35"/>
      <sheetData sheetId="36"/>
      <sheetData sheetId="37"/>
      <sheetData sheetId="38"/>
      <sheetData sheetId="39"/>
      <sheetData sheetId="40">
        <row r="3">
          <cell r="A3" t="str">
            <v>AF</v>
          </cell>
        </row>
      </sheetData>
      <sheetData sheetId="41"/>
      <sheetData sheetId="42"/>
      <sheetData sheetId="43">
        <row r="24">
          <cell r="F24" t="str">
            <v>ინდივიდუალური</v>
          </cell>
        </row>
      </sheetData>
      <sheetData sheetId="44"/>
      <sheetData sheetId="45"/>
      <sheetData sheetId="4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abSelected="1" zoomScaleNormal="100" workbookViewId="0">
      <selection activeCell="C10" sqref="C10"/>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82"/>
      <c r="B1" s="230" t="s">
        <v>340</v>
      </c>
      <c r="C1" s="182"/>
    </row>
    <row r="2" spans="1:3">
      <c r="A2" s="231">
        <v>1</v>
      </c>
      <c r="B2" s="372" t="s">
        <v>341</v>
      </c>
      <c r="C2" s="94" t="s">
        <v>745</v>
      </c>
    </row>
    <row r="3" spans="1:3">
      <c r="A3" s="231">
        <v>2</v>
      </c>
      <c r="B3" s="373" t="s">
        <v>337</v>
      </c>
      <c r="C3" s="94" t="s">
        <v>721</v>
      </c>
    </row>
    <row r="4" spans="1:3">
      <c r="A4" s="231">
        <v>3</v>
      </c>
      <c r="B4" s="374" t="s">
        <v>342</v>
      </c>
      <c r="C4" s="94" t="s">
        <v>727</v>
      </c>
    </row>
    <row r="5" spans="1:3">
      <c r="A5" s="232">
        <v>4</v>
      </c>
      <c r="B5" s="375" t="s">
        <v>338</v>
      </c>
      <c r="C5" s="94" t="s">
        <v>746</v>
      </c>
    </row>
    <row r="6" spans="1:3" s="233" customFormat="1" ht="45.75" customHeight="1">
      <c r="A6" s="669" t="s">
        <v>416</v>
      </c>
      <c r="B6" s="670"/>
      <c r="C6" s="670"/>
    </row>
    <row r="7" spans="1:3" ht="15">
      <c r="A7" s="234" t="s">
        <v>29</v>
      </c>
      <c r="B7" s="230" t="s">
        <v>339</v>
      </c>
    </row>
    <row r="8" spans="1:3">
      <c r="A8" s="182">
        <v>1</v>
      </c>
      <c r="B8" s="278" t="s">
        <v>20</v>
      </c>
    </row>
    <row r="9" spans="1:3">
      <c r="A9" s="182">
        <v>2</v>
      </c>
      <c r="B9" s="279" t="s">
        <v>21</v>
      </c>
    </row>
    <row r="10" spans="1:3">
      <c r="A10" s="182">
        <v>3</v>
      </c>
      <c r="B10" s="279" t="s">
        <v>22</v>
      </c>
    </row>
    <row r="11" spans="1:3">
      <c r="A11" s="182">
        <v>4</v>
      </c>
      <c r="B11" s="279" t="s">
        <v>23</v>
      </c>
      <c r="C11" s="98"/>
    </row>
    <row r="12" spans="1:3">
      <c r="A12" s="182">
        <v>5</v>
      </c>
      <c r="B12" s="279" t="s">
        <v>24</v>
      </c>
    </row>
    <row r="13" spans="1:3">
      <c r="A13" s="182">
        <v>6</v>
      </c>
      <c r="B13" s="280" t="s">
        <v>349</v>
      </c>
    </row>
    <row r="14" spans="1:3">
      <c r="A14" s="182">
        <v>7</v>
      </c>
      <c r="B14" s="279" t="s">
        <v>343</v>
      </c>
    </row>
    <row r="15" spans="1:3">
      <c r="A15" s="182">
        <v>8</v>
      </c>
      <c r="B15" s="279" t="s">
        <v>344</v>
      </c>
    </row>
    <row r="16" spans="1:3">
      <c r="A16" s="182">
        <v>9</v>
      </c>
      <c r="B16" s="279" t="s">
        <v>25</v>
      </c>
    </row>
    <row r="17" spans="1:2">
      <c r="A17" s="371" t="s">
        <v>415</v>
      </c>
      <c r="B17" s="370" t="s">
        <v>402</v>
      </c>
    </row>
    <row r="18" spans="1:2">
      <c r="A18" s="182">
        <v>10</v>
      </c>
      <c r="B18" s="279" t="s">
        <v>26</v>
      </c>
    </row>
    <row r="19" spans="1:2">
      <c r="A19" s="182">
        <v>11</v>
      </c>
      <c r="B19" s="280" t="s">
        <v>345</v>
      </c>
    </row>
    <row r="20" spans="1:2">
      <c r="A20" s="182">
        <v>12</v>
      </c>
      <c r="B20" s="280" t="s">
        <v>27</v>
      </c>
    </row>
    <row r="21" spans="1:2">
      <c r="A21" s="427">
        <v>13</v>
      </c>
      <c r="B21" s="428" t="s">
        <v>346</v>
      </c>
    </row>
    <row r="22" spans="1:2">
      <c r="A22" s="427">
        <v>14</v>
      </c>
      <c r="B22" s="429" t="s">
        <v>373</v>
      </c>
    </row>
    <row r="23" spans="1:2">
      <c r="A23" s="430">
        <v>15</v>
      </c>
      <c r="B23" s="431" t="s">
        <v>28</v>
      </c>
    </row>
    <row r="24" spans="1:2">
      <c r="A24" s="430">
        <v>15.1</v>
      </c>
      <c r="B24" s="432" t="s">
        <v>429</v>
      </c>
    </row>
    <row r="25" spans="1:2">
      <c r="A25" s="430">
        <v>16</v>
      </c>
      <c r="B25" s="432" t="s">
        <v>493</v>
      </c>
    </row>
    <row r="26" spans="1:2">
      <c r="A26" s="430">
        <v>17</v>
      </c>
      <c r="B26" s="432" t="s">
        <v>534</v>
      </c>
    </row>
    <row r="27" spans="1:2">
      <c r="A27" s="430">
        <v>18</v>
      </c>
      <c r="B27" s="432" t="s">
        <v>704</v>
      </c>
    </row>
    <row r="28" spans="1:2">
      <c r="A28" s="430">
        <v>19</v>
      </c>
      <c r="B28" s="432" t="s">
        <v>705</v>
      </c>
    </row>
    <row r="29" spans="1:2">
      <c r="A29" s="430">
        <v>20</v>
      </c>
      <c r="B29" s="522" t="s">
        <v>535</v>
      </c>
    </row>
    <row r="30" spans="1:2">
      <c r="A30" s="430">
        <v>21</v>
      </c>
      <c r="B30" s="432" t="s">
        <v>701</v>
      </c>
    </row>
    <row r="31" spans="1:2">
      <c r="A31" s="430">
        <v>22</v>
      </c>
      <c r="B31" s="432" t="s">
        <v>536</v>
      </c>
    </row>
    <row r="32" spans="1:2">
      <c r="A32" s="430">
        <v>23</v>
      </c>
      <c r="B32" s="432" t="s">
        <v>537</v>
      </c>
    </row>
    <row r="33" spans="1:2">
      <c r="A33" s="430">
        <v>24</v>
      </c>
      <c r="B33" s="432" t="s">
        <v>538</v>
      </c>
    </row>
    <row r="34" spans="1:2">
      <c r="A34" s="430">
        <v>25</v>
      </c>
      <c r="B34" s="432" t="s">
        <v>539</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view="pageBreakPreview" zoomScale="60" zoomScaleNormal="90" workbookViewId="0">
      <pane xSplit="1" ySplit="5" topLeftCell="B6" activePane="bottomRight" state="frozen"/>
      <selection activeCell="B9" sqref="B9"/>
      <selection pane="topRight" activeCell="B9" sqref="B9"/>
      <selection pane="bottomLeft" activeCell="B9" sqref="B9"/>
      <selection pane="bottomRight" activeCell="B2" sqref="B2"/>
    </sheetView>
  </sheetViews>
  <sheetFormatPr defaultColWidth="9.140625" defaultRowHeight="12.75"/>
  <cols>
    <col min="1" max="1" width="9.5703125" style="101" bestFit="1" customWidth="1"/>
    <col min="2" max="2" width="108.140625" style="4" customWidth="1"/>
    <col min="3" max="3" width="18.42578125" style="4" customWidth="1"/>
    <col min="4" max="16384" width="9.140625" style="4"/>
  </cols>
  <sheetData>
    <row r="1" spans="1:5">
      <c r="A1" s="2" t="s">
        <v>30</v>
      </c>
      <c r="B1" s="3" t="str">
        <f>'Info '!C2</f>
        <v>JSC "BasisBank"</v>
      </c>
    </row>
    <row r="2" spans="1:5" s="89" customFormat="1" ht="15.75" customHeight="1">
      <c r="A2" s="89" t="s">
        <v>31</v>
      </c>
      <c r="B2" s="441">
        <v>44377</v>
      </c>
    </row>
    <row r="3" spans="1:5" s="89" customFormat="1" ht="15.75" customHeight="1"/>
    <row r="4" spans="1:5" ht="13.5" thickBot="1">
      <c r="A4" s="101" t="s">
        <v>243</v>
      </c>
      <c r="B4" s="163" t="s">
        <v>242</v>
      </c>
    </row>
    <row r="5" spans="1:5">
      <c r="A5" s="102" t="s">
        <v>6</v>
      </c>
      <c r="B5" s="103"/>
      <c r="C5" s="104" t="s">
        <v>73</v>
      </c>
    </row>
    <row r="6" spans="1:5">
      <c r="A6" s="105">
        <v>1</v>
      </c>
      <c r="B6" s="106" t="s">
        <v>241</v>
      </c>
      <c r="C6" s="107">
        <v>263373644.26999998</v>
      </c>
      <c r="E6" s="216"/>
    </row>
    <row r="7" spans="1:5">
      <c r="A7" s="105">
        <v>2</v>
      </c>
      <c r="B7" s="108" t="s">
        <v>240</v>
      </c>
      <c r="C7" s="109">
        <v>16181147</v>
      </c>
      <c r="E7" s="216"/>
    </row>
    <row r="8" spans="1:5">
      <c r="A8" s="105">
        <v>3</v>
      </c>
      <c r="B8" s="110" t="s">
        <v>239</v>
      </c>
      <c r="C8" s="109">
        <v>76412652.799999997</v>
      </c>
      <c r="E8" s="216"/>
    </row>
    <row r="9" spans="1:5">
      <c r="A9" s="105">
        <v>4</v>
      </c>
      <c r="B9" s="110" t="s">
        <v>238</v>
      </c>
      <c r="C9" s="109">
        <v>0</v>
      </c>
      <c r="E9" s="216"/>
    </row>
    <row r="10" spans="1:5">
      <c r="A10" s="105">
        <v>5</v>
      </c>
      <c r="B10" s="110" t="s">
        <v>237</v>
      </c>
      <c r="C10" s="109">
        <v>155157570.71000001</v>
      </c>
      <c r="E10" s="216"/>
    </row>
    <row r="11" spans="1:5">
      <c r="A11" s="105">
        <v>6</v>
      </c>
      <c r="B11" s="111" t="s">
        <v>236</v>
      </c>
      <c r="C11" s="109">
        <v>15622273.76</v>
      </c>
      <c r="E11" s="216"/>
    </row>
    <row r="12" spans="1:5" s="77" customFormat="1">
      <c r="A12" s="105">
        <v>7</v>
      </c>
      <c r="B12" s="106" t="s">
        <v>235</v>
      </c>
      <c r="C12" s="112">
        <v>15557387.629999999</v>
      </c>
      <c r="E12" s="216"/>
    </row>
    <row r="13" spans="1:5" s="77" customFormat="1">
      <c r="A13" s="105">
        <v>8</v>
      </c>
      <c r="B13" s="113" t="s">
        <v>234</v>
      </c>
      <c r="C13" s="114">
        <v>9513350.1799999997</v>
      </c>
      <c r="E13" s="216"/>
    </row>
    <row r="14" spans="1:5" s="77" customFormat="1" ht="25.5">
      <c r="A14" s="105">
        <v>9</v>
      </c>
      <c r="B14" s="115" t="s">
        <v>233</v>
      </c>
      <c r="C14" s="114">
        <v>0</v>
      </c>
      <c r="E14" s="216"/>
    </row>
    <row r="15" spans="1:5" s="77" customFormat="1">
      <c r="A15" s="105">
        <v>10</v>
      </c>
      <c r="B15" s="116" t="s">
        <v>232</v>
      </c>
      <c r="C15" s="114">
        <v>6044037.4500000002</v>
      </c>
      <c r="E15" s="216"/>
    </row>
    <row r="16" spans="1:5" s="77" customFormat="1">
      <c r="A16" s="105">
        <v>11</v>
      </c>
      <c r="B16" s="117" t="s">
        <v>231</v>
      </c>
      <c r="C16" s="114">
        <v>0</v>
      </c>
      <c r="E16" s="216"/>
    </row>
    <row r="17" spans="1:5" s="77" customFormat="1">
      <c r="A17" s="105">
        <v>12</v>
      </c>
      <c r="B17" s="116" t="s">
        <v>230</v>
      </c>
      <c r="C17" s="114">
        <v>0</v>
      </c>
      <c r="E17" s="216"/>
    </row>
    <row r="18" spans="1:5" s="77" customFormat="1">
      <c r="A18" s="105">
        <v>13</v>
      </c>
      <c r="B18" s="116" t="s">
        <v>229</v>
      </c>
      <c r="C18" s="114">
        <v>0</v>
      </c>
      <c r="E18" s="216"/>
    </row>
    <row r="19" spans="1:5" s="77" customFormat="1">
      <c r="A19" s="105">
        <v>14</v>
      </c>
      <c r="B19" s="116" t="s">
        <v>228</v>
      </c>
      <c r="C19" s="114">
        <v>0</v>
      </c>
      <c r="E19" s="216"/>
    </row>
    <row r="20" spans="1:5" s="77" customFormat="1">
      <c r="A20" s="105">
        <v>15</v>
      </c>
      <c r="B20" s="116" t="s">
        <v>227</v>
      </c>
      <c r="C20" s="114">
        <v>0</v>
      </c>
      <c r="E20" s="216"/>
    </row>
    <row r="21" spans="1:5" s="77" customFormat="1" ht="25.5">
      <c r="A21" s="105">
        <v>16</v>
      </c>
      <c r="B21" s="115" t="s">
        <v>226</v>
      </c>
      <c r="C21" s="114">
        <v>0</v>
      </c>
      <c r="E21" s="216"/>
    </row>
    <row r="22" spans="1:5" s="77" customFormat="1">
      <c r="A22" s="105">
        <v>17</v>
      </c>
      <c r="B22" s="118" t="s">
        <v>225</v>
      </c>
      <c r="C22" s="114">
        <v>0</v>
      </c>
      <c r="E22" s="216"/>
    </row>
    <row r="23" spans="1:5" s="77" customFormat="1" ht="25.5">
      <c r="A23" s="105">
        <v>18</v>
      </c>
      <c r="B23" s="115" t="s">
        <v>224</v>
      </c>
      <c r="C23" s="114">
        <v>0</v>
      </c>
      <c r="E23" s="216"/>
    </row>
    <row r="24" spans="1:5" s="77" customFormat="1" ht="25.5">
      <c r="A24" s="105">
        <v>19</v>
      </c>
      <c r="B24" s="115" t="s">
        <v>201</v>
      </c>
      <c r="C24" s="114">
        <v>0</v>
      </c>
      <c r="E24" s="216"/>
    </row>
    <row r="25" spans="1:5" s="77" customFormat="1">
      <c r="A25" s="105">
        <v>20</v>
      </c>
      <c r="B25" s="119" t="s">
        <v>223</v>
      </c>
      <c r="C25" s="114">
        <v>0</v>
      </c>
      <c r="E25" s="216"/>
    </row>
    <row r="26" spans="1:5" s="77" customFormat="1">
      <c r="A26" s="105">
        <v>21</v>
      </c>
      <c r="B26" s="119" t="s">
        <v>222</v>
      </c>
      <c r="C26" s="114">
        <v>0</v>
      </c>
      <c r="E26" s="216"/>
    </row>
    <row r="27" spans="1:5" s="77" customFormat="1" ht="25.5">
      <c r="A27" s="105">
        <v>22</v>
      </c>
      <c r="B27" s="119" t="s">
        <v>221</v>
      </c>
      <c r="C27" s="114">
        <v>0</v>
      </c>
      <c r="E27" s="216"/>
    </row>
    <row r="28" spans="1:5" s="77" customFormat="1">
      <c r="A28" s="105">
        <v>23</v>
      </c>
      <c r="B28" s="120" t="s">
        <v>220</v>
      </c>
      <c r="C28" s="112">
        <v>247816256.63999999</v>
      </c>
      <c r="E28" s="216"/>
    </row>
    <row r="29" spans="1:5" s="77" customFormat="1">
      <c r="A29" s="121"/>
      <c r="B29" s="122"/>
      <c r="C29" s="114"/>
      <c r="E29" s="216"/>
    </row>
    <row r="30" spans="1:5" s="77" customFormat="1">
      <c r="A30" s="121">
        <v>24</v>
      </c>
      <c r="B30" s="120" t="s">
        <v>219</v>
      </c>
      <c r="C30" s="112">
        <v>0</v>
      </c>
      <c r="E30" s="216"/>
    </row>
    <row r="31" spans="1:5" s="77" customFormat="1">
      <c r="A31" s="121">
        <v>25</v>
      </c>
      <c r="B31" s="110" t="s">
        <v>218</v>
      </c>
      <c r="C31" s="123">
        <v>0</v>
      </c>
      <c r="E31" s="216"/>
    </row>
    <row r="32" spans="1:5" s="77" customFormat="1">
      <c r="A32" s="121">
        <v>26</v>
      </c>
      <c r="B32" s="124" t="s">
        <v>298</v>
      </c>
      <c r="C32" s="114"/>
      <c r="E32" s="216"/>
    </row>
    <row r="33" spans="1:5" s="77" customFormat="1">
      <c r="A33" s="121">
        <v>27</v>
      </c>
      <c r="B33" s="124" t="s">
        <v>217</v>
      </c>
      <c r="C33" s="114"/>
      <c r="E33" s="216"/>
    </row>
    <row r="34" spans="1:5" s="77" customFormat="1">
      <c r="A34" s="121">
        <v>28</v>
      </c>
      <c r="B34" s="110" t="s">
        <v>216</v>
      </c>
      <c r="C34" s="114"/>
      <c r="E34" s="216"/>
    </row>
    <row r="35" spans="1:5" s="77" customFormat="1">
      <c r="A35" s="121">
        <v>29</v>
      </c>
      <c r="B35" s="120" t="s">
        <v>215</v>
      </c>
      <c r="C35" s="112">
        <v>0</v>
      </c>
      <c r="E35" s="216"/>
    </row>
    <row r="36" spans="1:5" s="77" customFormat="1">
      <c r="A36" s="121">
        <v>30</v>
      </c>
      <c r="B36" s="115" t="s">
        <v>214</v>
      </c>
      <c r="C36" s="114"/>
      <c r="E36" s="216"/>
    </row>
    <row r="37" spans="1:5" s="77" customFormat="1">
      <c r="A37" s="121">
        <v>31</v>
      </c>
      <c r="B37" s="116" t="s">
        <v>213</v>
      </c>
      <c r="C37" s="114"/>
      <c r="E37" s="216"/>
    </row>
    <row r="38" spans="1:5" s="77" customFormat="1" ht="25.5">
      <c r="A38" s="121">
        <v>32</v>
      </c>
      <c r="B38" s="115" t="s">
        <v>212</v>
      </c>
      <c r="C38" s="114"/>
      <c r="E38" s="216"/>
    </row>
    <row r="39" spans="1:5" s="77" customFormat="1" ht="25.5">
      <c r="A39" s="121">
        <v>33</v>
      </c>
      <c r="B39" s="115" t="s">
        <v>201</v>
      </c>
      <c r="C39" s="114"/>
      <c r="E39" s="216"/>
    </row>
    <row r="40" spans="1:5" s="77" customFormat="1">
      <c r="A40" s="121">
        <v>34</v>
      </c>
      <c r="B40" s="119" t="s">
        <v>211</v>
      </c>
      <c r="C40" s="114"/>
      <c r="E40" s="216"/>
    </row>
    <row r="41" spans="1:5" s="77" customFormat="1">
      <c r="A41" s="121">
        <v>35</v>
      </c>
      <c r="B41" s="120" t="s">
        <v>210</v>
      </c>
      <c r="C41" s="112">
        <v>0</v>
      </c>
      <c r="E41" s="216"/>
    </row>
    <row r="42" spans="1:5" s="77" customFormat="1">
      <c r="A42" s="121"/>
      <c r="B42" s="122"/>
      <c r="C42" s="114"/>
      <c r="E42" s="216"/>
    </row>
    <row r="43" spans="1:5" s="77" customFormat="1">
      <c r="A43" s="121">
        <v>36</v>
      </c>
      <c r="B43" s="125" t="s">
        <v>209</v>
      </c>
      <c r="C43" s="112">
        <v>32505643.4419748</v>
      </c>
      <c r="E43" s="216"/>
    </row>
    <row r="44" spans="1:5" s="77" customFormat="1">
      <c r="A44" s="121">
        <v>37</v>
      </c>
      <c r="B44" s="110" t="s">
        <v>208</v>
      </c>
      <c r="C44" s="114">
        <v>15485470</v>
      </c>
      <c r="E44" s="216"/>
    </row>
    <row r="45" spans="1:5" s="77" customFormat="1">
      <c r="A45" s="121">
        <v>38</v>
      </c>
      <c r="B45" s="110" t="s">
        <v>207</v>
      </c>
      <c r="C45" s="114">
        <v>0</v>
      </c>
      <c r="E45" s="216"/>
    </row>
    <row r="46" spans="1:5" s="77" customFormat="1">
      <c r="A46" s="121">
        <v>39</v>
      </c>
      <c r="B46" s="110" t="s">
        <v>206</v>
      </c>
      <c r="C46" s="114">
        <v>17020173.4419748</v>
      </c>
      <c r="E46" s="216"/>
    </row>
    <row r="47" spans="1:5" s="77" customFormat="1">
      <c r="A47" s="121">
        <v>40</v>
      </c>
      <c r="B47" s="125" t="s">
        <v>205</v>
      </c>
      <c r="C47" s="112">
        <v>0</v>
      </c>
      <c r="E47" s="216"/>
    </row>
    <row r="48" spans="1:5" s="77" customFormat="1">
      <c r="A48" s="121">
        <v>41</v>
      </c>
      <c r="B48" s="115" t="s">
        <v>204</v>
      </c>
      <c r="C48" s="114"/>
      <c r="E48" s="216"/>
    </row>
    <row r="49" spans="1:5" s="77" customFormat="1">
      <c r="A49" s="121">
        <v>42</v>
      </c>
      <c r="B49" s="116" t="s">
        <v>203</v>
      </c>
      <c r="C49" s="114"/>
      <c r="E49" s="216"/>
    </row>
    <row r="50" spans="1:5" s="77" customFormat="1" ht="25.5">
      <c r="A50" s="121">
        <v>43</v>
      </c>
      <c r="B50" s="115" t="s">
        <v>202</v>
      </c>
      <c r="C50" s="114"/>
      <c r="E50" s="216"/>
    </row>
    <row r="51" spans="1:5" s="77" customFormat="1" ht="25.5">
      <c r="A51" s="121">
        <v>44</v>
      </c>
      <c r="B51" s="115" t="s">
        <v>201</v>
      </c>
      <c r="C51" s="114"/>
      <c r="E51" s="216"/>
    </row>
    <row r="52" spans="1:5" s="77" customFormat="1" ht="13.5" thickBot="1">
      <c r="A52" s="126">
        <v>45</v>
      </c>
      <c r="B52" s="127" t="s">
        <v>200</v>
      </c>
      <c r="C52" s="128">
        <v>32505643.4419748</v>
      </c>
      <c r="E52" s="216"/>
    </row>
    <row r="55" spans="1:5">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scale="6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view="pageBreakPreview" zoomScale="60" zoomScaleNormal="100" workbookViewId="0">
      <selection activeCell="H7" sqref="H7"/>
    </sheetView>
  </sheetViews>
  <sheetFormatPr defaultColWidth="9.140625" defaultRowHeight="12.75"/>
  <cols>
    <col min="1" max="1" width="9.42578125" style="294" bestFit="1" customWidth="1"/>
    <col min="2" max="2" width="35.140625" style="294" customWidth="1"/>
    <col min="3" max="3" width="16.7109375" style="294" bestFit="1" customWidth="1"/>
    <col min="4" max="4" width="13.28515625" style="294" bestFit="1" customWidth="1"/>
    <col min="5" max="16384" width="9.140625" style="294"/>
  </cols>
  <sheetData>
    <row r="1" spans="1:4" ht="15">
      <c r="A1" s="354" t="s">
        <v>30</v>
      </c>
      <c r="B1" s="3" t="str">
        <f>'Info '!C2</f>
        <v>JSC "BasisBank"</v>
      </c>
    </row>
    <row r="2" spans="1:4" s="261" customFormat="1" ht="15.75" customHeight="1">
      <c r="A2" s="261" t="s">
        <v>31</v>
      </c>
      <c r="B2" s="441">
        <v>44377</v>
      </c>
    </row>
    <row r="3" spans="1:4" s="261" customFormat="1" ht="15.75" customHeight="1"/>
    <row r="4" spans="1:4" ht="13.5" thickBot="1">
      <c r="A4" s="318" t="s">
        <v>401</v>
      </c>
      <c r="B4" s="362" t="s">
        <v>402</v>
      </c>
    </row>
    <row r="5" spans="1:4" s="363" customFormat="1" ht="12.75" customHeight="1">
      <c r="A5" s="425"/>
      <c r="B5" s="426" t="s">
        <v>405</v>
      </c>
      <c r="C5" s="355" t="s">
        <v>403</v>
      </c>
      <c r="D5" s="356" t="s">
        <v>404</v>
      </c>
    </row>
    <row r="6" spans="1:4" s="364" customFormat="1">
      <c r="A6" s="357">
        <v>1</v>
      </c>
      <c r="B6" s="417" t="s">
        <v>406</v>
      </c>
      <c r="C6" s="417"/>
      <c r="D6" s="358"/>
    </row>
    <row r="7" spans="1:4" s="364" customFormat="1">
      <c r="A7" s="359" t="s">
        <v>392</v>
      </c>
      <c r="B7" s="418" t="s">
        <v>407</v>
      </c>
      <c r="C7" s="409">
        <v>4.4999999999999998E-2</v>
      </c>
      <c r="D7" s="410">
        <v>67026967.070979625</v>
      </c>
    </row>
    <row r="8" spans="1:4" s="364" customFormat="1">
      <c r="A8" s="359" t="s">
        <v>393</v>
      </c>
      <c r="B8" s="418" t="s">
        <v>408</v>
      </c>
      <c r="C8" s="411">
        <v>0.06</v>
      </c>
      <c r="D8" s="410">
        <v>89369289.427972838</v>
      </c>
    </row>
    <row r="9" spans="1:4" s="364" customFormat="1">
      <c r="A9" s="359" t="s">
        <v>394</v>
      </c>
      <c r="B9" s="418" t="s">
        <v>409</v>
      </c>
      <c r="C9" s="411">
        <v>0.08</v>
      </c>
      <c r="D9" s="410">
        <v>119159052.57063046</v>
      </c>
    </row>
    <row r="10" spans="1:4" s="364" customFormat="1">
      <c r="A10" s="357" t="s">
        <v>395</v>
      </c>
      <c r="B10" s="417" t="s">
        <v>410</v>
      </c>
      <c r="C10" s="412"/>
      <c r="D10" s="419"/>
    </row>
    <row r="11" spans="1:4" s="365" customFormat="1">
      <c r="A11" s="360" t="s">
        <v>396</v>
      </c>
      <c r="B11" s="408" t="s">
        <v>476</v>
      </c>
      <c r="C11" s="413">
        <v>0</v>
      </c>
      <c r="D11" s="410">
        <v>0</v>
      </c>
    </row>
    <row r="12" spans="1:4" s="365" customFormat="1">
      <c r="A12" s="360" t="s">
        <v>397</v>
      </c>
      <c r="B12" s="408" t="s">
        <v>411</v>
      </c>
      <c r="C12" s="413">
        <v>0</v>
      </c>
      <c r="D12" s="410">
        <v>0</v>
      </c>
    </row>
    <row r="13" spans="1:4" s="365" customFormat="1">
      <c r="A13" s="360" t="s">
        <v>398</v>
      </c>
      <c r="B13" s="408" t="s">
        <v>412</v>
      </c>
      <c r="C13" s="413"/>
      <c r="D13" s="410">
        <v>0</v>
      </c>
    </row>
    <row r="14" spans="1:4" s="365" customFormat="1">
      <c r="A14" s="357" t="s">
        <v>399</v>
      </c>
      <c r="B14" s="417" t="s">
        <v>473</v>
      </c>
      <c r="C14" s="414"/>
      <c r="D14" s="420"/>
    </row>
    <row r="15" spans="1:4" s="365" customFormat="1">
      <c r="A15" s="360">
        <v>3.1</v>
      </c>
      <c r="B15" s="408" t="s">
        <v>417</v>
      </c>
      <c r="C15" s="413">
        <v>1.4323243479869012E-2</v>
      </c>
      <c r="D15" s="410">
        <v>21334301.534995645</v>
      </c>
    </row>
    <row r="16" spans="1:4" s="365" customFormat="1">
      <c r="A16" s="360">
        <v>3.2</v>
      </c>
      <c r="B16" s="408" t="s">
        <v>418</v>
      </c>
      <c r="C16" s="413">
        <v>1.9120421955506551E-2</v>
      </c>
      <c r="D16" s="410">
        <v>28479642.062110525</v>
      </c>
    </row>
    <row r="17" spans="1:4" s="364" customFormat="1">
      <c r="A17" s="360">
        <v>3.3</v>
      </c>
      <c r="B17" s="408" t="s">
        <v>419</v>
      </c>
      <c r="C17" s="413">
        <v>4.1825509522450982E-2</v>
      </c>
      <c r="D17" s="410">
        <v>62298601.099739268</v>
      </c>
    </row>
    <row r="18" spans="1:4" s="363" customFormat="1" ht="12.75" customHeight="1">
      <c r="A18" s="423"/>
      <c r="B18" s="424" t="s">
        <v>472</v>
      </c>
      <c r="C18" s="415" t="s">
        <v>707</v>
      </c>
      <c r="D18" s="421" t="s">
        <v>708</v>
      </c>
    </row>
    <row r="19" spans="1:4" s="364" customFormat="1">
      <c r="A19" s="361">
        <v>4</v>
      </c>
      <c r="B19" s="408" t="s">
        <v>413</v>
      </c>
      <c r="C19" s="413">
        <v>5.932324347986901E-2</v>
      </c>
      <c r="D19" s="410">
        <v>88361268.60597527</v>
      </c>
    </row>
    <row r="20" spans="1:4" s="364" customFormat="1">
      <c r="A20" s="361">
        <v>5</v>
      </c>
      <c r="B20" s="408" t="s">
        <v>134</v>
      </c>
      <c r="C20" s="413">
        <v>7.9120421955506545E-2</v>
      </c>
      <c r="D20" s="410">
        <v>117848931.49008335</v>
      </c>
    </row>
    <row r="21" spans="1:4" s="364" customFormat="1" ht="13.5" thickBot="1">
      <c r="A21" s="366" t="s">
        <v>400</v>
      </c>
      <c r="B21" s="367" t="s">
        <v>414</v>
      </c>
      <c r="C21" s="416">
        <v>0.12182550952245098</v>
      </c>
      <c r="D21" s="422">
        <v>181457653.67036971</v>
      </c>
    </row>
    <row r="23" spans="1:4" ht="102">
      <c r="B23" s="317" t="s">
        <v>475</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view="pageBreakPreview" zoomScale="60" zoomScaleNormal="100" workbookViewId="0">
      <pane xSplit="1" ySplit="5" topLeftCell="B17" activePane="bottomRight" state="frozen"/>
      <selection activeCell="B47" sqref="B47"/>
      <selection pane="topRight" activeCell="B47" sqref="B47"/>
      <selection pane="bottomLeft" activeCell="B47" sqref="B47"/>
      <selection pane="bottomRight" activeCell="B2" sqref="B2"/>
    </sheetView>
  </sheetViews>
  <sheetFormatPr defaultColWidth="9.140625" defaultRowHeight="14.25"/>
  <cols>
    <col min="1" max="1" width="10.7109375" style="4" customWidth="1"/>
    <col min="2" max="2" width="46.85546875" style="4" customWidth="1"/>
    <col min="3" max="3" width="41.28515625" style="4" customWidth="1"/>
    <col min="4" max="4" width="32.28515625" style="4" customWidth="1"/>
    <col min="5" max="16384" width="9.140625" style="5"/>
  </cols>
  <sheetData>
    <row r="1" spans="1:4">
      <c r="A1" s="2" t="s">
        <v>30</v>
      </c>
      <c r="B1" s="3" t="str">
        <f>'Info '!C2</f>
        <v>JSC "BasisBank"</v>
      </c>
    </row>
    <row r="2" spans="1:4" s="89" customFormat="1" ht="15.75" customHeight="1">
      <c r="A2" s="2" t="s">
        <v>31</v>
      </c>
      <c r="B2" s="441">
        <v>44377</v>
      </c>
    </row>
    <row r="3" spans="1:4" s="89" customFormat="1" ht="15.75" customHeight="1">
      <c r="A3" s="129"/>
    </row>
    <row r="4" spans="1:4" s="89" customFormat="1" ht="15.75" customHeight="1" thickBot="1">
      <c r="A4" s="89" t="s">
        <v>86</v>
      </c>
      <c r="B4" s="253" t="s">
        <v>282</v>
      </c>
      <c r="D4" s="52" t="s">
        <v>73</v>
      </c>
    </row>
    <row r="5" spans="1:4" ht="38.25">
      <c r="A5" s="130" t="s">
        <v>6</v>
      </c>
      <c r="B5" s="283" t="s">
        <v>336</v>
      </c>
      <c r="C5" s="131" t="s">
        <v>90</v>
      </c>
      <c r="D5" s="132" t="s">
        <v>91</v>
      </c>
    </row>
    <row r="6" spans="1:4">
      <c r="A6" s="95">
        <v>1</v>
      </c>
      <c r="B6" s="133" t="s">
        <v>35</v>
      </c>
      <c r="C6" s="134">
        <v>38354494.7487</v>
      </c>
      <c r="D6" s="135"/>
    </row>
    <row r="7" spans="1:4">
      <c r="A7" s="95">
        <v>2</v>
      </c>
      <c r="B7" s="136" t="s">
        <v>36</v>
      </c>
      <c r="C7" s="137">
        <v>179921654.03280002</v>
      </c>
      <c r="D7" s="138"/>
    </row>
    <row r="8" spans="1:4">
      <c r="A8" s="95">
        <v>3</v>
      </c>
      <c r="B8" s="136" t="s">
        <v>37</v>
      </c>
      <c r="C8" s="137">
        <v>92689951.008499995</v>
      </c>
      <c r="D8" s="138"/>
    </row>
    <row r="9" spans="1:4">
      <c r="A9" s="95">
        <v>4</v>
      </c>
      <c r="B9" s="136" t="s">
        <v>38</v>
      </c>
      <c r="C9" s="137">
        <v>33896829.280000001</v>
      </c>
      <c r="D9" s="138"/>
    </row>
    <row r="10" spans="1:4">
      <c r="A10" s="95">
        <v>5</v>
      </c>
      <c r="B10" s="136" t="s">
        <v>39</v>
      </c>
      <c r="C10" s="137">
        <v>180247503.36999997</v>
      </c>
      <c r="D10" s="138"/>
    </row>
    <row r="11" spans="1:4">
      <c r="A11" s="95">
        <v>6.1</v>
      </c>
      <c r="B11" s="254" t="s">
        <v>40</v>
      </c>
      <c r="C11" s="139">
        <v>1079646358.5016999</v>
      </c>
      <c r="D11" s="140"/>
    </row>
    <row r="12" spans="1:4">
      <c r="A12" s="95">
        <v>6.2</v>
      </c>
      <c r="B12" s="255" t="s">
        <v>41</v>
      </c>
      <c r="C12" s="139">
        <v>-56442779.481371</v>
      </c>
      <c r="D12" s="140"/>
    </row>
    <row r="13" spans="1:4">
      <c r="A13" s="95"/>
      <c r="B13" s="618" t="s">
        <v>717</v>
      </c>
      <c r="C13" s="139">
        <v>16832445.728700001</v>
      </c>
      <c r="D13" s="140" t="s">
        <v>709</v>
      </c>
    </row>
    <row r="14" spans="1:4">
      <c r="A14" s="95"/>
      <c r="B14" s="618" t="s">
        <v>718</v>
      </c>
      <c r="C14" s="139">
        <v>6196702.7279709997</v>
      </c>
      <c r="D14" s="140"/>
    </row>
    <row r="15" spans="1:4">
      <c r="A15" s="95">
        <v>6</v>
      </c>
      <c r="B15" s="619" t="s">
        <v>42</v>
      </c>
      <c r="C15" s="619">
        <v>1023203579.0203289</v>
      </c>
      <c r="D15" s="619"/>
    </row>
    <row r="16" spans="1:4">
      <c r="A16" s="95">
        <v>7</v>
      </c>
      <c r="B16" s="136" t="s">
        <v>43</v>
      </c>
      <c r="C16" s="137">
        <v>13807222.825300001</v>
      </c>
      <c r="D16" s="138"/>
    </row>
    <row r="17" spans="1:4">
      <c r="A17" s="95">
        <v>8</v>
      </c>
      <c r="B17" s="281" t="s">
        <v>196</v>
      </c>
      <c r="C17" s="137">
        <v>18333543.166999999</v>
      </c>
      <c r="D17" s="138"/>
    </row>
    <row r="18" spans="1:4">
      <c r="A18" s="95">
        <v>9</v>
      </c>
      <c r="B18" s="136" t="s">
        <v>44</v>
      </c>
      <c r="C18" s="137">
        <v>17062704.219999999</v>
      </c>
      <c r="D18" s="138"/>
    </row>
    <row r="19" spans="1:4">
      <c r="A19" s="95">
        <v>10</v>
      </c>
      <c r="B19" s="136" t="s">
        <v>45</v>
      </c>
      <c r="C19" s="137">
        <v>35525140.600000001</v>
      </c>
      <c r="D19" s="138"/>
    </row>
    <row r="20" spans="1:4">
      <c r="A20" s="95">
        <v>10.1</v>
      </c>
      <c r="B20" s="141" t="s">
        <v>88</v>
      </c>
      <c r="C20" s="137">
        <v>6044037.4500000002</v>
      </c>
      <c r="D20" s="140" t="s">
        <v>710</v>
      </c>
    </row>
    <row r="21" spans="1:4">
      <c r="A21" s="95">
        <v>11</v>
      </c>
      <c r="B21" s="142" t="s">
        <v>46</v>
      </c>
      <c r="C21" s="143">
        <v>10367038.963599999</v>
      </c>
      <c r="D21" s="144"/>
    </row>
    <row r="22" spans="1:4">
      <c r="A22" s="95">
        <v>12</v>
      </c>
      <c r="B22" s="145" t="s">
        <v>47</v>
      </c>
      <c r="C22" s="146">
        <f>SUM(C6:C10,C15:C18,C19,C21)</f>
        <v>1643409661.2362289</v>
      </c>
      <c r="D22" s="147"/>
    </row>
    <row r="23" spans="1:4">
      <c r="A23" s="95">
        <v>13</v>
      </c>
      <c r="B23" s="136" t="s">
        <v>49</v>
      </c>
      <c r="C23" s="148">
        <v>17501144.460000001</v>
      </c>
      <c r="D23" s="149"/>
    </row>
    <row r="24" spans="1:4">
      <c r="A24" s="95">
        <v>14</v>
      </c>
      <c r="B24" s="136" t="s">
        <v>50</v>
      </c>
      <c r="C24" s="137">
        <v>203273571.85979998</v>
      </c>
      <c r="D24" s="138"/>
    </row>
    <row r="25" spans="1:4">
      <c r="A25" s="95">
        <v>15</v>
      </c>
      <c r="B25" s="136" t="s">
        <v>51</v>
      </c>
      <c r="C25" s="137">
        <v>193916419.9544</v>
      </c>
      <c r="D25" s="138"/>
    </row>
    <row r="26" spans="1:4">
      <c r="A26" s="95">
        <v>16</v>
      </c>
      <c r="B26" s="136" t="s">
        <v>52</v>
      </c>
      <c r="C26" s="137">
        <v>406591269.10229999</v>
      </c>
      <c r="D26" s="138"/>
    </row>
    <row r="27" spans="1:4">
      <c r="A27" s="95">
        <v>17</v>
      </c>
      <c r="B27" s="136" t="s">
        <v>53</v>
      </c>
      <c r="C27" s="137">
        <v>0</v>
      </c>
      <c r="D27" s="138"/>
    </row>
    <row r="28" spans="1:4">
      <c r="A28" s="95">
        <v>18</v>
      </c>
      <c r="B28" s="136" t="s">
        <v>54</v>
      </c>
      <c r="C28" s="137">
        <v>507257561.12949997</v>
      </c>
      <c r="D28" s="138"/>
    </row>
    <row r="29" spans="1:4">
      <c r="A29" s="95">
        <v>19</v>
      </c>
      <c r="B29" s="136" t="s">
        <v>55</v>
      </c>
      <c r="C29" s="137">
        <v>11082277.116500001</v>
      </c>
      <c r="D29" s="138"/>
    </row>
    <row r="30" spans="1:4">
      <c r="A30" s="95">
        <v>20</v>
      </c>
      <c r="B30" s="136" t="s">
        <v>56</v>
      </c>
      <c r="C30" s="137">
        <v>24928302.360799998</v>
      </c>
      <c r="D30" s="138"/>
    </row>
    <row r="31" spans="1:4">
      <c r="A31" s="95"/>
      <c r="B31" s="617" t="s">
        <v>744</v>
      </c>
      <c r="C31" s="143">
        <v>187727.71327479929</v>
      </c>
      <c r="D31" s="144" t="s">
        <v>709</v>
      </c>
    </row>
    <row r="32" spans="1:4">
      <c r="A32" s="95">
        <v>21</v>
      </c>
      <c r="B32" s="142" t="s">
        <v>57</v>
      </c>
      <c r="C32" s="143">
        <v>15485470</v>
      </c>
      <c r="D32" s="144"/>
    </row>
    <row r="33" spans="1:4">
      <c r="A33" s="95">
        <v>21.1</v>
      </c>
      <c r="B33" s="150" t="s">
        <v>89</v>
      </c>
      <c r="C33" s="151">
        <v>15485470</v>
      </c>
      <c r="D33" s="152" t="s">
        <v>711</v>
      </c>
    </row>
    <row r="34" spans="1:4">
      <c r="A34" s="95">
        <v>22</v>
      </c>
      <c r="B34" s="145" t="s">
        <v>58</v>
      </c>
      <c r="C34" s="146">
        <v>1380036015.9832997</v>
      </c>
      <c r="D34" s="147"/>
    </row>
    <row r="35" spans="1:4">
      <c r="A35" s="95">
        <v>23</v>
      </c>
      <c r="B35" s="142" t="s">
        <v>60</v>
      </c>
      <c r="C35" s="137">
        <v>16181147</v>
      </c>
      <c r="D35" s="138" t="s">
        <v>712</v>
      </c>
    </row>
    <row r="36" spans="1:4">
      <c r="A36" s="95">
        <v>24</v>
      </c>
      <c r="B36" s="142" t="s">
        <v>61</v>
      </c>
      <c r="C36" s="137">
        <v>0</v>
      </c>
      <c r="D36" s="138"/>
    </row>
    <row r="37" spans="1:4">
      <c r="A37" s="95">
        <v>25</v>
      </c>
      <c r="B37" s="142" t="s">
        <v>62</v>
      </c>
      <c r="C37" s="137">
        <v>0</v>
      </c>
      <c r="D37" s="138"/>
    </row>
    <row r="38" spans="1:4">
      <c r="A38" s="95">
        <v>26</v>
      </c>
      <c r="B38" s="142" t="s">
        <v>63</v>
      </c>
      <c r="C38" s="137">
        <v>76412652.799999997</v>
      </c>
      <c r="D38" s="138" t="s">
        <v>713</v>
      </c>
    </row>
    <row r="39" spans="1:4">
      <c r="A39" s="95">
        <v>27</v>
      </c>
      <c r="B39" s="142" t="s">
        <v>64</v>
      </c>
      <c r="C39" s="137">
        <v>145644220.53</v>
      </c>
      <c r="D39" s="138" t="s">
        <v>714</v>
      </c>
    </row>
    <row r="40" spans="1:4">
      <c r="A40" s="95">
        <v>28</v>
      </c>
      <c r="B40" s="142" t="s">
        <v>65</v>
      </c>
      <c r="C40" s="137">
        <v>15622274.9705</v>
      </c>
      <c r="D40" s="138" t="s">
        <v>715</v>
      </c>
    </row>
    <row r="41" spans="1:4">
      <c r="A41" s="95">
        <v>29</v>
      </c>
      <c r="B41" s="142" t="s">
        <v>66</v>
      </c>
      <c r="C41" s="137">
        <v>9513350.1799999997</v>
      </c>
      <c r="D41" s="138" t="s">
        <v>716</v>
      </c>
    </row>
    <row r="42" spans="1:4" ht="15" thickBot="1">
      <c r="A42" s="153">
        <v>30</v>
      </c>
      <c r="B42" s="154" t="s">
        <v>263</v>
      </c>
      <c r="C42" s="155">
        <f>SUM(C35:C41)</f>
        <v>263373645.48049998</v>
      </c>
      <c r="D42" s="156"/>
    </row>
  </sheetData>
  <pageMargins left="0.7" right="0.7" top="0.75" bottom="0.75" header="0.3" footer="0.3"/>
  <pageSetup paperSize="9" scale="66"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view="pageBreakPreview" zoomScale="60" zoomScaleNormal="90" workbookViewId="0">
      <pane xSplit="1" ySplit="4" topLeftCell="B5" activePane="bottomRight" state="frozen"/>
      <selection activeCell="B9" sqref="B9"/>
      <selection pane="topRight" activeCell="B9" sqref="B9"/>
      <selection pane="bottomLeft" activeCell="B9" sqref="B9"/>
      <selection pane="bottomRight" activeCell="G26" sqref="G26"/>
    </sheetView>
  </sheetViews>
  <sheetFormatPr defaultColWidth="9.140625" defaultRowHeight="12.75"/>
  <cols>
    <col min="1" max="1" width="10.5703125" style="4" bestFit="1" customWidth="1"/>
    <col min="2" max="2" width="63.5703125" style="4" customWidth="1"/>
    <col min="3" max="3" width="13.140625" style="4" bestFit="1" customWidth="1"/>
    <col min="4" max="4" width="16.7109375" style="4" bestFit="1" customWidth="1"/>
    <col min="5" max="5" width="13.140625" style="4" bestFit="1" customWidth="1"/>
    <col min="6" max="6" width="16.7109375" style="4" bestFit="1" customWidth="1"/>
    <col min="7" max="11" width="13.140625" style="4" bestFit="1" customWidth="1"/>
    <col min="12" max="12" width="13.140625" style="50" bestFit="1" customWidth="1"/>
    <col min="13" max="13" width="14.140625" style="50" bestFit="1" customWidth="1"/>
    <col min="14" max="17" width="13.140625" style="50" bestFit="1" customWidth="1"/>
    <col min="18" max="18" width="13.140625" style="50" customWidth="1"/>
    <col min="19" max="19" width="20.85546875" style="50" customWidth="1"/>
    <col min="20" max="16384" width="9.140625" style="50"/>
  </cols>
  <sheetData>
    <row r="1" spans="1:19">
      <c r="A1" s="2" t="s">
        <v>30</v>
      </c>
      <c r="B1" s="3" t="str">
        <f>'Info '!C2</f>
        <v>JSC "BasisBank"</v>
      </c>
    </row>
    <row r="2" spans="1:19">
      <c r="A2" s="2" t="s">
        <v>31</v>
      </c>
      <c r="B2" s="441">
        <v>44377</v>
      </c>
    </row>
    <row r="4" spans="1:19" ht="39" thickBot="1">
      <c r="A4" s="4" t="s">
        <v>246</v>
      </c>
      <c r="B4" s="305" t="s">
        <v>371</v>
      </c>
    </row>
    <row r="5" spans="1:19" s="291" customFormat="1">
      <c r="A5" s="286"/>
      <c r="B5" s="287"/>
      <c r="C5" s="288" t="s">
        <v>0</v>
      </c>
      <c r="D5" s="288" t="s">
        <v>1</v>
      </c>
      <c r="E5" s="288" t="s">
        <v>2</v>
      </c>
      <c r="F5" s="288" t="s">
        <v>3</v>
      </c>
      <c r="G5" s="288" t="s">
        <v>4</v>
      </c>
      <c r="H5" s="288" t="s">
        <v>5</v>
      </c>
      <c r="I5" s="288" t="s">
        <v>8</v>
      </c>
      <c r="J5" s="288" t="s">
        <v>9</v>
      </c>
      <c r="K5" s="288" t="s">
        <v>10</v>
      </c>
      <c r="L5" s="288" t="s">
        <v>11</v>
      </c>
      <c r="M5" s="288" t="s">
        <v>12</v>
      </c>
      <c r="N5" s="288" t="s">
        <v>13</v>
      </c>
      <c r="O5" s="288" t="s">
        <v>354</v>
      </c>
      <c r="P5" s="288" t="s">
        <v>355</v>
      </c>
      <c r="Q5" s="288" t="s">
        <v>356</v>
      </c>
      <c r="R5" s="289" t="s">
        <v>357</v>
      </c>
      <c r="S5" s="290" t="s">
        <v>358</v>
      </c>
    </row>
    <row r="6" spans="1:19" s="291" customFormat="1" ht="99" customHeight="1">
      <c r="A6" s="292"/>
      <c r="B6" s="697" t="s">
        <v>359</v>
      </c>
      <c r="C6" s="693">
        <v>0</v>
      </c>
      <c r="D6" s="694"/>
      <c r="E6" s="693">
        <v>0.2</v>
      </c>
      <c r="F6" s="694"/>
      <c r="G6" s="693">
        <v>0.35</v>
      </c>
      <c r="H6" s="694"/>
      <c r="I6" s="693">
        <v>0.5</v>
      </c>
      <c r="J6" s="694"/>
      <c r="K6" s="693">
        <v>0.75</v>
      </c>
      <c r="L6" s="694"/>
      <c r="M6" s="693">
        <v>1</v>
      </c>
      <c r="N6" s="694"/>
      <c r="O6" s="693">
        <v>1.5</v>
      </c>
      <c r="P6" s="694"/>
      <c r="Q6" s="693">
        <v>2.5</v>
      </c>
      <c r="R6" s="694"/>
      <c r="S6" s="695" t="s">
        <v>245</v>
      </c>
    </row>
    <row r="7" spans="1:19" s="291" customFormat="1" ht="30.75" customHeight="1">
      <c r="A7" s="292"/>
      <c r="B7" s="698"/>
      <c r="C7" s="282" t="s">
        <v>248</v>
      </c>
      <c r="D7" s="282" t="s">
        <v>247</v>
      </c>
      <c r="E7" s="282" t="s">
        <v>248</v>
      </c>
      <c r="F7" s="282" t="s">
        <v>247</v>
      </c>
      <c r="G7" s="282" t="s">
        <v>248</v>
      </c>
      <c r="H7" s="282" t="s">
        <v>247</v>
      </c>
      <c r="I7" s="282" t="s">
        <v>248</v>
      </c>
      <c r="J7" s="282" t="s">
        <v>247</v>
      </c>
      <c r="K7" s="282" t="s">
        <v>248</v>
      </c>
      <c r="L7" s="282" t="s">
        <v>247</v>
      </c>
      <c r="M7" s="282" t="s">
        <v>248</v>
      </c>
      <c r="N7" s="282" t="s">
        <v>247</v>
      </c>
      <c r="O7" s="282" t="s">
        <v>248</v>
      </c>
      <c r="P7" s="282" t="s">
        <v>247</v>
      </c>
      <c r="Q7" s="282" t="s">
        <v>248</v>
      </c>
      <c r="R7" s="282" t="s">
        <v>247</v>
      </c>
      <c r="S7" s="696"/>
    </row>
    <row r="8" spans="1:19" s="159" customFormat="1">
      <c r="A8" s="157">
        <v>1</v>
      </c>
      <c r="B8" s="1" t="s">
        <v>93</v>
      </c>
      <c r="C8" s="158">
        <v>202197983.96000001</v>
      </c>
      <c r="D8" s="158"/>
      <c r="E8" s="158">
        <v>0</v>
      </c>
      <c r="F8" s="158"/>
      <c r="G8" s="158">
        <v>0</v>
      </c>
      <c r="H8" s="158"/>
      <c r="I8" s="158">
        <v>0</v>
      </c>
      <c r="J8" s="158"/>
      <c r="K8" s="158">
        <v>0</v>
      </c>
      <c r="L8" s="158"/>
      <c r="M8" s="158">
        <v>178613883.01840001</v>
      </c>
      <c r="N8" s="158"/>
      <c r="O8" s="158">
        <v>0</v>
      </c>
      <c r="P8" s="158"/>
      <c r="Q8" s="158">
        <v>0</v>
      </c>
      <c r="R8" s="158"/>
      <c r="S8" s="306">
        <v>178613883.01840001</v>
      </c>
    </row>
    <row r="9" spans="1:19" s="159" customFormat="1">
      <c r="A9" s="157">
        <v>2</v>
      </c>
      <c r="B9" s="1" t="s">
        <v>94</v>
      </c>
      <c r="C9" s="158">
        <v>0</v>
      </c>
      <c r="D9" s="158"/>
      <c r="E9" s="158">
        <v>0</v>
      </c>
      <c r="F9" s="158"/>
      <c r="G9" s="158">
        <v>0</v>
      </c>
      <c r="H9" s="158"/>
      <c r="I9" s="158">
        <v>0</v>
      </c>
      <c r="J9" s="158"/>
      <c r="K9" s="158">
        <v>0</v>
      </c>
      <c r="L9" s="158"/>
      <c r="M9" s="158">
        <v>0</v>
      </c>
      <c r="N9" s="158"/>
      <c r="O9" s="158">
        <v>0</v>
      </c>
      <c r="P9" s="158"/>
      <c r="Q9" s="158">
        <v>0</v>
      </c>
      <c r="R9" s="158"/>
      <c r="S9" s="306">
        <v>0</v>
      </c>
    </row>
    <row r="10" spans="1:19" s="159" customFormat="1">
      <c r="A10" s="157">
        <v>3</v>
      </c>
      <c r="B10" s="1" t="s">
        <v>265</v>
      </c>
      <c r="C10" s="158">
        <v>0</v>
      </c>
      <c r="D10" s="158">
        <v>0</v>
      </c>
      <c r="E10" s="158">
        <v>0</v>
      </c>
      <c r="F10" s="158">
        <v>0</v>
      </c>
      <c r="G10" s="158">
        <v>0</v>
      </c>
      <c r="H10" s="158">
        <v>0</v>
      </c>
      <c r="I10" s="158">
        <v>0</v>
      </c>
      <c r="J10" s="158">
        <v>0</v>
      </c>
      <c r="K10" s="158">
        <v>0</v>
      </c>
      <c r="L10" s="158">
        <v>0</v>
      </c>
      <c r="M10" s="158">
        <v>13919537.187100001</v>
      </c>
      <c r="N10" s="158">
        <v>0</v>
      </c>
      <c r="O10" s="158">
        <v>0</v>
      </c>
      <c r="P10" s="158">
        <v>0</v>
      </c>
      <c r="Q10" s="158">
        <v>0</v>
      </c>
      <c r="R10" s="158">
        <v>0</v>
      </c>
      <c r="S10" s="306">
        <v>13919537.187100001</v>
      </c>
    </row>
    <row r="11" spans="1:19" s="159" customFormat="1">
      <c r="A11" s="157">
        <v>4</v>
      </c>
      <c r="B11" s="1" t="s">
        <v>95</v>
      </c>
      <c r="C11" s="158">
        <v>0</v>
      </c>
      <c r="D11" s="158"/>
      <c r="E11" s="158">
        <v>0</v>
      </c>
      <c r="F11" s="158"/>
      <c r="G11" s="158">
        <v>0</v>
      </c>
      <c r="H11" s="158"/>
      <c r="I11" s="158">
        <v>0</v>
      </c>
      <c r="J11" s="158"/>
      <c r="K11" s="158">
        <v>0</v>
      </c>
      <c r="L11" s="158"/>
      <c r="M11" s="158">
        <v>0</v>
      </c>
      <c r="N11" s="158"/>
      <c r="O11" s="158">
        <v>0</v>
      </c>
      <c r="P11" s="158"/>
      <c r="Q11" s="158">
        <v>0</v>
      </c>
      <c r="R11" s="158"/>
      <c r="S11" s="306">
        <v>0</v>
      </c>
    </row>
    <row r="12" spans="1:19" s="159" customFormat="1">
      <c r="A12" s="157">
        <v>5</v>
      </c>
      <c r="B12" s="1" t="s">
        <v>96</v>
      </c>
      <c r="C12" s="158">
        <v>0</v>
      </c>
      <c r="D12" s="158"/>
      <c r="E12" s="158">
        <v>0</v>
      </c>
      <c r="F12" s="158"/>
      <c r="G12" s="158">
        <v>0</v>
      </c>
      <c r="H12" s="158"/>
      <c r="I12" s="158">
        <v>0</v>
      </c>
      <c r="J12" s="158"/>
      <c r="K12" s="158">
        <v>0</v>
      </c>
      <c r="L12" s="158"/>
      <c r="M12" s="158">
        <v>0</v>
      </c>
      <c r="N12" s="158"/>
      <c r="O12" s="158">
        <v>0</v>
      </c>
      <c r="P12" s="158"/>
      <c r="Q12" s="158">
        <v>0</v>
      </c>
      <c r="R12" s="158"/>
      <c r="S12" s="306">
        <v>0</v>
      </c>
    </row>
    <row r="13" spans="1:19" s="159" customFormat="1">
      <c r="A13" s="157">
        <v>6</v>
      </c>
      <c r="B13" s="1" t="s">
        <v>97</v>
      </c>
      <c r="C13" s="158">
        <v>0</v>
      </c>
      <c r="D13" s="158"/>
      <c r="E13" s="158">
        <v>81583041.005899996</v>
      </c>
      <c r="F13" s="158"/>
      <c r="G13" s="158">
        <v>0</v>
      </c>
      <c r="H13" s="158"/>
      <c r="I13" s="158">
        <v>10618122.445699999</v>
      </c>
      <c r="J13" s="158"/>
      <c r="K13" s="158">
        <v>0</v>
      </c>
      <c r="L13" s="158"/>
      <c r="M13" s="158">
        <v>488332.57770000002</v>
      </c>
      <c r="N13" s="158"/>
      <c r="O13" s="158">
        <v>0</v>
      </c>
      <c r="P13" s="158"/>
      <c r="Q13" s="158">
        <v>0</v>
      </c>
      <c r="R13" s="158"/>
      <c r="S13" s="306">
        <v>22114002.001729999</v>
      </c>
    </row>
    <row r="14" spans="1:19" s="159" customFormat="1">
      <c r="A14" s="157">
        <v>7</v>
      </c>
      <c r="B14" s="1" t="s">
        <v>98</v>
      </c>
      <c r="C14" s="158">
        <v>0</v>
      </c>
      <c r="D14" s="158">
        <v>0</v>
      </c>
      <c r="E14" s="158">
        <v>0</v>
      </c>
      <c r="F14" s="158">
        <v>0</v>
      </c>
      <c r="G14" s="158">
        <v>0</v>
      </c>
      <c r="H14" s="158">
        <v>8000</v>
      </c>
      <c r="I14" s="158">
        <v>0</v>
      </c>
      <c r="J14" s="158">
        <v>0</v>
      </c>
      <c r="K14" s="158">
        <v>0</v>
      </c>
      <c r="L14" s="158">
        <v>938238.15146000008</v>
      </c>
      <c r="M14" s="158">
        <v>718169014.82488108</v>
      </c>
      <c r="N14" s="158">
        <v>81388628.409919724</v>
      </c>
      <c r="O14" s="158">
        <v>0</v>
      </c>
      <c r="P14" s="158">
        <v>0</v>
      </c>
      <c r="Q14" s="158">
        <v>0</v>
      </c>
      <c r="R14" s="158">
        <v>0</v>
      </c>
      <c r="S14" s="306">
        <v>800264121.84839582</v>
      </c>
    </row>
    <row r="15" spans="1:19" s="159" customFormat="1">
      <c r="A15" s="157">
        <v>8</v>
      </c>
      <c r="B15" s="1" t="s">
        <v>99</v>
      </c>
      <c r="C15" s="158">
        <v>0</v>
      </c>
      <c r="D15" s="158">
        <v>0</v>
      </c>
      <c r="E15" s="158">
        <v>0</v>
      </c>
      <c r="F15" s="158">
        <v>0</v>
      </c>
      <c r="G15" s="158">
        <v>0</v>
      </c>
      <c r="H15" s="158">
        <v>25000</v>
      </c>
      <c r="I15" s="158">
        <v>0</v>
      </c>
      <c r="J15" s="158">
        <v>0</v>
      </c>
      <c r="K15" s="158">
        <v>117381545.8690428</v>
      </c>
      <c r="L15" s="158">
        <v>373973.15769999957</v>
      </c>
      <c r="M15" s="158">
        <v>0</v>
      </c>
      <c r="N15" s="158">
        <v>184763.22499999998</v>
      </c>
      <c r="O15" s="158">
        <v>0</v>
      </c>
      <c r="P15" s="158">
        <v>11906.700000000004</v>
      </c>
      <c r="Q15" s="158">
        <v>0</v>
      </c>
      <c r="R15" s="158">
        <v>0</v>
      </c>
      <c r="S15" s="306">
        <v>88528012.545057088</v>
      </c>
    </row>
    <row r="16" spans="1:19" s="159" customFormat="1" ht="25.5">
      <c r="A16" s="157">
        <v>9</v>
      </c>
      <c r="B16" s="1" t="s">
        <v>100</v>
      </c>
      <c r="C16" s="158">
        <v>0</v>
      </c>
      <c r="D16" s="158">
        <v>0</v>
      </c>
      <c r="E16" s="158">
        <v>0</v>
      </c>
      <c r="F16" s="158">
        <v>0</v>
      </c>
      <c r="G16" s="158">
        <v>28710574.8083461</v>
      </c>
      <c r="H16" s="158">
        <v>0</v>
      </c>
      <c r="I16" s="158">
        <v>871057.87977250002</v>
      </c>
      <c r="J16" s="158">
        <v>0</v>
      </c>
      <c r="K16" s="158">
        <v>0</v>
      </c>
      <c r="L16" s="158">
        <v>0</v>
      </c>
      <c r="M16" s="158">
        <v>24453.445602399999</v>
      </c>
      <c r="N16" s="158">
        <v>0</v>
      </c>
      <c r="O16" s="158">
        <v>0</v>
      </c>
      <c r="P16" s="158">
        <v>0</v>
      </c>
      <c r="Q16" s="158">
        <v>0</v>
      </c>
      <c r="R16" s="158">
        <v>0</v>
      </c>
      <c r="S16" s="306">
        <v>10508683.568409784</v>
      </c>
    </row>
    <row r="17" spans="1:19" s="159" customFormat="1">
      <c r="A17" s="157">
        <v>10</v>
      </c>
      <c r="B17" s="1" t="s">
        <v>101</v>
      </c>
      <c r="C17" s="158">
        <v>0</v>
      </c>
      <c r="D17" s="158">
        <v>0</v>
      </c>
      <c r="E17" s="158">
        <v>0</v>
      </c>
      <c r="F17" s="158">
        <v>0</v>
      </c>
      <c r="G17" s="158">
        <v>0</v>
      </c>
      <c r="H17" s="158">
        <v>0</v>
      </c>
      <c r="I17" s="158">
        <v>0</v>
      </c>
      <c r="J17" s="158">
        <v>0</v>
      </c>
      <c r="K17" s="158">
        <v>0</v>
      </c>
      <c r="L17" s="158">
        <v>0</v>
      </c>
      <c r="M17" s="158">
        <v>14393599.9622047</v>
      </c>
      <c r="N17" s="158">
        <v>0</v>
      </c>
      <c r="O17" s="158">
        <v>304334.2844</v>
      </c>
      <c r="P17" s="158">
        <v>0</v>
      </c>
      <c r="Q17" s="158">
        <v>0</v>
      </c>
      <c r="R17" s="158">
        <v>0</v>
      </c>
      <c r="S17" s="306">
        <v>14850101.3888047</v>
      </c>
    </row>
    <row r="18" spans="1:19" s="159" customFormat="1">
      <c r="A18" s="157">
        <v>11</v>
      </c>
      <c r="B18" s="1" t="s">
        <v>102</v>
      </c>
      <c r="C18" s="158">
        <v>0</v>
      </c>
      <c r="D18" s="158">
        <v>0</v>
      </c>
      <c r="E18" s="158">
        <v>0</v>
      </c>
      <c r="F18" s="158">
        <v>0</v>
      </c>
      <c r="G18" s="158">
        <v>0</v>
      </c>
      <c r="H18" s="158">
        <v>0</v>
      </c>
      <c r="I18" s="158">
        <v>0</v>
      </c>
      <c r="J18" s="158">
        <v>0</v>
      </c>
      <c r="K18" s="158">
        <v>0</v>
      </c>
      <c r="L18" s="158">
        <v>2021.27</v>
      </c>
      <c r="M18" s="158">
        <v>25011417.957715102</v>
      </c>
      <c r="N18" s="158">
        <v>152220</v>
      </c>
      <c r="O18" s="158">
        <v>7725985.7196139004</v>
      </c>
      <c r="P18" s="158">
        <v>141653.79500000007</v>
      </c>
      <c r="Q18" s="158">
        <v>6579443.1469999999</v>
      </c>
      <c r="R18" s="158">
        <v>0</v>
      </c>
      <c r="S18" s="306">
        <v>53415221.049635954</v>
      </c>
    </row>
    <row r="19" spans="1:19" s="159" customFormat="1">
      <c r="A19" s="157">
        <v>12</v>
      </c>
      <c r="B19" s="1" t="s">
        <v>103</v>
      </c>
      <c r="C19" s="158">
        <v>0</v>
      </c>
      <c r="D19" s="158">
        <v>0</v>
      </c>
      <c r="E19" s="158">
        <v>0</v>
      </c>
      <c r="F19" s="158">
        <v>0</v>
      </c>
      <c r="G19" s="158">
        <v>0</v>
      </c>
      <c r="H19" s="158">
        <v>0</v>
      </c>
      <c r="I19" s="158">
        <v>0</v>
      </c>
      <c r="J19" s="158">
        <v>0</v>
      </c>
      <c r="K19" s="158">
        <v>0</v>
      </c>
      <c r="L19" s="158">
        <v>21697.864999999998</v>
      </c>
      <c r="M19" s="158">
        <v>32583147.332366999</v>
      </c>
      <c r="N19" s="158">
        <v>8864611.7118999995</v>
      </c>
      <c r="O19" s="158">
        <v>0</v>
      </c>
      <c r="P19" s="158">
        <v>4137.8050000000003</v>
      </c>
      <c r="Q19" s="158">
        <v>0</v>
      </c>
      <c r="R19" s="158">
        <v>0</v>
      </c>
      <c r="S19" s="306">
        <v>41470239.150517002</v>
      </c>
    </row>
    <row r="20" spans="1:19" s="159" customFormat="1">
      <c r="A20" s="157">
        <v>13</v>
      </c>
      <c r="B20" s="1" t="s">
        <v>244</v>
      </c>
      <c r="C20" s="158">
        <v>0</v>
      </c>
      <c r="D20" s="158"/>
      <c r="E20" s="158">
        <v>0</v>
      </c>
      <c r="F20" s="158"/>
      <c r="G20" s="158">
        <v>0</v>
      </c>
      <c r="H20" s="158"/>
      <c r="I20" s="158">
        <v>0</v>
      </c>
      <c r="J20" s="158"/>
      <c r="K20" s="158">
        <v>0</v>
      </c>
      <c r="L20" s="158"/>
      <c r="M20" s="158">
        <v>0</v>
      </c>
      <c r="N20" s="158"/>
      <c r="O20" s="158">
        <v>0</v>
      </c>
      <c r="P20" s="158"/>
      <c r="Q20" s="158">
        <v>0</v>
      </c>
      <c r="R20" s="158"/>
      <c r="S20" s="306">
        <v>0</v>
      </c>
    </row>
    <row r="21" spans="1:19" s="159" customFormat="1">
      <c r="A21" s="157">
        <v>14</v>
      </c>
      <c r="B21" s="1" t="s">
        <v>105</v>
      </c>
      <c r="C21" s="158">
        <v>38494244.7487</v>
      </c>
      <c r="D21" s="158">
        <v>0</v>
      </c>
      <c r="E21" s="158">
        <v>0</v>
      </c>
      <c r="F21" s="158">
        <v>0</v>
      </c>
      <c r="G21" s="158">
        <v>0</v>
      </c>
      <c r="H21" s="158">
        <v>47408.002699999997</v>
      </c>
      <c r="I21" s="158">
        <v>0</v>
      </c>
      <c r="J21" s="158">
        <v>0</v>
      </c>
      <c r="K21" s="158">
        <v>0</v>
      </c>
      <c r="L21" s="158">
        <v>716462.14</v>
      </c>
      <c r="M21" s="158">
        <v>156564733.77196801</v>
      </c>
      <c r="N21" s="158">
        <v>3434846.5957100005</v>
      </c>
      <c r="O21" s="158">
        <v>0</v>
      </c>
      <c r="P21" s="158">
        <v>62417.965000000004</v>
      </c>
      <c r="Q21" s="158">
        <v>17000000</v>
      </c>
      <c r="R21" s="158">
        <v>0</v>
      </c>
      <c r="S21" s="306">
        <v>203147146.72112301</v>
      </c>
    </row>
    <row r="22" spans="1:19" ht="13.5" thickBot="1">
      <c r="A22" s="160"/>
      <c r="B22" s="161" t="s">
        <v>106</v>
      </c>
      <c r="C22" s="162">
        <v>240692228.7087</v>
      </c>
      <c r="D22" s="162">
        <v>0</v>
      </c>
      <c r="E22" s="162">
        <v>81583041.005899996</v>
      </c>
      <c r="F22" s="162">
        <v>0</v>
      </c>
      <c r="G22" s="162">
        <v>28710574.8083461</v>
      </c>
      <c r="H22" s="162">
        <v>80408.002699999997</v>
      </c>
      <c r="I22" s="162">
        <v>11489180.325472498</v>
      </c>
      <c r="J22" s="162">
        <v>0</v>
      </c>
      <c r="K22" s="162">
        <v>117381545.8690428</v>
      </c>
      <c r="L22" s="162">
        <v>2052392.5841599996</v>
      </c>
      <c r="M22" s="162">
        <v>1139768120.0779383</v>
      </c>
      <c r="N22" s="162">
        <v>94025069.942529708</v>
      </c>
      <c r="O22" s="162">
        <v>8030320.0040139006</v>
      </c>
      <c r="P22" s="162">
        <v>220116.26500000007</v>
      </c>
      <c r="Q22" s="162">
        <v>23579443.147</v>
      </c>
      <c r="R22" s="162">
        <v>0</v>
      </c>
      <c r="S22" s="307">
        <v>1426830948.4791732</v>
      </c>
    </row>
    <row r="43" spans="3:19">
      <c r="C43" s="216"/>
      <c r="D43" s="216"/>
      <c r="E43" s="216"/>
      <c r="F43" s="216"/>
      <c r="G43" s="216"/>
      <c r="H43" s="216"/>
      <c r="I43" s="216"/>
      <c r="J43" s="216"/>
      <c r="K43" s="216"/>
      <c r="L43" s="216"/>
      <c r="M43" s="216"/>
      <c r="N43" s="216"/>
      <c r="O43" s="216"/>
      <c r="P43" s="216"/>
      <c r="Q43" s="216"/>
      <c r="R43" s="216"/>
      <c r="S43" s="216"/>
    </row>
    <row r="44" spans="3:19">
      <c r="C44" s="216"/>
      <c r="D44" s="216"/>
      <c r="E44" s="216"/>
      <c r="F44" s="216"/>
      <c r="G44" s="216"/>
      <c r="H44" s="216"/>
      <c r="I44" s="216"/>
      <c r="J44" s="216"/>
      <c r="K44" s="216"/>
      <c r="L44" s="216"/>
      <c r="M44" s="216"/>
      <c r="N44" s="216"/>
      <c r="O44" s="216"/>
      <c r="P44" s="216"/>
      <c r="Q44" s="216"/>
      <c r="R44" s="216"/>
      <c r="S44" s="216"/>
    </row>
    <row r="45" spans="3:19">
      <c r="C45" s="216"/>
      <c r="D45" s="216"/>
      <c r="E45" s="216"/>
      <c r="F45" s="216"/>
      <c r="G45" s="216"/>
      <c r="H45" s="216"/>
      <c r="I45" s="216"/>
      <c r="J45" s="216"/>
      <c r="K45" s="216"/>
      <c r="L45" s="216"/>
      <c r="M45" s="216"/>
      <c r="N45" s="216"/>
      <c r="O45" s="216"/>
      <c r="P45" s="216"/>
      <c r="Q45" s="216"/>
      <c r="R45" s="216"/>
      <c r="S45" s="216"/>
    </row>
    <row r="46" spans="3:19">
      <c r="C46" s="216"/>
      <c r="D46" s="216"/>
      <c r="E46" s="216"/>
      <c r="F46" s="216"/>
      <c r="G46" s="216"/>
      <c r="H46" s="216"/>
      <c r="I46" s="216"/>
      <c r="J46" s="216"/>
      <c r="K46" s="216"/>
      <c r="L46" s="216"/>
      <c r="M46" s="216"/>
      <c r="N46" s="216"/>
      <c r="O46" s="216"/>
      <c r="P46" s="216"/>
      <c r="Q46" s="216"/>
      <c r="R46" s="216"/>
      <c r="S46" s="216"/>
    </row>
    <row r="47" spans="3:19">
      <c r="C47" s="216"/>
      <c r="D47" s="216"/>
      <c r="E47" s="216"/>
      <c r="F47" s="216"/>
      <c r="G47" s="216"/>
      <c r="H47" s="216"/>
      <c r="I47" s="216"/>
      <c r="J47" s="216"/>
      <c r="K47" s="216"/>
      <c r="L47" s="216"/>
      <c r="M47" s="216"/>
      <c r="N47" s="216"/>
      <c r="O47" s="216"/>
      <c r="P47" s="216"/>
      <c r="Q47" s="216"/>
      <c r="R47" s="216"/>
      <c r="S47" s="216"/>
    </row>
    <row r="48" spans="3:19">
      <c r="C48" s="216"/>
      <c r="D48" s="216"/>
      <c r="E48" s="216"/>
      <c r="F48" s="216"/>
      <c r="G48" s="216"/>
      <c r="H48" s="216"/>
      <c r="I48" s="216"/>
      <c r="J48" s="216"/>
      <c r="K48" s="216"/>
      <c r="L48" s="216"/>
      <c r="M48" s="216"/>
      <c r="N48" s="216"/>
      <c r="O48" s="216"/>
      <c r="P48" s="216"/>
      <c r="Q48" s="216"/>
      <c r="R48" s="216"/>
      <c r="S48" s="216"/>
    </row>
    <row r="49" spans="3:19">
      <c r="C49" s="216"/>
      <c r="D49" s="216"/>
      <c r="E49" s="216"/>
      <c r="F49" s="216"/>
      <c r="G49" s="216"/>
      <c r="H49" s="216"/>
      <c r="I49" s="216"/>
      <c r="J49" s="216"/>
      <c r="K49" s="216"/>
      <c r="L49" s="216"/>
      <c r="M49" s="216"/>
      <c r="N49" s="216"/>
      <c r="O49" s="216"/>
      <c r="P49" s="216"/>
      <c r="Q49" s="216"/>
      <c r="R49" s="216"/>
      <c r="S49" s="216"/>
    </row>
    <row r="50" spans="3:19">
      <c r="C50" s="216"/>
      <c r="D50" s="216"/>
      <c r="E50" s="216"/>
      <c r="F50" s="216"/>
      <c r="G50" s="216"/>
      <c r="H50" s="216"/>
      <c r="I50" s="216"/>
      <c r="J50" s="216"/>
      <c r="K50" s="216"/>
      <c r="L50" s="216"/>
      <c r="M50" s="216"/>
      <c r="N50" s="216"/>
      <c r="O50" s="216"/>
      <c r="P50" s="216"/>
      <c r="Q50" s="216"/>
      <c r="R50" s="216"/>
      <c r="S50" s="216"/>
    </row>
    <row r="51" spans="3:19">
      <c r="C51" s="216"/>
      <c r="D51" s="216"/>
      <c r="E51" s="216"/>
      <c r="F51" s="216"/>
      <c r="G51" s="216"/>
      <c r="H51" s="216"/>
      <c r="I51" s="216"/>
      <c r="J51" s="216"/>
      <c r="K51" s="216"/>
      <c r="L51" s="216"/>
      <c r="M51" s="216"/>
      <c r="N51" s="216"/>
      <c r="O51" s="216"/>
      <c r="P51" s="216"/>
      <c r="Q51" s="216"/>
      <c r="R51" s="216"/>
      <c r="S51" s="216"/>
    </row>
    <row r="52" spans="3:19">
      <c r="C52" s="216"/>
      <c r="D52" s="216"/>
      <c r="E52" s="216"/>
      <c r="F52" s="216"/>
      <c r="G52" s="216"/>
      <c r="H52" s="216"/>
      <c r="I52" s="216"/>
      <c r="J52" s="216"/>
      <c r="K52" s="216"/>
      <c r="L52" s="216"/>
      <c r="M52" s="216"/>
      <c r="N52" s="216"/>
      <c r="O52" s="216"/>
      <c r="P52" s="216"/>
      <c r="Q52" s="216"/>
      <c r="R52" s="216"/>
      <c r="S52" s="216"/>
    </row>
    <row r="53" spans="3:19">
      <c r="C53" s="216"/>
      <c r="D53" s="216"/>
      <c r="E53" s="216"/>
      <c r="F53" s="216"/>
      <c r="G53" s="216"/>
      <c r="H53" s="216"/>
      <c r="I53" s="216"/>
      <c r="J53" s="216"/>
      <c r="K53" s="216"/>
      <c r="L53" s="216"/>
      <c r="M53" s="216"/>
      <c r="N53" s="216"/>
      <c r="O53" s="216"/>
      <c r="P53" s="216"/>
      <c r="Q53" s="216"/>
      <c r="R53" s="216"/>
      <c r="S53" s="216"/>
    </row>
    <row r="54" spans="3:19">
      <c r="C54" s="216"/>
      <c r="D54" s="216"/>
      <c r="E54" s="216"/>
      <c r="F54" s="216"/>
      <c r="G54" s="216"/>
      <c r="H54" s="216"/>
      <c r="I54" s="216"/>
      <c r="J54" s="216"/>
      <c r="K54" s="216"/>
      <c r="L54" s="216"/>
      <c r="M54" s="216"/>
      <c r="N54" s="216"/>
      <c r="O54" s="216"/>
      <c r="P54" s="216"/>
      <c r="Q54" s="216"/>
      <c r="R54" s="216"/>
      <c r="S54" s="216"/>
    </row>
    <row r="55" spans="3:19">
      <c r="C55" s="216"/>
      <c r="D55" s="216"/>
      <c r="E55" s="216"/>
      <c r="F55" s="216"/>
      <c r="G55" s="216"/>
      <c r="H55" s="216"/>
      <c r="I55" s="216"/>
      <c r="J55" s="216"/>
      <c r="K55" s="216"/>
      <c r="L55" s="216"/>
      <c r="M55" s="216"/>
      <c r="N55" s="216"/>
      <c r="O55" s="216"/>
      <c r="P55" s="216"/>
      <c r="Q55" s="216"/>
      <c r="R55" s="216"/>
      <c r="S55" s="216"/>
    </row>
    <row r="56" spans="3:19">
      <c r="C56" s="216"/>
      <c r="D56" s="216"/>
      <c r="E56" s="216"/>
      <c r="F56" s="216"/>
      <c r="G56" s="216"/>
      <c r="H56" s="216"/>
      <c r="I56" s="216"/>
      <c r="J56" s="216"/>
      <c r="K56" s="216"/>
      <c r="L56" s="216"/>
      <c r="M56" s="216"/>
      <c r="N56" s="216"/>
      <c r="O56" s="216"/>
      <c r="P56" s="216"/>
      <c r="Q56" s="216"/>
      <c r="R56" s="216"/>
      <c r="S56" s="216"/>
    </row>
    <row r="57" spans="3:19">
      <c r="C57" s="216"/>
      <c r="D57" s="216"/>
      <c r="E57" s="216"/>
      <c r="F57" s="216"/>
      <c r="G57" s="216"/>
      <c r="H57" s="216"/>
      <c r="I57" s="216"/>
      <c r="J57" s="216"/>
      <c r="K57" s="216"/>
      <c r="L57" s="216"/>
      <c r="M57" s="216"/>
      <c r="N57" s="216"/>
      <c r="O57" s="216"/>
      <c r="P57" s="216"/>
      <c r="Q57" s="216"/>
      <c r="R57" s="216"/>
      <c r="S57" s="216"/>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scale="3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view="pageBreakPreview" zoomScale="60" zoomScaleNormal="100" workbookViewId="0">
      <pane xSplit="2" ySplit="6" topLeftCell="E7" activePane="bottomRight" state="frozen"/>
      <selection activeCell="B9" sqref="B9"/>
      <selection pane="topRight" activeCell="B9" sqref="B9"/>
      <selection pane="bottomLeft" activeCell="B9" sqref="B9"/>
      <selection pane="bottomRight" activeCell="U1" sqref="T1:U1048576"/>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10" width="11.85546875" style="4" customWidth="1"/>
    <col min="11" max="11" width="15.7109375" style="4" customWidth="1"/>
    <col min="12" max="12" width="13.28515625" style="4" customWidth="1"/>
    <col min="13" max="13" width="20.85546875" style="4" hidden="1" customWidth="1"/>
    <col min="14" max="14" width="19.28515625" style="4" hidden="1" customWidth="1"/>
    <col min="15" max="15" width="18.42578125" style="4" hidden="1" customWidth="1"/>
    <col min="16" max="16" width="19" style="4" hidden="1" customWidth="1"/>
    <col min="17" max="17" width="20.28515625" style="4" hidden="1" customWidth="1"/>
    <col min="18" max="18" width="18" style="4" hidden="1" customWidth="1"/>
    <col min="19" max="19" width="36" style="4" hidden="1" customWidth="1"/>
    <col min="20" max="21" width="20.7109375" style="4" customWidth="1"/>
    <col min="22" max="22" width="20" style="4" customWidth="1"/>
    <col min="23" max="16384" width="9.140625" style="50"/>
  </cols>
  <sheetData>
    <row r="1" spans="1:22">
      <c r="A1" s="2" t="s">
        <v>30</v>
      </c>
      <c r="B1" s="3" t="str">
        <f>'Info '!C2</f>
        <v>JSC "BasisBank"</v>
      </c>
    </row>
    <row r="2" spans="1:22">
      <c r="A2" s="2" t="s">
        <v>31</v>
      </c>
      <c r="B2" s="441">
        <v>44377</v>
      </c>
    </row>
    <row r="4" spans="1:22" ht="13.5" thickBot="1">
      <c r="A4" s="4" t="s">
        <v>362</v>
      </c>
      <c r="B4" s="163" t="s">
        <v>92</v>
      </c>
      <c r="V4" s="52" t="s">
        <v>73</v>
      </c>
    </row>
    <row r="5" spans="1:22" ht="12.75" customHeight="1">
      <c r="A5" s="164"/>
      <c r="B5" s="165"/>
      <c r="C5" s="699" t="s">
        <v>273</v>
      </c>
      <c r="D5" s="700"/>
      <c r="E5" s="700"/>
      <c r="F5" s="700"/>
      <c r="G5" s="700"/>
      <c r="H5" s="700"/>
      <c r="I5" s="700"/>
      <c r="J5" s="700"/>
      <c r="K5" s="700"/>
      <c r="L5" s="701"/>
      <c r="M5" s="702" t="s">
        <v>274</v>
      </c>
      <c r="N5" s="703"/>
      <c r="O5" s="703"/>
      <c r="P5" s="703"/>
      <c r="Q5" s="703"/>
      <c r="R5" s="703"/>
      <c r="S5" s="704"/>
      <c r="T5" s="707" t="s">
        <v>360</v>
      </c>
      <c r="U5" s="707" t="s">
        <v>361</v>
      </c>
      <c r="V5" s="705" t="s">
        <v>118</v>
      </c>
    </row>
    <row r="6" spans="1:22" s="100" customFormat="1" ht="102">
      <c r="A6" s="97"/>
      <c r="B6" s="166"/>
      <c r="C6" s="167" t="s">
        <v>107</v>
      </c>
      <c r="D6" s="258" t="s">
        <v>108</v>
      </c>
      <c r="E6" s="194" t="s">
        <v>276</v>
      </c>
      <c r="F6" s="194" t="s">
        <v>277</v>
      </c>
      <c r="G6" s="258" t="s">
        <v>280</v>
      </c>
      <c r="H6" s="258" t="s">
        <v>275</v>
      </c>
      <c r="I6" s="258" t="s">
        <v>109</v>
      </c>
      <c r="J6" s="258" t="s">
        <v>110</v>
      </c>
      <c r="K6" s="168" t="s">
        <v>111</v>
      </c>
      <c r="L6" s="169" t="s">
        <v>112</v>
      </c>
      <c r="M6" s="167" t="s">
        <v>278</v>
      </c>
      <c r="N6" s="168" t="s">
        <v>113</v>
      </c>
      <c r="O6" s="168" t="s">
        <v>114</v>
      </c>
      <c r="P6" s="168" t="s">
        <v>115</v>
      </c>
      <c r="Q6" s="168" t="s">
        <v>116</v>
      </c>
      <c r="R6" s="168" t="s">
        <v>117</v>
      </c>
      <c r="S6" s="284" t="s">
        <v>279</v>
      </c>
      <c r="T6" s="708"/>
      <c r="U6" s="708"/>
      <c r="V6" s="706"/>
    </row>
    <row r="7" spans="1:22" s="159" customFormat="1">
      <c r="A7" s="170">
        <v>1</v>
      </c>
      <c r="B7" s="1" t="s">
        <v>93</v>
      </c>
      <c r="C7" s="171"/>
      <c r="D7" s="158">
        <v>0</v>
      </c>
      <c r="E7" s="158"/>
      <c r="F7" s="158"/>
      <c r="G7" s="158"/>
      <c r="H7" s="158"/>
      <c r="I7" s="158"/>
      <c r="J7" s="158"/>
      <c r="K7" s="158"/>
      <c r="L7" s="172"/>
      <c r="M7" s="171"/>
      <c r="N7" s="158"/>
      <c r="O7" s="158"/>
      <c r="P7" s="158"/>
      <c r="Q7" s="158"/>
      <c r="R7" s="158"/>
      <c r="S7" s="172"/>
      <c r="T7" s="293">
        <v>0</v>
      </c>
      <c r="U7" s="293"/>
      <c r="V7" s="173">
        <v>0</v>
      </c>
    </row>
    <row r="8" spans="1:22" s="159" customFormat="1">
      <c r="A8" s="170">
        <v>2</v>
      </c>
      <c r="B8" s="1" t="s">
        <v>94</v>
      </c>
      <c r="C8" s="171"/>
      <c r="D8" s="158">
        <v>0</v>
      </c>
      <c r="E8" s="158"/>
      <c r="F8" s="158"/>
      <c r="G8" s="158"/>
      <c r="H8" s="158"/>
      <c r="I8" s="158"/>
      <c r="J8" s="158"/>
      <c r="K8" s="158"/>
      <c r="L8" s="172"/>
      <c r="M8" s="171"/>
      <c r="N8" s="158"/>
      <c r="O8" s="158"/>
      <c r="P8" s="158"/>
      <c r="Q8" s="158"/>
      <c r="R8" s="158"/>
      <c r="S8" s="172"/>
      <c r="T8" s="293">
        <v>0</v>
      </c>
      <c r="U8" s="293"/>
      <c r="V8" s="173">
        <v>0</v>
      </c>
    </row>
    <row r="9" spans="1:22" s="159" customFormat="1">
      <c r="A9" s="170">
        <v>3</v>
      </c>
      <c r="B9" s="1" t="s">
        <v>266</v>
      </c>
      <c r="C9" s="171"/>
      <c r="D9" s="158">
        <v>0</v>
      </c>
      <c r="E9" s="158"/>
      <c r="F9" s="158"/>
      <c r="G9" s="158"/>
      <c r="H9" s="158"/>
      <c r="I9" s="158"/>
      <c r="J9" s="158"/>
      <c r="K9" s="158"/>
      <c r="L9" s="172"/>
      <c r="M9" s="171"/>
      <c r="N9" s="158"/>
      <c r="O9" s="158"/>
      <c r="P9" s="158"/>
      <c r="Q9" s="158"/>
      <c r="R9" s="158"/>
      <c r="S9" s="172"/>
      <c r="T9" s="293">
        <v>0</v>
      </c>
      <c r="U9" s="293"/>
      <c r="V9" s="173">
        <v>0</v>
      </c>
    </row>
    <row r="10" spans="1:22" s="159" customFormat="1">
      <c r="A10" s="170">
        <v>4</v>
      </c>
      <c r="B10" s="1" t="s">
        <v>95</v>
      </c>
      <c r="C10" s="171"/>
      <c r="D10" s="158">
        <v>0</v>
      </c>
      <c r="E10" s="158"/>
      <c r="F10" s="158"/>
      <c r="G10" s="158"/>
      <c r="H10" s="158"/>
      <c r="I10" s="158"/>
      <c r="J10" s="158"/>
      <c r="K10" s="158"/>
      <c r="L10" s="172"/>
      <c r="M10" s="171"/>
      <c r="N10" s="158"/>
      <c r="O10" s="158"/>
      <c r="P10" s="158"/>
      <c r="Q10" s="158"/>
      <c r="R10" s="158"/>
      <c r="S10" s="172"/>
      <c r="T10" s="293">
        <v>0</v>
      </c>
      <c r="U10" s="293"/>
      <c r="V10" s="173">
        <v>0</v>
      </c>
    </row>
    <row r="11" spans="1:22" s="159" customFormat="1">
      <c r="A11" s="170">
        <v>5</v>
      </c>
      <c r="B11" s="1" t="s">
        <v>96</v>
      </c>
      <c r="C11" s="171"/>
      <c r="D11" s="158">
        <v>0</v>
      </c>
      <c r="E11" s="158"/>
      <c r="F11" s="158"/>
      <c r="G11" s="158"/>
      <c r="H11" s="158"/>
      <c r="I11" s="158"/>
      <c r="J11" s="158"/>
      <c r="K11" s="158"/>
      <c r="L11" s="172"/>
      <c r="M11" s="171"/>
      <c r="N11" s="158"/>
      <c r="O11" s="158"/>
      <c r="P11" s="158"/>
      <c r="Q11" s="158"/>
      <c r="R11" s="158"/>
      <c r="S11" s="172"/>
      <c r="T11" s="293">
        <v>0</v>
      </c>
      <c r="U11" s="293"/>
      <c r="V11" s="173">
        <v>0</v>
      </c>
    </row>
    <row r="12" spans="1:22" s="159" customFormat="1">
      <c r="A12" s="170">
        <v>6</v>
      </c>
      <c r="B12" s="1" t="s">
        <v>97</v>
      </c>
      <c r="C12" s="171"/>
      <c r="D12" s="158">
        <v>0</v>
      </c>
      <c r="E12" s="158"/>
      <c r="F12" s="158"/>
      <c r="G12" s="158"/>
      <c r="H12" s="158"/>
      <c r="I12" s="158"/>
      <c r="J12" s="158"/>
      <c r="K12" s="158"/>
      <c r="L12" s="172"/>
      <c r="M12" s="171"/>
      <c r="N12" s="158"/>
      <c r="O12" s="158"/>
      <c r="P12" s="158"/>
      <c r="Q12" s="158"/>
      <c r="R12" s="158"/>
      <c r="S12" s="172"/>
      <c r="T12" s="293">
        <v>0</v>
      </c>
      <c r="U12" s="293"/>
      <c r="V12" s="173">
        <v>0</v>
      </c>
    </row>
    <row r="13" spans="1:22" s="159" customFormat="1">
      <c r="A13" s="170">
        <v>7</v>
      </c>
      <c r="B13" s="1" t="s">
        <v>98</v>
      </c>
      <c r="C13" s="171"/>
      <c r="D13" s="158">
        <v>43938791.00022845</v>
      </c>
      <c r="E13" s="158"/>
      <c r="F13" s="158"/>
      <c r="G13" s="158"/>
      <c r="H13" s="158"/>
      <c r="I13" s="158"/>
      <c r="J13" s="158"/>
      <c r="K13" s="158"/>
      <c r="L13" s="172"/>
      <c r="M13" s="171"/>
      <c r="N13" s="158"/>
      <c r="O13" s="158"/>
      <c r="P13" s="158"/>
      <c r="Q13" s="158"/>
      <c r="R13" s="158"/>
      <c r="S13" s="172"/>
      <c r="T13" s="293">
        <v>34770055.450621396</v>
      </c>
      <c r="U13" s="293">
        <v>9168735.5496070515</v>
      </c>
      <c r="V13" s="173">
        <v>43938791.00022845</v>
      </c>
    </row>
    <row r="14" spans="1:22" s="159" customFormat="1">
      <c r="A14" s="170">
        <v>8</v>
      </c>
      <c r="B14" s="1" t="s">
        <v>99</v>
      </c>
      <c r="C14" s="171"/>
      <c r="D14" s="158">
        <v>705682.60851862503</v>
      </c>
      <c r="E14" s="158"/>
      <c r="F14" s="158"/>
      <c r="G14" s="158"/>
      <c r="H14" s="158"/>
      <c r="I14" s="158"/>
      <c r="J14" s="158"/>
      <c r="K14" s="158"/>
      <c r="L14" s="172"/>
      <c r="M14" s="171"/>
      <c r="N14" s="158"/>
      <c r="O14" s="158"/>
      <c r="P14" s="158"/>
      <c r="Q14" s="158"/>
      <c r="R14" s="158"/>
      <c r="S14" s="172"/>
      <c r="T14" s="293">
        <v>692616.52470349998</v>
      </c>
      <c r="U14" s="293">
        <v>13066.083815124999</v>
      </c>
      <c r="V14" s="173">
        <v>705682.60851862503</v>
      </c>
    </row>
    <row r="15" spans="1:22" s="159" customFormat="1">
      <c r="A15" s="170">
        <v>9</v>
      </c>
      <c r="B15" s="1" t="s">
        <v>100</v>
      </c>
      <c r="C15" s="171"/>
      <c r="D15" s="158">
        <v>0</v>
      </c>
      <c r="E15" s="158"/>
      <c r="F15" s="158"/>
      <c r="G15" s="158"/>
      <c r="H15" s="158"/>
      <c r="I15" s="158"/>
      <c r="J15" s="158"/>
      <c r="K15" s="158"/>
      <c r="L15" s="172"/>
      <c r="M15" s="171"/>
      <c r="N15" s="158"/>
      <c r="O15" s="158"/>
      <c r="P15" s="158"/>
      <c r="Q15" s="158"/>
      <c r="R15" s="158"/>
      <c r="S15" s="172"/>
      <c r="T15" s="293">
        <v>0</v>
      </c>
      <c r="U15" s="293">
        <v>0</v>
      </c>
      <c r="V15" s="173">
        <v>0</v>
      </c>
    </row>
    <row r="16" spans="1:22" s="159" customFormat="1">
      <c r="A16" s="170">
        <v>10</v>
      </c>
      <c r="B16" s="1" t="s">
        <v>101</v>
      </c>
      <c r="C16" s="171"/>
      <c r="D16" s="158">
        <v>0</v>
      </c>
      <c r="E16" s="158"/>
      <c r="F16" s="158"/>
      <c r="G16" s="158"/>
      <c r="H16" s="158"/>
      <c r="I16" s="158"/>
      <c r="J16" s="158"/>
      <c r="K16" s="158"/>
      <c r="L16" s="172"/>
      <c r="M16" s="171"/>
      <c r="N16" s="158"/>
      <c r="O16" s="158"/>
      <c r="P16" s="158"/>
      <c r="Q16" s="158"/>
      <c r="R16" s="158"/>
      <c r="S16" s="172"/>
      <c r="T16" s="293">
        <v>0</v>
      </c>
      <c r="U16" s="293"/>
      <c r="V16" s="173">
        <v>0</v>
      </c>
    </row>
    <row r="17" spans="1:22" s="159" customFormat="1">
      <c r="A17" s="170">
        <v>11</v>
      </c>
      <c r="B17" s="1" t="s">
        <v>102</v>
      </c>
      <c r="C17" s="171"/>
      <c r="D17" s="158">
        <v>4099507.7146139001</v>
      </c>
      <c r="E17" s="158"/>
      <c r="F17" s="158"/>
      <c r="G17" s="158"/>
      <c r="H17" s="158"/>
      <c r="I17" s="158"/>
      <c r="J17" s="158"/>
      <c r="K17" s="158"/>
      <c r="L17" s="172"/>
      <c r="M17" s="171"/>
      <c r="N17" s="158"/>
      <c r="O17" s="158"/>
      <c r="P17" s="158"/>
      <c r="Q17" s="158"/>
      <c r="R17" s="158"/>
      <c r="S17" s="172"/>
      <c r="T17" s="293">
        <v>4099507.7146139001</v>
      </c>
      <c r="U17" s="293">
        <v>0</v>
      </c>
      <c r="V17" s="173">
        <v>4099507.7146139001</v>
      </c>
    </row>
    <row r="18" spans="1:22" s="159" customFormat="1">
      <c r="A18" s="170">
        <v>12</v>
      </c>
      <c r="B18" s="1" t="s">
        <v>103</v>
      </c>
      <c r="C18" s="171"/>
      <c r="D18" s="158">
        <v>8850700.0050058998</v>
      </c>
      <c r="E18" s="158"/>
      <c r="F18" s="158"/>
      <c r="G18" s="158"/>
      <c r="H18" s="158"/>
      <c r="I18" s="158"/>
      <c r="J18" s="158"/>
      <c r="K18" s="158"/>
      <c r="L18" s="172"/>
      <c r="M18" s="171"/>
      <c r="N18" s="158"/>
      <c r="O18" s="158"/>
      <c r="P18" s="158"/>
      <c r="Q18" s="158"/>
      <c r="R18" s="158"/>
      <c r="S18" s="172"/>
      <c r="T18" s="293">
        <v>7584720.4803569997</v>
      </c>
      <c r="U18" s="293">
        <v>1265979.5246488999</v>
      </c>
      <c r="V18" s="173">
        <v>8850700.0050058998</v>
      </c>
    </row>
    <row r="19" spans="1:22" s="159" customFormat="1">
      <c r="A19" s="170">
        <v>13</v>
      </c>
      <c r="B19" s="1" t="s">
        <v>104</v>
      </c>
      <c r="C19" s="171"/>
      <c r="D19" s="158">
        <v>0</v>
      </c>
      <c r="E19" s="158"/>
      <c r="F19" s="158"/>
      <c r="G19" s="158"/>
      <c r="H19" s="158"/>
      <c r="I19" s="158"/>
      <c r="J19" s="158"/>
      <c r="K19" s="158"/>
      <c r="L19" s="172"/>
      <c r="M19" s="171"/>
      <c r="N19" s="158"/>
      <c r="O19" s="158"/>
      <c r="P19" s="158"/>
      <c r="Q19" s="158"/>
      <c r="R19" s="158"/>
      <c r="S19" s="172"/>
      <c r="T19" s="293">
        <v>0</v>
      </c>
      <c r="U19" s="293"/>
      <c r="V19" s="173">
        <v>0</v>
      </c>
    </row>
    <row r="20" spans="1:22" s="159" customFormat="1">
      <c r="A20" s="170">
        <v>14</v>
      </c>
      <c r="B20" s="1" t="s">
        <v>105</v>
      </c>
      <c r="C20" s="171"/>
      <c r="D20" s="158">
        <v>1745169.1678259</v>
      </c>
      <c r="E20" s="158"/>
      <c r="F20" s="158"/>
      <c r="G20" s="158"/>
      <c r="H20" s="158"/>
      <c r="I20" s="158"/>
      <c r="J20" s="158"/>
      <c r="K20" s="158"/>
      <c r="L20" s="172"/>
      <c r="M20" s="171"/>
      <c r="N20" s="158"/>
      <c r="O20" s="158"/>
      <c r="P20" s="158"/>
      <c r="Q20" s="158"/>
      <c r="R20" s="158"/>
      <c r="S20" s="172"/>
      <c r="T20" s="293">
        <v>1115221.8739648</v>
      </c>
      <c r="U20" s="293">
        <v>629947.29386109998</v>
      </c>
      <c r="V20" s="173">
        <v>1745169.1678259</v>
      </c>
    </row>
    <row r="21" spans="1:22" ht="13.5" thickBot="1">
      <c r="A21" s="160"/>
      <c r="B21" s="174" t="s">
        <v>106</v>
      </c>
      <c r="C21" s="175">
        <f>SUM(C7:C20)</f>
        <v>0</v>
      </c>
      <c r="D21" s="162">
        <v>59339850.496192776</v>
      </c>
      <c r="E21" s="162">
        <v>0</v>
      </c>
      <c r="F21" s="162">
        <v>0</v>
      </c>
      <c r="G21" s="162">
        <v>0</v>
      </c>
      <c r="H21" s="162">
        <v>0</v>
      </c>
      <c r="I21" s="162">
        <v>0</v>
      </c>
      <c r="J21" s="162">
        <v>0</v>
      </c>
      <c r="K21" s="162">
        <v>0</v>
      </c>
      <c r="L21" s="176">
        <v>0</v>
      </c>
      <c r="M21" s="175">
        <v>0</v>
      </c>
      <c r="N21" s="162">
        <v>0</v>
      </c>
      <c r="O21" s="162">
        <v>0</v>
      </c>
      <c r="P21" s="162">
        <v>0</v>
      </c>
      <c r="Q21" s="162">
        <v>0</v>
      </c>
      <c r="R21" s="162">
        <v>0</v>
      </c>
      <c r="S21" s="176">
        <v>0</v>
      </c>
      <c r="T21" s="176">
        <v>48262122.044260599</v>
      </c>
      <c r="U21" s="176">
        <v>11077728.451932177</v>
      </c>
      <c r="V21" s="177">
        <v>59339850.496192776</v>
      </c>
    </row>
    <row r="24" spans="1:22">
      <c r="A24" s="7"/>
      <c r="B24" s="7"/>
      <c r="C24" s="75"/>
      <c r="D24" s="75"/>
      <c r="E24" s="75"/>
    </row>
    <row r="25" spans="1:22">
      <c r="A25" s="178"/>
      <c r="B25" s="178"/>
      <c r="C25" s="7"/>
      <c r="D25" s="75"/>
      <c r="E25" s="75"/>
    </row>
    <row r="26" spans="1:22">
      <c r="A26" s="178"/>
      <c r="B26" s="76"/>
      <c r="C26" s="7"/>
      <c r="D26" s="75"/>
      <c r="E26" s="75"/>
    </row>
    <row r="27" spans="1:22">
      <c r="A27" s="178"/>
      <c r="B27" s="178"/>
      <c r="C27" s="7"/>
      <c r="D27" s="75"/>
      <c r="E27" s="75"/>
    </row>
    <row r="28" spans="1:22">
      <c r="A28" s="178"/>
      <c r="B28" s="76"/>
      <c r="C28" s="7"/>
      <c r="D28" s="75"/>
      <c r="E28" s="75"/>
    </row>
    <row r="45" spans="4:22">
      <c r="D45" s="216"/>
      <c r="E45" s="216"/>
      <c r="F45" s="216"/>
      <c r="G45" s="216"/>
      <c r="H45" s="216"/>
      <c r="I45" s="216"/>
      <c r="J45" s="216"/>
      <c r="K45" s="216"/>
      <c r="L45" s="216"/>
      <c r="M45" s="216"/>
      <c r="N45" s="216"/>
      <c r="O45" s="216"/>
      <c r="P45" s="216"/>
      <c r="Q45" s="216"/>
      <c r="R45" s="216"/>
      <c r="S45" s="216"/>
      <c r="T45" s="216"/>
      <c r="U45" s="216"/>
      <c r="V45" s="216"/>
    </row>
    <row r="46" spans="4:22">
      <c r="D46" s="216"/>
      <c r="E46" s="216"/>
      <c r="F46" s="216"/>
      <c r="G46" s="216"/>
      <c r="H46" s="216"/>
      <c r="I46" s="216"/>
      <c r="J46" s="216"/>
      <c r="K46" s="216"/>
      <c r="L46" s="216"/>
      <c r="M46" s="216"/>
      <c r="N46" s="216"/>
      <c r="O46" s="216"/>
      <c r="P46" s="216"/>
      <c r="Q46" s="216"/>
      <c r="R46" s="216"/>
      <c r="S46" s="216"/>
      <c r="T46" s="216"/>
      <c r="U46" s="216"/>
      <c r="V46" s="216"/>
    </row>
    <row r="47" spans="4:22">
      <c r="D47" s="216"/>
      <c r="E47" s="216"/>
      <c r="F47" s="216"/>
      <c r="G47" s="216"/>
      <c r="H47" s="216"/>
      <c r="I47" s="216"/>
      <c r="J47" s="216"/>
      <c r="K47" s="216"/>
      <c r="L47" s="216"/>
      <c r="M47" s="216"/>
      <c r="N47" s="216"/>
      <c r="O47" s="216"/>
      <c r="P47" s="216"/>
      <c r="Q47" s="216"/>
      <c r="R47" s="216"/>
      <c r="S47" s="216"/>
      <c r="T47" s="216"/>
      <c r="U47" s="216"/>
      <c r="V47" s="216"/>
    </row>
    <row r="48" spans="4:22">
      <c r="D48" s="216"/>
      <c r="E48" s="216"/>
      <c r="F48" s="216"/>
      <c r="G48" s="216"/>
      <c r="H48" s="216"/>
      <c r="I48" s="216"/>
      <c r="J48" s="216"/>
      <c r="K48" s="216"/>
      <c r="L48" s="216"/>
      <c r="M48" s="216"/>
      <c r="N48" s="216"/>
      <c r="O48" s="216"/>
      <c r="P48" s="216"/>
      <c r="Q48" s="216"/>
      <c r="R48" s="216"/>
      <c r="S48" s="216"/>
      <c r="T48" s="216"/>
      <c r="U48" s="216"/>
      <c r="V48" s="216"/>
    </row>
    <row r="49" spans="4:22">
      <c r="D49" s="216"/>
      <c r="E49" s="216"/>
      <c r="F49" s="216"/>
      <c r="G49" s="216"/>
      <c r="H49" s="216"/>
      <c r="I49" s="216"/>
      <c r="J49" s="216"/>
      <c r="K49" s="216"/>
      <c r="L49" s="216"/>
      <c r="M49" s="216"/>
      <c r="N49" s="216"/>
      <c r="O49" s="216"/>
      <c r="P49" s="216"/>
      <c r="Q49" s="216"/>
      <c r="R49" s="216"/>
      <c r="S49" s="216"/>
      <c r="T49" s="216"/>
      <c r="U49" s="216"/>
      <c r="V49" s="216"/>
    </row>
    <row r="50" spans="4:22">
      <c r="D50" s="216"/>
      <c r="E50" s="216"/>
      <c r="F50" s="216"/>
      <c r="G50" s="216"/>
      <c r="H50" s="216"/>
      <c r="I50" s="216"/>
      <c r="J50" s="216"/>
      <c r="K50" s="216"/>
      <c r="L50" s="216"/>
      <c r="M50" s="216"/>
      <c r="N50" s="216"/>
      <c r="O50" s="216"/>
      <c r="P50" s="216"/>
      <c r="Q50" s="216"/>
      <c r="R50" s="216"/>
      <c r="S50" s="216"/>
      <c r="T50" s="216"/>
      <c r="U50" s="216"/>
      <c r="V50" s="216"/>
    </row>
    <row r="51" spans="4:22">
      <c r="D51" s="216"/>
      <c r="E51" s="216"/>
      <c r="F51" s="216"/>
      <c r="G51" s="216"/>
      <c r="H51" s="216"/>
      <c r="I51" s="216"/>
      <c r="J51" s="216"/>
      <c r="K51" s="216"/>
      <c r="L51" s="216"/>
      <c r="M51" s="216"/>
      <c r="N51" s="216"/>
      <c r="O51" s="216"/>
      <c r="P51" s="216"/>
      <c r="Q51" s="216"/>
      <c r="R51" s="216"/>
      <c r="S51" s="216"/>
      <c r="T51" s="216"/>
      <c r="U51" s="216"/>
      <c r="V51" s="216"/>
    </row>
    <row r="52" spans="4:22">
      <c r="D52" s="216"/>
      <c r="E52" s="216"/>
      <c r="F52" s="216"/>
      <c r="G52" s="216"/>
      <c r="H52" s="216"/>
      <c r="I52" s="216"/>
      <c r="J52" s="216"/>
      <c r="K52" s="216"/>
      <c r="L52" s="216"/>
      <c r="M52" s="216"/>
      <c r="N52" s="216"/>
      <c r="O52" s="216"/>
      <c r="P52" s="216"/>
      <c r="Q52" s="216"/>
      <c r="R52" s="216"/>
      <c r="S52" s="216"/>
      <c r="T52" s="216"/>
      <c r="U52" s="216"/>
      <c r="V52" s="216"/>
    </row>
    <row r="53" spans="4:22">
      <c r="D53" s="216"/>
      <c r="E53" s="216"/>
      <c r="F53" s="216"/>
      <c r="G53" s="216"/>
      <c r="H53" s="216"/>
      <c r="I53" s="216"/>
      <c r="J53" s="216"/>
      <c r="K53" s="216"/>
      <c r="L53" s="216"/>
      <c r="M53" s="216"/>
      <c r="N53" s="216"/>
      <c r="O53" s="216"/>
      <c r="P53" s="216"/>
      <c r="Q53" s="216"/>
      <c r="R53" s="216"/>
      <c r="S53" s="216"/>
      <c r="T53" s="216"/>
      <c r="U53" s="216"/>
      <c r="V53" s="216"/>
    </row>
    <row r="54" spans="4:22">
      <c r="D54" s="216"/>
      <c r="E54" s="216"/>
      <c r="F54" s="216"/>
      <c r="G54" s="216"/>
      <c r="H54" s="216"/>
      <c r="I54" s="216"/>
      <c r="J54" s="216"/>
      <c r="K54" s="216"/>
      <c r="L54" s="216"/>
      <c r="M54" s="216"/>
      <c r="N54" s="216"/>
      <c r="O54" s="216"/>
      <c r="P54" s="216"/>
      <c r="Q54" s="216"/>
      <c r="R54" s="216"/>
      <c r="S54" s="216"/>
      <c r="T54" s="216"/>
      <c r="U54" s="216"/>
      <c r="V54" s="216"/>
    </row>
    <row r="55" spans="4:22">
      <c r="D55" s="216"/>
      <c r="E55" s="216"/>
      <c r="F55" s="216"/>
      <c r="G55" s="216"/>
      <c r="H55" s="216"/>
      <c r="I55" s="216"/>
      <c r="J55" s="216"/>
      <c r="K55" s="216"/>
      <c r="L55" s="216"/>
      <c r="M55" s="216"/>
      <c r="N55" s="216"/>
      <c r="O55" s="216"/>
      <c r="P55" s="216"/>
      <c r="Q55" s="216"/>
      <c r="R55" s="216"/>
      <c r="S55" s="216"/>
      <c r="T55" s="216"/>
      <c r="U55" s="216"/>
      <c r="V55" s="216"/>
    </row>
    <row r="56" spans="4:22">
      <c r="D56" s="216"/>
      <c r="E56" s="216"/>
      <c r="F56" s="216"/>
      <c r="G56" s="216"/>
      <c r="H56" s="216"/>
      <c r="I56" s="216"/>
      <c r="J56" s="216"/>
      <c r="K56" s="216"/>
      <c r="L56" s="216"/>
      <c r="M56" s="216"/>
      <c r="N56" s="216"/>
      <c r="O56" s="216"/>
      <c r="P56" s="216"/>
      <c r="Q56" s="216"/>
      <c r="R56" s="216"/>
      <c r="S56" s="216"/>
      <c r="T56" s="216"/>
      <c r="U56" s="216"/>
      <c r="V56" s="216"/>
    </row>
    <row r="57" spans="4:22">
      <c r="D57" s="216"/>
      <c r="E57" s="216"/>
      <c r="F57" s="216"/>
      <c r="G57" s="216"/>
      <c r="H57" s="216"/>
      <c r="I57" s="216"/>
      <c r="J57" s="216"/>
      <c r="K57" s="216"/>
      <c r="L57" s="216"/>
      <c r="M57" s="216"/>
      <c r="N57" s="216"/>
      <c r="O57" s="216"/>
      <c r="P57" s="216"/>
      <c r="Q57" s="216"/>
      <c r="R57" s="216"/>
      <c r="S57" s="216"/>
      <c r="T57" s="216"/>
      <c r="U57" s="216"/>
      <c r="V57" s="216"/>
    </row>
    <row r="58" spans="4:22">
      <c r="D58" s="216"/>
      <c r="E58" s="216"/>
      <c r="F58" s="216"/>
      <c r="G58" s="216"/>
      <c r="H58" s="216"/>
      <c r="I58" s="216"/>
      <c r="J58" s="216"/>
      <c r="K58" s="216"/>
      <c r="L58" s="216"/>
      <c r="M58" s="216"/>
      <c r="N58" s="216"/>
      <c r="O58" s="216"/>
      <c r="P58" s="216"/>
      <c r="Q58" s="216"/>
      <c r="R58" s="216"/>
      <c r="S58" s="216"/>
      <c r="T58" s="216"/>
      <c r="U58" s="216"/>
      <c r="V58" s="216"/>
    </row>
    <row r="59" spans="4:22">
      <c r="D59" s="216"/>
      <c r="E59" s="216"/>
      <c r="F59" s="216"/>
      <c r="G59" s="216"/>
      <c r="H59" s="216"/>
      <c r="I59" s="216"/>
      <c r="J59" s="216"/>
      <c r="K59" s="216"/>
      <c r="L59" s="216"/>
      <c r="M59" s="216"/>
      <c r="N59" s="216"/>
      <c r="O59" s="216"/>
      <c r="P59" s="216"/>
      <c r="Q59" s="216"/>
      <c r="R59" s="216"/>
      <c r="S59" s="216"/>
      <c r="T59" s="216"/>
      <c r="U59" s="216"/>
      <c r="V59" s="216"/>
    </row>
    <row r="60" spans="4:22">
      <c r="D60" s="216"/>
    </row>
    <row r="61" spans="4:22">
      <c r="D61" s="216"/>
    </row>
  </sheetData>
  <mergeCells count="5">
    <mergeCell ref="C5:L5"/>
    <mergeCell ref="M5:S5"/>
    <mergeCell ref="V5:V6"/>
    <mergeCell ref="T5:T6"/>
    <mergeCell ref="U5:U6"/>
  </mergeCells>
  <pageMargins left="0.7" right="0.7" top="0.75" bottom="0.75" header="0.3" footer="0.3"/>
  <pageSetup paperSize="9" scale="3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view="pageBreakPreview" zoomScale="60" zoomScaleNormal="100" workbookViewId="0">
      <pane xSplit="1" ySplit="7" topLeftCell="B8" activePane="bottomRight" state="frozen"/>
      <selection activeCell="B9" sqref="B9"/>
      <selection pane="topRight" activeCell="B9" sqref="B9"/>
      <selection pane="bottomLeft" activeCell="B9" sqref="B9"/>
      <selection pane="bottomRight" activeCell="B2" sqref="B2"/>
    </sheetView>
  </sheetViews>
  <sheetFormatPr defaultColWidth="9.140625" defaultRowHeight="12.75"/>
  <cols>
    <col min="1" max="1" width="10.5703125" style="4" bestFit="1" customWidth="1"/>
    <col min="2" max="2" width="62.28515625" style="4" customWidth="1"/>
    <col min="3" max="3" width="13.7109375" style="294" customWidth="1"/>
    <col min="4" max="4" width="14.85546875" style="294" bestFit="1" customWidth="1"/>
    <col min="5" max="5" width="17.7109375" style="294" customWidth="1"/>
    <col min="6" max="6" width="15.85546875" style="294" customWidth="1"/>
    <col min="7" max="7" width="17.42578125" style="294" customWidth="1"/>
    <col min="8" max="8" width="15.28515625" style="294" customWidth="1"/>
    <col min="9" max="16384" width="9.140625" style="50"/>
  </cols>
  <sheetData>
    <row r="1" spans="1:9">
      <c r="A1" s="2" t="s">
        <v>30</v>
      </c>
      <c r="B1" s="4" t="str">
        <f>'Info '!C2</f>
        <v>JSC "BasisBank"</v>
      </c>
      <c r="C1" s="3"/>
    </row>
    <row r="2" spans="1:9">
      <c r="A2" s="2" t="s">
        <v>31</v>
      </c>
      <c r="B2" s="441">
        <v>44377</v>
      </c>
      <c r="C2" s="441"/>
    </row>
    <row r="4" spans="1:9" ht="13.5" thickBot="1">
      <c r="A4" s="2" t="s">
        <v>250</v>
      </c>
      <c r="B4" s="163" t="s">
        <v>372</v>
      </c>
    </row>
    <row r="5" spans="1:9">
      <c r="A5" s="164"/>
      <c r="B5" s="179"/>
      <c r="C5" s="295" t="s">
        <v>0</v>
      </c>
      <c r="D5" s="295" t="s">
        <v>1</v>
      </c>
      <c r="E5" s="295" t="s">
        <v>2</v>
      </c>
      <c r="F5" s="295" t="s">
        <v>3</v>
      </c>
      <c r="G5" s="296" t="s">
        <v>4</v>
      </c>
      <c r="H5" s="297" t="s">
        <v>5</v>
      </c>
      <c r="I5" s="180"/>
    </row>
    <row r="6" spans="1:9" s="180" customFormat="1" ht="12.75" customHeight="1">
      <c r="A6" s="181"/>
      <c r="B6" s="711" t="s">
        <v>249</v>
      </c>
      <c r="C6" s="713" t="s">
        <v>364</v>
      </c>
      <c r="D6" s="715" t="s">
        <v>363</v>
      </c>
      <c r="E6" s="716"/>
      <c r="F6" s="713" t="s">
        <v>368</v>
      </c>
      <c r="G6" s="713" t="s">
        <v>369</v>
      </c>
      <c r="H6" s="709" t="s">
        <v>367</v>
      </c>
    </row>
    <row r="7" spans="1:9" ht="38.25">
      <c r="A7" s="183"/>
      <c r="B7" s="712"/>
      <c r="C7" s="714"/>
      <c r="D7" s="298" t="s">
        <v>366</v>
      </c>
      <c r="E7" s="298" t="s">
        <v>365</v>
      </c>
      <c r="F7" s="714"/>
      <c r="G7" s="714"/>
      <c r="H7" s="710"/>
      <c r="I7" s="180"/>
    </row>
    <row r="8" spans="1:9">
      <c r="A8" s="181">
        <v>1</v>
      </c>
      <c r="B8" s="1" t="s">
        <v>93</v>
      </c>
      <c r="C8" s="299">
        <v>380811866.97839999</v>
      </c>
      <c r="D8" s="300"/>
      <c r="E8" s="299"/>
      <c r="F8" s="299">
        <v>178613883.01840001</v>
      </c>
      <c r="G8" s="301">
        <v>178613883.01840001</v>
      </c>
      <c r="H8" s="303">
        <v>0.46903444589485749</v>
      </c>
    </row>
    <row r="9" spans="1:9" ht="15" customHeight="1">
      <c r="A9" s="181">
        <v>2</v>
      </c>
      <c r="B9" s="1" t="s">
        <v>94</v>
      </c>
      <c r="C9" s="299">
        <v>0</v>
      </c>
      <c r="D9" s="300"/>
      <c r="E9" s="299"/>
      <c r="F9" s="299">
        <v>0</v>
      </c>
      <c r="G9" s="301">
        <v>0</v>
      </c>
      <c r="H9" s="303"/>
    </row>
    <row r="10" spans="1:9">
      <c r="A10" s="181">
        <v>3</v>
      </c>
      <c r="B10" s="1" t="s">
        <v>266</v>
      </c>
      <c r="C10" s="299">
        <v>13919537.187100001</v>
      </c>
      <c r="D10" s="300">
        <v>0</v>
      </c>
      <c r="E10" s="299">
        <v>0</v>
      </c>
      <c r="F10" s="299">
        <v>13919537.187100001</v>
      </c>
      <c r="G10" s="301">
        <v>13919537.187100001</v>
      </c>
      <c r="H10" s="303">
        <v>1</v>
      </c>
    </row>
    <row r="11" spans="1:9">
      <c r="A11" s="181">
        <v>4</v>
      </c>
      <c r="B11" s="1" t="s">
        <v>95</v>
      </c>
      <c r="C11" s="299">
        <v>0</v>
      </c>
      <c r="D11" s="300"/>
      <c r="E11" s="299"/>
      <c r="F11" s="299">
        <v>0</v>
      </c>
      <c r="G11" s="301">
        <v>0</v>
      </c>
      <c r="H11" s="303"/>
    </row>
    <row r="12" spans="1:9">
      <c r="A12" s="181">
        <v>5</v>
      </c>
      <c r="B12" s="1" t="s">
        <v>96</v>
      </c>
      <c r="C12" s="299">
        <v>0</v>
      </c>
      <c r="D12" s="300"/>
      <c r="E12" s="299"/>
      <c r="F12" s="299">
        <v>0</v>
      </c>
      <c r="G12" s="301">
        <v>0</v>
      </c>
      <c r="H12" s="303"/>
    </row>
    <row r="13" spans="1:9">
      <c r="A13" s="181">
        <v>6</v>
      </c>
      <c r="B13" s="1" t="s">
        <v>97</v>
      </c>
      <c r="C13" s="299">
        <v>92689496.029300004</v>
      </c>
      <c r="D13" s="300"/>
      <c r="E13" s="299"/>
      <c r="F13" s="299">
        <v>22114002.001729999</v>
      </c>
      <c r="G13" s="301">
        <v>22114002.001729999</v>
      </c>
      <c r="H13" s="303">
        <v>0.23858153241808067</v>
      </c>
    </row>
    <row r="14" spans="1:9">
      <c r="A14" s="181">
        <v>7</v>
      </c>
      <c r="B14" s="1" t="s">
        <v>98</v>
      </c>
      <c r="C14" s="299">
        <v>718169014.82488108</v>
      </c>
      <c r="D14" s="300">
        <v>138724756.15439948</v>
      </c>
      <c r="E14" s="299">
        <v>82334866.561379731</v>
      </c>
      <c r="F14" s="299">
        <v>800264121.84839582</v>
      </c>
      <c r="G14" s="301">
        <v>756325330.84816742</v>
      </c>
      <c r="H14" s="303">
        <v>0.94481157235416802</v>
      </c>
    </row>
    <row r="15" spans="1:9">
      <c r="A15" s="181">
        <v>8</v>
      </c>
      <c r="B15" s="1" t="s">
        <v>99</v>
      </c>
      <c r="C15" s="299">
        <v>117381545.8690428</v>
      </c>
      <c r="D15" s="300">
        <v>1183536.1653999996</v>
      </c>
      <c r="E15" s="299">
        <v>595643.0826999998</v>
      </c>
      <c r="F15" s="299">
        <v>88528012.545057088</v>
      </c>
      <c r="G15" s="301">
        <v>87822329.936538473</v>
      </c>
      <c r="H15" s="303">
        <v>0.74440093645951488</v>
      </c>
    </row>
    <row r="16" spans="1:9" ht="25.5">
      <c r="A16" s="181">
        <v>9</v>
      </c>
      <c r="B16" s="1" t="s">
        <v>100</v>
      </c>
      <c r="C16" s="299">
        <v>29606086.133720998</v>
      </c>
      <c r="D16" s="300">
        <v>0</v>
      </c>
      <c r="E16" s="299">
        <v>0</v>
      </c>
      <c r="F16" s="299">
        <v>10508683.568409784</v>
      </c>
      <c r="G16" s="301">
        <v>10508683.568409784</v>
      </c>
      <c r="H16" s="303">
        <v>0.35495011130297671</v>
      </c>
    </row>
    <row r="17" spans="1:8">
      <c r="A17" s="181">
        <v>10</v>
      </c>
      <c r="B17" s="1" t="s">
        <v>101</v>
      </c>
      <c r="C17" s="299">
        <v>14697934.2466047</v>
      </c>
      <c r="D17" s="300">
        <v>0</v>
      </c>
      <c r="E17" s="299">
        <v>0</v>
      </c>
      <c r="F17" s="299">
        <v>14850101.3888047</v>
      </c>
      <c r="G17" s="301">
        <v>14850101.3888047</v>
      </c>
      <c r="H17" s="303">
        <v>1.0103529611472546</v>
      </c>
    </row>
    <row r="18" spans="1:8">
      <c r="A18" s="181">
        <v>11</v>
      </c>
      <c r="B18" s="1" t="s">
        <v>102</v>
      </c>
      <c r="C18" s="299">
        <v>39316846.824329004</v>
      </c>
      <c r="D18" s="300">
        <v>591790.13000000047</v>
      </c>
      <c r="E18" s="299">
        <v>295895.06500000024</v>
      </c>
      <c r="F18" s="299">
        <v>53415221.049635954</v>
      </c>
      <c r="G18" s="301">
        <v>49315713.335022055</v>
      </c>
      <c r="H18" s="303">
        <v>1.2449457165273092</v>
      </c>
    </row>
    <row r="19" spans="1:8">
      <c r="A19" s="181">
        <v>12</v>
      </c>
      <c r="B19" s="1" t="s">
        <v>103</v>
      </c>
      <c r="C19" s="299">
        <v>32583147.332366999</v>
      </c>
      <c r="D19" s="300">
        <v>20981299.644199997</v>
      </c>
      <c r="E19" s="299">
        <v>8890447.3818999976</v>
      </c>
      <c r="F19" s="299">
        <v>41470239.150517002</v>
      </c>
      <c r="G19" s="301">
        <v>32619539.145511098</v>
      </c>
      <c r="H19" s="303">
        <v>0.78651342788692269</v>
      </c>
    </row>
    <row r="20" spans="1:8">
      <c r="A20" s="181">
        <v>13</v>
      </c>
      <c r="B20" s="1" t="s">
        <v>244</v>
      </c>
      <c r="C20" s="299">
        <v>0</v>
      </c>
      <c r="D20" s="300"/>
      <c r="E20" s="299"/>
      <c r="F20" s="299">
        <v>0</v>
      </c>
      <c r="G20" s="301">
        <v>0</v>
      </c>
      <c r="H20" s="303"/>
    </row>
    <row r="21" spans="1:8">
      <c r="A21" s="181">
        <v>14</v>
      </c>
      <c r="B21" s="1" t="s">
        <v>105</v>
      </c>
      <c r="C21" s="299">
        <v>212058978.520668</v>
      </c>
      <c r="D21" s="300">
        <v>8466190.0282999966</v>
      </c>
      <c r="E21" s="299">
        <v>4261134.7034099987</v>
      </c>
      <c r="F21" s="299">
        <v>203147146.72112301</v>
      </c>
      <c r="G21" s="301">
        <v>201401977.55329713</v>
      </c>
      <c r="H21" s="303">
        <v>0.9310367609907465</v>
      </c>
    </row>
    <row r="22" spans="1:8" ht="13.5" thickBot="1">
      <c r="A22" s="184"/>
      <c r="B22" s="185" t="s">
        <v>106</v>
      </c>
      <c r="C22" s="302">
        <v>1651234453.9464135</v>
      </c>
      <c r="D22" s="302">
        <v>169947572.12229946</v>
      </c>
      <c r="E22" s="302">
        <v>96377986.794389725</v>
      </c>
      <c r="F22" s="302">
        <v>1426830948.4791732</v>
      </c>
      <c r="G22" s="302">
        <v>1367491097.9829805</v>
      </c>
      <c r="H22" s="304">
        <v>0.78249105242310391</v>
      </c>
    </row>
    <row r="42" spans="3:8">
      <c r="C42" s="643"/>
      <c r="D42" s="643"/>
      <c r="E42" s="643"/>
      <c r="F42" s="643"/>
      <c r="G42" s="643"/>
      <c r="H42" s="643"/>
    </row>
    <row r="43" spans="3:8">
      <c r="C43" s="643"/>
      <c r="D43" s="643"/>
      <c r="E43" s="643"/>
      <c r="F43" s="643"/>
      <c r="G43" s="643"/>
      <c r="H43" s="643"/>
    </row>
    <row r="44" spans="3:8">
      <c r="C44" s="643"/>
      <c r="D44" s="643"/>
      <c r="E44" s="643"/>
      <c r="F44" s="643"/>
      <c r="G44" s="643"/>
      <c r="H44" s="643"/>
    </row>
    <row r="45" spans="3:8">
      <c r="C45" s="643"/>
      <c r="D45" s="643"/>
      <c r="E45" s="643"/>
      <c r="F45" s="643"/>
      <c r="G45" s="643"/>
      <c r="H45" s="643"/>
    </row>
    <row r="46" spans="3:8">
      <c r="C46" s="643"/>
      <c r="D46" s="643"/>
      <c r="E46" s="643"/>
      <c r="F46" s="643"/>
      <c r="G46" s="643"/>
      <c r="H46" s="643"/>
    </row>
    <row r="47" spans="3:8">
      <c r="C47" s="643"/>
      <c r="D47" s="643"/>
      <c r="E47" s="643"/>
      <c r="F47" s="643"/>
      <c r="G47" s="643"/>
      <c r="H47" s="643"/>
    </row>
    <row r="48" spans="3:8">
      <c r="C48" s="643"/>
      <c r="D48" s="643"/>
      <c r="E48" s="643"/>
      <c r="F48" s="643"/>
      <c r="G48" s="643"/>
      <c r="H48" s="643"/>
    </row>
    <row r="49" spans="3:8">
      <c r="C49" s="643"/>
      <c r="D49" s="643"/>
      <c r="E49" s="643"/>
      <c r="F49" s="643"/>
      <c r="G49" s="643"/>
      <c r="H49" s="643"/>
    </row>
    <row r="50" spans="3:8">
      <c r="C50" s="643"/>
      <c r="D50" s="643"/>
      <c r="E50" s="643"/>
      <c r="F50" s="643"/>
      <c r="G50" s="643"/>
      <c r="H50" s="643"/>
    </row>
    <row r="51" spans="3:8">
      <c r="C51" s="643"/>
      <c r="D51" s="643"/>
      <c r="E51" s="643"/>
      <c r="F51" s="643"/>
      <c r="G51" s="643"/>
      <c r="H51" s="643"/>
    </row>
    <row r="52" spans="3:8">
      <c r="C52" s="643"/>
      <c r="D52" s="643"/>
      <c r="E52" s="643"/>
      <c r="F52" s="643"/>
      <c r="G52" s="643"/>
      <c r="H52" s="643"/>
    </row>
    <row r="53" spans="3:8">
      <c r="C53" s="643"/>
      <c r="D53" s="643"/>
      <c r="E53" s="643"/>
      <c r="F53" s="643"/>
      <c r="G53" s="643"/>
      <c r="H53" s="643"/>
    </row>
    <row r="54" spans="3:8">
      <c r="C54" s="643"/>
      <c r="D54" s="643"/>
      <c r="E54" s="643"/>
      <c r="F54" s="643"/>
      <c r="G54" s="643"/>
      <c r="H54" s="643"/>
    </row>
    <row r="55" spans="3:8">
      <c r="C55" s="643"/>
      <c r="D55" s="643"/>
      <c r="E55" s="643"/>
      <c r="F55" s="643"/>
      <c r="G55" s="643"/>
      <c r="H55" s="643"/>
    </row>
    <row r="56" spans="3:8">
      <c r="C56" s="643"/>
      <c r="D56" s="643"/>
      <c r="E56" s="643"/>
      <c r="F56" s="643"/>
      <c r="G56" s="643"/>
      <c r="H56" s="643"/>
    </row>
    <row r="57" spans="3:8">
      <c r="C57" s="643"/>
    </row>
  </sheetData>
  <mergeCells count="6">
    <mergeCell ref="H6:H7"/>
    <mergeCell ref="B6:B7"/>
    <mergeCell ref="C6:C7"/>
    <mergeCell ref="D6:E6"/>
    <mergeCell ref="F6:F7"/>
    <mergeCell ref="G6:G7"/>
  </mergeCells>
  <pageMargins left="0.7" right="0.7" top="0.75" bottom="0.75" header="0.3" footer="0.3"/>
  <pageSetup scale="7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view="pageBreakPreview" zoomScale="60" zoomScaleNormal="90" workbookViewId="0">
      <pane xSplit="2" ySplit="6" topLeftCell="C7" activePane="bottomRight" state="frozen"/>
      <selection pane="topRight" activeCell="C1" sqref="C1"/>
      <selection pane="bottomLeft" activeCell="A6" sqref="A6"/>
      <selection pane="bottomRight" activeCell="M17" sqref="M17"/>
    </sheetView>
  </sheetViews>
  <sheetFormatPr defaultColWidth="9.140625" defaultRowHeight="12.75"/>
  <cols>
    <col min="1" max="1" width="10.5703125" style="294" bestFit="1" customWidth="1"/>
    <col min="2" max="2" width="47.5703125" style="294" customWidth="1"/>
    <col min="3" max="4" width="12.7109375" style="294" customWidth="1"/>
    <col min="5" max="5" width="13.5703125" style="294" bestFit="1" customWidth="1"/>
    <col min="6" max="11" width="12" style="294" bestFit="1" customWidth="1"/>
    <col min="12" max="16384" width="9.140625" style="294"/>
  </cols>
  <sheetData>
    <row r="1" spans="1:11">
      <c r="A1" s="294" t="s">
        <v>30</v>
      </c>
      <c r="B1" s="3" t="str">
        <f>'Info '!C2</f>
        <v>JSC "BasisBank"</v>
      </c>
    </row>
    <row r="2" spans="1:11">
      <c r="A2" s="294" t="s">
        <v>31</v>
      </c>
      <c r="B2" s="441">
        <v>44377</v>
      </c>
      <c r="C2" s="318"/>
      <c r="D2" s="318"/>
    </row>
    <row r="3" spans="1:11">
      <c r="B3" s="318"/>
      <c r="C3" s="318"/>
      <c r="D3" s="318"/>
    </row>
    <row r="4" spans="1:11" ht="13.5" thickBot="1">
      <c r="A4" s="294" t="s">
        <v>246</v>
      </c>
      <c r="B4" s="344" t="s">
        <v>373</v>
      </c>
      <c r="C4" s="318"/>
      <c r="D4" s="318"/>
    </row>
    <row r="5" spans="1:11" ht="30" customHeight="1">
      <c r="A5" s="717"/>
      <c r="B5" s="718"/>
      <c r="C5" s="719" t="s">
        <v>425</v>
      </c>
      <c r="D5" s="719"/>
      <c r="E5" s="719"/>
      <c r="F5" s="719" t="s">
        <v>426</v>
      </c>
      <c r="G5" s="719"/>
      <c r="H5" s="719"/>
      <c r="I5" s="719" t="s">
        <v>427</v>
      </c>
      <c r="J5" s="719"/>
      <c r="K5" s="720"/>
    </row>
    <row r="6" spans="1:11">
      <c r="A6" s="319"/>
      <c r="B6" s="320"/>
      <c r="C6" s="57" t="s">
        <v>69</v>
      </c>
      <c r="D6" s="57" t="s">
        <v>70</v>
      </c>
      <c r="E6" s="57" t="s">
        <v>71</v>
      </c>
      <c r="F6" s="57" t="s">
        <v>69</v>
      </c>
      <c r="G6" s="57" t="s">
        <v>70</v>
      </c>
      <c r="H6" s="57" t="s">
        <v>71</v>
      </c>
      <c r="I6" s="57" t="s">
        <v>69</v>
      </c>
      <c r="J6" s="57" t="s">
        <v>70</v>
      </c>
      <c r="K6" s="57" t="s">
        <v>71</v>
      </c>
    </row>
    <row r="7" spans="1:11">
      <c r="A7" s="321" t="s">
        <v>376</v>
      </c>
      <c r="B7" s="322"/>
      <c r="C7" s="322"/>
      <c r="D7" s="322"/>
      <c r="E7" s="322"/>
      <c r="F7" s="322"/>
      <c r="G7" s="322"/>
      <c r="H7" s="322"/>
      <c r="I7" s="322"/>
      <c r="J7" s="322"/>
      <c r="K7" s="323"/>
    </row>
    <row r="8" spans="1:11">
      <c r="A8" s="324">
        <v>1</v>
      </c>
      <c r="B8" s="325" t="s">
        <v>374</v>
      </c>
      <c r="C8" s="620"/>
      <c r="D8" s="620"/>
      <c r="E8" s="620"/>
      <c r="F8" s="621">
        <v>246060947.78351653</v>
      </c>
      <c r="G8" s="621">
        <v>269644256.52926797</v>
      </c>
      <c r="H8" s="621">
        <v>515705204.31278449</v>
      </c>
      <c r="I8" s="621">
        <v>242417391.90879133</v>
      </c>
      <c r="J8" s="621">
        <v>220677838.52255392</v>
      </c>
      <c r="K8" s="622">
        <v>463095230.43134522</v>
      </c>
    </row>
    <row r="9" spans="1:11">
      <c r="A9" s="321" t="s">
        <v>377</v>
      </c>
      <c r="B9" s="322"/>
      <c r="C9" s="623"/>
      <c r="D9" s="623"/>
      <c r="E9" s="623"/>
      <c r="F9" s="623"/>
      <c r="G9" s="623"/>
      <c r="H9" s="623"/>
      <c r="I9" s="623"/>
      <c r="J9" s="623"/>
      <c r="K9" s="624"/>
    </row>
    <row r="10" spans="1:11">
      <c r="A10" s="326">
        <v>2</v>
      </c>
      <c r="B10" s="327" t="s">
        <v>385</v>
      </c>
      <c r="C10" s="625">
        <v>64213292.282764003</v>
      </c>
      <c r="D10" s="626">
        <v>326170917.90962058</v>
      </c>
      <c r="E10" s="626">
        <v>390384210.1923846</v>
      </c>
      <c r="F10" s="626">
        <v>12379006.040708356</v>
      </c>
      <c r="G10" s="626">
        <v>42686931.426315218</v>
      </c>
      <c r="H10" s="626">
        <v>55065937.467023574</v>
      </c>
      <c r="I10" s="626">
        <v>2379437.9999188101</v>
      </c>
      <c r="J10" s="626">
        <v>7133040.7029536646</v>
      </c>
      <c r="K10" s="627">
        <v>9512478.7028724737</v>
      </c>
    </row>
    <row r="11" spans="1:11">
      <c r="A11" s="326">
        <v>3</v>
      </c>
      <c r="B11" s="327" t="s">
        <v>379</v>
      </c>
      <c r="C11" s="625">
        <v>319392187.76795101</v>
      </c>
      <c r="D11" s="626">
        <v>565389499.12695694</v>
      </c>
      <c r="E11" s="626">
        <v>884781686.89490795</v>
      </c>
      <c r="F11" s="626">
        <v>110339668.44630554</v>
      </c>
      <c r="G11" s="626">
        <v>102188588.21883342</v>
      </c>
      <c r="H11" s="626">
        <v>212528256.66513896</v>
      </c>
      <c r="I11" s="626">
        <v>89854100.0419489</v>
      </c>
      <c r="J11" s="626">
        <v>89326165.137783214</v>
      </c>
      <c r="K11" s="627">
        <v>179180265.17973211</v>
      </c>
    </row>
    <row r="12" spans="1:11">
      <c r="A12" s="326">
        <v>4</v>
      </c>
      <c r="B12" s="327" t="s">
        <v>380</v>
      </c>
      <c r="C12" s="625">
        <v>67667032.967032909</v>
      </c>
      <c r="D12" s="626">
        <v>0</v>
      </c>
      <c r="E12" s="626">
        <v>67667032.967032909</v>
      </c>
      <c r="F12" s="626">
        <v>0</v>
      </c>
      <c r="G12" s="626">
        <v>0</v>
      </c>
      <c r="H12" s="626">
        <v>0</v>
      </c>
      <c r="I12" s="626">
        <v>0</v>
      </c>
      <c r="J12" s="626">
        <v>0</v>
      </c>
      <c r="K12" s="627">
        <v>0</v>
      </c>
    </row>
    <row r="13" spans="1:11" ht="25.5">
      <c r="A13" s="326">
        <v>5</v>
      </c>
      <c r="B13" s="668" t="s">
        <v>388</v>
      </c>
      <c r="C13" s="625">
        <v>85395231.615466103</v>
      </c>
      <c r="D13" s="626">
        <v>52504007.501188599</v>
      </c>
      <c r="E13" s="626">
        <v>137899239.11665469</v>
      </c>
      <c r="F13" s="626">
        <v>25229485.925632626</v>
      </c>
      <c r="G13" s="626">
        <v>13100272.3840195</v>
      </c>
      <c r="H13" s="626">
        <v>38329758.309652127</v>
      </c>
      <c r="I13" s="626">
        <v>10397813.821849726</v>
      </c>
      <c r="J13" s="626">
        <v>4808616.7403632849</v>
      </c>
      <c r="K13" s="627">
        <v>15206430.562213011</v>
      </c>
    </row>
    <row r="14" spans="1:11">
      <c r="A14" s="326">
        <v>6</v>
      </c>
      <c r="B14" s="327" t="s">
        <v>420</v>
      </c>
      <c r="C14" s="625"/>
      <c r="D14" s="626"/>
      <c r="E14" s="626"/>
      <c r="F14" s="626"/>
      <c r="G14" s="626"/>
      <c r="H14" s="626"/>
      <c r="I14" s="626"/>
      <c r="J14" s="626"/>
      <c r="K14" s="627"/>
    </row>
    <row r="15" spans="1:11">
      <c r="A15" s="326">
        <v>7</v>
      </c>
      <c r="B15" s="327" t="s">
        <v>421</v>
      </c>
      <c r="C15" s="625">
        <v>10743263.937032001</v>
      </c>
      <c r="D15" s="626">
        <v>12564125.212148901</v>
      </c>
      <c r="E15" s="626">
        <v>23307389.149180904</v>
      </c>
      <c r="F15" s="626">
        <v>3979321.0709890001</v>
      </c>
      <c r="G15" s="626">
        <v>0</v>
      </c>
      <c r="H15" s="626">
        <v>3979321.0709890001</v>
      </c>
      <c r="I15" s="626">
        <v>3979321.0709890001</v>
      </c>
      <c r="J15" s="626">
        <v>0</v>
      </c>
      <c r="K15" s="627">
        <v>3979321.0709890001</v>
      </c>
    </row>
    <row r="16" spans="1:11">
      <c r="A16" s="326">
        <v>8</v>
      </c>
      <c r="B16" s="328" t="s">
        <v>381</v>
      </c>
      <c r="C16" s="625">
        <v>547411008.5702461</v>
      </c>
      <c r="D16" s="626">
        <v>956628549.749915</v>
      </c>
      <c r="E16" s="626">
        <v>1504039558.3201611</v>
      </c>
      <c r="F16" s="626">
        <v>151927481.48363554</v>
      </c>
      <c r="G16" s="626">
        <v>157975792.02916813</v>
      </c>
      <c r="H16" s="626">
        <v>309903273.51280367</v>
      </c>
      <c r="I16" s="626">
        <v>106610672.93470643</v>
      </c>
      <c r="J16" s="626">
        <v>101267822.58110017</v>
      </c>
      <c r="K16" s="627">
        <v>207878495.51580662</v>
      </c>
    </row>
    <row r="17" spans="1:11">
      <c r="A17" s="321" t="s">
        <v>378</v>
      </c>
      <c r="B17" s="322"/>
      <c r="C17" s="623"/>
      <c r="D17" s="623"/>
      <c r="E17" s="623"/>
      <c r="F17" s="623"/>
      <c r="G17" s="623"/>
      <c r="H17" s="623"/>
      <c r="I17" s="623"/>
      <c r="J17" s="623"/>
      <c r="K17" s="624"/>
    </row>
    <row r="18" spans="1:11">
      <c r="A18" s="326">
        <v>9</v>
      </c>
      <c r="B18" s="327" t="s">
        <v>384</v>
      </c>
      <c r="C18" s="625">
        <v>7850751.5934062004</v>
      </c>
      <c r="D18" s="626">
        <v>0</v>
      </c>
      <c r="E18" s="626">
        <v>7850751.5934062004</v>
      </c>
      <c r="F18" s="626"/>
      <c r="G18" s="626"/>
      <c r="H18" s="626"/>
      <c r="I18" s="626">
        <v>0</v>
      </c>
      <c r="J18" s="626">
        <v>0</v>
      </c>
      <c r="K18" s="627">
        <v>0</v>
      </c>
    </row>
    <row r="19" spans="1:11">
      <c r="A19" s="326">
        <v>10</v>
      </c>
      <c r="B19" s="327" t="s">
        <v>422</v>
      </c>
      <c r="C19" s="625">
        <v>382730138.07327271</v>
      </c>
      <c r="D19" s="626">
        <v>596007827.17669964</v>
      </c>
      <c r="E19" s="626">
        <v>978737965.24997234</v>
      </c>
      <c r="F19" s="626">
        <v>36135547.90045955</v>
      </c>
      <c r="G19" s="626">
        <v>6755493.8422040008</v>
      </c>
      <c r="H19" s="626">
        <v>42891041.742663547</v>
      </c>
      <c r="I19" s="626">
        <v>39779103.775184751</v>
      </c>
      <c r="J19" s="626">
        <v>56349653.7985278</v>
      </c>
      <c r="K19" s="627">
        <v>96128757.573712558</v>
      </c>
    </row>
    <row r="20" spans="1:11">
      <c r="A20" s="326">
        <v>11</v>
      </c>
      <c r="B20" s="327" t="s">
        <v>383</v>
      </c>
      <c r="C20" s="625">
        <v>14993788.884504698</v>
      </c>
      <c r="D20" s="626">
        <v>16443147.127158001</v>
      </c>
      <c r="E20" s="626">
        <v>31436936.011662699</v>
      </c>
      <c r="F20" s="626">
        <v>1134506.4865592001</v>
      </c>
      <c r="G20" s="626">
        <v>3563954.2413936001</v>
      </c>
      <c r="H20" s="626">
        <v>4698460.7279528007</v>
      </c>
      <c r="I20" s="626">
        <v>1134506.4865592001</v>
      </c>
      <c r="J20" s="626">
        <v>3563954.2413936001</v>
      </c>
      <c r="K20" s="627">
        <v>4698460.7279528007</v>
      </c>
    </row>
    <row r="21" spans="1:11" ht="13.5" thickBot="1">
      <c r="A21" s="329">
        <v>12</v>
      </c>
      <c r="B21" s="330" t="s">
        <v>382</v>
      </c>
      <c r="C21" s="628">
        <v>405574678.55118358</v>
      </c>
      <c r="D21" s="629">
        <v>612450974.30385768</v>
      </c>
      <c r="E21" s="628">
        <v>1018025652.8550413</v>
      </c>
      <c r="F21" s="629">
        <v>37270054.387018748</v>
      </c>
      <c r="G21" s="629">
        <v>10319448.0835976</v>
      </c>
      <c r="H21" s="629">
        <v>47589502.470616348</v>
      </c>
      <c r="I21" s="629">
        <v>40913610.261743948</v>
      </c>
      <c r="J21" s="629">
        <v>59913608.039921403</v>
      </c>
      <c r="K21" s="630">
        <v>100827218.30166537</v>
      </c>
    </row>
    <row r="22" spans="1:11" ht="38.25" customHeight="1" thickBot="1">
      <c r="A22" s="331"/>
      <c r="B22" s="332"/>
      <c r="C22" s="332"/>
      <c r="D22" s="332"/>
      <c r="E22" s="332"/>
      <c r="F22" s="721" t="s">
        <v>424</v>
      </c>
      <c r="G22" s="719"/>
      <c r="H22" s="719"/>
      <c r="I22" s="721" t="s">
        <v>389</v>
      </c>
      <c r="J22" s="719"/>
      <c r="K22" s="720"/>
    </row>
    <row r="23" spans="1:11">
      <c r="A23" s="333">
        <v>13</v>
      </c>
      <c r="B23" s="334" t="s">
        <v>374</v>
      </c>
      <c r="C23" s="335"/>
      <c r="D23" s="335"/>
      <c r="E23" s="335"/>
      <c r="F23" s="633">
        <v>246060947.78351653</v>
      </c>
      <c r="G23" s="633">
        <v>269644256.52926797</v>
      </c>
      <c r="H23" s="633">
        <v>515705204.31278449</v>
      </c>
      <c r="I23" s="633">
        <v>242417391.90879133</v>
      </c>
      <c r="J23" s="633">
        <v>220677838.52255392</v>
      </c>
      <c r="K23" s="634">
        <v>463095230.43134522</v>
      </c>
    </row>
    <row r="24" spans="1:11" ht="13.5" thickBot="1">
      <c r="A24" s="336">
        <v>14</v>
      </c>
      <c r="B24" s="337" t="s">
        <v>386</v>
      </c>
      <c r="C24" s="338"/>
      <c r="D24" s="339"/>
      <c r="E24" s="340"/>
      <c r="F24" s="635">
        <v>114657427.09661673</v>
      </c>
      <c r="G24" s="635">
        <v>147656343.94557047</v>
      </c>
      <c r="H24" s="635">
        <v>262313771.04218721</v>
      </c>
      <c r="I24" s="635">
        <v>65697062.672962464</v>
      </c>
      <c r="J24" s="635">
        <v>41354214.541178763</v>
      </c>
      <c r="K24" s="636">
        <v>107051277.21414122</v>
      </c>
    </row>
    <row r="25" spans="1:11" ht="13.5" thickBot="1">
      <c r="A25" s="341">
        <v>15</v>
      </c>
      <c r="B25" s="342" t="s">
        <v>387</v>
      </c>
      <c r="C25" s="343"/>
      <c r="D25" s="343"/>
      <c r="E25" s="343"/>
      <c r="F25" s="631">
        <v>2.1460532824984107</v>
      </c>
      <c r="G25" s="631">
        <v>1.8261609987354492</v>
      </c>
      <c r="H25" s="631">
        <v>1.9659860108139158</v>
      </c>
      <c r="I25" s="631">
        <v>3.689927403840505</v>
      </c>
      <c r="J25" s="631">
        <v>5.336284124144405</v>
      </c>
      <c r="K25" s="632">
        <v>4.3259197132696281</v>
      </c>
    </row>
    <row r="27" spans="1:11" ht="51">
      <c r="B27" s="317" t="s">
        <v>423</v>
      </c>
    </row>
    <row r="36" spans="3:11">
      <c r="C36" s="644"/>
      <c r="D36" s="644"/>
      <c r="E36" s="644"/>
      <c r="F36" s="644"/>
      <c r="G36" s="644"/>
      <c r="H36" s="644"/>
      <c r="I36" s="644"/>
      <c r="J36" s="644"/>
      <c r="K36" s="644"/>
    </row>
    <row r="37" spans="3:11">
      <c r="C37" s="644"/>
      <c r="D37" s="644"/>
      <c r="E37" s="644"/>
      <c r="F37" s="644"/>
      <c r="G37" s="644"/>
      <c r="H37" s="644"/>
      <c r="I37" s="644"/>
      <c r="J37" s="644"/>
      <c r="K37" s="644"/>
    </row>
    <row r="38" spans="3:11">
      <c r="C38" s="644"/>
      <c r="D38" s="644"/>
      <c r="E38" s="644"/>
      <c r="F38" s="644"/>
      <c r="G38" s="644"/>
      <c r="H38" s="644"/>
      <c r="I38" s="644"/>
      <c r="J38" s="644"/>
      <c r="K38" s="644"/>
    </row>
    <row r="39" spans="3:11">
      <c r="C39" s="644"/>
      <c r="D39" s="644"/>
      <c r="E39" s="644"/>
      <c r="F39" s="644"/>
      <c r="G39" s="644"/>
      <c r="H39" s="644"/>
      <c r="I39" s="644"/>
      <c r="J39" s="644"/>
      <c r="K39" s="644"/>
    </row>
    <row r="40" spans="3:11">
      <c r="C40" s="644"/>
      <c r="D40" s="644"/>
      <c r="E40" s="644"/>
      <c r="F40" s="644"/>
      <c r="G40" s="644"/>
      <c r="H40" s="644"/>
      <c r="I40" s="644"/>
      <c r="J40" s="644"/>
      <c r="K40" s="644"/>
    </row>
    <row r="41" spans="3:11">
      <c r="C41" s="644"/>
      <c r="D41" s="644"/>
      <c r="E41" s="644"/>
      <c r="F41" s="644"/>
      <c r="G41" s="644"/>
      <c r="H41" s="644"/>
      <c r="I41" s="644"/>
      <c r="J41" s="644"/>
      <c r="K41" s="644"/>
    </row>
    <row r="42" spans="3:11">
      <c r="C42" s="644"/>
      <c r="D42" s="644"/>
      <c r="E42" s="644"/>
      <c r="F42" s="644"/>
      <c r="G42" s="644"/>
      <c r="H42" s="644"/>
      <c r="I42" s="644"/>
      <c r="J42" s="644"/>
      <c r="K42" s="644"/>
    </row>
    <row r="43" spans="3:11">
      <c r="C43" s="644"/>
      <c r="D43" s="644"/>
      <c r="E43" s="644"/>
      <c r="F43" s="644"/>
      <c r="G43" s="644"/>
      <c r="H43" s="644"/>
      <c r="I43" s="644"/>
      <c r="J43" s="644"/>
      <c r="K43" s="644"/>
    </row>
    <row r="44" spans="3:11">
      <c r="C44" s="644"/>
      <c r="D44" s="644"/>
      <c r="E44" s="644"/>
      <c r="F44" s="644"/>
      <c r="G44" s="644"/>
      <c r="H44" s="644"/>
      <c r="I44" s="644"/>
      <c r="J44" s="644"/>
      <c r="K44" s="644"/>
    </row>
    <row r="45" spans="3:11">
      <c r="C45" s="644"/>
      <c r="D45" s="644"/>
      <c r="E45" s="644"/>
      <c r="F45" s="644"/>
      <c r="G45" s="644"/>
      <c r="H45" s="644"/>
      <c r="I45" s="644"/>
      <c r="J45" s="644"/>
      <c r="K45" s="644"/>
    </row>
    <row r="46" spans="3:11">
      <c r="C46" s="644"/>
      <c r="D46" s="644"/>
      <c r="E46" s="644"/>
      <c r="F46" s="644"/>
      <c r="G46" s="644"/>
      <c r="H46" s="644"/>
      <c r="I46" s="644"/>
      <c r="J46" s="644"/>
      <c r="K46" s="644"/>
    </row>
    <row r="47" spans="3:11">
      <c r="C47" s="644"/>
      <c r="D47" s="644"/>
      <c r="E47" s="644"/>
      <c r="F47" s="644"/>
      <c r="G47" s="644"/>
      <c r="H47" s="644"/>
      <c r="I47" s="644"/>
      <c r="J47" s="644"/>
      <c r="K47" s="644"/>
    </row>
    <row r="48" spans="3:11">
      <c r="C48" s="644"/>
      <c r="D48" s="644"/>
      <c r="E48" s="644"/>
      <c r="F48" s="644"/>
      <c r="G48" s="644"/>
      <c r="H48" s="644"/>
      <c r="I48" s="644"/>
      <c r="J48" s="644"/>
      <c r="K48" s="644"/>
    </row>
    <row r="49" spans="3:11">
      <c r="C49" s="644"/>
      <c r="D49" s="644"/>
      <c r="E49" s="644"/>
      <c r="F49" s="644"/>
      <c r="G49" s="644"/>
      <c r="H49" s="644"/>
      <c r="I49" s="644"/>
      <c r="J49" s="644"/>
      <c r="K49" s="644"/>
    </row>
    <row r="50" spans="3:11">
      <c r="C50" s="644"/>
    </row>
  </sheetData>
  <mergeCells count="6">
    <mergeCell ref="A5:B5"/>
    <mergeCell ref="C5:E5"/>
    <mergeCell ref="F5:H5"/>
    <mergeCell ref="I5:K5"/>
    <mergeCell ref="F22:H22"/>
    <mergeCell ref="I22:K22"/>
  </mergeCells>
  <pageMargins left="0.7" right="0.7" top="0.75" bottom="0.75" header="0.3" footer="0.3"/>
  <pageSetup paperSize="9" scale="7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view="pageBreakPreview" zoomScale="60" zoomScaleNormal="100" workbookViewId="0">
      <pane xSplit="1" ySplit="5" topLeftCell="B6" activePane="bottomRight" state="frozen"/>
      <selection pane="topRight" activeCell="B1" sqref="B1"/>
      <selection pane="bottomLeft" activeCell="A5" sqref="A5"/>
      <selection pane="bottomRight" activeCell="O13" sqref="O13"/>
    </sheetView>
  </sheetViews>
  <sheetFormatPr defaultColWidth="9.140625" defaultRowHeight="12.75"/>
  <cols>
    <col min="1" max="1" width="10.5703125" style="4" bestFit="1" customWidth="1"/>
    <col min="2" max="2" width="34.140625" style="4" customWidth="1"/>
    <col min="3" max="3" width="12.5703125" style="4" bestFit="1" customWidth="1"/>
    <col min="4" max="4" width="11.42578125" style="4" customWidth="1"/>
    <col min="5" max="5" width="18.28515625" style="4" bestFit="1" customWidth="1"/>
    <col min="6" max="6" width="3.7109375" style="4" bestFit="1" customWidth="1"/>
    <col min="7" max="10" width="4.7109375" style="4" bestFit="1" customWidth="1"/>
    <col min="11" max="11" width="8.140625" style="4" bestFit="1" customWidth="1"/>
    <col min="12" max="13" width="5.7109375" style="4" bestFit="1" customWidth="1"/>
    <col min="14" max="14" width="31" style="4" bestFit="1" customWidth="1"/>
    <col min="15" max="16384" width="9.140625" style="50"/>
  </cols>
  <sheetData>
    <row r="1" spans="1:14">
      <c r="A1" s="4" t="s">
        <v>30</v>
      </c>
      <c r="B1" s="3" t="str">
        <f>'Info '!C2</f>
        <v>JSC "BasisBank"</v>
      </c>
    </row>
    <row r="2" spans="1:14" ht="14.25" customHeight="1">
      <c r="A2" s="4" t="s">
        <v>31</v>
      </c>
      <c r="B2" s="441">
        <v>44377</v>
      </c>
    </row>
    <row r="3" spans="1:14" ht="14.25" customHeight="1"/>
    <row r="4" spans="1:14" ht="13.5" thickBot="1">
      <c r="A4" s="4" t="s">
        <v>262</v>
      </c>
      <c r="B4" s="257" t="s">
        <v>28</v>
      </c>
    </row>
    <row r="5" spans="1:14" s="191" customFormat="1">
      <c r="A5" s="187"/>
      <c r="B5" s="188"/>
      <c r="C5" s="189" t="s">
        <v>0</v>
      </c>
      <c r="D5" s="189" t="s">
        <v>1</v>
      </c>
      <c r="E5" s="189" t="s">
        <v>2</v>
      </c>
      <c r="F5" s="189" t="s">
        <v>3</v>
      </c>
      <c r="G5" s="189" t="s">
        <v>4</v>
      </c>
      <c r="H5" s="189" t="s">
        <v>5</v>
      </c>
      <c r="I5" s="189" t="s">
        <v>8</v>
      </c>
      <c r="J5" s="189" t="s">
        <v>9</v>
      </c>
      <c r="K5" s="189" t="s">
        <v>10</v>
      </c>
      <c r="L5" s="189" t="s">
        <v>11</v>
      </c>
      <c r="M5" s="189" t="s">
        <v>12</v>
      </c>
      <c r="N5" s="190" t="s">
        <v>13</v>
      </c>
    </row>
    <row r="6" spans="1:14" ht="25.5">
      <c r="A6" s="192"/>
      <c r="B6" s="193"/>
      <c r="C6" s="194" t="s">
        <v>261</v>
      </c>
      <c r="D6" s="195" t="s">
        <v>260</v>
      </c>
      <c r="E6" s="196" t="s">
        <v>259</v>
      </c>
      <c r="F6" s="197">
        <v>0</v>
      </c>
      <c r="G6" s="197">
        <v>0.2</v>
      </c>
      <c r="H6" s="197">
        <v>0.35</v>
      </c>
      <c r="I6" s="197">
        <v>0.5</v>
      </c>
      <c r="J6" s="197">
        <v>0.75</v>
      </c>
      <c r="K6" s="197">
        <v>1</v>
      </c>
      <c r="L6" s="197">
        <v>1.5</v>
      </c>
      <c r="M6" s="197">
        <v>2.5</v>
      </c>
      <c r="N6" s="256" t="s">
        <v>272</v>
      </c>
    </row>
    <row r="7" spans="1:14" ht="15">
      <c r="A7" s="198">
        <v>1</v>
      </c>
      <c r="B7" s="199" t="s">
        <v>258</v>
      </c>
      <c r="C7" s="200">
        <f>SUM(C8:C13)</f>
        <v>15974000</v>
      </c>
      <c r="D7" s="193"/>
      <c r="E7" s="201">
        <f t="shared" ref="E7:M7" si="0">SUM(E8:E13)</f>
        <v>319480</v>
      </c>
      <c r="F7" s="202">
        <f>SUM(F8:F13)</f>
        <v>0</v>
      </c>
      <c r="G7" s="202">
        <f t="shared" si="0"/>
        <v>0</v>
      </c>
      <c r="H7" s="202">
        <f t="shared" si="0"/>
        <v>0</v>
      </c>
      <c r="I7" s="202">
        <f t="shared" si="0"/>
        <v>0</v>
      </c>
      <c r="J7" s="202">
        <f t="shared" si="0"/>
        <v>0</v>
      </c>
      <c r="K7" s="202">
        <f t="shared" si="0"/>
        <v>319480</v>
      </c>
      <c r="L7" s="202">
        <f t="shared" si="0"/>
        <v>0</v>
      </c>
      <c r="M7" s="202">
        <f t="shared" si="0"/>
        <v>0</v>
      </c>
      <c r="N7" s="203">
        <f>SUM(N8:N13)</f>
        <v>319480</v>
      </c>
    </row>
    <row r="8" spans="1:14" ht="14.25">
      <c r="A8" s="198">
        <v>1.1000000000000001</v>
      </c>
      <c r="B8" s="204" t="s">
        <v>256</v>
      </c>
      <c r="C8" s="202">
        <v>15974000</v>
      </c>
      <c r="D8" s="205">
        <v>0.02</v>
      </c>
      <c r="E8" s="201">
        <f>C8*D8</f>
        <v>319480</v>
      </c>
      <c r="F8" s="202"/>
      <c r="G8" s="202"/>
      <c r="H8" s="202"/>
      <c r="I8" s="202"/>
      <c r="J8" s="202"/>
      <c r="K8" s="202">
        <v>319480</v>
      </c>
      <c r="L8" s="202"/>
      <c r="M8" s="202"/>
      <c r="N8" s="203">
        <f>SUMPRODUCT($F$6:$M$6,F8:M8)</f>
        <v>319480</v>
      </c>
    </row>
    <row r="9" spans="1:14" ht="14.25">
      <c r="A9" s="198">
        <v>1.2</v>
      </c>
      <c r="B9" s="204" t="s">
        <v>255</v>
      </c>
      <c r="C9" s="202">
        <v>0</v>
      </c>
      <c r="D9" s="205">
        <v>0.05</v>
      </c>
      <c r="E9" s="201">
        <f>C9*D9</f>
        <v>0</v>
      </c>
      <c r="F9" s="202"/>
      <c r="G9" s="202"/>
      <c r="H9" s="202"/>
      <c r="I9" s="202"/>
      <c r="J9" s="202"/>
      <c r="K9" s="202"/>
      <c r="L9" s="202"/>
      <c r="M9" s="202"/>
      <c r="N9" s="203">
        <f t="shared" ref="N9:N12" si="1">SUMPRODUCT($F$6:$M$6,F9:M9)</f>
        <v>0</v>
      </c>
    </row>
    <row r="10" spans="1:14" ht="14.25">
      <c r="A10" s="198">
        <v>1.3</v>
      </c>
      <c r="B10" s="204" t="s">
        <v>254</v>
      </c>
      <c r="C10" s="202">
        <v>0</v>
      </c>
      <c r="D10" s="205">
        <v>0.08</v>
      </c>
      <c r="E10" s="201">
        <f>C10*D10</f>
        <v>0</v>
      </c>
      <c r="F10" s="202"/>
      <c r="G10" s="202"/>
      <c r="H10" s="202"/>
      <c r="I10" s="202"/>
      <c r="J10" s="202"/>
      <c r="K10" s="202"/>
      <c r="L10" s="202"/>
      <c r="M10" s="202"/>
      <c r="N10" s="203">
        <f>SUMPRODUCT($F$6:$M$6,F10:M10)</f>
        <v>0</v>
      </c>
    </row>
    <row r="11" spans="1:14" ht="14.25">
      <c r="A11" s="198">
        <v>1.4</v>
      </c>
      <c r="B11" s="204" t="s">
        <v>253</v>
      </c>
      <c r="C11" s="202">
        <v>0</v>
      </c>
      <c r="D11" s="205">
        <v>0.11</v>
      </c>
      <c r="E11" s="201">
        <f>C11*D11</f>
        <v>0</v>
      </c>
      <c r="F11" s="202"/>
      <c r="G11" s="202"/>
      <c r="H11" s="202"/>
      <c r="I11" s="202"/>
      <c r="J11" s="202"/>
      <c r="K11" s="202"/>
      <c r="L11" s="202"/>
      <c r="M11" s="202"/>
      <c r="N11" s="203">
        <f t="shared" si="1"/>
        <v>0</v>
      </c>
    </row>
    <row r="12" spans="1:14" ht="14.25">
      <c r="A12" s="198">
        <v>1.5</v>
      </c>
      <c r="B12" s="204" t="s">
        <v>252</v>
      </c>
      <c r="C12" s="202">
        <v>0</v>
      </c>
      <c r="D12" s="205">
        <v>0.14000000000000001</v>
      </c>
      <c r="E12" s="201">
        <f>C12*D12</f>
        <v>0</v>
      </c>
      <c r="F12" s="202"/>
      <c r="G12" s="202"/>
      <c r="H12" s="202"/>
      <c r="I12" s="202"/>
      <c r="J12" s="202"/>
      <c r="K12" s="202"/>
      <c r="L12" s="202"/>
      <c r="M12" s="202"/>
      <c r="N12" s="203">
        <f t="shared" si="1"/>
        <v>0</v>
      </c>
    </row>
    <row r="13" spans="1:14" ht="14.25">
      <c r="A13" s="198">
        <v>1.6</v>
      </c>
      <c r="B13" s="206" t="s">
        <v>251</v>
      </c>
      <c r="C13" s="202">
        <v>0</v>
      </c>
      <c r="D13" s="207"/>
      <c r="E13" s="202"/>
      <c r="F13" s="202"/>
      <c r="G13" s="202"/>
      <c r="H13" s="202"/>
      <c r="I13" s="202"/>
      <c r="J13" s="202"/>
      <c r="K13" s="202"/>
      <c r="L13" s="202"/>
      <c r="M13" s="202"/>
      <c r="N13" s="203">
        <f>SUMPRODUCT($F$6:$M$6,F13:M13)</f>
        <v>0</v>
      </c>
    </row>
    <row r="14" spans="1:14" ht="15">
      <c r="A14" s="198">
        <v>2</v>
      </c>
      <c r="B14" s="208" t="s">
        <v>257</v>
      </c>
      <c r="C14" s="200">
        <f>SUM(C15:C20)</f>
        <v>0</v>
      </c>
      <c r="D14" s="193"/>
      <c r="E14" s="201">
        <f t="shared" ref="E14:M14" si="2">SUM(E15:E20)</f>
        <v>0</v>
      </c>
      <c r="F14" s="202">
        <f t="shared" si="2"/>
        <v>0</v>
      </c>
      <c r="G14" s="202">
        <f t="shared" si="2"/>
        <v>0</v>
      </c>
      <c r="H14" s="202">
        <f t="shared" si="2"/>
        <v>0</v>
      </c>
      <c r="I14" s="202">
        <f t="shared" si="2"/>
        <v>0</v>
      </c>
      <c r="J14" s="202">
        <f t="shared" si="2"/>
        <v>0</v>
      </c>
      <c r="K14" s="202">
        <f t="shared" si="2"/>
        <v>0</v>
      </c>
      <c r="L14" s="202">
        <f t="shared" si="2"/>
        <v>0</v>
      </c>
      <c r="M14" s="202">
        <f t="shared" si="2"/>
        <v>0</v>
      </c>
      <c r="N14" s="203">
        <f>SUM(N15:N20)</f>
        <v>0</v>
      </c>
    </row>
    <row r="15" spans="1:14" ht="14.25">
      <c r="A15" s="198">
        <v>2.1</v>
      </c>
      <c r="B15" s="206" t="s">
        <v>256</v>
      </c>
      <c r="C15" s="202"/>
      <c r="D15" s="205">
        <v>5.0000000000000001E-3</v>
      </c>
      <c r="E15" s="201">
        <f>C15*D15</f>
        <v>0</v>
      </c>
      <c r="F15" s="202"/>
      <c r="G15" s="202"/>
      <c r="H15" s="202"/>
      <c r="I15" s="202"/>
      <c r="J15" s="202"/>
      <c r="K15" s="202"/>
      <c r="L15" s="202"/>
      <c r="M15" s="202"/>
      <c r="N15" s="203">
        <f>SUMPRODUCT($F$6:$M$6,F15:M15)</f>
        <v>0</v>
      </c>
    </row>
    <row r="16" spans="1:14" ht="14.25">
      <c r="A16" s="198">
        <v>2.2000000000000002</v>
      </c>
      <c r="B16" s="206" t="s">
        <v>255</v>
      </c>
      <c r="C16" s="202"/>
      <c r="D16" s="205">
        <v>0.01</v>
      </c>
      <c r="E16" s="201">
        <f>C16*D16</f>
        <v>0</v>
      </c>
      <c r="F16" s="202"/>
      <c r="G16" s="202"/>
      <c r="H16" s="202"/>
      <c r="I16" s="202"/>
      <c r="J16" s="202"/>
      <c r="K16" s="202"/>
      <c r="L16" s="202"/>
      <c r="M16" s="202"/>
      <c r="N16" s="203">
        <f t="shared" ref="N16:N20" si="3">SUMPRODUCT($F$6:$M$6,F16:M16)</f>
        <v>0</v>
      </c>
    </row>
    <row r="17" spans="1:14" ht="14.25">
      <c r="A17" s="198">
        <v>2.2999999999999998</v>
      </c>
      <c r="B17" s="206" t="s">
        <v>254</v>
      </c>
      <c r="C17" s="202"/>
      <c r="D17" s="205">
        <v>0.02</v>
      </c>
      <c r="E17" s="201">
        <f>C17*D17</f>
        <v>0</v>
      </c>
      <c r="F17" s="202"/>
      <c r="G17" s="202"/>
      <c r="H17" s="202"/>
      <c r="I17" s="202"/>
      <c r="J17" s="202"/>
      <c r="K17" s="202"/>
      <c r="L17" s="202"/>
      <c r="M17" s="202"/>
      <c r="N17" s="203">
        <f t="shared" si="3"/>
        <v>0</v>
      </c>
    </row>
    <row r="18" spans="1:14" ht="14.25">
      <c r="A18" s="198">
        <v>2.4</v>
      </c>
      <c r="B18" s="206" t="s">
        <v>253</v>
      </c>
      <c r="C18" s="202"/>
      <c r="D18" s="205">
        <v>0.03</v>
      </c>
      <c r="E18" s="201">
        <f>C18*D18</f>
        <v>0</v>
      </c>
      <c r="F18" s="202"/>
      <c r="G18" s="202"/>
      <c r="H18" s="202"/>
      <c r="I18" s="202"/>
      <c r="J18" s="202"/>
      <c r="K18" s="202"/>
      <c r="L18" s="202"/>
      <c r="M18" s="202"/>
      <c r="N18" s="203">
        <f t="shared" si="3"/>
        <v>0</v>
      </c>
    </row>
    <row r="19" spans="1:14" ht="14.25">
      <c r="A19" s="198">
        <v>2.5</v>
      </c>
      <c r="B19" s="206" t="s">
        <v>252</v>
      </c>
      <c r="C19" s="202"/>
      <c r="D19" s="205">
        <v>0.04</v>
      </c>
      <c r="E19" s="201">
        <f>C19*D19</f>
        <v>0</v>
      </c>
      <c r="F19" s="202"/>
      <c r="G19" s="202"/>
      <c r="H19" s="202"/>
      <c r="I19" s="202"/>
      <c r="J19" s="202"/>
      <c r="K19" s="202"/>
      <c r="L19" s="202"/>
      <c r="M19" s="202"/>
      <c r="N19" s="203">
        <f t="shared" si="3"/>
        <v>0</v>
      </c>
    </row>
    <row r="20" spans="1:14" ht="14.25">
      <c r="A20" s="198">
        <v>2.6</v>
      </c>
      <c r="B20" s="206" t="s">
        <v>251</v>
      </c>
      <c r="C20" s="202"/>
      <c r="D20" s="207"/>
      <c r="E20" s="209"/>
      <c r="F20" s="202"/>
      <c r="G20" s="202"/>
      <c r="H20" s="202"/>
      <c r="I20" s="202"/>
      <c r="J20" s="202"/>
      <c r="K20" s="202"/>
      <c r="L20" s="202"/>
      <c r="M20" s="202"/>
      <c r="N20" s="203">
        <f t="shared" si="3"/>
        <v>0</v>
      </c>
    </row>
    <row r="21" spans="1:14" ht="15.75" thickBot="1">
      <c r="A21" s="210"/>
      <c r="B21" s="211" t="s">
        <v>106</v>
      </c>
      <c r="C21" s="186">
        <f>C14+C7</f>
        <v>15974000</v>
      </c>
      <c r="D21" s="212"/>
      <c r="E21" s="213">
        <f>E14+E7</f>
        <v>319480</v>
      </c>
      <c r="F21" s="214">
        <f>F7+F14</f>
        <v>0</v>
      </c>
      <c r="G21" s="214">
        <f t="shared" ref="G21:L21" si="4">G7+G14</f>
        <v>0</v>
      </c>
      <c r="H21" s="214">
        <f t="shared" si="4"/>
        <v>0</v>
      </c>
      <c r="I21" s="214">
        <f t="shared" si="4"/>
        <v>0</v>
      </c>
      <c r="J21" s="214">
        <f t="shared" si="4"/>
        <v>0</v>
      </c>
      <c r="K21" s="214">
        <f t="shared" si="4"/>
        <v>319480</v>
      </c>
      <c r="L21" s="214">
        <f t="shared" si="4"/>
        <v>0</v>
      </c>
      <c r="M21" s="214">
        <f>M7+M14</f>
        <v>0</v>
      </c>
      <c r="N21" s="215">
        <f>N14+N7</f>
        <v>319480</v>
      </c>
    </row>
    <row r="22" spans="1:14">
      <c r="E22" s="216"/>
      <c r="F22" s="216"/>
      <c r="G22" s="216"/>
      <c r="H22" s="216"/>
      <c r="I22" s="216"/>
      <c r="J22" s="216"/>
      <c r="K22" s="216"/>
      <c r="L22" s="216"/>
      <c r="M22" s="216"/>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scale="7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BreakPreview" zoomScale="60" zoomScaleNormal="90" workbookViewId="0">
      <selection activeCell="B2" sqref="B2"/>
    </sheetView>
  </sheetViews>
  <sheetFormatPr defaultRowHeight="15"/>
  <cols>
    <col min="1" max="1" width="11.42578125" customWidth="1"/>
    <col min="2" max="2" width="76.85546875" style="376" customWidth="1"/>
    <col min="3" max="3" width="22.85546875" customWidth="1"/>
  </cols>
  <sheetData>
    <row r="1" spans="1:7">
      <c r="A1" s="2" t="s">
        <v>30</v>
      </c>
      <c r="B1" s="3" t="str">
        <f>'Info '!C2</f>
        <v>JSC "BasisBank"</v>
      </c>
    </row>
    <row r="2" spans="1:7">
      <c r="A2" s="2" t="s">
        <v>31</v>
      </c>
      <c r="B2" s="441">
        <v>44377</v>
      </c>
    </row>
    <row r="3" spans="1:7">
      <c r="A3" s="4"/>
      <c r="B3"/>
    </row>
    <row r="4" spans="1:7">
      <c r="A4" s="4" t="s">
        <v>428</v>
      </c>
      <c r="B4" t="s">
        <v>429</v>
      </c>
    </row>
    <row r="5" spans="1:7">
      <c r="A5" s="377" t="s">
        <v>430</v>
      </c>
      <c r="B5" s="378"/>
      <c r="C5" s="379"/>
    </row>
    <row r="6" spans="1:7" ht="24">
      <c r="A6" s="380">
        <v>1</v>
      </c>
      <c r="B6" s="381" t="s">
        <v>481</v>
      </c>
      <c r="C6" s="382">
        <v>1672988544.5764134</v>
      </c>
      <c r="G6" s="645"/>
    </row>
    <row r="7" spans="1:7">
      <c r="A7" s="380">
        <v>2</v>
      </c>
      <c r="B7" s="381" t="s">
        <v>431</v>
      </c>
      <c r="C7" s="382">
        <v>-15557387.629999999</v>
      </c>
      <c r="G7" s="645"/>
    </row>
    <row r="8" spans="1:7" ht="24">
      <c r="A8" s="383">
        <v>3</v>
      </c>
      <c r="B8" s="384" t="s">
        <v>432</v>
      </c>
      <c r="C8" s="382">
        <v>1657431156.9464133</v>
      </c>
      <c r="G8" s="645"/>
    </row>
    <row r="9" spans="1:7">
      <c r="A9" s="377" t="s">
        <v>433</v>
      </c>
      <c r="B9" s="378"/>
      <c r="C9" s="385"/>
      <c r="G9" s="645"/>
    </row>
    <row r="10" spans="1:7" ht="24">
      <c r="A10" s="386">
        <v>4</v>
      </c>
      <c r="B10" s="387" t="s">
        <v>434</v>
      </c>
      <c r="C10" s="382"/>
      <c r="G10" s="645"/>
    </row>
    <row r="11" spans="1:7">
      <c r="A11" s="386">
        <v>5</v>
      </c>
      <c r="B11" s="388" t="s">
        <v>435</v>
      </c>
      <c r="C11" s="382"/>
      <c r="G11" s="645"/>
    </row>
    <row r="12" spans="1:7">
      <c r="A12" s="386" t="s">
        <v>436</v>
      </c>
      <c r="B12" s="388" t="s">
        <v>437</v>
      </c>
      <c r="C12" s="382">
        <v>319480</v>
      </c>
      <c r="G12" s="645"/>
    </row>
    <row r="13" spans="1:7" ht="24">
      <c r="A13" s="389">
        <v>6</v>
      </c>
      <c r="B13" s="387" t="s">
        <v>438</v>
      </c>
      <c r="C13" s="382"/>
      <c r="G13" s="645"/>
    </row>
    <row r="14" spans="1:7">
      <c r="A14" s="389">
        <v>7</v>
      </c>
      <c r="B14" s="390" t="s">
        <v>439</v>
      </c>
      <c r="C14" s="382"/>
      <c r="G14" s="645"/>
    </row>
    <row r="15" spans="1:7">
      <c r="A15" s="391">
        <v>8</v>
      </c>
      <c r="B15" s="392" t="s">
        <v>440</v>
      </c>
      <c r="C15" s="382"/>
      <c r="G15" s="645"/>
    </row>
    <row r="16" spans="1:7">
      <c r="A16" s="389">
        <v>9</v>
      </c>
      <c r="B16" s="390" t="s">
        <v>441</v>
      </c>
      <c r="C16" s="382"/>
      <c r="G16" s="645"/>
    </row>
    <row r="17" spans="1:7">
      <c r="A17" s="389">
        <v>10</v>
      </c>
      <c r="B17" s="390" t="s">
        <v>442</v>
      </c>
      <c r="C17" s="382"/>
      <c r="G17" s="645"/>
    </row>
    <row r="18" spans="1:7">
      <c r="A18" s="393">
        <v>11</v>
      </c>
      <c r="B18" s="394" t="s">
        <v>443</v>
      </c>
      <c r="C18" s="395">
        <v>319480</v>
      </c>
      <c r="G18" s="645"/>
    </row>
    <row r="19" spans="1:7">
      <c r="A19" s="396" t="s">
        <v>444</v>
      </c>
      <c r="B19" s="397"/>
      <c r="C19" s="398"/>
      <c r="G19" s="645"/>
    </row>
    <row r="20" spans="1:7" ht="24">
      <c r="A20" s="399">
        <v>12</v>
      </c>
      <c r="B20" s="387" t="s">
        <v>445</v>
      </c>
      <c r="C20" s="382"/>
      <c r="G20" s="645"/>
    </row>
    <row r="21" spans="1:7">
      <c r="A21" s="399">
        <v>13</v>
      </c>
      <c r="B21" s="387" t="s">
        <v>446</v>
      </c>
      <c r="C21" s="382"/>
      <c r="G21" s="645"/>
    </row>
    <row r="22" spans="1:7">
      <c r="A22" s="399">
        <v>14</v>
      </c>
      <c r="B22" s="387" t="s">
        <v>447</v>
      </c>
      <c r="C22" s="382"/>
      <c r="G22" s="645"/>
    </row>
    <row r="23" spans="1:7" ht="24">
      <c r="A23" s="399" t="s">
        <v>448</v>
      </c>
      <c r="B23" s="387" t="s">
        <v>449</v>
      </c>
      <c r="C23" s="382"/>
      <c r="G23" s="645"/>
    </row>
    <row r="24" spans="1:7">
      <c r="A24" s="399">
        <v>15</v>
      </c>
      <c r="B24" s="387" t="s">
        <v>450</v>
      </c>
      <c r="C24" s="382"/>
      <c r="G24" s="645"/>
    </row>
    <row r="25" spans="1:7">
      <c r="A25" s="399" t="s">
        <v>451</v>
      </c>
      <c r="B25" s="387" t="s">
        <v>452</v>
      </c>
      <c r="C25" s="382"/>
      <c r="G25" s="645"/>
    </row>
    <row r="26" spans="1:7">
      <c r="A26" s="400">
        <v>16</v>
      </c>
      <c r="B26" s="401" t="s">
        <v>453</v>
      </c>
      <c r="C26" s="395">
        <v>0</v>
      </c>
      <c r="G26" s="645"/>
    </row>
    <row r="27" spans="1:7">
      <c r="A27" s="377" t="s">
        <v>454</v>
      </c>
      <c r="B27" s="378"/>
      <c r="C27" s="385"/>
      <c r="G27" s="645"/>
    </row>
    <row r="28" spans="1:7">
      <c r="A28" s="402">
        <v>17</v>
      </c>
      <c r="B28" s="388" t="s">
        <v>455</v>
      </c>
      <c r="C28" s="382"/>
      <c r="G28" s="645"/>
    </row>
    <row r="29" spans="1:7">
      <c r="A29" s="402">
        <v>18</v>
      </c>
      <c r="B29" s="388" t="s">
        <v>456</v>
      </c>
      <c r="C29" s="382"/>
      <c r="G29" s="645"/>
    </row>
    <row r="30" spans="1:7">
      <c r="A30" s="400">
        <v>19</v>
      </c>
      <c r="B30" s="401" t="s">
        <v>457</v>
      </c>
      <c r="C30" s="395">
        <v>0</v>
      </c>
      <c r="G30" s="645"/>
    </row>
    <row r="31" spans="1:7">
      <c r="A31" s="377" t="s">
        <v>458</v>
      </c>
      <c r="B31" s="378"/>
      <c r="C31" s="385"/>
      <c r="G31" s="645"/>
    </row>
    <row r="32" spans="1:7" ht="24">
      <c r="A32" s="402" t="s">
        <v>459</v>
      </c>
      <c r="B32" s="387" t="s">
        <v>460</v>
      </c>
      <c r="C32" s="403"/>
      <c r="G32" s="645"/>
    </row>
    <row r="33" spans="1:7">
      <c r="A33" s="402" t="s">
        <v>461</v>
      </c>
      <c r="B33" s="388" t="s">
        <v>462</v>
      </c>
      <c r="C33" s="403"/>
      <c r="G33" s="645"/>
    </row>
    <row r="34" spans="1:7">
      <c r="A34" s="377" t="s">
        <v>463</v>
      </c>
      <c r="B34" s="378"/>
      <c r="C34" s="385"/>
      <c r="G34" s="645"/>
    </row>
    <row r="35" spans="1:7">
      <c r="A35" s="404">
        <v>20</v>
      </c>
      <c r="B35" s="405" t="s">
        <v>464</v>
      </c>
      <c r="C35" s="395">
        <v>247816256.63999999</v>
      </c>
      <c r="G35" s="645"/>
    </row>
    <row r="36" spans="1:7">
      <c r="A36" s="400">
        <v>21</v>
      </c>
      <c r="B36" s="401" t="s">
        <v>465</v>
      </c>
      <c r="C36" s="395">
        <v>1657750636.9464133</v>
      </c>
      <c r="G36" s="645"/>
    </row>
    <row r="37" spans="1:7">
      <c r="A37" s="377" t="s">
        <v>466</v>
      </c>
      <c r="B37" s="378"/>
      <c r="C37" s="385"/>
      <c r="G37" s="645"/>
    </row>
    <row r="38" spans="1:7">
      <c r="A38" s="400">
        <v>22</v>
      </c>
      <c r="B38" s="401" t="s">
        <v>466</v>
      </c>
      <c r="C38" s="637">
        <v>0.14948946549432732</v>
      </c>
      <c r="G38" s="645"/>
    </row>
    <row r="39" spans="1:7">
      <c r="A39" s="377" t="s">
        <v>467</v>
      </c>
      <c r="B39" s="378"/>
      <c r="C39" s="385"/>
    </row>
    <row r="40" spans="1:7">
      <c r="A40" s="406" t="s">
        <v>468</v>
      </c>
      <c r="B40" s="387" t="s">
        <v>469</v>
      </c>
      <c r="C40" s="403"/>
    </row>
    <row r="41" spans="1:7" ht="24">
      <c r="A41" s="407" t="s">
        <v>470</v>
      </c>
      <c r="B41" s="381" t="s">
        <v>471</v>
      </c>
      <c r="C41" s="403"/>
    </row>
    <row r="43" spans="1:7">
      <c r="B43" s="376" t="s">
        <v>482</v>
      </c>
    </row>
  </sheetData>
  <pageMargins left="0.7" right="0.7" top="0.75" bottom="0.75" header="0.3" footer="0.3"/>
  <pageSetup scale="8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view="pageBreakPreview" zoomScale="60" zoomScaleNormal="90" workbookViewId="0">
      <pane xSplit="2" ySplit="6" topLeftCell="C7" activePane="bottomRight" state="frozen"/>
      <selection pane="topRight" activeCell="C1" sqref="C1"/>
      <selection pane="bottomLeft" activeCell="A6" sqref="A6"/>
      <selection pane="bottomRight" activeCell="B2" sqref="B2"/>
    </sheetView>
  </sheetViews>
  <sheetFormatPr defaultRowHeight="15"/>
  <cols>
    <col min="1" max="1" width="8.7109375" style="294"/>
    <col min="2" max="2" width="82.5703125" style="449" customWidth="1"/>
    <col min="3" max="7" width="17.5703125" style="294" customWidth="1"/>
  </cols>
  <sheetData>
    <row r="1" spans="1:7">
      <c r="A1" s="294" t="s">
        <v>30</v>
      </c>
      <c r="B1" s="3" t="str">
        <f>'Info '!C2</f>
        <v>JSC "BasisBank"</v>
      </c>
    </row>
    <row r="2" spans="1:7">
      <c r="A2" s="294" t="s">
        <v>31</v>
      </c>
      <c r="B2" s="441">
        <v>44377</v>
      </c>
    </row>
    <row r="4" spans="1:7" ht="15.75" thickBot="1">
      <c r="A4" s="294" t="s">
        <v>532</v>
      </c>
      <c r="B4" s="450" t="s">
        <v>493</v>
      </c>
    </row>
    <row r="5" spans="1:7">
      <c r="A5" s="451"/>
      <c r="B5" s="452"/>
      <c r="C5" s="722" t="s">
        <v>494</v>
      </c>
      <c r="D5" s="722"/>
      <c r="E5" s="722"/>
      <c r="F5" s="722"/>
      <c r="G5" s="723" t="s">
        <v>495</v>
      </c>
    </row>
    <row r="6" spans="1:7">
      <c r="A6" s="453"/>
      <c r="B6" s="454"/>
      <c r="C6" s="455" t="s">
        <v>496</v>
      </c>
      <c r="D6" s="456" t="s">
        <v>497</v>
      </c>
      <c r="E6" s="456" t="s">
        <v>498</v>
      </c>
      <c r="F6" s="456" t="s">
        <v>499</v>
      </c>
      <c r="G6" s="724"/>
    </row>
    <row r="7" spans="1:7">
      <c r="A7" s="457"/>
      <c r="B7" s="458" t="s">
        <v>500</v>
      </c>
      <c r="C7" s="459"/>
      <c r="D7" s="459"/>
      <c r="E7" s="459"/>
      <c r="F7" s="459"/>
      <c r="G7" s="460"/>
    </row>
    <row r="8" spans="1:7">
      <c r="A8" s="461">
        <v>1</v>
      </c>
      <c r="B8" s="462" t="s">
        <v>501</v>
      </c>
      <c r="C8" s="463">
        <v>247816256.63999999</v>
      </c>
      <c r="D8" s="463">
        <v>0</v>
      </c>
      <c r="E8" s="463">
        <v>0</v>
      </c>
      <c r="F8" s="463">
        <v>357331539.31339997</v>
      </c>
      <c r="G8" s="464">
        <v>605147795.9533999</v>
      </c>
    </row>
    <row r="9" spans="1:7">
      <c r="A9" s="461">
        <v>2</v>
      </c>
      <c r="B9" s="465" t="s">
        <v>502</v>
      </c>
      <c r="C9" s="463">
        <v>247816256.63999999</v>
      </c>
      <c r="D9" s="463"/>
      <c r="E9" s="463"/>
      <c r="F9" s="463">
        <v>15485470</v>
      </c>
      <c r="G9" s="464">
        <v>263301726.63999999</v>
      </c>
    </row>
    <row r="10" spans="1:7">
      <c r="A10" s="461">
        <v>3</v>
      </c>
      <c r="B10" s="465" t="s">
        <v>503</v>
      </c>
      <c r="C10" s="466"/>
      <c r="D10" s="466"/>
      <c r="E10" s="466"/>
      <c r="F10" s="463">
        <v>341846069.31339997</v>
      </c>
      <c r="G10" s="464">
        <v>341846069.31339997</v>
      </c>
    </row>
    <row r="11" spans="1:7" ht="14.45" customHeight="1">
      <c r="A11" s="461">
        <v>4</v>
      </c>
      <c r="B11" s="462" t="s">
        <v>504</v>
      </c>
      <c r="C11" s="463">
        <v>152655332.68330002</v>
      </c>
      <c r="D11" s="463">
        <v>109704367.109</v>
      </c>
      <c r="E11" s="463">
        <v>61504133.130599998</v>
      </c>
      <c r="F11" s="463">
        <v>1416120</v>
      </c>
      <c r="G11" s="464">
        <v>294564890.48578</v>
      </c>
    </row>
    <row r="12" spans="1:7">
      <c r="A12" s="461">
        <v>5</v>
      </c>
      <c r="B12" s="465" t="s">
        <v>505</v>
      </c>
      <c r="C12" s="463">
        <v>136887222.5521</v>
      </c>
      <c r="D12" s="467">
        <v>97114936.008900002</v>
      </c>
      <c r="E12" s="463">
        <v>57748196.9943</v>
      </c>
      <c r="F12" s="463">
        <v>1416120</v>
      </c>
      <c r="G12" s="464">
        <v>278508151.80198002</v>
      </c>
    </row>
    <row r="13" spans="1:7">
      <c r="A13" s="461">
        <v>6</v>
      </c>
      <c r="B13" s="465" t="s">
        <v>506</v>
      </c>
      <c r="C13" s="463">
        <v>15768110.131200001</v>
      </c>
      <c r="D13" s="467">
        <v>12589431.100099999</v>
      </c>
      <c r="E13" s="463">
        <v>3755936.1362999999</v>
      </c>
      <c r="F13" s="463">
        <v>0</v>
      </c>
      <c r="G13" s="464">
        <v>16056738.683800001</v>
      </c>
    </row>
    <row r="14" spans="1:7">
      <c r="A14" s="461">
        <v>7</v>
      </c>
      <c r="B14" s="462" t="s">
        <v>507</v>
      </c>
      <c r="C14" s="463">
        <v>244443205.23199999</v>
      </c>
      <c r="D14" s="463">
        <v>319376349.73280007</v>
      </c>
      <c r="E14" s="463">
        <v>101791981.24969999</v>
      </c>
      <c r="F14" s="463">
        <v>316030</v>
      </c>
      <c r="G14" s="464">
        <v>196196424.78419998</v>
      </c>
    </row>
    <row r="15" spans="1:7" ht="39">
      <c r="A15" s="461">
        <v>8</v>
      </c>
      <c r="B15" s="465" t="s">
        <v>508</v>
      </c>
      <c r="C15" s="463">
        <v>234159134.3211</v>
      </c>
      <c r="D15" s="467">
        <v>56125703.997600004</v>
      </c>
      <c r="E15" s="463">
        <v>26659139.137400001</v>
      </c>
      <c r="F15" s="463">
        <v>0</v>
      </c>
      <c r="G15" s="464">
        <v>158471988.72804999</v>
      </c>
    </row>
    <row r="16" spans="1:7" ht="26.25">
      <c r="A16" s="461">
        <v>9</v>
      </c>
      <c r="B16" s="465" t="s">
        <v>509</v>
      </c>
      <c r="C16" s="463">
        <v>10284070.9109</v>
      </c>
      <c r="D16" s="467">
        <v>263250645.73520005</v>
      </c>
      <c r="E16" s="463">
        <v>75132842.112299994</v>
      </c>
      <c r="F16" s="463">
        <v>316030</v>
      </c>
      <c r="G16" s="464">
        <v>37724436.056149997</v>
      </c>
    </row>
    <row r="17" spans="1:7">
      <c r="A17" s="461">
        <v>10</v>
      </c>
      <c r="B17" s="462" t="s">
        <v>510</v>
      </c>
      <c r="C17" s="463"/>
      <c r="D17" s="467"/>
      <c r="E17" s="463"/>
      <c r="F17" s="463"/>
      <c r="G17" s="464"/>
    </row>
    <row r="18" spans="1:7">
      <c r="A18" s="461">
        <v>11</v>
      </c>
      <c r="B18" s="462" t="s">
        <v>511</v>
      </c>
      <c r="C18" s="463">
        <v>45958646.008274764</v>
      </c>
      <c r="D18" s="467">
        <v>172500</v>
      </c>
      <c r="E18" s="463">
        <v>0</v>
      </c>
      <c r="F18" s="463">
        <v>0</v>
      </c>
      <c r="G18" s="464">
        <v>0</v>
      </c>
    </row>
    <row r="19" spans="1:7">
      <c r="A19" s="461">
        <v>12</v>
      </c>
      <c r="B19" s="465" t="s">
        <v>512</v>
      </c>
      <c r="C19" s="466"/>
      <c r="D19" s="467">
        <v>172500</v>
      </c>
      <c r="E19" s="463">
        <v>0</v>
      </c>
      <c r="F19" s="463">
        <v>0</v>
      </c>
      <c r="G19" s="464">
        <v>0</v>
      </c>
    </row>
    <row r="20" spans="1:7">
      <c r="A20" s="461">
        <v>13</v>
      </c>
      <c r="B20" s="465" t="s">
        <v>513</v>
      </c>
      <c r="C20" s="463">
        <v>45958646.008274764</v>
      </c>
      <c r="D20" s="463">
        <v>0</v>
      </c>
      <c r="E20" s="463">
        <v>0</v>
      </c>
      <c r="F20" s="463">
        <v>0</v>
      </c>
      <c r="G20" s="464">
        <v>0</v>
      </c>
    </row>
    <row r="21" spans="1:7">
      <c r="A21" s="468">
        <v>14</v>
      </c>
      <c r="B21" s="469" t="s">
        <v>514</v>
      </c>
      <c r="C21" s="466"/>
      <c r="D21" s="466"/>
      <c r="E21" s="466"/>
      <c r="F21" s="466"/>
      <c r="G21" s="470">
        <v>1095909111.2233799</v>
      </c>
    </row>
    <row r="22" spans="1:7">
      <c r="A22" s="471"/>
      <c r="B22" s="472" t="s">
        <v>515</v>
      </c>
      <c r="C22" s="473"/>
      <c r="D22" s="474"/>
      <c r="E22" s="473"/>
      <c r="F22" s="473"/>
      <c r="G22" s="475"/>
    </row>
    <row r="23" spans="1:7">
      <c r="A23" s="461">
        <v>15</v>
      </c>
      <c r="B23" s="462" t="s">
        <v>516</v>
      </c>
      <c r="C23" s="476">
        <v>462220560.51670003</v>
      </c>
      <c r="D23" s="477">
        <v>118371521.5</v>
      </c>
      <c r="E23" s="476"/>
      <c r="F23" s="476"/>
      <c r="G23" s="464">
        <v>18115796.661759999</v>
      </c>
    </row>
    <row r="24" spans="1:7">
      <c r="A24" s="461">
        <v>16</v>
      </c>
      <c r="B24" s="462" t="s">
        <v>517</v>
      </c>
      <c r="C24" s="463">
        <v>406319.3300999999</v>
      </c>
      <c r="D24" s="467">
        <v>182350825.10681286</v>
      </c>
      <c r="E24" s="463">
        <v>113295730.9754744</v>
      </c>
      <c r="F24" s="463">
        <v>542711260.75432158</v>
      </c>
      <c r="G24" s="464">
        <v>592461974.24109113</v>
      </c>
    </row>
    <row r="25" spans="1:7">
      <c r="A25" s="461">
        <v>17</v>
      </c>
      <c r="B25" s="465" t="s">
        <v>518</v>
      </c>
      <c r="C25" s="463"/>
      <c r="D25" s="467">
        <v>5040000</v>
      </c>
      <c r="E25" s="463">
        <v>240000</v>
      </c>
      <c r="F25" s="463">
        <v>0</v>
      </c>
      <c r="G25" s="464">
        <v>624000</v>
      </c>
    </row>
    <row r="26" spans="1:7" ht="26.25">
      <c r="A26" s="461">
        <v>18</v>
      </c>
      <c r="B26" s="465" t="s">
        <v>519</v>
      </c>
      <c r="C26" s="463">
        <v>406319.3300999999</v>
      </c>
      <c r="D26" s="467">
        <v>45840289.1351</v>
      </c>
      <c r="E26" s="463">
        <v>16065015.8102</v>
      </c>
      <c r="F26" s="463">
        <v>28641343.421599999</v>
      </c>
      <c r="G26" s="464">
        <v>43610842.596479997</v>
      </c>
    </row>
    <row r="27" spans="1:7">
      <c r="A27" s="461">
        <v>19</v>
      </c>
      <c r="B27" s="465" t="s">
        <v>520</v>
      </c>
      <c r="C27" s="463"/>
      <c r="D27" s="467">
        <v>122843570.3716424</v>
      </c>
      <c r="E27" s="463">
        <v>94186157.950419798</v>
      </c>
      <c r="F27" s="463">
        <v>481936919.9591127</v>
      </c>
      <c r="G27" s="464">
        <v>518165848.94430298</v>
      </c>
    </row>
    <row r="28" spans="1:7">
      <c r="A28" s="461">
        <v>20</v>
      </c>
      <c r="B28" s="478" t="s">
        <v>521</v>
      </c>
      <c r="C28" s="463">
        <v>0</v>
      </c>
      <c r="D28" s="467">
        <v>0</v>
      </c>
      <c r="E28" s="463">
        <v>0</v>
      </c>
      <c r="F28" s="463">
        <v>0</v>
      </c>
      <c r="G28" s="464"/>
    </row>
    <row r="29" spans="1:7">
      <c r="A29" s="461">
        <v>21</v>
      </c>
      <c r="B29" s="465" t="s">
        <v>522</v>
      </c>
      <c r="C29" s="463"/>
      <c r="D29" s="467">
        <v>1650984.5565704701</v>
      </c>
      <c r="E29" s="463">
        <v>1597493.2148546001</v>
      </c>
      <c r="F29" s="463">
        <v>14837632.3736088</v>
      </c>
      <c r="G29" s="464">
        <v>11268699.928558256</v>
      </c>
    </row>
    <row r="30" spans="1:7">
      <c r="A30" s="461">
        <v>22</v>
      </c>
      <c r="B30" s="478" t="s">
        <v>521</v>
      </c>
      <c r="C30" s="463"/>
      <c r="D30" s="467">
        <v>1650327.9769776701</v>
      </c>
      <c r="E30" s="463">
        <v>1596780.6794264701</v>
      </c>
      <c r="F30" s="463">
        <v>14815037.1109182</v>
      </c>
      <c r="G30" s="464">
        <v>11253328.450298902</v>
      </c>
    </row>
    <row r="31" spans="1:7">
      <c r="A31" s="461">
        <v>23</v>
      </c>
      <c r="B31" s="465" t="s">
        <v>523</v>
      </c>
      <c r="C31" s="463"/>
      <c r="D31" s="467">
        <v>6975981.0434999997</v>
      </c>
      <c r="E31" s="463">
        <v>1207064</v>
      </c>
      <c r="F31" s="463">
        <v>17295365</v>
      </c>
      <c r="G31" s="464">
        <v>18792582.771749999</v>
      </c>
    </row>
    <row r="32" spans="1:7">
      <c r="A32" s="461">
        <v>24</v>
      </c>
      <c r="B32" s="462" t="s">
        <v>524</v>
      </c>
      <c r="C32" s="463"/>
      <c r="D32" s="467"/>
      <c r="E32" s="463"/>
      <c r="F32" s="463"/>
      <c r="G32" s="464"/>
    </row>
    <row r="33" spans="1:7">
      <c r="A33" s="461">
        <v>25</v>
      </c>
      <c r="B33" s="462" t="s">
        <v>525</v>
      </c>
      <c r="C33" s="463">
        <v>75370253.561999977</v>
      </c>
      <c r="D33" s="463">
        <v>30848814.024</v>
      </c>
      <c r="E33" s="463">
        <v>10648395.63635</v>
      </c>
      <c r="F33" s="463">
        <v>107744629.44948</v>
      </c>
      <c r="G33" s="464">
        <v>205517823.84165999</v>
      </c>
    </row>
    <row r="34" spans="1:7">
      <c r="A34" s="461">
        <v>26</v>
      </c>
      <c r="B34" s="465" t="s">
        <v>526</v>
      </c>
      <c r="C34" s="466"/>
      <c r="D34" s="467"/>
      <c r="E34" s="463"/>
      <c r="F34" s="463"/>
      <c r="G34" s="464"/>
    </row>
    <row r="35" spans="1:7">
      <c r="A35" s="461">
        <v>27</v>
      </c>
      <c r="B35" s="465" t="s">
        <v>527</v>
      </c>
      <c r="C35" s="463">
        <v>75370253.561999977</v>
      </c>
      <c r="D35" s="467">
        <v>30848814.024</v>
      </c>
      <c r="E35" s="463">
        <v>10648395.63635</v>
      </c>
      <c r="F35" s="463">
        <v>107744629.44948</v>
      </c>
      <c r="G35" s="464">
        <v>205517823.84165999</v>
      </c>
    </row>
    <row r="36" spans="1:7">
      <c r="A36" s="461">
        <v>28</v>
      </c>
      <c r="B36" s="462" t="s">
        <v>528</v>
      </c>
      <c r="C36" s="463">
        <v>101380276.35949999</v>
      </c>
      <c r="D36" s="467">
        <v>19759274.543400001</v>
      </c>
      <c r="E36" s="463">
        <v>7570837.0056999996</v>
      </c>
      <c r="F36" s="463">
        <v>40083784.482199997</v>
      </c>
      <c r="G36" s="464">
        <v>13790967.332725</v>
      </c>
    </row>
    <row r="37" spans="1:7">
      <c r="A37" s="468">
        <v>29</v>
      </c>
      <c r="B37" s="469" t="s">
        <v>529</v>
      </c>
      <c r="C37" s="466"/>
      <c r="D37" s="466"/>
      <c r="E37" s="466"/>
      <c r="F37" s="466"/>
      <c r="G37" s="470">
        <v>829886562.07723618</v>
      </c>
    </row>
    <row r="38" spans="1:7">
      <c r="A38" s="457"/>
      <c r="B38" s="479"/>
      <c r="C38" s="480"/>
      <c r="D38" s="480"/>
      <c r="E38" s="480"/>
      <c r="F38" s="480"/>
      <c r="G38" s="481"/>
    </row>
    <row r="39" spans="1:7" ht="15.75" thickBot="1">
      <c r="A39" s="482">
        <v>30</v>
      </c>
      <c r="B39" s="483" t="s">
        <v>530</v>
      </c>
      <c r="C39" s="338"/>
      <c r="D39" s="339"/>
      <c r="E39" s="339"/>
      <c r="F39" s="340"/>
      <c r="G39" s="484">
        <v>1.3205529060264327</v>
      </c>
    </row>
    <row r="42" spans="1:7" ht="39">
      <c r="B42" s="449" t="s">
        <v>531</v>
      </c>
    </row>
  </sheetData>
  <mergeCells count="2">
    <mergeCell ref="C5:F5"/>
    <mergeCell ref="G5:G6"/>
  </mergeCells>
  <pageMargins left="0.7" right="0.7" top="0.75" bottom="0.75" header="0.3" footer="0.3"/>
  <pageSetup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BreakPreview" zoomScale="60" zoomScaleNormal="100" workbookViewId="0">
      <pane xSplit="1" ySplit="5" topLeftCell="B30" activePane="bottomRight" state="frozen"/>
      <selection activeCell="B9" sqref="B9"/>
      <selection pane="topRight" activeCell="B9" sqref="B9"/>
      <selection pane="bottomLeft" activeCell="B9" sqref="B9"/>
      <selection pane="bottomRight" activeCell="H1" sqref="H1:R1048576"/>
    </sheetView>
  </sheetViews>
  <sheetFormatPr defaultColWidth="9.140625" defaultRowHeight="14.25"/>
  <cols>
    <col min="1" max="1" width="9.5703125" style="3" bestFit="1" customWidth="1"/>
    <col min="2" max="2" width="63.7109375" style="3" customWidth="1"/>
    <col min="3" max="3" width="14" style="3" bestFit="1" customWidth="1"/>
    <col min="4" max="7" width="14" style="4" bestFit="1" customWidth="1"/>
    <col min="8" max="16384" width="9.140625" style="5"/>
  </cols>
  <sheetData>
    <row r="1" spans="1:7">
      <c r="A1" s="2" t="s">
        <v>30</v>
      </c>
      <c r="B1" s="3" t="str">
        <f>'Info '!C2</f>
        <v>JSC "BasisBank"</v>
      </c>
    </row>
    <row r="2" spans="1:7">
      <c r="A2" s="2" t="s">
        <v>31</v>
      </c>
      <c r="B2" s="441">
        <v>44377</v>
      </c>
      <c r="C2" s="6"/>
      <c r="D2" s="7"/>
      <c r="E2" s="7"/>
      <c r="F2" s="7"/>
      <c r="G2" s="7"/>
    </row>
    <row r="3" spans="1:7">
      <c r="A3" s="2"/>
      <c r="B3" s="6"/>
      <c r="C3" s="6"/>
      <c r="D3" s="7"/>
      <c r="E3" s="7"/>
      <c r="F3" s="7"/>
      <c r="G3" s="7"/>
    </row>
    <row r="4" spans="1:7" ht="15" thickBot="1">
      <c r="A4" s="8" t="s">
        <v>137</v>
      </c>
      <c r="B4" s="9" t="s">
        <v>136</v>
      </c>
      <c r="C4" s="9"/>
      <c r="D4" s="9"/>
      <c r="E4" s="9"/>
      <c r="F4" s="9"/>
      <c r="G4" s="9"/>
    </row>
    <row r="5" spans="1:7">
      <c r="A5" s="10" t="s">
        <v>6</v>
      </c>
      <c r="B5" s="11"/>
      <c r="C5" s="439" t="str">
        <f>INT((MONTH($B$2))/3)&amp;"Q"&amp;"-"&amp;YEAR($B$2)</f>
        <v>2Q-2021</v>
      </c>
      <c r="D5" s="439" t="str">
        <f>IF(INT(MONTH($B$2))=3, "4"&amp;"Q"&amp;"-"&amp;YEAR($B$2)-1, IF(INT(MONTH($B$2))=6, "1"&amp;"Q"&amp;"-"&amp;YEAR($B$2), IF(INT(MONTH($B$2))=9, "2"&amp;"Q"&amp;"-"&amp;YEAR($B$2),IF(INT(MONTH($B$2))=12, "3"&amp;"Q"&amp;"-"&amp;YEAR($B$2), 0))))</f>
        <v>1Q-2021</v>
      </c>
      <c r="E5" s="439" t="str">
        <f>IF(INT(MONTH($B$2))=3, "3"&amp;"Q"&amp;"-"&amp;YEAR($B$2)-1, IF(INT(MONTH($B$2))=6, "4"&amp;"Q"&amp;"-"&amp;YEAR($B$2)-1, IF(INT(MONTH($B$2))=9, "1"&amp;"Q"&amp;"-"&amp;YEAR($B$2),IF(INT(MONTH($B$2))=12, "2"&amp;"Q"&amp;"-"&amp;YEAR($B$2), 0))))</f>
        <v>4Q-2020</v>
      </c>
      <c r="F5" s="439" t="str">
        <f>IF(INT(MONTH($B$2))=3, "2"&amp;"Q"&amp;"-"&amp;YEAR($B$2)-1, IF(INT(MONTH($B$2))=6, "3"&amp;"Q"&amp;"-"&amp;YEAR($B$2)-1, IF(INT(MONTH($B$2))=9, "4"&amp;"Q"&amp;"-"&amp;YEAR($B$2)-1,IF(INT(MONTH($B$2))=12, "1"&amp;"Q"&amp;"-"&amp;YEAR($B$2), 0))))</f>
        <v>3Q-2020</v>
      </c>
      <c r="G5" s="440" t="str">
        <f>IF(INT(MONTH($B$2))=3, "1"&amp;"Q"&amp;"-"&amp;YEAR($B$2)-1, IF(INT(MONTH($B$2))=6, "2"&amp;"Q"&amp;"-"&amp;YEAR($B$2)-1, IF(INT(MONTH($B$2))=9, "3"&amp;"Q"&amp;"-"&amp;YEAR($B$2)-1,IF(INT(MONTH($B$2))=12, "4"&amp;"Q"&amp;"-"&amp;YEAR($B$2)-1, 0))))</f>
        <v>2Q-2020</v>
      </c>
    </row>
    <row r="6" spans="1:7">
      <c r="B6" s="235" t="s">
        <v>135</v>
      </c>
      <c r="C6" s="443"/>
      <c r="D6" s="443"/>
      <c r="E6" s="443"/>
      <c r="F6" s="443"/>
      <c r="G6" s="444"/>
    </row>
    <row r="7" spans="1:7">
      <c r="A7" s="12"/>
      <c r="B7" s="236" t="s">
        <v>133</v>
      </c>
      <c r="C7" s="443"/>
      <c r="D7" s="443"/>
      <c r="E7" s="443"/>
      <c r="F7" s="443"/>
      <c r="G7" s="444"/>
    </row>
    <row r="8" spans="1:7">
      <c r="A8" s="445">
        <v>1</v>
      </c>
      <c r="B8" s="13" t="s">
        <v>483</v>
      </c>
      <c r="C8" s="551">
        <v>247816256.63999999</v>
      </c>
      <c r="D8" s="552">
        <v>240719372.53</v>
      </c>
      <c r="E8" s="552">
        <v>232115414.32999998</v>
      </c>
      <c r="F8" s="552">
        <v>225149320.08999997</v>
      </c>
      <c r="G8" s="553">
        <v>215968401.19</v>
      </c>
    </row>
    <row r="9" spans="1:7">
      <c r="A9" s="445">
        <v>2</v>
      </c>
      <c r="B9" s="13" t="s">
        <v>484</v>
      </c>
      <c r="C9" s="551">
        <v>247816256.63999999</v>
      </c>
      <c r="D9" s="552">
        <v>240719372.53</v>
      </c>
      <c r="E9" s="552">
        <v>232115414.32999998</v>
      </c>
      <c r="F9" s="552">
        <v>225149320.08999997</v>
      </c>
      <c r="G9" s="553">
        <v>215968401.19</v>
      </c>
    </row>
    <row r="10" spans="1:7">
      <c r="A10" s="445">
        <v>3</v>
      </c>
      <c r="B10" s="13" t="s">
        <v>242</v>
      </c>
      <c r="C10" s="551">
        <v>280321900.0819748</v>
      </c>
      <c r="D10" s="552">
        <v>275128392.06172788</v>
      </c>
      <c r="E10" s="552">
        <v>265483867.79889318</v>
      </c>
      <c r="F10" s="552">
        <v>258330127.02649707</v>
      </c>
      <c r="G10" s="553">
        <v>247142333.48140001</v>
      </c>
    </row>
    <row r="11" spans="1:7">
      <c r="A11" s="445">
        <v>4</v>
      </c>
      <c r="B11" s="13" t="s">
        <v>486</v>
      </c>
      <c r="C11" s="551">
        <v>88361268.60597527</v>
      </c>
      <c r="D11" s="552">
        <v>92191695.259750709</v>
      </c>
      <c r="E11" s="552">
        <v>82523586.435273439</v>
      </c>
      <c r="F11" s="552">
        <v>81130940.400928885</v>
      </c>
      <c r="G11" s="553">
        <v>77577564.550314903</v>
      </c>
    </row>
    <row r="12" spans="1:7">
      <c r="A12" s="445">
        <v>5</v>
      </c>
      <c r="B12" s="13" t="s">
        <v>487</v>
      </c>
      <c r="C12" s="551">
        <v>117848931.49008335</v>
      </c>
      <c r="D12" s="552">
        <v>122958475.84602115</v>
      </c>
      <c r="E12" s="552">
        <v>110067421.63070144</v>
      </c>
      <c r="F12" s="552">
        <v>108209938.6272198</v>
      </c>
      <c r="G12" s="553">
        <v>103468953.87047952</v>
      </c>
    </row>
    <row r="13" spans="1:7">
      <c r="A13" s="445">
        <v>6</v>
      </c>
      <c r="B13" s="13" t="s">
        <v>485</v>
      </c>
      <c r="C13" s="551">
        <v>181457653.67036971</v>
      </c>
      <c r="D13" s="552">
        <v>189404655.43450895</v>
      </c>
      <c r="E13" s="552">
        <v>186412557.92842311</v>
      </c>
      <c r="F13" s="552">
        <v>183403321.68553901</v>
      </c>
      <c r="G13" s="553">
        <v>176104590.65595809</v>
      </c>
    </row>
    <row r="14" spans="1:7">
      <c r="A14" s="12"/>
      <c r="B14" s="235" t="s">
        <v>489</v>
      </c>
      <c r="C14" s="554"/>
      <c r="D14" s="554"/>
      <c r="E14" s="554"/>
      <c r="F14" s="554"/>
      <c r="G14" s="555"/>
    </row>
    <row r="15" spans="1:7" ht="15" customHeight="1">
      <c r="A15" s="445">
        <v>7</v>
      </c>
      <c r="B15" s="13" t="s">
        <v>488</v>
      </c>
      <c r="C15" s="556">
        <v>1489488157.1328807</v>
      </c>
      <c r="D15" s="552">
        <v>1549785221.6105356</v>
      </c>
      <c r="E15" s="552">
        <v>1519303562.2598829</v>
      </c>
      <c r="F15" s="552">
        <v>1493097477.3454585</v>
      </c>
      <c r="G15" s="553">
        <v>1430337458.6237881</v>
      </c>
    </row>
    <row r="16" spans="1:7">
      <c r="A16" s="12"/>
      <c r="B16" s="235" t="s">
        <v>490</v>
      </c>
      <c r="C16" s="443"/>
      <c r="D16" s="443"/>
      <c r="E16" s="443"/>
      <c r="F16" s="443"/>
      <c r="G16" s="444"/>
    </row>
    <row r="17" spans="1:7" s="16" customFormat="1">
      <c r="A17" s="445"/>
      <c r="B17" s="236" t="s">
        <v>474</v>
      </c>
      <c r="C17" s="315"/>
      <c r="D17" s="14"/>
      <c r="E17" s="14"/>
      <c r="F17" s="14"/>
      <c r="G17" s="15"/>
    </row>
    <row r="18" spans="1:7">
      <c r="A18" s="10">
        <v>8</v>
      </c>
      <c r="B18" s="13" t="s">
        <v>483</v>
      </c>
      <c r="C18" s="557">
        <v>0.16637678886754098</v>
      </c>
      <c r="D18" s="558">
        <v>0.15532434376928991</v>
      </c>
      <c r="E18" s="558">
        <v>0.15277750944303764</v>
      </c>
      <c r="F18" s="558">
        <v>0.15079345019742946</v>
      </c>
      <c r="G18" s="559">
        <v>0.15099122230763354</v>
      </c>
    </row>
    <row r="19" spans="1:7" ht="15" customHeight="1">
      <c r="A19" s="10">
        <v>9</v>
      </c>
      <c r="B19" s="13" t="s">
        <v>484</v>
      </c>
      <c r="C19" s="557">
        <v>0.16637678886754098</v>
      </c>
      <c r="D19" s="558">
        <v>0.15532434376928991</v>
      </c>
      <c r="E19" s="558">
        <v>0.15277750944303764</v>
      </c>
      <c r="F19" s="558">
        <v>0.15079345019742946</v>
      </c>
      <c r="G19" s="559">
        <v>0.15099122230763354</v>
      </c>
    </row>
    <row r="20" spans="1:7">
      <c r="A20" s="10">
        <v>10</v>
      </c>
      <c r="B20" s="13" t="s">
        <v>242</v>
      </c>
      <c r="C20" s="557">
        <v>0.18820015368337475</v>
      </c>
      <c r="D20" s="558">
        <v>0.1775267877285697</v>
      </c>
      <c r="E20" s="558">
        <v>0.17474050242072764</v>
      </c>
      <c r="F20" s="558">
        <v>0.17301625040970259</v>
      </c>
      <c r="G20" s="559">
        <v>0.17278603170974086</v>
      </c>
    </row>
    <row r="21" spans="1:7">
      <c r="A21" s="10">
        <v>11</v>
      </c>
      <c r="B21" s="13" t="s">
        <v>486</v>
      </c>
      <c r="C21" s="557">
        <v>5.932324347986901E-2</v>
      </c>
      <c r="D21" s="558">
        <v>5.9486755954444553E-2</v>
      </c>
      <c r="E21" s="558">
        <v>5.4316720163891413E-2</v>
      </c>
      <c r="F21" s="558">
        <v>5.4337336732474824E-2</v>
      </c>
      <c r="G21" s="559">
        <v>5.4237245960793642E-2</v>
      </c>
    </row>
    <row r="22" spans="1:7">
      <c r="A22" s="10">
        <v>12</v>
      </c>
      <c r="B22" s="13" t="s">
        <v>487</v>
      </c>
      <c r="C22" s="557">
        <v>7.9120421955506545E-2</v>
      </c>
      <c r="D22" s="558">
        <v>7.933904268247105E-2</v>
      </c>
      <c r="E22" s="558">
        <v>7.2445970880883101E-2</v>
      </c>
      <c r="F22" s="558">
        <v>7.2473458879324881E-2</v>
      </c>
      <c r="G22" s="559">
        <v>7.2338840912432714E-2</v>
      </c>
    </row>
    <row r="23" spans="1:7">
      <c r="A23" s="10">
        <v>13</v>
      </c>
      <c r="B23" s="13" t="s">
        <v>485</v>
      </c>
      <c r="C23" s="557">
        <v>0.12182550952245098</v>
      </c>
      <c r="D23" s="558">
        <v>0.12221348661311905</v>
      </c>
      <c r="E23" s="558">
        <v>0.12269605795641285</v>
      </c>
      <c r="F23" s="558">
        <v>0.12283412467591016</v>
      </c>
      <c r="G23" s="559">
        <v>0.12312100867818891</v>
      </c>
    </row>
    <row r="24" spans="1:7">
      <c r="A24" s="12"/>
      <c r="B24" s="235" t="s">
        <v>132</v>
      </c>
      <c r="C24" s="443"/>
      <c r="D24" s="443"/>
      <c r="E24" s="443"/>
      <c r="F24" s="443"/>
      <c r="G24" s="444"/>
    </row>
    <row r="25" spans="1:7" ht="15" customHeight="1">
      <c r="A25" s="446">
        <v>14</v>
      </c>
      <c r="B25" s="13" t="s">
        <v>131</v>
      </c>
      <c r="C25" s="560">
        <v>7.0902119707839384E-2</v>
      </c>
      <c r="D25" s="561">
        <v>6.6770995748569581E-2</v>
      </c>
      <c r="E25" s="561">
        <v>6.9850878461628629E-2</v>
      </c>
      <c r="F25" s="561">
        <v>7.0839950279849975E-2</v>
      </c>
      <c r="G25" s="562">
        <v>7.0148278795202051E-2</v>
      </c>
    </row>
    <row r="26" spans="1:7">
      <c r="A26" s="446">
        <v>15</v>
      </c>
      <c r="B26" s="13" t="s">
        <v>130</v>
      </c>
      <c r="C26" s="560">
        <v>3.6262768582781317E-2</v>
      </c>
      <c r="D26" s="561">
        <v>3.5917108724700712E-2</v>
      </c>
      <c r="E26" s="561">
        <v>3.9204573780741186E-2</v>
      </c>
      <c r="F26" s="561">
        <v>4.0347292186893008E-2</v>
      </c>
      <c r="G26" s="562">
        <v>4.1344712489973061E-2</v>
      </c>
    </row>
    <row r="27" spans="1:7">
      <c r="A27" s="446">
        <v>16</v>
      </c>
      <c r="B27" s="13" t="s">
        <v>129</v>
      </c>
      <c r="C27" s="560">
        <v>1.9056347753749096E-2</v>
      </c>
      <c r="D27" s="561">
        <v>1.6734743988668074E-2</v>
      </c>
      <c r="E27" s="561">
        <v>1.933807261584054E-2</v>
      </c>
      <c r="F27" s="561">
        <v>2.0405175263203994E-2</v>
      </c>
      <c r="G27" s="562">
        <v>1.7814133146248173E-2</v>
      </c>
    </row>
    <row r="28" spans="1:7">
      <c r="A28" s="446">
        <v>17</v>
      </c>
      <c r="B28" s="13" t="s">
        <v>128</v>
      </c>
      <c r="C28" s="560">
        <v>3.463935112505806E-2</v>
      </c>
      <c r="D28" s="561">
        <v>3.0853887023868872E-2</v>
      </c>
      <c r="E28" s="561">
        <v>3.0646304680887439E-2</v>
      </c>
      <c r="F28" s="561">
        <v>3.0492658092956964E-2</v>
      </c>
      <c r="G28" s="562">
        <v>2.8803566305228994E-2</v>
      </c>
    </row>
    <row r="29" spans="1:7">
      <c r="A29" s="446">
        <v>18</v>
      </c>
      <c r="B29" s="13" t="s">
        <v>267</v>
      </c>
      <c r="C29" s="560">
        <v>1.8065614205511414E-2</v>
      </c>
      <c r="D29" s="561">
        <v>1.6125735583015152E-2</v>
      </c>
      <c r="E29" s="561">
        <v>3.5040779731209792E-3</v>
      </c>
      <c r="F29" s="561">
        <v>-8.8184580812811556E-4</v>
      </c>
      <c r="G29" s="562">
        <v>-1.535893525127619E-2</v>
      </c>
    </row>
    <row r="30" spans="1:7">
      <c r="A30" s="446">
        <v>19</v>
      </c>
      <c r="B30" s="13" t="s">
        <v>268</v>
      </c>
      <c r="C30" s="560">
        <v>0.12265188052050463</v>
      </c>
      <c r="D30" s="561">
        <v>0.11428334902011199</v>
      </c>
      <c r="E30" s="561">
        <v>2.540281131801141E-2</v>
      </c>
      <c r="F30" s="561">
        <v>-6.3873704896180552E-3</v>
      </c>
      <c r="G30" s="562">
        <v>-0.11145483140039698</v>
      </c>
    </row>
    <row r="31" spans="1:7">
      <c r="A31" s="12"/>
      <c r="B31" s="235" t="s">
        <v>347</v>
      </c>
      <c r="C31" s="443"/>
      <c r="D31" s="443"/>
      <c r="E31" s="443"/>
      <c r="F31" s="443"/>
      <c r="G31" s="444"/>
    </row>
    <row r="32" spans="1:7">
      <c r="A32" s="446">
        <v>20</v>
      </c>
      <c r="B32" s="13" t="s">
        <v>127</v>
      </c>
      <c r="C32" s="563">
        <v>6.6395780911242833E-2</v>
      </c>
      <c r="D32" s="564">
        <v>8.0136951377358046E-2</v>
      </c>
      <c r="E32" s="564">
        <v>7.6626922194088634E-2</v>
      </c>
      <c r="F32" s="564">
        <v>6.1674933283950004E-2</v>
      </c>
      <c r="G32" s="565">
        <v>6.5558648322932345E-2</v>
      </c>
    </row>
    <row r="33" spans="1:7" ht="15" customHeight="1">
      <c r="A33" s="446">
        <v>21</v>
      </c>
      <c r="B33" s="13" t="s">
        <v>126</v>
      </c>
      <c r="C33" s="563">
        <v>5.2278951377838716E-2</v>
      </c>
      <c r="D33" s="564">
        <v>5.6189783611179767E-2</v>
      </c>
      <c r="E33" s="564">
        <v>5.6707328997536534E-2</v>
      </c>
      <c r="F33" s="564">
        <v>6.1542531506263952E-2</v>
      </c>
      <c r="G33" s="565">
        <v>6.2280671276398046E-2</v>
      </c>
    </row>
    <row r="34" spans="1:7">
      <c r="A34" s="446">
        <v>22</v>
      </c>
      <c r="B34" s="13" t="s">
        <v>125</v>
      </c>
      <c r="C34" s="563">
        <v>0.53497616563376815</v>
      </c>
      <c r="D34" s="564">
        <v>0.56433702233821448</v>
      </c>
      <c r="E34" s="564">
        <v>0.55467286457773513</v>
      </c>
      <c r="F34" s="564">
        <v>0.58474716330136189</v>
      </c>
      <c r="G34" s="565">
        <v>0.58581702432703942</v>
      </c>
    </row>
    <row r="35" spans="1:7" ht="15" customHeight="1">
      <c r="A35" s="446">
        <v>23</v>
      </c>
      <c r="B35" s="13" t="s">
        <v>124</v>
      </c>
      <c r="C35" s="563">
        <v>0.51478573018715101</v>
      </c>
      <c r="D35" s="564">
        <v>0.54957430631496063</v>
      </c>
      <c r="E35" s="564">
        <v>0.4894964707574046</v>
      </c>
      <c r="F35" s="564">
        <v>0.54156204060985791</v>
      </c>
      <c r="G35" s="565">
        <v>0.52999861011906069</v>
      </c>
    </row>
    <row r="36" spans="1:7">
      <c r="A36" s="446">
        <v>24</v>
      </c>
      <c r="B36" s="13" t="s">
        <v>123</v>
      </c>
      <c r="C36" s="563">
        <v>-1.1387720612598736E-2</v>
      </c>
      <c r="D36" s="564">
        <v>2.8164207245850495E-3</v>
      </c>
      <c r="E36" s="564">
        <v>9.5497690167106589E-2</v>
      </c>
      <c r="F36" s="564">
        <v>4.2007147546551528E-2</v>
      </c>
      <c r="G36" s="565">
        <v>4.0616524880453989E-2</v>
      </c>
    </row>
    <row r="37" spans="1:7" ht="15" customHeight="1">
      <c r="A37" s="12"/>
      <c r="B37" s="235" t="s">
        <v>348</v>
      </c>
      <c r="C37" s="443"/>
      <c r="D37" s="443"/>
      <c r="E37" s="443"/>
      <c r="F37" s="443"/>
      <c r="G37" s="444"/>
    </row>
    <row r="38" spans="1:7" ht="15" customHeight="1">
      <c r="A38" s="446">
        <v>25</v>
      </c>
      <c r="B38" s="13" t="s">
        <v>122</v>
      </c>
      <c r="C38" s="566">
        <v>0.27608821527110394</v>
      </c>
      <c r="D38" s="567">
        <v>0.33146937701530188</v>
      </c>
      <c r="E38" s="567">
        <v>0.29533945330228051</v>
      </c>
      <c r="F38" s="567">
        <v>0.2714951603677026</v>
      </c>
      <c r="G38" s="568">
        <v>0.29938818872778328</v>
      </c>
    </row>
    <row r="39" spans="1:7" ht="15" customHeight="1">
      <c r="A39" s="446">
        <v>26</v>
      </c>
      <c r="B39" s="13" t="s">
        <v>121</v>
      </c>
      <c r="C39" s="566">
        <v>0.63930598491277091</v>
      </c>
      <c r="D39" s="567">
        <v>0.68225441363384465</v>
      </c>
      <c r="E39" s="567">
        <v>0.56787522673427027</v>
      </c>
      <c r="F39" s="567">
        <v>0.64311254702589138</v>
      </c>
      <c r="G39" s="568">
        <v>0.65440337420677563</v>
      </c>
    </row>
    <row r="40" spans="1:7" ht="15" customHeight="1">
      <c r="A40" s="446">
        <v>27</v>
      </c>
      <c r="B40" s="13" t="s">
        <v>120</v>
      </c>
      <c r="C40" s="566">
        <v>0.24168653816688657</v>
      </c>
      <c r="D40" s="567">
        <v>0.27893743583485425</v>
      </c>
      <c r="E40" s="567">
        <v>0.24492352250829472</v>
      </c>
      <c r="F40" s="567">
        <v>0.22527962660753947</v>
      </c>
      <c r="G40" s="568">
        <v>0.22100725552248712</v>
      </c>
    </row>
    <row r="41" spans="1:7" ht="15" customHeight="1">
      <c r="A41" s="447"/>
      <c r="B41" s="235" t="s">
        <v>391</v>
      </c>
      <c r="C41" s="443"/>
      <c r="D41" s="443"/>
      <c r="E41" s="443"/>
      <c r="F41" s="443"/>
      <c r="G41" s="444"/>
    </row>
    <row r="42" spans="1:7">
      <c r="A42" s="446">
        <v>28</v>
      </c>
      <c r="B42" s="13" t="s">
        <v>374</v>
      </c>
      <c r="C42" s="17">
        <v>515705204.31278449</v>
      </c>
      <c r="D42" s="18">
        <v>583476451.98086345</v>
      </c>
      <c r="E42" s="18">
        <v>486317738.58238661</v>
      </c>
      <c r="F42" s="18">
        <v>500473282.5186106</v>
      </c>
      <c r="G42" s="19">
        <v>482228601.83367562</v>
      </c>
    </row>
    <row r="43" spans="1:7" ht="15" customHeight="1">
      <c r="A43" s="446">
        <v>29</v>
      </c>
      <c r="B43" s="13" t="s">
        <v>386</v>
      </c>
      <c r="C43" s="17">
        <v>262313771.04218721</v>
      </c>
      <c r="D43" s="18">
        <v>324780065.35037214</v>
      </c>
      <c r="E43" s="18">
        <v>221915531.16067123</v>
      </c>
      <c r="F43" s="18">
        <v>244182699.04260415</v>
      </c>
      <c r="G43" s="19">
        <v>216193761.30444035</v>
      </c>
    </row>
    <row r="44" spans="1:7" ht="15" customHeight="1">
      <c r="A44" s="485">
        <v>30</v>
      </c>
      <c r="B44" s="486" t="s">
        <v>375</v>
      </c>
      <c r="C44" s="569">
        <v>1.9659860108139158</v>
      </c>
      <c r="D44" s="570">
        <v>1.7965279098993041</v>
      </c>
      <c r="E44" s="570">
        <v>2.1914542710860689</v>
      </c>
      <c r="F44" s="570">
        <v>2.0495853493342286</v>
      </c>
      <c r="G44" s="571">
        <v>2.230538933797491</v>
      </c>
    </row>
    <row r="45" spans="1:7" ht="15" customHeight="1">
      <c r="A45" s="485"/>
      <c r="B45" s="235" t="s">
        <v>493</v>
      </c>
      <c r="C45" s="487"/>
      <c r="D45" s="488"/>
      <c r="E45" s="488"/>
      <c r="F45" s="488"/>
      <c r="G45" s="489"/>
    </row>
    <row r="46" spans="1:7" ht="15" customHeight="1">
      <c r="A46" s="485">
        <v>31</v>
      </c>
      <c r="B46" s="486" t="s">
        <v>500</v>
      </c>
      <c r="C46" s="487">
        <v>1095909111.1989348</v>
      </c>
      <c r="D46" s="488">
        <v>1142443072.8429351</v>
      </c>
      <c r="E46" s="488">
        <v>1080484155.5451598</v>
      </c>
      <c r="F46" s="488">
        <v>1032570680.2405301</v>
      </c>
      <c r="G46" s="489">
        <v>1028610299.2636101</v>
      </c>
    </row>
    <row r="47" spans="1:7" ht="15" customHeight="1">
      <c r="A47" s="485">
        <v>32</v>
      </c>
      <c r="B47" s="486" t="s">
        <v>515</v>
      </c>
      <c r="C47" s="487">
        <v>829886561.87671816</v>
      </c>
      <c r="D47" s="488">
        <v>836661871.92420769</v>
      </c>
      <c r="E47" s="488">
        <v>833086310.36673725</v>
      </c>
      <c r="F47" s="488">
        <v>807623838.55426741</v>
      </c>
      <c r="G47" s="489">
        <v>797115039.36279535</v>
      </c>
    </row>
    <row r="48" spans="1:7" ht="15" thickBot="1">
      <c r="A48" s="448">
        <v>33</v>
      </c>
      <c r="B48" s="237" t="s">
        <v>533</v>
      </c>
      <c r="C48" s="572">
        <v>1.3205529063160502</v>
      </c>
      <c r="D48" s="573">
        <v>1.3654776334141683</v>
      </c>
      <c r="E48" s="573">
        <v>1.2969654429557416</v>
      </c>
      <c r="F48" s="573">
        <v>1.2785292248046336</v>
      </c>
      <c r="G48" s="574">
        <v>1.2904163746375548</v>
      </c>
    </row>
    <row r="49" spans="1:2">
      <c r="A49" s="20"/>
    </row>
    <row r="50" spans="1:2" ht="51">
      <c r="B50" s="317" t="s">
        <v>475</v>
      </c>
    </row>
    <row r="51" spans="1:2" ht="63.75">
      <c r="B51" s="317" t="s">
        <v>390</v>
      </c>
    </row>
    <row r="53" spans="1:2">
      <c r="B53" s="316"/>
    </row>
  </sheetData>
  <pageMargins left="0.7" right="0.7" top="0.75" bottom="0.75" header="0.3" footer="0.3"/>
  <pageSetup paperSize="9" scale="6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view="pageBreakPreview" zoomScale="60" zoomScaleNormal="100" workbookViewId="0">
      <selection activeCell="B1" sqref="B1:B2"/>
    </sheetView>
  </sheetViews>
  <sheetFormatPr defaultColWidth="9.140625" defaultRowHeight="12.75"/>
  <cols>
    <col min="1" max="1" width="11.85546875" style="499" bestFit="1" customWidth="1"/>
    <col min="2" max="2" width="58.7109375" style="499" customWidth="1"/>
    <col min="3" max="4" width="15.28515625" style="499" bestFit="1" customWidth="1"/>
    <col min="5" max="5" width="17.5703125" style="499" bestFit="1" customWidth="1"/>
    <col min="6" max="6" width="15.28515625" style="499" bestFit="1" customWidth="1"/>
    <col min="7" max="7" width="17.5703125" style="499" customWidth="1"/>
    <col min="8" max="8" width="13.85546875" style="499" customWidth="1"/>
    <col min="9" max="16384" width="9.140625" style="499"/>
  </cols>
  <sheetData>
    <row r="1" spans="1:8">
      <c r="A1" s="490" t="s">
        <v>30</v>
      </c>
      <c r="B1" s="499" t="str">
        <f>'Info '!C2</f>
        <v>JSC "BasisBank"</v>
      </c>
    </row>
    <row r="2" spans="1:8" ht="13.5">
      <c r="A2" s="491" t="s">
        <v>31</v>
      </c>
      <c r="B2" s="441">
        <v>44377</v>
      </c>
    </row>
    <row r="3" spans="1:8">
      <c r="A3" s="492" t="s">
        <v>540</v>
      </c>
    </row>
    <row r="5" spans="1:8" ht="15" customHeight="1">
      <c r="A5" s="725" t="s">
        <v>541</v>
      </c>
      <c r="B5" s="726"/>
      <c r="C5" s="731" t="s">
        <v>542</v>
      </c>
      <c r="D5" s="732"/>
      <c r="E5" s="732"/>
      <c r="F5" s="732"/>
      <c r="G5" s="732"/>
      <c r="H5" s="733"/>
    </row>
    <row r="6" spans="1:8">
      <c r="A6" s="727"/>
      <c r="B6" s="728"/>
      <c r="C6" s="734"/>
      <c r="D6" s="735"/>
      <c r="E6" s="735"/>
      <c r="F6" s="735"/>
      <c r="G6" s="735"/>
      <c r="H6" s="736"/>
    </row>
    <row r="7" spans="1:8">
      <c r="A7" s="729"/>
      <c r="B7" s="730"/>
      <c r="C7" s="523" t="s">
        <v>543</v>
      </c>
      <c r="D7" s="523" t="s">
        <v>544</v>
      </c>
      <c r="E7" s="523" t="s">
        <v>545</v>
      </c>
      <c r="F7" s="523" t="s">
        <v>546</v>
      </c>
      <c r="G7" s="523" t="s">
        <v>547</v>
      </c>
      <c r="H7" s="523" t="s">
        <v>106</v>
      </c>
    </row>
    <row r="8" spans="1:8">
      <c r="A8" s="494">
        <v>1</v>
      </c>
      <c r="B8" s="493" t="s">
        <v>93</v>
      </c>
      <c r="C8" s="646">
        <v>178351490.17950001</v>
      </c>
      <c r="D8" s="646">
        <v>67616641.977200001</v>
      </c>
      <c r="E8" s="646">
        <v>107628028.79000001</v>
      </c>
      <c r="F8" s="646">
        <v>27215705.98</v>
      </c>
      <c r="G8" s="646"/>
      <c r="H8" s="646">
        <f>SUM(C8:G8)</f>
        <v>380811866.92670006</v>
      </c>
    </row>
    <row r="9" spans="1:8" ht="24">
      <c r="A9" s="494">
        <v>2</v>
      </c>
      <c r="B9" s="493" t="s">
        <v>94</v>
      </c>
      <c r="C9" s="646"/>
      <c r="D9" s="646"/>
      <c r="E9" s="646"/>
      <c r="F9" s="646"/>
      <c r="G9" s="646"/>
      <c r="H9" s="646">
        <f t="shared" ref="H9:H21" si="0">SUM(C9:G9)</f>
        <v>0</v>
      </c>
    </row>
    <row r="10" spans="1:8">
      <c r="A10" s="494">
        <v>3</v>
      </c>
      <c r="B10" s="493" t="s">
        <v>265</v>
      </c>
      <c r="C10" s="646"/>
      <c r="D10" s="646">
        <v>13919537.187100001</v>
      </c>
      <c r="E10" s="646"/>
      <c r="F10" s="646"/>
      <c r="G10" s="646"/>
      <c r="H10" s="646">
        <f t="shared" si="0"/>
        <v>13919537.187100001</v>
      </c>
    </row>
    <row r="11" spans="1:8">
      <c r="A11" s="494">
        <v>4</v>
      </c>
      <c r="B11" s="493" t="s">
        <v>95</v>
      </c>
      <c r="C11" s="646"/>
      <c r="D11" s="646"/>
      <c r="E11" s="646"/>
      <c r="F11" s="646"/>
      <c r="G11" s="646"/>
      <c r="H11" s="646">
        <f t="shared" si="0"/>
        <v>0</v>
      </c>
    </row>
    <row r="12" spans="1:8">
      <c r="A12" s="494">
        <v>5</v>
      </c>
      <c r="B12" s="493" t="s">
        <v>96</v>
      </c>
      <c r="C12" s="646"/>
      <c r="D12" s="646"/>
      <c r="E12" s="646"/>
      <c r="F12" s="646"/>
      <c r="G12" s="646"/>
      <c r="H12" s="646">
        <f t="shared" si="0"/>
        <v>0</v>
      </c>
    </row>
    <row r="13" spans="1:8">
      <c r="A13" s="494">
        <v>6</v>
      </c>
      <c r="B13" s="493" t="s">
        <v>97</v>
      </c>
      <c r="C13" s="646">
        <v>90185489.179299995</v>
      </c>
      <c r="D13" s="646">
        <v>2504006.85</v>
      </c>
      <c r="E13" s="646"/>
      <c r="F13" s="646"/>
      <c r="G13" s="646"/>
      <c r="H13" s="646">
        <f t="shared" si="0"/>
        <v>92689496.029299989</v>
      </c>
    </row>
    <row r="14" spans="1:8">
      <c r="A14" s="494">
        <v>7</v>
      </c>
      <c r="B14" s="493" t="s">
        <v>98</v>
      </c>
      <c r="C14" s="646"/>
      <c r="D14" s="646">
        <v>159348203.992039</v>
      </c>
      <c r="E14" s="646">
        <v>184102564.68845999</v>
      </c>
      <c r="F14" s="646">
        <v>374031215.52580404</v>
      </c>
      <c r="G14" s="646">
        <v>6997277.2000925001</v>
      </c>
      <c r="H14" s="646">
        <f t="shared" si="0"/>
        <v>724479261.40639555</v>
      </c>
    </row>
    <row r="15" spans="1:8">
      <c r="A15" s="494">
        <v>8</v>
      </c>
      <c r="B15" s="493" t="s">
        <v>99</v>
      </c>
      <c r="C15" s="646"/>
      <c r="D15" s="646">
        <v>6595364.2142547993</v>
      </c>
      <c r="E15" s="646">
        <v>37272725.937705994</v>
      </c>
      <c r="F15" s="646">
        <v>76292332.421287298</v>
      </c>
      <c r="G15" s="646">
        <v>917073.0250275</v>
      </c>
      <c r="H15" s="646">
        <f t="shared" si="0"/>
        <v>121077495.59827559</v>
      </c>
    </row>
    <row r="16" spans="1:8" ht="24">
      <c r="A16" s="494">
        <v>9</v>
      </c>
      <c r="B16" s="493" t="s">
        <v>100</v>
      </c>
      <c r="C16" s="646"/>
      <c r="D16" s="646">
        <v>1287154.5179364001</v>
      </c>
      <c r="E16" s="646">
        <v>8581645.4852837995</v>
      </c>
      <c r="F16" s="646">
        <v>19495513.137181699</v>
      </c>
      <c r="G16" s="646">
        <v>298266.30731850001</v>
      </c>
      <c r="H16" s="646">
        <f t="shared" si="0"/>
        <v>29662579.447720401</v>
      </c>
    </row>
    <row r="17" spans="1:8">
      <c r="A17" s="494">
        <v>10</v>
      </c>
      <c r="B17" s="527" t="s">
        <v>559</v>
      </c>
      <c r="C17" s="646"/>
      <c r="D17" s="646">
        <v>428829.5543661</v>
      </c>
      <c r="E17" s="646">
        <v>2073915.4760106001</v>
      </c>
      <c r="F17" s="646">
        <v>4649322.5311907995</v>
      </c>
      <c r="G17" s="646">
        <v>7545866.6850370998</v>
      </c>
      <c r="H17" s="646">
        <f t="shared" si="0"/>
        <v>14697934.246604599</v>
      </c>
    </row>
    <row r="18" spans="1:8">
      <c r="A18" s="494">
        <v>11</v>
      </c>
      <c r="B18" s="493" t="s">
        <v>102</v>
      </c>
      <c r="C18" s="646"/>
      <c r="D18" s="646">
        <v>7488022.7286985004</v>
      </c>
      <c r="E18" s="646">
        <v>22095168.6455185</v>
      </c>
      <c r="F18" s="646">
        <v>3150419.9171119998</v>
      </c>
      <c r="G18" s="646">
        <v>6583235.5329999998</v>
      </c>
      <c r="H18" s="646">
        <f t="shared" si="0"/>
        <v>39316846.824329004</v>
      </c>
    </row>
    <row r="19" spans="1:8">
      <c r="A19" s="494">
        <v>12</v>
      </c>
      <c r="B19" s="493" t="s">
        <v>103</v>
      </c>
      <c r="C19" s="646"/>
      <c r="D19" s="646">
        <v>32421905.078072902</v>
      </c>
      <c r="E19" s="646"/>
      <c r="F19" s="646"/>
      <c r="G19" s="646">
        <v>161242.25429410001</v>
      </c>
      <c r="H19" s="646">
        <f t="shared" si="0"/>
        <v>32583147.332367003</v>
      </c>
    </row>
    <row r="20" spans="1:8">
      <c r="A20" s="494">
        <v>13</v>
      </c>
      <c r="B20" s="493" t="s">
        <v>244</v>
      </c>
      <c r="C20" s="646"/>
      <c r="D20" s="646"/>
      <c r="E20" s="646"/>
      <c r="F20" s="646"/>
      <c r="G20" s="646"/>
      <c r="H20" s="646">
        <f t="shared" si="0"/>
        <v>0</v>
      </c>
    </row>
    <row r="21" spans="1:8">
      <c r="A21" s="494">
        <v>14</v>
      </c>
      <c r="B21" s="493" t="s">
        <v>105</v>
      </c>
      <c r="C21" s="646">
        <v>38354494.7487</v>
      </c>
      <c r="D21" s="646">
        <v>14808956.007818799</v>
      </c>
      <c r="E21" s="646">
        <v>33992001.080107599</v>
      </c>
      <c r="F21" s="646">
        <v>75589723.773694709</v>
      </c>
      <c r="G21" s="646">
        <v>53949047.531000197</v>
      </c>
      <c r="H21" s="646">
        <f t="shared" si="0"/>
        <v>216694223.1413213</v>
      </c>
    </row>
    <row r="22" spans="1:8">
      <c r="A22" s="495">
        <v>15</v>
      </c>
      <c r="B22" s="501" t="s">
        <v>106</v>
      </c>
      <c r="C22" s="646">
        <f>+SUM(C8:C16)+SUM(C18:C21)</f>
        <v>306891474.10750002</v>
      </c>
      <c r="D22" s="646">
        <f t="shared" ref="D22:G22" si="1">+SUM(D8:D16)+SUM(D18:D21)</f>
        <v>305989792.55312037</v>
      </c>
      <c r="E22" s="646">
        <f t="shared" si="1"/>
        <v>393672134.62707591</v>
      </c>
      <c r="F22" s="646">
        <f t="shared" si="1"/>
        <v>575774910.75507975</v>
      </c>
      <c r="G22" s="646">
        <f t="shared" si="1"/>
        <v>68906141.850732788</v>
      </c>
      <c r="H22" s="646">
        <f>+SUM(H8:H16)+SUM(H18:H21)</f>
        <v>1651234453.8935089</v>
      </c>
    </row>
    <row r="26" spans="1:8" ht="51">
      <c r="B26" s="528" t="s">
        <v>688</v>
      </c>
    </row>
    <row r="42" spans="3:8">
      <c r="C42" s="647"/>
      <c r="D42" s="647"/>
      <c r="E42" s="647"/>
      <c r="F42" s="647"/>
      <c r="G42" s="647"/>
      <c r="H42" s="647"/>
    </row>
    <row r="43" spans="3:8">
      <c r="C43" s="647"/>
      <c r="D43" s="647"/>
      <c r="E43" s="647"/>
      <c r="F43" s="647"/>
      <c r="G43" s="647"/>
      <c r="H43" s="647"/>
    </row>
    <row r="44" spans="3:8">
      <c r="C44" s="647"/>
      <c r="D44" s="647"/>
      <c r="E44" s="647"/>
      <c r="F44" s="647"/>
      <c r="G44" s="647"/>
      <c r="H44" s="647"/>
    </row>
    <row r="45" spans="3:8">
      <c r="C45" s="647"/>
      <c r="D45" s="647"/>
      <c r="E45" s="647"/>
      <c r="F45" s="647"/>
      <c r="G45" s="647"/>
      <c r="H45" s="647"/>
    </row>
    <row r="46" spans="3:8">
      <c r="C46" s="647"/>
      <c r="D46" s="647"/>
      <c r="E46" s="647"/>
      <c r="F46" s="647"/>
      <c r="G46" s="647"/>
      <c r="H46" s="647"/>
    </row>
    <row r="47" spans="3:8">
      <c r="C47" s="647"/>
      <c r="D47" s="647"/>
      <c r="E47" s="647"/>
      <c r="F47" s="647"/>
      <c r="G47" s="647"/>
      <c r="H47" s="647"/>
    </row>
    <row r="48" spans="3:8">
      <c r="C48" s="647"/>
      <c r="D48" s="647"/>
      <c r="E48" s="647"/>
      <c r="F48" s="647"/>
      <c r="G48" s="647"/>
      <c r="H48" s="647"/>
    </row>
    <row r="49" spans="3:8">
      <c r="C49" s="647"/>
      <c r="D49" s="647"/>
      <c r="E49" s="647"/>
      <c r="F49" s="647"/>
      <c r="G49" s="647"/>
      <c r="H49" s="647"/>
    </row>
    <row r="50" spans="3:8">
      <c r="C50" s="647"/>
      <c r="D50" s="647"/>
      <c r="E50" s="647"/>
      <c r="F50" s="647"/>
      <c r="G50" s="647"/>
      <c r="H50" s="647"/>
    </row>
    <row r="51" spans="3:8">
      <c r="C51" s="647"/>
      <c r="D51" s="647"/>
      <c r="E51" s="647"/>
      <c r="F51" s="647"/>
      <c r="G51" s="647"/>
      <c r="H51" s="647"/>
    </row>
    <row r="52" spans="3:8">
      <c r="C52" s="647"/>
      <c r="D52" s="647"/>
      <c r="E52" s="647"/>
      <c r="F52" s="647"/>
      <c r="G52" s="647"/>
      <c r="H52" s="647"/>
    </row>
    <row r="53" spans="3:8">
      <c r="C53" s="647"/>
      <c r="D53" s="647"/>
      <c r="E53" s="647"/>
      <c r="F53" s="647"/>
      <c r="G53" s="647"/>
      <c r="H53" s="647"/>
    </row>
    <row r="54" spans="3:8">
      <c r="C54" s="647"/>
      <c r="D54" s="647"/>
      <c r="E54" s="647"/>
      <c r="F54" s="647"/>
      <c r="G54" s="647"/>
      <c r="H54" s="647"/>
    </row>
    <row r="55" spans="3:8">
      <c r="C55" s="647"/>
      <c r="D55" s="647"/>
      <c r="E55" s="647"/>
      <c r="F55" s="647"/>
      <c r="G55" s="647"/>
      <c r="H55" s="647"/>
    </row>
    <row r="56" spans="3:8">
      <c r="C56" s="647"/>
      <c r="D56" s="647"/>
      <c r="E56" s="647"/>
      <c r="F56" s="647"/>
      <c r="G56" s="647"/>
      <c r="H56" s="647"/>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scale="7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view="pageBreakPreview" topLeftCell="B1" zoomScale="60" zoomScaleNormal="100" workbookViewId="0">
      <selection activeCell="B2" sqref="B2"/>
    </sheetView>
  </sheetViews>
  <sheetFormatPr defaultColWidth="9.140625" defaultRowHeight="12.75"/>
  <cols>
    <col min="1" max="1" width="8.7109375" style="529" customWidth="1"/>
    <col min="2" max="2" width="61.42578125" style="499" customWidth="1"/>
    <col min="3" max="3" width="22.42578125" style="499" customWidth="1"/>
    <col min="4" max="4" width="23.5703125" style="499" customWidth="1"/>
    <col min="5" max="6" width="22.140625" style="499" customWidth="1"/>
    <col min="7" max="7" width="17.42578125" style="499" customWidth="1"/>
    <col min="8" max="8" width="22.140625" style="499" customWidth="1"/>
    <col min="9" max="9" width="24.7109375" style="499" customWidth="1"/>
    <col min="10" max="16384" width="9.140625" style="499"/>
  </cols>
  <sheetData>
    <row r="1" spans="1:9">
      <c r="A1" s="490" t="s">
        <v>30</v>
      </c>
      <c r="B1" s="499" t="str">
        <f>'Info '!C2</f>
        <v>JSC "BasisBank"</v>
      </c>
    </row>
    <row r="2" spans="1:9" ht="13.5">
      <c r="A2" s="491" t="s">
        <v>31</v>
      </c>
      <c r="B2" s="441">
        <v>44377</v>
      </c>
    </row>
    <row r="3" spans="1:9">
      <c r="A3" s="492" t="s">
        <v>548</v>
      </c>
    </row>
    <row r="4" spans="1:9">
      <c r="C4" s="530" t="s">
        <v>0</v>
      </c>
      <c r="D4" s="530" t="s">
        <v>1</v>
      </c>
      <c r="E4" s="530" t="s">
        <v>2</v>
      </c>
      <c r="F4" s="530" t="s">
        <v>3</v>
      </c>
      <c r="G4" s="530" t="s">
        <v>4</v>
      </c>
      <c r="H4" s="530" t="s">
        <v>5</v>
      </c>
      <c r="I4" s="530" t="s">
        <v>8</v>
      </c>
    </row>
    <row r="5" spans="1:9" ht="44.25" customHeight="1">
      <c r="A5" s="725" t="s">
        <v>549</v>
      </c>
      <c r="B5" s="726"/>
      <c r="C5" s="739" t="s">
        <v>550</v>
      </c>
      <c r="D5" s="739"/>
      <c r="E5" s="739" t="s">
        <v>551</v>
      </c>
      <c r="F5" s="739" t="s">
        <v>552</v>
      </c>
      <c r="G5" s="737" t="s">
        <v>553</v>
      </c>
      <c r="H5" s="737" t="s">
        <v>554</v>
      </c>
      <c r="I5" s="531" t="s">
        <v>555</v>
      </c>
    </row>
    <row r="6" spans="1:9" ht="60" customHeight="1">
      <c r="A6" s="729"/>
      <c r="B6" s="730"/>
      <c r="C6" s="519" t="s">
        <v>556</v>
      </c>
      <c r="D6" s="519" t="s">
        <v>557</v>
      </c>
      <c r="E6" s="739"/>
      <c r="F6" s="739"/>
      <c r="G6" s="738"/>
      <c r="H6" s="738"/>
      <c r="I6" s="531" t="s">
        <v>558</v>
      </c>
    </row>
    <row r="7" spans="1:9">
      <c r="A7" s="497">
        <v>1</v>
      </c>
      <c r="B7" s="493" t="s">
        <v>93</v>
      </c>
      <c r="C7" s="648"/>
      <c r="D7" s="648">
        <v>380811866.97839999</v>
      </c>
      <c r="E7" s="648"/>
      <c r="F7" s="648"/>
      <c r="G7" s="648"/>
      <c r="H7" s="648"/>
      <c r="I7" s="649">
        <v>380811866.97839999</v>
      </c>
    </row>
    <row r="8" spans="1:9">
      <c r="A8" s="497">
        <v>2</v>
      </c>
      <c r="B8" s="493" t="s">
        <v>94</v>
      </c>
      <c r="C8" s="648"/>
      <c r="D8" s="648"/>
      <c r="E8" s="648"/>
      <c r="F8" s="648"/>
      <c r="G8" s="648"/>
      <c r="H8" s="648"/>
      <c r="I8" s="649">
        <v>0</v>
      </c>
    </row>
    <row r="9" spans="1:9">
      <c r="A9" s="497">
        <v>3</v>
      </c>
      <c r="B9" s="493" t="s">
        <v>265</v>
      </c>
      <c r="C9" s="648"/>
      <c r="D9" s="648">
        <v>13919537.187100001</v>
      </c>
      <c r="E9" s="648"/>
      <c r="F9" s="648">
        <v>278167.7800121</v>
      </c>
      <c r="G9" s="648"/>
      <c r="H9" s="648"/>
      <c r="I9" s="649">
        <v>13641369.4070879</v>
      </c>
    </row>
    <row r="10" spans="1:9">
      <c r="A10" s="497">
        <v>4</v>
      </c>
      <c r="B10" s="493" t="s">
        <v>95</v>
      </c>
      <c r="C10" s="648"/>
      <c r="D10" s="648"/>
      <c r="E10" s="648"/>
      <c r="F10" s="648"/>
      <c r="G10" s="648"/>
      <c r="H10" s="648"/>
      <c r="I10" s="649">
        <v>0</v>
      </c>
    </row>
    <row r="11" spans="1:9">
      <c r="A11" s="497">
        <v>5</v>
      </c>
      <c r="B11" s="493" t="s">
        <v>96</v>
      </c>
      <c r="C11" s="648"/>
      <c r="D11" s="648"/>
      <c r="E11" s="648"/>
      <c r="F11" s="648"/>
      <c r="G11" s="648"/>
      <c r="H11" s="648"/>
      <c r="I11" s="649">
        <v>0</v>
      </c>
    </row>
    <row r="12" spans="1:9">
      <c r="A12" s="497">
        <v>6</v>
      </c>
      <c r="B12" s="493" t="s">
        <v>97</v>
      </c>
      <c r="C12" s="648"/>
      <c r="D12" s="648">
        <v>92689496.029300004</v>
      </c>
      <c r="E12" s="648"/>
      <c r="F12" s="648"/>
      <c r="G12" s="648"/>
      <c r="H12" s="648"/>
      <c r="I12" s="649">
        <v>92689496.029300004</v>
      </c>
    </row>
    <row r="13" spans="1:9">
      <c r="A13" s="497">
        <v>7</v>
      </c>
      <c r="B13" s="493" t="s">
        <v>98</v>
      </c>
      <c r="C13" s="648">
        <v>48369706.495497599</v>
      </c>
      <c r="D13" s="648">
        <v>699448388.57311594</v>
      </c>
      <c r="E13" s="648">
        <v>23338833.662218299</v>
      </c>
      <c r="F13" s="648">
        <v>11335002.8923565</v>
      </c>
      <c r="G13" s="648"/>
      <c r="H13" s="648"/>
      <c r="I13" s="649">
        <v>713144258.51403868</v>
      </c>
    </row>
    <row r="14" spans="1:9">
      <c r="A14" s="497">
        <v>8</v>
      </c>
      <c r="B14" s="493" t="s">
        <v>99</v>
      </c>
      <c r="C14" s="648">
        <v>9400425.90821</v>
      </c>
      <c r="D14" s="648">
        <v>115314112.13341101</v>
      </c>
      <c r="E14" s="648">
        <v>3637042.4433474001</v>
      </c>
      <c r="F14" s="648">
        <v>2109747.5890742</v>
      </c>
      <c r="G14" s="648"/>
      <c r="H14" s="648">
        <v>726087.77110000036</v>
      </c>
      <c r="I14" s="649">
        <v>118967748.00919941</v>
      </c>
    </row>
    <row r="15" spans="1:9">
      <c r="A15" s="497">
        <v>9</v>
      </c>
      <c r="B15" s="493" t="s">
        <v>100</v>
      </c>
      <c r="C15" s="648">
        <v>2613780.2059622002</v>
      </c>
      <c r="D15" s="648">
        <v>28327134.393457301</v>
      </c>
      <c r="E15" s="648">
        <v>1278335.151694</v>
      </c>
      <c r="F15" s="648">
        <v>498988.09457040002</v>
      </c>
      <c r="G15" s="648"/>
      <c r="H15" s="648">
        <v>399969.93219999998</v>
      </c>
      <c r="I15" s="649">
        <v>29163591.353155103</v>
      </c>
    </row>
    <row r="16" spans="1:9">
      <c r="A16" s="497">
        <v>10</v>
      </c>
      <c r="B16" s="527" t="s">
        <v>559</v>
      </c>
      <c r="C16" s="648">
        <v>21341084.806686401</v>
      </c>
      <c r="D16" s="648">
        <v>304334.2844</v>
      </c>
      <c r="E16" s="648">
        <v>6947484.8444817001</v>
      </c>
      <c r="F16" s="648">
        <v>5998.6343927999997</v>
      </c>
      <c r="G16" s="648"/>
      <c r="H16" s="648">
        <v>1025834.4417000004</v>
      </c>
      <c r="I16" s="649">
        <v>14691935.612211904</v>
      </c>
    </row>
    <row r="17" spans="1:9">
      <c r="A17" s="497">
        <v>11</v>
      </c>
      <c r="B17" s="493" t="s">
        <v>102</v>
      </c>
      <c r="C17" s="648">
        <v>15491203.6544</v>
      </c>
      <c r="D17" s="648">
        <v>32416072.296029702</v>
      </c>
      <c r="E17" s="648">
        <v>8590429.1261005998</v>
      </c>
      <c r="F17" s="648">
        <v>555321.35740690003</v>
      </c>
      <c r="G17" s="648"/>
      <c r="H17" s="648">
        <v>252908.67</v>
      </c>
      <c r="I17" s="649">
        <v>38761525.466922201</v>
      </c>
    </row>
    <row r="18" spans="1:9">
      <c r="A18" s="497">
        <v>12</v>
      </c>
      <c r="B18" s="493" t="s">
        <v>103</v>
      </c>
      <c r="C18" s="648"/>
      <c r="D18" s="648">
        <v>32619167.449576601</v>
      </c>
      <c r="E18" s="648">
        <v>36020.117209600001</v>
      </c>
      <c r="F18" s="648">
        <v>487132.28972910001</v>
      </c>
      <c r="G18" s="648"/>
      <c r="H18" s="648"/>
      <c r="I18" s="649">
        <v>32096015.042637903</v>
      </c>
    </row>
    <row r="19" spans="1:9">
      <c r="A19" s="497">
        <v>13</v>
      </c>
      <c r="B19" s="493" t="s">
        <v>244</v>
      </c>
      <c r="C19" s="648"/>
      <c r="D19" s="648"/>
      <c r="E19" s="648"/>
      <c r="F19" s="648"/>
      <c r="G19" s="648"/>
      <c r="H19" s="648"/>
      <c r="I19" s="649">
        <v>0</v>
      </c>
    </row>
    <row r="20" spans="1:9">
      <c r="A20" s="497">
        <v>14</v>
      </c>
      <c r="B20" s="493" t="s">
        <v>105</v>
      </c>
      <c r="C20" s="648">
        <v>42853831.054624803</v>
      </c>
      <c r="D20" s="648">
        <v>213839924.65090999</v>
      </c>
      <c r="E20" s="648">
        <v>24442144.493010603</v>
      </c>
      <c r="F20" s="648">
        <v>1921118.5547</v>
      </c>
      <c r="G20" s="648"/>
      <c r="H20" s="648">
        <v>299857.88059999997</v>
      </c>
      <c r="I20" s="649">
        <v>230330492.65782419</v>
      </c>
    </row>
    <row r="21" spans="1:9" s="532" customFormat="1">
      <c r="A21" s="498">
        <v>15</v>
      </c>
      <c r="B21" s="501" t="s">
        <v>106</v>
      </c>
      <c r="C21" s="646">
        <v>118728947.31869461</v>
      </c>
      <c r="D21" s="646">
        <v>1609385699.6913006</v>
      </c>
      <c r="E21" s="646">
        <v>61322804.993580498</v>
      </c>
      <c r="F21" s="646">
        <v>17185478.557849202</v>
      </c>
      <c r="G21" s="646">
        <v>6196701.8098820001</v>
      </c>
      <c r="H21" s="646">
        <v>1678824.2539000004</v>
      </c>
      <c r="I21" s="649">
        <v>1643409661.6486835</v>
      </c>
    </row>
    <row r="22" spans="1:9">
      <c r="A22" s="533">
        <v>16</v>
      </c>
      <c r="B22" s="534" t="s">
        <v>560</v>
      </c>
      <c r="C22" s="648">
        <v>71684465.8222</v>
      </c>
      <c r="D22" s="648">
        <v>1017352107.7582</v>
      </c>
      <c r="E22" s="648">
        <v>33413623.351806398</v>
      </c>
      <c r="F22" s="648">
        <v>16832456.216995601</v>
      </c>
      <c r="G22" s="648">
        <v>6196701.8098820001</v>
      </c>
      <c r="H22" s="648">
        <v>1678824.2538999994</v>
      </c>
      <c r="I22" s="649">
        <v>1032593792.2017159</v>
      </c>
    </row>
    <row r="23" spans="1:9">
      <c r="A23" s="533">
        <v>17</v>
      </c>
      <c r="B23" s="534" t="s">
        <v>561</v>
      </c>
      <c r="C23" s="648"/>
      <c r="D23" s="648">
        <v>218814409.6934</v>
      </c>
      <c r="E23" s="648"/>
      <c r="F23" s="648">
        <v>349221</v>
      </c>
      <c r="G23" s="648"/>
      <c r="H23" s="648"/>
      <c r="I23" s="649">
        <v>218465188.6934</v>
      </c>
    </row>
    <row r="26" spans="1:9" ht="51">
      <c r="B26" s="528" t="s">
        <v>688</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scale="54" orientation="landscape"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view="pageBreakPreview" zoomScale="60" zoomScaleNormal="100" workbookViewId="0">
      <selection activeCell="B1" sqref="B1:B2"/>
    </sheetView>
  </sheetViews>
  <sheetFormatPr defaultColWidth="9.140625" defaultRowHeight="12.75"/>
  <cols>
    <col min="1" max="1" width="11" style="499" bestFit="1" customWidth="1"/>
    <col min="2" max="2" width="56.28515625" style="499" customWidth="1"/>
    <col min="3" max="6" width="22" style="499" customWidth="1"/>
    <col min="7" max="7" width="15" style="499" customWidth="1"/>
    <col min="8" max="8" width="22" style="499" customWidth="1"/>
    <col min="9" max="9" width="24.7109375" style="499" customWidth="1"/>
    <col min="10" max="16384" width="9.140625" style="499"/>
  </cols>
  <sheetData>
    <row r="1" spans="1:9">
      <c r="A1" s="490" t="s">
        <v>30</v>
      </c>
      <c r="B1" s="499" t="str">
        <f>'1. key ratios '!B1</f>
        <v>JSC "BasisBank"</v>
      </c>
    </row>
    <row r="2" spans="1:9" ht="13.5">
      <c r="A2" s="491" t="s">
        <v>31</v>
      </c>
      <c r="B2" s="526">
        <f>'1. key ratios '!B2</f>
        <v>44377</v>
      </c>
    </row>
    <row r="3" spans="1:9">
      <c r="A3" s="492" t="s">
        <v>562</v>
      </c>
    </row>
    <row r="4" spans="1:9">
      <c r="C4" s="530" t="s">
        <v>0</v>
      </c>
      <c r="D4" s="530" t="s">
        <v>1</v>
      </c>
      <c r="E4" s="530" t="s">
        <v>2</v>
      </c>
      <c r="F4" s="530" t="s">
        <v>3</v>
      </c>
      <c r="G4" s="530" t="s">
        <v>4</v>
      </c>
      <c r="H4" s="530" t="s">
        <v>5</v>
      </c>
      <c r="I4" s="530" t="s">
        <v>8</v>
      </c>
    </row>
    <row r="5" spans="1:9" ht="46.5" customHeight="1">
      <c r="A5" s="725" t="s">
        <v>703</v>
      </c>
      <c r="B5" s="726"/>
      <c r="C5" s="739" t="s">
        <v>550</v>
      </c>
      <c r="D5" s="739"/>
      <c r="E5" s="739" t="s">
        <v>551</v>
      </c>
      <c r="F5" s="739" t="s">
        <v>552</v>
      </c>
      <c r="G5" s="737" t="s">
        <v>553</v>
      </c>
      <c r="H5" s="737" t="s">
        <v>554</v>
      </c>
      <c r="I5" s="531" t="s">
        <v>555</v>
      </c>
    </row>
    <row r="6" spans="1:9" ht="75" customHeight="1">
      <c r="A6" s="729"/>
      <c r="B6" s="730"/>
      <c r="C6" s="519" t="s">
        <v>556</v>
      </c>
      <c r="D6" s="519" t="s">
        <v>557</v>
      </c>
      <c r="E6" s="739"/>
      <c r="F6" s="739"/>
      <c r="G6" s="738"/>
      <c r="H6" s="738"/>
      <c r="I6" s="531" t="s">
        <v>558</v>
      </c>
    </row>
    <row r="7" spans="1:9">
      <c r="A7" s="496">
        <v>1</v>
      </c>
      <c r="B7" s="500" t="s">
        <v>693</v>
      </c>
      <c r="C7" s="648">
        <v>821283.74509999994</v>
      </c>
      <c r="D7" s="648">
        <v>425387792.45130002</v>
      </c>
      <c r="E7" s="648">
        <v>342179.89390000002</v>
      </c>
      <c r="F7" s="648">
        <v>865432.27650000004</v>
      </c>
      <c r="G7" s="648"/>
      <c r="H7" s="648">
        <v>33129.480000000003</v>
      </c>
      <c r="I7" s="650">
        <v>425001464.02600008</v>
      </c>
    </row>
    <row r="8" spans="1:9">
      <c r="A8" s="496">
        <v>2</v>
      </c>
      <c r="B8" s="500" t="s">
        <v>563</v>
      </c>
      <c r="C8" s="648">
        <v>1346167.4853999999</v>
      </c>
      <c r="D8" s="648">
        <v>219564828.31220001</v>
      </c>
      <c r="E8" s="648">
        <v>650077.48080000002</v>
      </c>
      <c r="F8" s="648">
        <v>1277593.8689999999</v>
      </c>
      <c r="G8" s="648"/>
      <c r="H8" s="648">
        <v>10330.219999999999</v>
      </c>
      <c r="I8" s="650">
        <v>218983324.44780001</v>
      </c>
    </row>
    <row r="9" spans="1:9">
      <c r="A9" s="496">
        <v>3</v>
      </c>
      <c r="B9" s="500" t="s">
        <v>564</v>
      </c>
      <c r="C9" s="648">
        <v>154427.9963</v>
      </c>
      <c r="D9" s="648">
        <v>643.68989999999997</v>
      </c>
      <c r="E9" s="648">
        <v>46328.386200000001</v>
      </c>
      <c r="F9" s="648"/>
      <c r="G9" s="648"/>
      <c r="H9" s="648"/>
      <c r="I9" s="650">
        <v>108743.29999999999</v>
      </c>
    </row>
    <row r="10" spans="1:9">
      <c r="A10" s="496">
        <v>4</v>
      </c>
      <c r="B10" s="500" t="s">
        <v>694</v>
      </c>
      <c r="C10" s="648">
        <v>2644331.5630999999</v>
      </c>
      <c r="D10" s="648">
        <v>44564687.422300003</v>
      </c>
      <c r="E10" s="648">
        <v>2246466.9646999999</v>
      </c>
      <c r="F10" s="648">
        <v>716196.8996</v>
      </c>
      <c r="G10" s="648"/>
      <c r="H10" s="648">
        <v>22718.2</v>
      </c>
      <c r="I10" s="650">
        <v>44246355.121100008</v>
      </c>
    </row>
    <row r="11" spans="1:9">
      <c r="A11" s="496">
        <v>5</v>
      </c>
      <c r="B11" s="500" t="s">
        <v>565</v>
      </c>
      <c r="C11" s="648">
        <v>1405896.9177000001</v>
      </c>
      <c r="D11" s="648">
        <v>128247537.1496</v>
      </c>
      <c r="E11" s="648">
        <v>1854386.2486</v>
      </c>
      <c r="F11" s="648">
        <v>2222566.1370000001</v>
      </c>
      <c r="G11" s="648"/>
      <c r="H11" s="648"/>
      <c r="I11" s="650">
        <v>125576481.68169999</v>
      </c>
    </row>
    <row r="12" spans="1:9">
      <c r="A12" s="496">
        <v>6</v>
      </c>
      <c r="B12" s="500" t="s">
        <v>566</v>
      </c>
      <c r="C12" s="648">
        <v>3298324</v>
      </c>
      <c r="D12" s="648">
        <v>66774421.298100002</v>
      </c>
      <c r="E12" s="648">
        <v>1449666.3622999999</v>
      </c>
      <c r="F12" s="648">
        <v>1195946.8644999999</v>
      </c>
      <c r="G12" s="648"/>
      <c r="H12" s="648">
        <v>8413.52</v>
      </c>
      <c r="I12" s="650">
        <v>67427132.0713</v>
      </c>
    </row>
    <row r="13" spans="1:9">
      <c r="A13" s="496">
        <v>7</v>
      </c>
      <c r="B13" s="500" t="s">
        <v>567</v>
      </c>
      <c r="C13" s="648">
        <v>323366.92090000003</v>
      </c>
      <c r="D13" s="648">
        <v>8764755.6877999995</v>
      </c>
      <c r="E13" s="648">
        <v>525964.76470000006</v>
      </c>
      <c r="F13" s="648">
        <v>89159.372900000002</v>
      </c>
      <c r="G13" s="648"/>
      <c r="H13" s="648"/>
      <c r="I13" s="650">
        <v>8472998.4711000007</v>
      </c>
    </row>
    <row r="14" spans="1:9">
      <c r="A14" s="496">
        <v>8</v>
      </c>
      <c r="B14" s="500" t="s">
        <v>568</v>
      </c>
      <c r="C14" s="648">
        <v>907831.12439999997</v>
      </c>
      <c r="D14" s="648">
        <v>74071226.482299998</v>
      </c>
      <c r="E14" s="648">
        <v>515807.44900000002</v>
      </c>
      <c r="F14" s="648">
        <v>1405253.8189999999</v>
      </c>
      <c r="G14" s="648"/>
      <c r="H14" s="648">
        <v>129171.12</v>
      </c>
      <c r="I14" s="650">
        <v>73057996.338699996</v>
      </c>
    </row>
    <row r="15" spans="1:9">
      <c r="A15" s="496">
        <v>9</v>
      </c>
      <c r="B15" s="500" t="s">
        <v>569</v>
      </c>
      <c r="C15" s="648">
        <v>95439.360000000001</v>
      </c>
      <c r="D15" s="648">
        <v>32059654.097600002</v>
      </c>
      <c r="E15" s="648">
        <v>2068055.4409</v>
      </c>
      <c r="F15" s="648">
        <v>230888.00020000001</v>
      </c>
      <c r="G15" s="648"/>
      <c r="H15" s="648"/>
      <c r="I15" s="650">
        <v>29856150.0165</v>
      </c>
    </row>
    <row r="16" spans="1:9">
      <c r="A16" s="496">
        <v>10</v>
      </c>
      <c r="B16" s="500" t="s">
        <v>570</v>
      </c>
      <c r="C16" s="648">
        <v>275359.47499999998</v>
      </c>
      <c r="D16" s="648">
        <v>4033042.3352999999</v>
      </c>
      <c r="E16" s="648">
        <v>120746.8149</v>
      </c>
      <c r="F16" s="648">
        <v>72902.138300000006</v>
      </c>
      <c r="G16" s="648"/>
      <c r="H16" s="648"/>
      <c r="I16" s="650">
        <v>4114752.8570999997</v>
      </c>
    </row>
    <row r="17" spans="1:10">
      <c r="A17" s="496">
        <v>11</v>
      </c>
      <c r="B17" s="500" t="s">
        <v>571</v>
      </c>
      <c r="C17" s="648">
        <v>20004.04</v>
      </c>
      <c r="D17" s="648">
        <v>197304.0742</v>
      </c>
      <c r="E17" s="648">
        <v>12515.8</v>
      </c>
      <c r="F17" s="648">
        <v>2535.8993</v>
      </c>
      <c r="G17" s="648"/>
      <c r="H17" s="648"/>
      <c r="I17" s="650">
        <v>202256.41490000003</v>
      </c>
    </row>
    <row r="18" spans="1:10">
      <c r="A18" s="496">
        <v>12</v>
      </c>
      <c r="B18" s="500" t="s">
        <v>572</v>
      </c>
      <c r="C18" s="648">
        <v>264519.02750000003</v>
      </c>
      <c r="D18" s="648">
        <v>38482814.894199997</v>
      </c>
      <c r="E18" s="648">
        <v>171654.12640000001</v>
      </c>
      <c r="F18" s="648">
        <v>745373.06220000004</v>
      </c>
      <c r="G18" s="648"/>
      <c r="H18" s="648">
        <v>17785.662199999999</v>
      </c>
      <c r="I18" s="650">
        <v>37830306.733099997</v>
      </c>
    </row>
    <row r="19" spans="1:10">
      <c r="A19" s="496">
        <v>13</v>
      </c>
      <c r="B19" s="500" t="s">
        <v>573</v>
      </c>
      <c r="C19" s="648">
        <v>3833574.5759999999</v>
      </c>
      <c r="D19" s="648">
        <v>6687115.3589000003</v>
      </c>
      <c r="E19" s="648">
        <v>3827769.6268000002</v>
      </c>
      <c r="F19" s="648">
        <v>117270.1188</v>
      </c>
      <c r="G19" s="648"/>
      <c r="H19" s="648">
        <v>16918.46</v>
      </c>
      <c r="I19" s="650">
        <v>6575650.1892999997</v>
      </c>
    </row>
    <row r="20" spans="1:10">
      <c r="A20" s="496">
        <v>14</v>
      </c>
      <c r="B20" s="500" t="s">
        <v>574</v>
      </c>
      <c r="C20" s="648">
        <v>10145406.0473</v>
      </c>
      <c r="D20" s="648">
        <v>105920826.34819999</v>
      </c>
      <c r="E20" s="648">
        <v>4444166.6681000004</v>
      </c>
      <c r="F20" s="648">
        <v>1785768.3552999999</v>
      </c>
      <c r="G20" s="648"/>
      <c r="H20" s="648">
        <v>42020.644500000002</v>
      </c>
      <c r="I20" s="650">
        <v>109836297.3721</v>
      </c>
    </row>
    <row r="21" spans="1:10">
      <c r="A21" s="496">
        <v>15</v>
      </c>
      <c r="B21" s="500" t="s">
        <v>575</v>
      </c>
      <c r="C21" s="648">
        <v>22288258.221299998</v>
      </c>
      <c r="D21" s="648">
        <v>8640416.6380000003</v>
      </c>
      <c r="E21" s="648">
        <v>6923173.1091</v>
      </c>
      <c r="F21" s="648">
        <v>129839.15850000001</v>
      </c>
      <c r="G21" s="648"/>
      <c r="H21" s="648">
        <v>153722.6116</v>
      </c>
      <c r="I21" s="650">
        <v>23875662.591699999</v>
      </c>
    </row>
    <row r="22" spans="1:10">
      <c r="A22" s="496">
        <v>16</v>
      </c>
      <c r="B22" s="500" t="s">
        <v>576</v>
      </c>
      <c r="C22" s="648">
        <v>214508.08040000001</v>
      </c>
      <c r="D22" s="648">
        <v>15479156.782299999</v>
      </c>
      <c r="E22" s="648">
        <v>957453.17879999999</v>
      </c>
      <c r="F22" s="648">
        <v>129906.32</v>
      </c>
      <c r="G22" s="648"/>
      <c r="H22" s="648"/>
      <c r="I22" s="650">
        <v>14606305.363899998</v>
      </c>
    </row>
    <row r="23" spans="1:10">
      <c r="A23" s="496">
        <v>17</v>
      </c>
      <c r="B23" s="500" t="s">
        <v>697</v>
      </c>
      <c r="C23" s="648">
        <v>1119390.0845000001</v>
      </c>
      <c r="D23" s="648">
        <v>-5865.8004000000001</v>
      </c>
      <c r="E23" s="648">
        <v>335816.98009999999</v>
      </c>
      <c r="F23" s="648">
        <v>6.7400000000000002E-2</v>
      </c>
      <c r="G23" s="648"/>
      <c r="H23" s="648"/>
      <c r="I23" s="650">
        <v>777707.23659999995</v>
      </c>
    </row>
    <row r="24" spans="1:10">
      <c r="A24" s="496">
        <v>18</v>
      </c>
      <c r="B24" s="500" t="s">
        <v>577</v>
      </c>
      <c r="C24" s="648">
        <v>5061904.2648</v>
      </c>
      <c r="D24" s="648">
        <v>60846790.250600003</v>
      </c>
      <c r="E24" s="648">
        <v>1527422.0697999999</v>
      </c>
      <c r="F24" s="648">
        <v>1211686.0937000001</v>
      </c>
      <c r="G24" s="648"/>
      <c r="H24" s="648">
        <v>11487.28</v>
      </c>
      <c r="I24" s="650">
        <v>63169586.351900004</v>
      </c>
    </row>
    <row r="25" spans="1:10">
      <c r="A25" s="496">
        <v>19</v>
      </c>
      <c r="B25" s="500" t="s">
        <v>578</v>
      </c>
      <c r="C25" s="648"/>
      <c r="D25" s="648">
        <v>5832255.9762000004</v>
      </c>
      <c r="E25" s="648">
        <v>37351.111799999999</v>
      </c>
      <c r="F25" s="648">
        <v>108734.3564</v>
      </c>
      <c r="G25" s="648"/>
      <c r="H25" s="648"/>
      <c r="I25" s="650">
        <v>5686170.5080000004</v>
      </c>
    </row>
    <row r="26" spans="1:10">
      <c r="A26" s="496">
        <v>20</v>
      </c>
      <c r="B26" s="500" t="s">
        <v>696</v>
      </c>
      <c r="C26" s="648">
        <v>517925.7562</v>
      </c>
      <c r="D26" s="648">
        <v>62161226.564499997</v>
      </c>
      <c r="E26" s="648">
        <v>1651071.3378999999</v>
      </c>
      <c r="F26" s="648">
        <v>883461.35290000006</v>
      </c>
      <c r="G26" s="648"/>
      <c r="H26" s="648">
        <v>10283.92</v>
      </c>
      <c r="I26" s="650">
        <v>60144619.629900001</v>
      </c>
      <c r="J26" s="502"/>
    </row>
    <row r="27" spans="1:10">
      <c r="A27" s="496">
        <v>21</v>
      </c>
      <c r="B27" s="500" t="s">
        <v>579</v>
      </c>
      <c r="C27" s="648">
        <v>801.37</v>
      </c>
      <c r="D27" s="648">
        <v>24241181.817899998</v>
      </c>
      <c r="E27" s="648">
        <v>2118.48</v>
      </c>
      <c r="F27" s="648">
        <v>482376.71840000001</v>
      </c>
      <c r="G27" s="648"/>
      <c r="H27" s="648">
        <v>222.88</v>
      </c>
      <c r="I27" s="650">
        <v>23757487.989499997</v>
      </c>
      <c r="J27" s="502"/>
    </row>
    <row r="28" spans="1:10">
      <c r="A28" s="496">
        <v>22</v>
      </c>
      <c r="B28" s="500" t="s">
        <v>580</v>
      </c>
      <c r="C28" s="648">
        <v>143260.0937</v>
      </c>
      <c r="D28" s="648">
        <v>9754486.6179000009</v>
      </c>
      <c r="E28" s="648">
        <v>54148.899899999997</v>
      </c>
      <c r="F28" s="648">
        <v>188522.0191</v>
      </c>
      <c r="G28" s="648"/>
      <c r="H28" s="648"/>
      <c r="I28" s="650">
        <v>9655075.7926000003</v>
      </c>
      <c r="J28" s="502"/>
    </row>
    <row r="29" spans="1:10">
      <c r="A29" s="496">
        <v>23</v>
      </c>
      <c r="B29" s="500" t="s">
        <v>581</v>
      </c>
      <c r="C29" s="648">
        <v>12099695.6964</v>
      </c>
      <c r="D29" s="648">
        <v>97775768.773000002</v>
      </c>
      <c r="E29" s="648">
        <v>3960040.8772</v>
      </c>
      <c r="F29" s="648">
        <v>1853586.0411</v>
      </c>
      <c r="G29" s="648"/>
      <c r="H29" s="648">
        <v>314671.77429999999</v>
      </c>
      <c r="I29" s="650">
        <v>104061837.55110002</v>
      </c>
      <c r="J29" s="502"/>
    </row>
    <row r="30" spans="1:10">
      <c r="A30" s="496">
        <v>24</v>
      </c>
      <c r="B30" s="500" t="s">
        <v>695</v>
      </c>
      <c r="C30" s="648">
        <v>3580478.5521999998</v>
      </c>
      <c r="D30" s="648">
        <v>46448659.928000003</v>
      </c>
      <c r="E30" s="648">
        <v>1351851.9362000001</v>
      </c>
      <c r="F30" s="648">
        <v>837015.99939999997</v>
      </c>
      <c r="G30" s="648"/>
      <c r="H30" s="648">
        <v>330609.65999999997</v>
      </c>
      <c r="I30" s="650">
        <v>47840270.544600002</v>
      </c>
      <c r="J30" s="502"/>
    </row>
    <row r="31" spans="1:10">
      <c r="A31" s="496">
        <v>25</v>
      </c>
      <c r="B31" s="500" t="s">
        <v>582</v>
      </c>
      <c r="C31" s="648">
        <v>2681133.5353000001</v>
      </c>
      <c r="D31" s="648">
        <v>29882003.446699999</v>
      </c>
      <c r="E31" s="648">
        <v>1153004.7922</v>
      </c>
      <c r="F31" s="648">
        <v>471076.52130000002</v>
      </c>
      <c r="G31" s="648"/>
      <c r="H31" s="648">
        <v>170194.26439999999</v>
      </c>
      <c r="I31" s="650">
        <v>30939055.668500002</v>
      </c>
      <c r="J31" s="502"/>
    </row>
    <row r="32" spans="1:10">
      <c r="A32" s="496">
        <v>26</v>
      </c>
      <c r="B32" s="500" t="s">
        <v>692</v>
      </c>
      <c r="C32" s="648">
        <v>2237828.3072000002</v>
      </c>
      <c r="D32" s="648">
        <v>10124261.011600001</v>
      </c>
      <c r="E32" s="648">
        <v>981034.66440000001</v>
      </c>
      <c r="F32" s="648">
        <v>158575.26790000001</v>
      </c>
      <c r="G32" s="648"/>
      <c r="H32" s="648">
        <v>407144.55690000003</v>
      </c>
      <c r="I32" s="650">
        <v>11222479.386500001</v>
      </c>
      <c r="J32" s="502"/>
    </row>
    <row r="33" spans="1:10">
      <c r="A33" s="496">
        <v>27</v>
      </c>
      <c r="B33" s="496" t="s">
        <v>583</v>
      </c>
      <c r="C33" s="648">
        <v>43247831.4965</v>
      </c>
      <c r="D33" s="648">
        <v>83448720.423099995</v>
      </c>
      <c r="E33" s="648">
        <v>24112531.6417</v>
      </c>
      <c r="F33" s="648">
        <v>3801.3404</v>
      </c>
      <c r="G33" s="648"/>
      <c r="H33" s="648"/>
      <c r="I33" s="650">
        <v>102580218.9375</v>
      </c>
      <c r="J33" s="502"/>
    </row>
    <row r="34" spans="1:10">
      <c r="A34" s="496">
        <v>28</v>
      </c>
      <c r="B34" s="501" t="s">
        <v>106</v>
      </c>
      <c r="C34" s="646">
        <v>118728947.73719999</v>
      </c>
      <c r="D34" s="646">
        <v>1609385712.0313003</v>
      </c>
      <c r="E34" s="646">
        <v>61322805.106399998</v>
      </c>
      <c r="F34" s="646">
        <v>17185468.0691</v>
      </c>
      <c r="G34" s="646">
        <v>6196701.8100000015</v>
      </c>
      <c r="H34" s="646">
        <v>1678824.2538999999</v>
      </c>
      <c r="I34" s="650">
        <v>1643409684.7830005</v>
      </c>
      <c r="J34" s="502"/>
    </row>
    <row r="35" spans="1:10">
      <c r="A35" s="502"/>
      <c r="B35" s="502"/>
      <c r="C35" s="502"/>
      <c r="D35" s="502"/>
      <c r="E35" s="502"/>
      <c r="F35" s="502"/>
      <c r="G35" s="502"/>
      <c r="H35" s="502"/>
      <c r="I35" s="502"/>
      <c r="J35" s="502"/>
    </row>
    <row r="36" spans="1:10">
      <c r="A36" s="502"/>
      <c r="B36" s="535"/>
      <c r="C36" s="502"/>
      <c r="D36" s="502"/>
      <c r="E36" s="502"/>
      <c r="F36" s="502"/>
      <c r="G36" s="502"/>
      <c r="H36" s="502"/>
      <c r="I36" s="502"/>
      <c r="J36" s="502"/>
    </row>
    <row r="37" spans="1:10">
      <c r="A37" s="502"/>
      <c r="B37" s="502"/>
      <c r="C37" s="502"/>
      <c r="D37" s="502"/>
      <c r="E37" s="502"/>
      <c r="F37" s="502"/>
      <c r="G37" s="502"/>
      <c r="H37" s="502"/>
      <c r="I37" s="502"/>
      <c r="J37" s="502"/>
    </row>
    <row r="38" spans="1:10">
      <c r="A38" s="502"/>
      <c r="B38" s="502"/>
      <c r="C38" s="502"/>
      <c r="D38" s="502"/>
      <c r="E38" s="502"/>
      <c r="F38" s="502"/>
      <c r="G38" s="502"/>
      <c r="H38" s="502"/>
      <c r="I38" s="502"/>
      <c r="J38" s="502"/>
    </row>
    <row r="39" spans="1:10">
      <c r="A39" s="502"/>
      <c r="B39" s="502"/>
      <c r="C39" s="502"/>
      <c r="D39" s="502"/>
      <c r="E39" s="502"/>
      <c r="F39" s="502"/>
      <c r="G39" s="502"/>
      <c r="H39" s="502"/>
      <c r="I39" s="502"/>
      <c r="J39" s="502"/>
    </row>
    <row r="40" spans="1:10">
      <c r="A40" s="502"/>
      <c r="B40" s="502"/>
      <c r="C40" s="502"/>
      <c r="D40" s="502"/>
      <c r="E40" s="502"/>
      <c r="F40" s="502"/>
      <c r="G40" s="502"/>
      <c r="H40" s="502"/>
      <c r="I40" s="502"/>
      <c r="J40" s="502"/>
    </row>
    <row r="41" spans="1:10">
      <c r="A41" s="502"/>
      <c r="B41" s="502"/>
      <c r="C41" s="502"/>
      <c r="D41" s="502"/>
      <c r="E41" s="502"/>
      <c r="F41" s="502"/>
      <c r="G41" s="502"/>
      <c r="H41" s="502"/>
      <c r="I41" s="502"/>
      <c r="J41" s="502"/>
    </row>
    <row r="42" spans="1:10">
      <c r="A42" s="536"/>
      <c r="B42" s="536"/>
      <c r="C42" s="502"/>
      <c r="D42" s="502"/>
      <c r="E42" s="502"/>
      <c r="F42" s="502"/>
      <c r="G42" s="502"/>
      <c r="H42" s="502"/>
      <c r="I42" s="502"/>
      <c r="J42" s="502"/>
    </row>
    <row r="43" spans="1:10">
      <c r="A43" s="536"/>
      <c r="B43" s="536"/>
      <c r="C43" s="502"/>
      <c r="D43" s="502"/>
      <c r="E43" s="502"/>
      <c r="F43" s="502"/>
      <c r="G43" s="502"/>
      <c r="H43" s="502"/>
      <c r="I43" s="502"/>
      <c r="J43" s="502"/>
    </row>
    <row r="44" spans="1:10">
      <c r="A44" s="502"/>
      <c r="B44" s="502"/>
      <c r="C44" s="502"/>
      <c r="D44" s="502"/>
      <c r="E44" s="502"/>
      <c r="F44" s="502"/>
      <c r="G44" s="502"/>
      <c r="H44" s="502"/>
      <c r="I44" s="502"/>
      <c r="J44" s="502"/>
    </row>
    <row r="45" spans="1:10">
      <c r="A45" s="502"/>
      <c r="B45" s="502"/>
      <c r="C45" s="502"/>
      <c r="D45" s="502"/>
      <c r="E45" s="502"/>
      <c r="F45" s="502"/>
      <c r="G45" s="502"/>
      <c r="H45" s="502"/>
      <c r="I45" s="502"/>
      <c r="J45" s="502"/>
    </row>
    <row r="46" spans="1:10">
      <c r="A46" s="502"/>
      <c r="B46" s="502"/>
      <c r="C46" s="502"/>
      <c r="D46" s="502"/>
      <c r="E46" s="502"/>
      <c r="F46" s="502"/>
      <c r="G46" s="502"/>
      <c r="H46" s="502"/>
      <c r="I46" s="502"/>
      <c r="J46" s="502"/>
    </row>
    <row r="47" spans="1:10">
      <c r="A47" s="502"/>
      <c r="B47" s="502"/>
      <c r="C47" s="502"/>
      <c r="D47" s="502"/>
      <c r="E47" s="502"/>
      <c r="F47" s="502"/>
      <c r="G47" s="502"/>
      <c r="H47" s="502"/>
      <c r="I47" s="502"/>
      <c r="J47" s="502"/>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scale="56"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opLeftCell="A4" zoomScaleNormal="100" workbookViewId="0">
      <selection activeCell="B8" sqref="B8"/>
    </sheetView>
  </sheetViews>
  <sheetFormatPr defaultColWidth="9.140625" defaultRowHeight="12.75"/>
  <cols>
    <col min="1" max="1" width="11.85546875" style="499" bestFit="1" customWidth="1"/>
    <col min="2" max="2" width="66.140625" style="499" customWidth="1"/>
    <col min="3" max="3" width="35.5703125" style="499" customWidth="1"/>
    <col min="4" max="4" width="22.7109375" style="499" customWidth="1"/>
    <col min="5" max="16384" width="9.140625" style="499"/>
  </cols>
  <sheetData>
    <row r="1" spans="1:4">
      <c r="A1" s="490" t="s">
        <v>30</v>
      </c>
      <c r="B1" s="499" t="str">
        <f>'1. key ratios '!B1</f>
        <v>JSC "BasisBank"</v>
      </c>
    </row>
    <row r="2" spans="1:4" ht="13.5">
      <c r="A2" s="491" t="s">
        <v>31</v>
      </c>
      <c r="B2" s="526">
        <f>'1. key ratios '!B2</f>
        <v>44377</v>
      </c>
    </row>
    <row r="3" spans="1:4">
      <c r="A3" s="492" t="s">
        <v>584</v>
      </c>
    </row>
    <row r="5" spans="1:4" ht="72.75" customHeight="1">
      <c r="A5" s="740" t="s">
        <v>585</v>
      </c>
      <c r="B5" s="740"/>
      <c r="C5" s="523" t="s">
        <v>586</v>
      </c>
      <c r="D5" s="523" t="s">
        <v>587</v>
      </c>
    </row>
    <row r="6" spans="1:4">
      <c r="A6" s="503">
        <v>1</v>
      </c>
      <c r="B6" s="504" t="s">
        <v>588</v>
      </c>
      <c r="C6" s="648">
        <v>61536716.75</v>
      </c>
      <c r="D6" s="648">
        <v>626122.80000000005</v>
      </c>
    </row>
    <row r="7" spans="1:4">
      <c r="A7" s="505">
        <v>2</v>
      </c>
      <c r="B7" s="504" t="s">
        <v>589</v>
      </c>
      <c r="C7" s="648">
        <v>14417426.7881</v>
      </c>
      <c r="D7" s="648">
        <v>0</v>
      </c>
    </row>
    <row r="8" spans="1:4">
      <c r="A8" s="506">
        <v>2.1</v>
      </c>
      <c r="B8" s="507" t="s">
        <v>700</v>
      </c>
      <c r="C8" s="648">
        <v>6567560.6986999996</v>
      </c>
      <c r="D8" s="648"/>
    </row>
    <row r="9" spans="1:4">
      <c r="A9" s="506">
        <v>2.2000000000000002</v>
      </c>
      <c r="B9" s="507" t="s">
        <v>698</v>
      </c>
      <c r="C9" s="648">
        <v>7849866.0893999999</v>
      </c>
      <c r="D9" s="648"/>
    </row>
    <row r="10" spans="1:4" ht="25.5">
      <c r="A10" s="506">
        <v>2.2999999999999998</v>
      </c>
      <c r="B10" s="507" t="s">
        <v>590</v>
      </c>
      <c r="C10" s="648">
        <v>0</v>
      </c>
      <c r="D10" s="648"/>
    </row>
    <row r="11" spans="1:4">
      <c r="A11" s="506">
        <v>2.4</v>
      </c>
      <c r="B11" s="507" t="s">
        <v>591</v>
      </c>
      <c r="C11" s="648">
        <v>0</v>
      </c>
      <c r="D11" s="648"/>
    </row>
    <row r="12" spans="1:4">
      <c r="A12" s="503">
        <v>3</v>
      </c>
      <c r="B12" s="504" t="s">
        <v>592</v>
      </c>
      <c r="C12" s="648">
        <v>19511376.2973</v>
      </c>
      <c r="D12" s="648">
        <v>276901.80000000005</v>
      </c>
    </row>
    <row r="13" spans="1:4">
      <c r="A13" s="506">
        <v>3.1</v>
      </c>
      <c r="B13" s="507" t="s">
        <v>593</v>
      </c>
      <c r="C13" s="648">
        <v>1678824.2538999999</v>
      </c>
      <c r="D13" s="648"/>
    </row>
    <row r="14" spans="1:4">
      <c r="A14" s="506">
        <v>3.2</v>
      </c>
      <c r="B14" s="507" t="s">
        <v>594</v>
      </c>
      <c r="C14" s="648">
        <v>4307021.1635999996</v>
      </c>
      <c r="D14" s="648">
        <v>259296.8</v>
      </c>
    </row>
    <row r="15" spans="1:4">
      <c r="A15" s="506">
        <v>3.3</v>
      </c>
      <c r="B15" s="507" t="s">
        <v>689</v>
      </c>
      <c r="C15" s="648">
        <v>6898298.6250999998</v>
      </c>
      <c r="D15" s="648"/>
    </row>
    <row r="16" spans="1:4">
      <c r="A16" s="506">
        <v>3.4</v>
      </c>
      <c r="B16" s="507" t="s">
        <v>699</v>
      </c>
      <c r="C16" s="648">
        <v>2740601.2401999999</v>
      </c>
      <c r="D16" s="648"/>
    </row>
    <row r="17" spans="1:4" ht="25.5">
      <c r="A17" s="505">
        <v>3.5</v>
      </c>
      <c r="B17" s="507" t="s">
        <v>595</v>
      </c>
      <c r="C17" s="648">
        <v>2643898.3744999999</v>
      </c>
      <c r="D17" s="648">
        <v>17605.000000000058</v>
      </c>
    </row>
    <row r="18" spans="1:4">
      <c r="A18" s="506">
        <v>3.6</v>
      </c>
      <c r="B18" s="507" t="s">
        <v>596</v>
      </c>
      <c r="C18" s="648">
        <v>1242732.6399999999</v>
      </c>
      <c r="D18" s="648"/>
    </row>
    <row r="19" spans="1:4">
      <c r="A19" s="508">
        <v>4</v>
      </c>
      <c r="B19" s="504" t="s">
        <v>597</v>
      </c>
      <c r="C19" s="646">
        <v>56442767.240800008</v>
      </c>
      <c r="D19" s="646">
        <v>349221</v>
      </c>
    </row>
  </sheetData>
  <mergeCells count="1">
    <mergeCell ref="A5:B5"/>
  </mergeCells>
  <pageMargins left="0.7" right="0.7" top="0.75" bottom="0.75" header="0.3" footer="0.3"/>
  <pageSetup scale="82" orientation="landscape" horizont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C22" sqref="C22"/>
    </sheetView>
  </sheetViews>
  <sheetFormatPr defaultColWidth="9.140625" defaultRowHeight="12.75"/>
  <cols>
    <col min="1" max="1" width="11.85546875" style="499" bestFit="1" customWidth="1"/>
    <col min="2" max="2" width="67" style="499" customWidth="1"/>
    <col min="3" max="3" width="31.5703125" style="499" customWidth="1"/>
    <col min="4" max="4" width="39.140625" style="499" customWidth="1"/>
    <col min="5" max="16384" width="9.140625" style="499"/>
  </cols>
  <sheetData>
    <row r="1" spans="1:4">
      <c r="A1" s="490" t="s">
        <v>30</v>
      </c>
      <c r="B1" s="499" t="str">
        <f>'1. key ratios '!B1</f>
        <v>JSC "BasisBank"</v>
      </c>
    </row>
    <row r="2" spans="1:4" ht="13.5">
      <c r="A2" s="491" t="s">
        <v>31</v>
      </c>
      <c r="B2" s="526">
        <f>'1. key ratios '!B2</f>
        <v>44377</v>
      </c>
    </row>
    <row r="3" spans="1:4">
      <c r="A3" s="492" t="s">
        <v>598</v>
      </c>
    </row>
    <row r="4" spans="1:4">
      <c r="A4" s="492"/>
    </row>
    <row r="5" spans="1:4" ht="15" customHeight="1">
      <c r="A5" s="741" t="s">
        <v>701</v>
      </c>
      <c r="B5" s="742"/>
      <c r="C5" s="731" t="s">
        <v>599</v>
      </c>
      <c r="D5" s="745" t="s">
        <v>600</v>
      </c>
    </row>
    <row r="6" spans="1:4">
      <c r="A6" s="743"/>
      <c r="B6" s="744"/>
      <c r="C6" s="734"/>
      <c r="D6" s="745"/>
    </row>
    <row r="7" spans="1:4">
      <c r="A7" s="501">
        <v>1</v>
      </c>
      <c r="B7" s="501" t="s">
        <v>588</v>
      </c>
      <c r="C7" s="648">
        <v>87762659.890699998</v>
      </c>
      <c r="D7" s="549"/>
    </row>
    <row r="8" spans="1:4">
      <c r="A8" s="496">
        <v>2</v>
      </c>
      <c r="B8" s="496" t="s">
        <v>601</v>
      </c>
      <c r="C8" s="648">
        <v>12671922.224199999</v>
      </c>
      <c r="D8" s="549"/>
    </row>
    <row r="9" spans="1:4">
      <c r="A9" s="496">
        <v>3</v>
      </c>
      <c r="B9" s="509" t="s">
        <v>602</v>
      </c>
      <c r="C9" s="648">
        <v>35451.975400000003</v>
      </c>
      <c r="D9" s="549"/>
    </row>
    <row r="10" spans="1:4">
      <c r="A10" s="496">
        <v>4</v>
      </c>
      <c r="B10" s="496" t="s">
        <v>603</v>
      </c>
      <c r="C10" s="648">
        <v>28786071.008399997</v>
      </c>
      <c r="D10" s="549"/>
    </row>
    <row r="11" spans="1:4">
      <c r="A11" s="496">
        <v>5</v>
      </c>
      <c r="B11" s="510" t="s">
        <v>604</v>
      </c>
      <c r="C11" s="648">
        <v>1948968.9687999999</v>
      </c>
      <c r="D11" s="549"/>
    </row>
    <row r="12" spans="1:4">
      <c r="A12" s="496">
        <v>6</v>
      </c>
      <c r="B12" s="510" t="s">
        <v>605</v>
      </c>
      <c r="C12" s="648">
        <v>5862196.5259999996</v>
      </c>
      <c r="D12" s="549"/>
    </row>
    <row r="13" spans="1:4">
      <c r="A13" s="496">
        <v>7</v>
      </c>
      <c r="B13" s="510" t="s">
        <v>606</v>
      </c>
      <c r="C13" s="648">
        <v>15041737.983899999</v>
      </c>
      <c r="D13" s="549"/>
    </row>
    <row r="14" spans="1:4">
      <c r="A14" s="496">
        <v>8</v>
      </c>
      <c r="B14" s="510" t="s">
        <v>607</v>
      </c>
      <c r="C14" s="648"/>
      <c r="D14" s="496"/>
    </row>
    <row r="15" spans="1:4">
      <c r="A15" s="496">
        <v>9</v>
      </c>
      <c r="B15" s="510" t="s">
        <v>608</v>
      </c>
      <c r="C15" s="648"/>
      <c r="D15" s="496"/>
    </row>
    <row r="16" spans="1:4">
      <c r="A16" s="496">
        <v>10</v>
      </c>
      <c r="B16" s="510" t="s">
        <v>609</v>
      </c>
      <c r="C16" s="648">
        <v>1678824.2538999999</v>
      </c>
      <c r="D16" s="549"/>
    </row>
    <row r="17" spans="1:4">
      <c r="A17" s="496">
        <v>11</v>
      </c>
      <c r="B17" s="510" t="s">
        <v>610</v>
      </c>
      <c r="C17" s="648"/>
      <c r="D17" s="496"/>
    </row>
    <row r="18" spans="1:4">
      <c r="A18" s="496">
        <v>12</v>
      </c>
      <c r="B18" s="507" t="s">
        <v>706</v>
      </c>
      <c r="C18" s="648">
        <v>4254343.2758000009</v>
      </c>
      <c r="D18" s="549"/>
    </row>
    <row r="19" spans="1:4">
      <c r="A19" s="501">
        <v>13</v>
      </c>
      <c r="B19" s="537" t="s">
        <v>597</v>
      </c>
      <c r="C19" s="646">
        <v>71683963.081900001</v>
      </c>
      <c r="D19" s="550"/>
    </row>
    <row r="22" spans="1:4">
      <c r="B22" s="490"/>
    </row>
    <row r="23" spans="1:4">
      <c r="B23" s="491"/>
    </row>
    <row r="24" spans="1:4">
      <c r="B24" s="492"/>
    </row>
  </sheetData>
  <mergeCells count="3">
    <mergeCell ref="A5:B6"/>
    <mergeCell ref="C5:C6"/>
    <mergeCell ref="D5:D6"/>
  </mergeCells>
  <pageMargins left="0.7" right="0.7" top="0.75" bottom="0.75" header="0.3" footer="0.3"/>
  <pageSetup paperSize="9" scale="87"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view="pageBreakPreview" topLeftCell="A4" zoomScale="60" zoomScaleNormal="100" workbookViewId="0">
      <selection activeCell="C6" sqref="C6:C7"/>
    </sheetView>
  </sheetViews>
  <sheetFormatPr defaultColWidth="9.140625" defaultRowHeight="12.75"/>
  <cols>
    <col min="1" max="1" width="11.85546875" style="499" bestFit="1" customWidth="1"/>
    <col min="2" max="2" width="24.7109375" style="499" customWidth="1"/>
    <col min="3" max="3" width="17.42578125" style="499" customWidth="1"/>
    <col min="4" max="4" width="15.28515625" style="499" customWidth="1"/>
    <col min="5" max="5" width="17" style="499" customWidth="1"/>
    <col min="6" max="6" width="14.28515625" style="499" customWidth="1"/>
    <col min="7" max="10" width="22.28515625" style="499" customWidth="1"/>
    <col min="11" max="11" width="16.5703125" style="499" customWidth="1"/>
    <col min="12" max="12" width="14.85546875" style="499" customWidth="1"/>
    <col min="13" max="14" width="22.28515625" style="499" customWidth="1"/>
    <col min="15" max="15" width="23.28515625" style="499" bestFit="1" customWidth="1"/>
    <col min="16" max="16" width="21.7109375" style="499" bestFit="1" customWidth="1"/>
    <col min="17" max="18" width="19" style="499" bestFit="1" customWidth="1"/>
    <col min="19" max="20" width="13.85546875" style="499" customWidth="1"/>
    <col min="21" max="21" width="21" style="499" customWidth="1"/>
    <col min="22" max="22" width="20" style="499" customWidth="1"/>
    <col min="23" max="16384" width="9.140625" style="499"/>
  </cols>
  <sheetData>
    <row r="1" spans="1:22">
      <c r="A1" s="490" t="s">
        <v>30</v>
      </c>
      <c r="B1" s="499" t="str">
        <f>'1. key ratios '!B1</f>
        <v>JSC "BasisBank"</v>
      </c>
    </row>
    <row r="2" spans="1:22" ht="13.5">
      <c r="A2" s="491" t="s">
        <v>31</v>
      </c>
      <c r="B2" s="526">
        <f>'1. key ratios '!B2</f>
        <v>44377</v>
      </c>
      <c r="C2" s="529"/>
    </row>
    <row r="3" spans="1:22">
      <c r="A3" s="492" t="s">
        <v>611</v>
      </c>
    </row>
    <row r="5" spans="1:22" ht="15" customHeight="1">
      <c r="A5" s="731" t="s">
        <v>536</v>
      </c>
      <c r="B5" s="733"/>
      <c r="C5" s="748" t="s">
        <v>612</v>
      </c>
      <c r="D5" s="749"/>
      <c r="E5" s="749"/>
      <c r="F5" s="749"/>
      <c r="G5" s="749"/>
      <c r="H5" s="749"/>
      <c r="I5" s="749"/>
      <c r="J5" s="749"/>
      <c r="K5" s="749"/>
      <c r="L5" s="749"/>
      <c r="M5" s="749"/>
      <c r="N5" s="749"/>
      <c r="O5" s="749"/>
      <c r="P5" s="749"/>
      <c r="Q5" s="749"/>
      <c r="R5" s="749"/>
      <c r="S5" s="749"/>
      <c r="T5" s="749"/>
      <c r="U5" s="750"/>
      <c r="V5" s="538"/>
    </row>
    <row r="6" spans="1:22">
      <c r="A6" s="746"/>
      <c r="B6" s="747"/>
      <c r="C6" s="751" t="s">
        <v>106</v>
      </c>
      <c r="D6" s="753" t="s">
        <v>613</v>
      </c>
      <c r="E6" s="753"/>
      <c r="F6" s="738"/>
      <c r="G6" s="754" t="s">
        <v>614</v>
      </c>
      <c r="H6" s="755"/>
      <c r="I6" s="755"/>
      <c r="J6" s="755"/>
      <c r="K6" s="756"/>
      <c r="L6" s="525"/>
      <c r="M6" s="757" t="s">
        <v>615</v>
      </c>
      <c r="N6" s="757"/>
      <c r="O6" s="738"/>
      <c r="P6" s="738"/>
      <c r="Q6" s="738"/>
      <c r="R6" s="738"/>
      <c r="S6" s="738"/>
      <c r="T6" s="738"/>
      <c r="U6" s="738"/>
      <c r="V6" s="525"/>
    </row>
    <row r="7" spans="1:22" ht="25.5">
      <c r="A7" s="734"/>
      <c r="B7" s="736"/>
      <c r="C7" s="752"/>
      <c r="D7" s="539"/>
      <c r="E7" s="531" t="s">
        <v>616</v>
      </c>
      <c r="F7" s="531" t="s">
        <v>617</v>
      </c>
      <c r="G7" s="529"/>
      <c r="H7" s="531" t="s">
        <v>616</v>
      </c>
      <c r="I7" s="531" t="s">
        <v>618</v>
      </c>
      <c r="J7" s="531" t="s">
        <v>619</v>
      </c>
      <c r="K7" s="531" t="s">
        <v>620</v>
      </c>
      <c r="L7" s="524"/>
      <c r="M7" s="519" t="s">
        <v>621</v>
      </c>
      <c r="N7" s="531" t="s">
        <v>619</v>
      </c>
      <c r="O7" s="531" t="s">
        <v>622</v>
      </c>
      <c r="P7" s="531" t="s">
        <v>623</v>
      </c>
      <c r="Q7" s="531" t="s">
        <v>624</v>
      </c>
      <c r="R7" s="531" t="s">
        <v>625</v>
      </c>
      <c r="S7" s="531" t="s">
        <v>626</v>
      </c>
      <c r="T7" s="540" t="s">
        <v>627</v>
      </c>
      <c r="U7" s="531" t="s">
        <v>628</v>
      </c>
      <c r="V7" s="538"/>
    </row>
    <row r="8" spans="1:22">
      <c r="A8" s="541">
        <v>1</v>
      </c>
      <c r="B8" s="501" t="s">
        <v>629</v>
      </c>
      <c r="C8" s="651">
        <f>SUM(C9:C14)</f>
        <v>1079646358.5016999</v>
      </c>
      <c r="D8" s="651">
        <f t="shared" ref="D8:U8" si="0">SUM(D9:D14)</f>
        <v>899022210.57780004</v>
      </c>
      <c r="E8" s="651">
        <f t="shared" si="0"/>
        <v>5537976.6221999992</v>
      </c>
      <c r="F8" s="651">
        <f t="shared" si="0"/>
        <v>0</v>
      </c>
      <c r="G8" s="651">
        <f t="shared" si="0"/>
        <v>108940184.8432</v>
      </c>
      <c r="H8" s="651">
        <f t="shared" si="0"/>
        <v>11453228.377499999</v>
      </c>
      <c r="I8" s="651">
        <f t="shared" si="0"/>
        <v>3327040.5035000001</v>
      </c>
      <c r="J8" s="651">
        <f t="shared" si="0"/>
        <v>4796952.7284000004</v>
      </c>
      <c r="K8" s="651">
        <f t="shared" si="0"/>
        <v>0</v>
      </c>
      <c r="L8" s="651">
        <f t="shared" si="0"/>
        <v>71683963.08070001</v>
      </c>
      <c r="M8" s="651">
        <f t="shared" si="0"/>
        <v>3589842.5792</v>
      </c>
      <c r="N8" s="651">
        <f t="shared" si="0"/>
        <v>585166.56000000006</v>
      </c>
      <c r="O8" s="651">
        <f t="shared" si="0"/>
        <v>3638016.2187999999</v>
      </c>
      <c r="P8" s="651">
        <f t="shared" si="0"/>
        <v>5082419.9496999998</v>
      </c>
      <c r="Q8" s="651">
        <f t="shared" si="0"/>
        <v>10627757.630799999</v>
      </c>
      <c r="R8" s="651">
        <f t="shared" si="0"/>
        <v>3584172.6751000001</v>
      </c>
      <c r="S8" s="651">
        <f t="shared" si="0"/>
        <v>0</v>
      </c>
      <c r="T8" s="651">
        <f t="shared" si="0"/>
        <v>0</v>
      </c>
      <c r="U8" s="651">
        <f t="shared" si="0"/>
        <v>566949.17550000001</v>
      </c>
      <c r="V8" s="502"/>
    </row>
    <row r="9" spans="1:22">
      <c r="A9" s="496">
        <v>1.1000000000000001</v>
      </c>
      <c r="B9" s="521" t="s">
        <v>630</v>
      </c>
      <c r="C9" s="652"/>
      <c r="D9" s="653"/>
      <c r="E9" s="653"/>
      <c r="F9" s="653"/>
      <c r="G9" s="653"/>
      <c r="H9" s="653"/>
      <c r="I9" s="653"/>
      <c r="J9" s="653"/>
      <c r="K9" s="653"/>
      <c r="L9" s="653"/>
      <c r="M9" s="653"/>
      <c r="N9" s="653"/>
      <c r="O9" s="653"/>
      <c r="P9" s="653"/>
      <c r="Q9" s="653"/>
      <c r="R9" s="653"/>
      <c r="S9" s="653"/>
      <c r="T9" s="653"/>
      <c r="U9" s="653"/>
      <c r="V9" s="502"/>
    </row>
    <row r="10" spans="1:22">
      <c r="A10" s="496">
        <v>1.2</v>
      </c>
      <c r="B10" s="521" t="s">
        <v>631</v>
      </c>
      <c r="C10" s="652"/>
      <c r="D10" s="653"/>
      <c r="E10" s="653"/>
      <c r="F10" s="653"/>
      <c r="G10" s="653"/>
      <c r="H10" s="653"/>
      <c r="I10" s="653"/>
      <c r="J10" s="653"/>
      <c r="K10" s="653"/>
      <c r="L10" s="653"/>
      <c r="M10" s="653"/>
      <c r="N10" s="653"/>
      <c r="O10" s="653"/>
      <c r="P10" s="653"/>
      <c r="Q10" s="653"/>
      <c r="R10" s="653"/>
      <c r="S10" s="653"/>
      <c r="T10" s="653"/>
      <c r="U10" s="653"/>
      <c r="V10" s="502"/>
    </row>
    <row r="11" spans="1:22">
      <c r="A11" s="496">
        <v>1.3</v>
      </c>
      <c r="B11" s="521" t="s">
        <v>632</v>
      </c>
      <c r="C11" s="652"/>
      <c r="D11" s="653"/>
      <c r="E11" s="653"/>
      <c r="F11" s="653"/>
      <c r="G11" s="653"/>
      <c r="H11" s="653"/>
      <c r="I11" s="653"/>
      <c r="J11" s="653"/>
      <c r="K11" s="653"/>
      <c r="L11" s="653"/>
      <c r="M11" s="653"/>
      <c r="N11" s="653"/>
      <c r="O11" s="653"/>
      <c r="P11" s="653"/>
      <c r="Q11" s="653"/>
      <c r="R11" s="653"/>
      <c r="S11" s="653"/>
      <c r="T11" s="653"/>
      <c r="U11" s="653"/>
      <c r="V11" s="502"/>
    </row>
    <row r="12" spans="1:22">
      <c r="A12" s="496">
        <v>1.4</v>
      </c>
      <c r="B12" s="521" t="s">
        <v>633</v>
      </c>
      <c r="C12" s="652">
        <v>96736220.349000007</v>
      </c>
      <c r="D12" s="653">
        <v>96736220.349000007</v>
      </c>
      <c r="E12" s="653"/>
      <c r="F12" s="653"/>
      <c r="G12" s="653"/>
      <c r="H12" s="653"/>
      <c r="I12" s="653"/>
      <c r="J12" s="653"/>
      <c r="K12" s="653"/>
      <c r="L12" s="653"/>
      <c r="M12" s="653"/>
      <c r="N12" s="653"/>
      <c r="O12" s="653"/>
      <c r="P12" s="653"/>
      <c r="Q12" s="653"/>
      <c r="R12" s="653"/>
      <c r="S12" s="653"/>
      <c r="T12" s="653"/>
      <c r="U12" s="653"/>
      <c r="V12" s="502"/>
    </row>
    <row r="13" spans="1:22">
      <c r="A13" s="496">
        <v>1.5</v>
      </c>
      <c r="B13" s="521" t="s">
        <v>634</v>
      </c>
      <c r="C13" s="652">
        <v>650631081.29999995</v>
      </c>
      <c r="D13" s="653">
        <v>525700217.96799999</v>
      </c>
      <c r="E13" s="653">
        <v>165640.07810000001</v>
      </c>
      <c r="F13" s="653"/>
      <c r="G13" s="653">
        <v>77301285.702000007</v>
      </c>
      <c r="H13" s="653">
        <v>6525426.0697999997</v>
      </c>
      <c r="I13" s="653">
        <v>2094759.84</v>
      </c>
      <c r="J13" s="653">
        <v>4577774.227</v>
      </c>
      <c r="K13" s="653"/>
      <c r="L13" s="653">
        <v>47629577.630000003</v>
      </c>
      <c r="M13" s="653">
        <v>112782.14</v>
      </c>
      <c r="N13" s="653"/>
      <c r="O13" s="653">
        <v>243767.27</v>
      </c>
      <c r="P13" s="653">
        <v>1049572.0924</v>
      </c>
      <c r="Q13" s="653">
        <v>8325637.4096999997</v>
      </c>
      <c r="R13" s="653">
        <v>2698122.7513000001</v>
      </c>
      <c r="S13" s="653"/>
      <c r="T13" s="653"/>
      <c r="U13" s="653">
        <v>28910.651600000001</v>
      </c>
      <c r="V13" s="502"/>
    </row>
    <row r="14" spans="1:22">
      <c r="A14" s="496">
        <v>1.6</v>
      </c>
      <c r="B14" s="521" t="s">
        <v>635</v>
      </c>
      <c r="C14" s="652">
        <v>332279056.8527</v>
      </c>
      <c r="D14" s="653">
        <v>276585772.2608</v>
      </c>
      <c r="E14" s="653">
        <v>5372336.5440999996</v>
      </c>
      <c r="F14" s="653"/>
      <c r="G14" s="653">
        <v>31638899.141199999</v>
      </c>
      <c r="H14" s="653">
        <v>4927802.3076999998</v>
      </c>
      <c r="I14" s="653">
        <v>1232280.6635</v>
      </c>
      <c r="J14" s="653">
        <v>219178.50140000001</v>
      </c>
      <c r="K14" s="653"/>
      <c r="L14" s="653">
        <v>24054385.4507</v>
      </c>
      <c r="M14" s="653">
        <v>3477060.4391999999</v>
      </c>
      <c r="N14" s="653">
        <v>585166.56000000006</v>
      </c>
      <c r="O14" s="653">
        <v>3394248.9487999999</v>
      </c>
      <c r="P14" s="653">
        <v>4032847.8572999998</v>
      </c>
      <c r="Q14" s="653">
        <v>2302120.2211000002</v>
      </c>
      <c r="R14" s="653">
        <v>886049.92379999999</v>
      </c>
      <c r="S14" s="653"/>
      <c r="T14" s="653"/>
      <c r="U14" s="653">
        <v>538038.52390000003</v>
      </c>
      <c r="V14" s="502"/>
    </row>
    <row r="15" spans="1:22">
      <c r="A15" s="541">
        <v>2</v>
      </c>
      <c r="B15" s="501" t="s">
        <v>636</v>
      </c>
      <c r="C15" s="651">
        <f>SUM(C16:C21)</f>
        <v>214493553.65000001</v>
      </c>
      <c r="D15" s="651">
        <f t="shared" ref="D15:U15" si="1">SUM(D16:D21)</f>
        <v>214493553.65000001</v>
      </c>
      <c r="E15" s="651">
        <f t="shared" si="1"/>
        <v>0</v>
      </c>
      <c r="F15" s="651">
        <f t="shared" si="1"/>
        <v>0</v>
      </c>
      <c r="G15" s="651">
        <f t="shared" si="1"/>
        <v>0</v>
      </c>
      <c r="H15" s="651">
        <f t="shared" si="1"/>
        <v>0</v>
      </c>
      <c r="I15" s="651">
        <f t="shared" si="1"/>
        <v>0</v>
      </c>
      <c r="J15" s="651">
        <f t="shared" si="1"/>
        <v>0</v>
      </c>
      <c r="K15" s="651">
        <f t="shared" si="1"/>
        <v>0</v>
      </c>
      <c r="L15" s="651">
        <f t="shared" si="1"/>
        <v>0</v>
      </c>
      <c r="M15" s="651">
        <f t="shared" si="1"/>
        <v>0</v>
      </c>
      <c r="N15" s="651">
        <f t="shared" si="1"/>
        <v>0</v>
      </c>
      <c r="O15" s="651">
        <f t="shared" si="1"/>
        <v>0</v>
      </c>
      <c r="P15" s="651">
        <f t="shared" si="1"/>
        <v>0</v>
      </c>
      <c r="Q15" s="651">
        <f t="shared" si="1"/>
        <v>0</v>
      </c>
      <c r="R15" s="651">
        <f t="shared" si="1"/>
        <v>0</v>
      </c>
      <c r="S15" s="651">
        <f t="shared" si="1"/>
        <v>0</v>
      </c>
      <c r="T15" s="651">
        <f t="shared" si="1"/>
        <v>0</v>
      </c>
      <c r="U15" s="651">
        <f t="shared" si="1"/>
        <v>0</v>
      </c>
      <c r="V15" s="502"/>
    </row>
    <row r="16" spans="1:22">
      <c r="A16" s="496">
        <v>2.1</v>
      </c>
      <c r="B16" s="521" t="s">
        <v>630</v>
      </c>
      <c r="C16" s="652"/>
      <c r="D16" s="653"/>
      <c r="E16" s="653"/>
      <c r="F16" s="653"/>
      <c r="G16" s="653"/>
      <c r="H16" s="653"/>
      <c r="I16" s="653"/>
      <c r="J16" s="653"/>
      <c r="K16" s="653"/>
      <c r="L16" s="653"/>
      <c r="M16" s="653"/>
      <c r="N16" s="653"/>
      <c r="O16" s="653"/>
      <c r="P16" s="653"/>
      <c r="Q16" s="653"/>
      <c r="R16" s="653"/>
      <c r="S16" s="653"/>
      <c r="T16" s="653"/>
      <c r="U16" s="653"/>
      <c r="V16" s="502"/>
    </row>
    <row r="17" spans="1:22">
      <c r="A17" s="496">
        <v>2.2000000000000002</v>
      </c>
      <c r="B17" s="521" t="s">
        <v>631</v>
      </c>
      <c r="C17" s="652">
        <v>197032503.65000001</v>
      </c>
      <c r="D17" s="653">
        <v>197032503.65000001</v>
      </c>
      <c r="E17" s="653"/>
      <c r="F17" s="653"/>
      <c r="G17" s="653"/>
      <c r="H17" s="653"/>
      <c r="I17" s="653"/>
      <c r="J17" s="653"/>
      <c r="K17" s="653"/>
      <c r="L17" s="653"/>
      <c r="M17" s="653"/>
      <c r="N17" s="653"/>
      <c r="O17" s="653"/>
      <c r="P17" s="653"/>
      <c r="Q17" s="653"/>
      <c r="R17" s="653"/>
      <c r="S17" s="653"/>
      <c r="T17" s="653"/>
      <c r="U17" s="653"/>
      <c r="V17" s="502"/>
    </row>
    <row r="18" spans="1:22">
      <c r="A18" s="496">
        <v>2.2999999999999998</v>
      </c>
      <c r="B18" s="521" t="s">
        <v>632</v>
      </c>
      <c r="C18" s="652"/>
      <c r="D18" s="653"/>
      <c r="E18" s="653"/>
      <c r="F18" s="653"/>
      <c r="G18" s="653"/>
      <c r="H18" s="653"/>
      <c r="I18" s="653"/>
      <c r="J18" s="653"/>
      <c r="K18" s="653"/>
      <c r="L18" s="653"/>
      <c r="M18" s="653"/>
      <c r="N18" s="653"/>
      <c r="O18" s="653"/>
      <c r="P18" s="653"/>
      <c r="Q18" s="653"/>
      <c r="R18" s="653"/>
      <c r="S18" s="653"/>
      <c r="T18" s="653"/>
      <c r="U18" s="653"/>
      <c r="V18" s="502"/>
    </row>
    <row r="19" spans="1:22">
      <c r="A19" s="496">
        <v>2.4</v>
      </c>
      <c r="B19" s="521" t="s">
        <v>633</v>
      </c>
      <c r="C19" s="652">
        <v>1700000</v>
      </c>
      <c r="D19" s="653">
        <v>1700000</v>
      </c>
      <c r="E19" s="653"/>
      <c r="F19" s="653"/>
      <c r="G19" s="653"/>
      <c r="H19" s="653"/>
      <c r="I19" s="653"/>
      <c r="J19" s="653"/>
      <c r="K19" s="653"/>
      <c r="L19" s="653"/>
      <c r="M19" s="653"/>
      <c r="N19" s="653"/>
      <c r="O19" s="653"/>
      <c r="P19" s="653"/>
      <c r="Q19" s="653"/>
      <c r="R19" s="653"/>
      <c r="S19" s="653"/>
      <c r="T19" s="653"/>
      <c r="U19" s="653"/>
      <c r="V19" s="502"/>
    </row>
    <row r="20" spans="1:22">
      <c r="A20" s="496">
        <v>2.5</v>
      </c>
      <c r="B20" s="521" t="s">
        <v>634</v>
      </c>
      <c r="C20" s="652">
        <v>15761050</v>
      </c>
      <c r="D20" s="653">
        <v>15761050</v>
      </c>
      <c r="E20" s="653"/>
      <c r="F20" s="653"/>
      <c r="G20" s="653"/>
      <c r="H20" s="653"/>
      <c r="I20" s="653"/>
      <c r="J20" s="653"/>
      <c r="K20" s="653"/>
      <c r="L20" s="653"/>
      <c r="M20" s="653"/>
      <c r="N20" s="653"/>
      <c r="O20" s="653"/>
      <c r="P20" s="653"/>
      <c r="Q20" s="653"/>
      <c r="R20" s="653"/>
      <c r="S20" s="653"/>
      <c r="T20" s="653"/>
      <c r="U20" s="653"/>
      <c r="V20" s="502"/>
    </row>
    <row r="21" spans="1:22">
      <c r="A21" s="496">
        <v>2.6</v>
      </c>
      <c r="B21" s="521" t="s">
        <v>635</v>
      </c>
      <c r="C21" s="652"/>
      <c r="D21" s="653"/>
      <c r="E21" s="653"/>
      <c r="F21" s="653"/>
      <c r="G21" s="653"/>
      <c r="H21" s="653"/>
      <c r="I21" s="653"/>
      <c r="J21" s="653"/>
      <c r="K21" s="653"/>
      <c r="L21" s="653"/>
      <c r="M21" s="653"/>
      <c r="N21" s="653"/>
      <c r="O21" s="653"/>
      <c r="P21" s="653"/>
      <c r="Q21" s="653"/>
      <c r="R21" s="653"/>
      <c r="S21" s="653"/>
      <c r="T21" s="653"/>
      <c r="U21" s="653"/>
      <c r="V21" s="502"/>
    </row>
    <row r="22" spans="1:22">
      <c r="A22" s="541">
        <v>3</v>
      </c>
      <c r="B22" s="501" t="s">
        <v>691</v>
      </c>
      <c r="C22" s="651">
        <f>SUM(C23:C28)</f>
        <v>170194346.86230001</v>
      </c>
      <c r="D22" s="651">
        <f t="shared" ref="D22" si="2">SUM(D23:D28)</f>
        <v>64750633.639399998</v>
      </c>
      <c r="E22" s="654"/>
      <c r="F22" s="654"/>
      <c r="G22" s="651">
        <f>SUM(G23:G28)</f>
        <v>3979642.15</v>
      </c>
      <c r="H22" s="654"/>
      <c r="I22" s="654"/>
      <c r="J22" s="654"/>
      <c r="K22" s="654"/>
      <c r="L22" s="651">
        <f>SUM(L23:L28)</f>
        <v>0</v>
      </c>
      <c r="M22" s="654"/>
      <c r="N22" s="654"/>
      <c r="O22" s="654"/>
      <c r="P22" s="654"/>
      <c r="Q22" s="654"/>
      <c r="R22" s="654"/>
      <c r="S22" s="654"/>
      <c r="T22" s="654"/>
      <c r="U22" s="651">
        <f>SUM(U23:U28)</f>
        <v>0</v>
      </c>
      <c r="V22" s="502"/>
    </row>
    <row r="23" spans="1:22">
      <c r="A23" s="496">
        <v>3.1</v>
      </c>
      <c r="B23" s="521" t="s">
        <v>630</v>
      </c>
      <c r="C23" s="652"/>
      <c r="D23" s="653"/>
      <c r="E23" s="654"/>
      <c r="F23" s="654"/>
      <c r="G23" s="653"/>
      <c r="H23" s="654"/>
      <c r="I23" s="654"/>
      <c r="J23" s="654"/>
      <c r="K23" s="654"/>
      <c r="L23" s="653"/>
      <c r="M23" s="654"/>
      <c r="N23" s="654"/>
      <c r="O23" s="654"/>
      <c r="P23" s="654"/>
      <c r="Q23" s="654"/>
      <c r="R23" s="654"/>
      <c r="S23" s="654"/>
      <c r="T23" s="654"/>
      <c r="U23" s="653"/>
      <c r="V23" s="502"/>
    </row>
    <row r="24" spans="1:22">
      <c r="A24" s="496">
        <v>3.2</v>
      </c>
      <c r="B24" s="521" t="s">
        <v>631</v>
      </c>
      <c r="C24" s="652"/>
      <c r="D24" s="653"/>
      <c r="E24" s="654"/>
      <c r="F24" s="654"/>
      <c r="G24" s="653"/>
      <c r="H24" s="654"/>
      <c r="I24" s="654"/>
      <c r="J24" s="654"/>
      <c r="K24" s="654"/>
      <c r="L24" s="653"/>
      <c r="M24" s="654"/>
      <c r="N24" s="654"/>
      <c r="O24" s="654"/>
      <c r="P24" s="654"/>
      <c r="Q24" s="654"/>
      <c r="R24" s="654"/>
      <c r="S24" s="654"/>
      <c r="T24" s="654"/>
      <c r="U24" s="653"/>
      <c r="V24" s="502"/>
    </row>
    <row r="25" spans="1:22">
      <c r="A25" s="496">
        <v>3.3</v>
      </c>
      <c r="B25" s="521" t="s">
        <v>632</v>
      </c>
      <c r="C25" s="652">
        <v>97163.43</v>
      </c>
      <c r="D25" s="653"/>
      <c r="E25" s="654"/>
      <c r="F25" s="654"/>
      <c r="G25" s="653"/>
      <c r="H25" s="654"/>
      <c r="I25" s="654"/>
      <c r="J25" s="654"/>
      <c r="K25" s="654"/>
      <c r="L25" s="653"/>
      <c r="M25" s="654"/>
      <c r="N25" s="654"/>
      <c r="O25" s="654"/>
      <c r="P25" s="654"/>
      <c r="Q25" s="654"/>
      <c r="R25" s="654"/>
      <c r="S25" s="654"/>
      <c r="T25" s="654"/>
      <c r="U25" s="653"/>
      <c r="V25" s="502"/>
    </row>
    <row r="26" spans="1:22">
      <c r="A26" s="496">
        <v>3.4</v>
      </c>
      <c r="B26" s="521" t="s">
        <v>633</v>
      </c>
      <c r="C26" s="652">
        <v>10643496.6884</v>
      </c>
      <c r="D26" s="653">
        <v>35000</v>
      </c>
      <c r="E26" s="654"/>
      <c r="F26" s="654"/>
      <c r="G26" s="653"/>
      <c r="H26" s="654"/>
      <c r="I26" s="654"/>
      <c r="J26" s="654"/>
      <c r="K26" s="654"/>
      <c r="L26" s="653"/>
      <c r="M26" s="654"/>
      <c r="N26" s="654"/>
      <c r="O26" s="654"/>
      <c r="P26" s="654"/>
      <c r="Q26" s="654"/>
      <c r="R26" s="654"/>
      <c r="S26" s="654"/>
      <c r="T26" s="654"/>
      <c r="U26" s="653"/>
      <c r="V26" s="502"/>
    </row>
    <row r="27" spans="1:22">
      <c r="A27" s="496">
        <v>3.5</v>
      </c>
      <c r="B27" s="521" t="s">
        <v>634</v>
      </c>
      <c r="C27" s="652">
        <v>149212170.23019999</v>
      </c>
      <c r="D27" s="653">
        <v>64701883.639399998</v>
      </c>
      <c r="E27" s="654"/>
      <c r="F27" s="654"/>
      <c r="G27" s="653">
        <v>3979642.15</v>
      </c>
      <c r="H27" s="654"/>
      <c r="I27" s="654"/>
      <c r="J27" s="654"/>
      <c r="K27" s="654"/>
      <c r="L27" s="653"/>
      <c r="M27" s="654"/>
      <c r="N27" s="654"/>
      <c r="O27" s="654"/>
      <c r="P27" s="654"/>
      <c r="Q27" s="654"/>
      <c r="R27" s="654"/>
      <c r="S27" s="654"/>
      <c r="T27" s="654"/>
      <c r="U27" s="653"/>
      <c r="V27" s="502"/>
    </row>
    <row r="28" spans="1:22">
      <c r="A28" s="496">
        <v>3.6</v>
      </c>
      <c r="B28" s="521" t="s">
        <v>635</v>
      </c>
      <c r="C28" s="652">
        <v>10241516.513699999</v>
      </c>
      <c r="D28" s="653">
        <v>13750</v>
      </c>
      <c r="E28" s="654"/>
      <c r="F28" s="654"/>
      <c r="G28" s="653"/>
      <c r="H28" s="654"/>
      <c r="I28" s="654"/>
      <c r="J28" s="654"/>
      <c r="K28" s="654"/>
      <c r="L28" s="653"/>
      <c r="M28" s="654"/>
      <c r="N28" s="654"/>
      <c r="O28" s="654"/>
      <c r="P28" s="654"/>
      <c r="Q28" s="654"/>
      <c r="R28" s="654"/>
      <c r="S28" s="654"/>
      <c r="T28" s="654"/>
      <c r="U28" s="653"/>
      <c r="V28" s="502"/>
    </row>
  </sheetData>
  <mergeCells count="6">
    <mergeCell ref="A5:B7"/>
    <mergeCell ref="C5:U5"/>
    <mergeCell ref="C6:C7"/>
    <mergeCell ref="D6:F6"/>
    <mergeCell ref="G6:K6"/>
    <mergeCell ref="M6:U6"/>
  </mergeCells>
  <pageMargins left="0.7" right="0.7" top="0.75" bottom="0.75" header="0.3" footer="0.3"/>
  <pageSetup scale="31"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topLeftCell="A7" zoomScaleNormal="100" workbookViewId="0">
      <selection activeCell="A14" sqref="A14"/>
    </sheetView>
  </sheetViews>
  <sheetFormatPr defaultColWidth="9.140625" defaultRowHeight="12.75"/>
  <cols>
    <col min="1" max="1" width="11.85546875" style="499" bestFit="1" customWidth="1"/>
    <col min="2" max="2" width="38.5703125" style="499" customWidth="1"/>
    <col min="3" max="3" width="19.5703125" style="499" customWidth="1"/>
    <col min="4" max="4" width="21.140625" style="499" customWidth="1"/>
    <col min="5" max="5" width="17.140625" style="499" customWidth="1"/>
    <col min="6" max="6" width="9" style="499" customWidth="1"/>
    <col min="7" max="7" width="13.42578125" style="499" customWidth="1"/>
    <col min="8" max="8" width="17.140625" style="499" customWidth="1"/>
    <col min="9" max="10" width="22.28515625" style="499" customWidth="1"/>
    <col min="11" max="11" width="9.85546875" style="499" customWidth="1"/>
    <col min="12" max="12" width="13.85546875" style="499" customWidth="1"/>
    <col min="13" max="13" width="14.7109375" style="499" customWidth="1"/>
    <col min="14" max="14" width="15.85546875" style="499" customWidth="1"/>
    <col min="15" max="16" width="13.28515625" style="499" customWidth="1"/>
    <col min="17" max="18" width="13.5703125" style="499" customWidth="1"/>
    <col min="19" max="20" width="12.85546875" style="499" customWidth="1"/>
    <col min="21" max="21" width="20" style="499" customWidth="1"/>
    <col min="22" max="16384" width="9.140625" style="499"/>
  </cols>
  <sheetData>
    <row r="1" spans="1:21">
      <c r="A1" s="490" t="s">
        <v>30</v>
      </c>
      <c r="B1" s="499" t="str">
        <f>'1. key ratios '!B1</f>
        <v>JSC "BasisBank"</v>
      </c>
    </row>
    <row r="2" spans="1:21" ht="13.5">
      <c r="A2" s="491" t="s">
        <v>31</v>
      </c>
      <c r="B2" s="526">
        <f>'1. key ratios '!B2</f>
        <v>44377</v>
      </c>
      <c r="C2" s="526"/>
    </row>
    <row r="3" spans="1:21">
      <c r="A3" s="492" t="s">
        <v>638</v>
      </c>
    </row>
    <row r="5" spans="1:21" ht="13.5" customHeight="1">
      <c r="A5" s="758" t="s">
        <v>639</v>
      </c>
      <c r="B5" s="759"/>
      <c r="C5" s="767" t="s">
        <v>640</v>
      </c>
      <c r="D5" s="768"/>
      <c r="E5" s="768"/>
      <c r="F5" s="768"/>
      <c r="G5" s="768"/>
      <c r="H5" s="768"/>
      <c r="I5" s="768"/>
      <c r="J5" s="768"/>
      <c r="K5" s="768"/>
      <c r="L5" s="768"/>
      <c r="M5" s="768"/>
      <c r="N5" s="768"/>
      <c r="O5" s="768"/>
      <c r="P5" s="768"/>
      <c r="Q5" s="768"/>
      <c r="R5" s="768"/>
      <c r="S5" s="768"/>
      <c r="T5" s="769"/>
      <c r="U5" s="538"/>
    </row>
    <row r="6" spans="1:21">
      <c r="A6" s="760"/>
      <c r="B6" s="761"/>
      <c r="C6" s="751" t="s">
        <v>106</v>
      </c>
      <c r="D6" s="764" t="s">
        <v>641</v>
      </c>
      <c r="E6" s="764"/>
      <c r="F6" s="765"/>
      <c r="G6" s="766" t="s">
        <v>642</v>
      </c>
      <c r="H6" s="764"/>
      <c r="I6" s="764"/>
      <c r="J6" s="764"/>
      <c r="K6" s="765"/>
      <c r="L6" s="754" t="s">
        <v>643</v>
      </c>
      <c r="M6" s="755"/>
      <c r="N6" s="755"/>
      <c r="O6" s="755"/>
      <c r="P6" s="755"/>
      <c r="Q6" s="755"/>
      <c r="R6" s="755"/>
      <c r="S6" s="755"/>
      <c r="T6" s="756"/>
      <c r="U6" s="525"/>
    </row>
    <row r="7" spans="1:21" s="529" customFormat="1" ht="25.5">
      <c r="A7" s="762"/>
      <c r="B7" s="763"/>
      <c r="C7" s="752"/>
      <c r="E7" s="665" t="s">
        <v>616</v>
      </c>
      <c r="F7" s="666" t="s">
        <v>617</v>
      </c>
      <c r="H7" s="665" t="s">
        <v>616</v>
      </c>
      <c r="I7" s="666" t="s">
        <v>618</v>
      </c>
      <c r="J7" s="666" t="s">
        <v>619</v>
      </c>
      <c r="K7" s="666" t="s">
        <v>620</v>
      </c>
      <c r="L7" s="539"/>
      <c r="M7" s="665" t="s">
        <v>621</v>
      </c>
      <c r="N7" s="666" t="s">
        <v>619</v>
      </c>
      <c r="O7" s="666" t="s">
        <v>622</v>
      </c>
      <c r="P7" s="666" t="s">
        <v>623</v>
      </c>
      <c r="Q7" s="666" t="s">
        <v>624</v>
      </c>
      <c r="R7" s="666" t="s">
        <v>625</v>
      </c>
      <c r="S7" s="666" t="s">
        <v>626</v>
      </c>
      <c r="T7" s="540" t="s">
        <v>627</v>
      </c>
      <c r="U7" s="667"/>
    </row>
    <row r="8" spans="1:21">
      <c r="A8" s="542">
        <v>1</v>
      </c>
      <c r="B8" s="537" t="s">
        <v>629</v>
      </c>
      <c r="C8" s="655">
        <v>1079646358.5016999</v>
      </c>
      <c r="D8" s="656">
        <v>899022210.57780004</v>
      </c>
      <c r="E8" s="656">
        <v>5537976.6222000001</v>
      </c>
      <c r="F8" s="656"/>
      <c r="G8" s="656">
        <v>108940184.8432</v>
      </c>
      <c r="H8" s="656">
        <v>11453228.377499999</v>
      </c>
      <c r="I8" s="656">
        <v>3327040.5035000001</v>
      </c>
      <c r="J8" s="656">
        <v>4796952.7284000004</v>
      </c>
      <c r="K8" s="656"/>
      <c r="L8" s="656">
        <v>71683963.080699995</v>
      </c>
      <c r="M8" s="656">
        <v>3589842.5792</v>
      </c>
      <c r="N8" s="656">
        <v>585166.56000000006</v>
      </c>
      <c r="O8" s="656">
        <v>3638016.2187999999</v>
      </c>
      <c r="P8" s="656">
        <v>5082419.9496999998</v>
      </c>
      <c r="Q8" s="656">
        <v>10627757.630799999</v>
      </c>
      <c r="R8" s="656">
        <v>3584172.6751000001</v>
      </c>
      <c r="S8" s="656"/>
      <c r="T8" s="656"/>
      <c r="U8" s="502"/>
    </row>
    <row r="9" spans="1:21">
      <c r="A9" s="521">
        <v>1.1000000000000001</v>
      </c>
      <c r="B9" s="521" t="s">
        <v>644</v>
      </c>
      <c r="C9" s="656">
        <v>867497968.25779998</v>
      </c>
      <c r="D9" s="656">
        <v>694405447.58249998</v>
      </c>
      <c r="E9" s="656">
        <v>5244856.1321999999</v>
      </c>
      <c r="F9" s="656"/>
      <c r="G9" s="656">
        <v>107617089.5675</v>
      </c>
      <c r="H9" s="656">
        <v>11356076.0075</v>
      </c>
      <c r="I9" s="656">
        <v>3253676.7234999998</v>
      </c>
      <c r="J9" s="656">
        <v>4796952.7284000004</v>
      </c>
      <c r="K9" s="656"/>
      <c r="L9" s="656">
        <v>65475431.107799999</v>
      </c>
      <c r="M9" s="656">
        <v>3374460.3495</v>
      </c>
      <c r="N9" s="656">
        <v>521843.55</v>
      </c>
      <c r="O9" s="656">
        <v>3221353.5956000001</v>
      </c>
      <c r="P9" s="656">
        <v>5044507.0597000001</v>
      </c>
      <c r="Q9" s="656">
        <v>10627757.630799999</v>
      </c>
      <c r="R9" s="656">
        <v>3584172.6751000001</v>
      </c>
      <c r="S9" s="656"/>
      <c r="T9" s="656"/>
      <c r="U9" s="502"/>
    </row>
    <row r="10" spans="1:21">
      <c r="A10" s="543" t="s">
        <v>14</v>
      </c>
      <c r="B10" s="543" t="s">
        <v>645</v>
      </c>
      <c r="C10" s="656">
        <v>863873426.38810003</v>
      </c>
      <c r="D10" s="656">
        <v>691257988.01610005</v>
      </c>
      <c r="E10" s="656">
        <v>5213718.0722000003</v>
      </c>
      <c r="F10" s="656"/>
      <c r="G10" s="656">
        <v>107243065.02420001</v>
      </c>
      <c r="H10" s="656">
        <v>11356076.0075</v>
      </c>
      <c r="I10" s="656">
        <v>3253676.7234999998</v>
      </c>
      <c r="J10" s="656">
        <v>4796952.7284000004</v>
      </c>
      <c r="K10" s="656"/>
      <c r="L10" s="656">
        <v>65372373.347800002</v>
      </c>
      <c r="M10" s="656">
        <v>3374460.3495</v>
      </c>
      <c r="N10" s="656">
        <v>465947.16</v>
      </c>
      <c r="O10" s="656">
        <v>3193593.8456000001</v>
      </c>
      <c r="P10" s="656">
        <v>5044507.0597000001</v>
      </c>
      <c r="Q10" s="656">
        <v>10627757.630799999</v>
      </c>
      <c r="R10" s="656">
        <v>3584172.6751000001</v>
      </c>
      <c r="S10" s="656"/>
      <c r="T10" s="656"/>
      <c r="U10" s="502"/>
    </row>
    <row r="11" spans="1:21">
      <c r="A11" s="511" t="s">
        <v>646</v>
      </c>
      <c r="B11" s="511" t="s">
        <v>647</v>
      </c>
      <c r="C11" s="657">
        <v>614573990.44340003</v>
      </c>
      <c r="D11" s="656">
        <v>505092130.79939997</v>
      </c>
      <c r="E11" s="656">
        <v>4022734.3067999999</v>
      </c>
      <c r="F11" s="656"/>
      <c r="G11" s="656">
        <v>72344022.275600001</v>
      </c>
      <c r="H11" s="656">
        <v>6039714.3362999996</v>
      </c>
      <c r="I11" s="656">
        <v>3143326.0318</v>
      </c>
      <c r="J11" s="656">
        <v>4715997.9283999996</v>
      </c>
      <c r="K11" s="656"/>
      <c r="L11" s="656">
        <v>37137837.3684</v>
      </c>
      <c r="M11" s="656">
        <v>2266215.8895999999</v>
      </c>
      <c r="N11" s="656">
        <v>465947.16</v>
      </c>
      <c r="O11" s="656">
        <v>3116656.7856000001</v>
      </c>
      <c r="P11" s="656">
        <v>4345002.5765000004</v>
      </c>
      <c r="Q11" s="656">
        <v>3116730.9282999998</v>
      </c>
      <c r="R11" s="656">
        <v>3367094.4951999998</v>
      </c>
      <c r="S11" s="656"/>
      <c r="T11" s="656"/>
      <c r="U11" s="502"/>
    </row>
    <row r="12" spans="1:21">
      <c r="A12" s="511" t="s">
        <v>648</v>
      </c>
      <c r="B12" s="511" t="s">
        <v>649</v>
      </c>
      <c r="C12" s="657">
        <v>100980329.8408</v>
      </c>
      <c r="D12" s="656">
        <v>91702634.948400006</v>
      </c>
      <c r="E12" s="656">
        <v>916051.0845</v>
      </c>
      <c r="F12" s="656"/>
      <c r="G12" s="656">
        <v>8447849.5578000005</v>
      </c>
      <c r="H12" s="656">
        <v>2834928.0449999999</v>
      </c>
      <c r="I12" s="656">
        <v>110350.6917</v>
      </c>
      <c r="J12" s="656">
        <v>80954.8</v>
      </c>
      <c r="K12" s="656"/>
      <c r="L12" s="656">
        <v>829845.33459999994</v>
      </c>
      <c r="M12" s="656"/>
      <c r="N12" s="656"/>
      <c r="O12" s="656">
        <v>76937.06</v>
      </c>
      <c r="P12" s="656">
        <v>83600</v>
      </c>
      <c r="Q12" s="656">
        <v>218509.65220000001</v>
      </c>
      <c r="R12" s="656">
        <v>217078.17989999999</v>
      </c>
      <c r="S12" s="656"/>
      <c r="T12" s="656"/>
      <c r="U12" s="502"/>
    </row>
    <row r="13" spans="1:21">
      <c r="A13" s="511" t="s">
        <v>650</v>
      </c>
      <c r="B13" s="511" t="s">
        <v>651</v>
      </c>
      <c r="C13" s="657">
        <v>41210738.8037</v>
      </c>
      <c r="D13" s="656">
        <v>24805942.685800001</v>
      </c>
      <c r="E13" s="656">
        <v>238767.68090000001</v>
      </c>
      <c r="F13" s="656"/>
      <c r="G13" s="656">
        <v>5080126.3211000003</v>
      </c>
      <c r="H13" s="656">
        <v>2401433.6261999998</v>
      </c>
      <c r="I13" s="656"/>
      <c r="J13" s="656"/>
      <c r="K13" s="656"/>
      <c r="L13" s="656">
        <v>11324669.796800001</v>
      </c>
      <c r="M13" s="656">
        <v>1108244.4598999999</v>
      </c>
      <c r="N13" s="656"/>
      <c r="O13" s="656"/>
      <c r="P13" s="656">
        <v>184247.38620000001</v>
      </c>
      <c r="Q13" s="656">
        <v>7290332.3980999999</v>
      </c>
      <c r="R13" s="656"/>
      <c r="S13" s="656"/>
      <c r="T13" s="656"/>
      <c r="U13" s="502"/>
    </row>
    <row r="14" spans="1:21">
      <c r="A14" s="511" t="s">
        <v>652</v>
      </c>
      <c r="B14" s="511" t="s">
        <v>653</v>
      </c>
      <c r="C14" s="657">
        <v>107108367.3002</v>
      </c>
      <c r="D14" s="656">
        <v>69657279.582499996</v>
      </c>
      <c r="E14" s="656">
        <v>36165</v>
      </c>
      <c r="F14" s="656"/>
      <c r="G14" s="656">
        <v>21371066.8697</v>
      </c>
      <c r="H14" s="656">
        <v>80000</v>
      </c>
      <c r="I14" s="656"/>
      <c r="J14" s="656"/>
      <c r="K14" s="656"/>
      <c r="L14" s="656">
        <v>16080020.847999999</v>
      </c>
      <c r="M14" s="656"/>
      <c r="N14" s="656"/>
      <c r="O14" s="656"/>
      <c r="P14" s="656">
        <v>431657.09700000001</v>
      </c>
      <c r="Q14" s="656">
        <v>2184.6522</v>
      </c>
      <c r="R14" s="656"/>
      <c r="S14" s="656"/>
      <c r="T14" s="656"/>
      <c r="U14" s="502"/>
    </row>
    <row r="15" spans="1:21">
      <c r="A15" s="512">
        <v>1.2</v>
      </c>
      <c r="B15" s="512" t="s">
        <v>654</v>
      </c>
      <c r="C15" s="657">
        <v>44900244.114500001</v>
      </c>
      <c r="D15" s="656">
        <v>13769409.3134</v>
      </c>
      <c r="E15" s="656">
        <v>104896.95819999999</v>
      </c>
      <c r="F15" s="656"/>
      <c r="G15" s="656">
        <v>10751215.142200001</v>
      </c>
      <c r="H15" s="656">
        <v>1125115.6728999999</v>
      </c>
      <c r="I15" s="656">
        <v>325367.57530000003</v>
      </c>
      <c r="J15" s="656">
        <v>479695.20209999999</v>
      </c>
      <c r="K15" s="656"/>
      <c r="L15" s="656">
        <v>20379619.6589</v>
      </c>
      <c r="M15" s="656">
        <v>1013590.1475</v>
      </c>
      <c r="N15" s="656">
        <v>167732.35</v>
      </c>
      <c r="O15" s="656">
        <v>1022249.1716999999</v>
      </c>
      <c r="P15" s="656">
        <v>1629789.9038</v>
      </c>
      <c r="Q15" s="656">
        <v>3191041.9766000002</v>
      </c>
      <c r="R15" s="656">
        <v>1595384.8603000001</v>
      </c>
      <c r="S15" s="656"/>
      <c r="T15" s="656"/>
      <c r="U15" s="502"/>
    </row>
    <row r="16" spans="1:21">
      <c r="A16" s="544">
        <v>1.3</v>
      </c>
      <c r="B16" s="512" t="s">
        <v>702</v>
      </c>
      <c r="C16" s="658"/>
      <c r="D16" s="658"/>
      <c r="E16" s="658"/>
      <c r="F16" s="658"/>
      <c r="G16" s="658"/>
      <c r="H16" s="658"/>
      <c r="I16" s="658"/>
      <c r="J16" s="658"/>
      <c r="K16" s="658"/>
      <c r="L16" s="658"/>
      <c r="M16" s="658"/>
      <c r="N16" s="658"/>
      <c r="O16" s="658"/>
      <c r="P16" s="658"/>
      <c r="Q16" s="658"/>
      <c r="R16" s="658"/>
      <c r="S16" s="658"/>
      <c r="T16" s="658"/>
      <c r="U16" s="502"/>
    </row>
    <row r="17" spans="1:21">
      <c r="A17" s="515" t="s">
        <v>655</v>
      </c>
      <c r="B17" s="513" t="s">
        <v>656</v>
      </c>
      <c r="C17" s="659">
        <v>828837383.58249998</v>
      </c>
      <c r="D17" s="657">
        <v>670113098.28509998</v>
      </c>
      <c r="E17" s="657">
        <v>5218667.3397000004</v>
      </c>
      <c r="F17" s="657"/>
      <c r="G17" s="657">
        <v>104646276.53929999</v>
      </c>
      <c r="H17" s="657">
        <v>11349561.651799999</v>
      </c>
      <c r="I17" s="657">
        <v>3253676.7234999998</v>
      </c>
      <c r="J17" s="657">
        <v>4796952.7284000004</v>
      </c>
      <c r="K17" s="657"/>
      <c r="L17" s="657">
        <v>54078008.758100003</v>
      </c>
      <c r="M17" s="657">
        <v>3374460.3495</v>
      </c>
      <c r="N17" s="657">
        <v>521843.55</v>
      </c>
      <c r="O17" s="657">
        <v>3221353.5956000001</v>
      </c>
      <c r="P17" s="657">
        <v>4647337.0436000004</v>
      </c>
      <c r="Q17" s="657">
        <v>10627535.1259</v>
      </c>
      <c r="R17" s="657">
        <v>3584172.6751000001</v>
      </c>
      <c r="S17" s="657"/>
      <c r="T17" s="657"/>
      <c r="U17" s="502"/>
    </row>
    <row r="18" spans="1:21">
      <c r="A18" s="514" t="s">
        <v>657</v>
      </c>
      <c r="B18" s="514" t="s">
        <v>658</v>
      </c>
      <c r="C18" s="659">
        <v>825992875.69130003</v>
      </c>
      <c r="D18" s="657">
        <v>667738912.27719998</v>
      </c>
      <c r="E18" s="657">
        <v>5187529.2796999998</v>
      </c>
      <c r="F18" s="657"/>
      <c r="G18" s="657">
        <v>104272251.99600001</v>
      </c>
      <c r="H18" s="657">
        <v>11349561.651799999</v>
      </c>
      <c r="I18" s="657">
        <v>3253676.7234999998</v>
      </c>
      <c r="J18" s="657">
        <v>4796952.7284000004</v>
      </c>
      <c r="K18" s="657"/>
      <c r="L18" s="657">
        <v>53981711.418099999</v>
      </c>
      <c r="M18" s="657">
        <v>3374460.3495</v>
      </c>
      <c r="N18" s="657">
        <v>465947.16</v>
      </c>
      <c r="O18" s="657">
        <v>3193593.8456000001</v>
      </c>
      <c r="P18" s="657">
        <v>4647337.0436000004</v>
      </c>
      <c r="Q18" s="657">
        <v>10627535.1259</v>
      </c>
      <c r="R18" s="657">
        <v>3584172.6751000001</v>
      </c>
      <c r="S18" s="657"/>
      <c r="T18" s="657"/>
      <c r="U18" s="502"/>
    </row>
    <row r="19" spans="1:21">
      <c r="A19" s="515" t="s">
        <v>659</v>
      </c>
      <c r="B19" s="515" t="s">
        <v>660</v>
      </c>
      <c r="C19" s="659">
        <v>1741851275.5816</v>
      </c>
      <c r="D19" s="657">
        <v>1537749079.9907</v>
      </c>
      <c r="E19" s="657">
        <v>9551653.9811000004</v>
      </c>
      <c r="F19" s="657"/>
      <c r="G19" s="657">
        <v>127596857.95039999</v>
      </c>
      <c r="H19" s="657">
        <v>9791117.8582000006</v>
      </c>
      <c r="I19" s="657">
        <v>5017732.5104</v>
      </c>
      <c r="J19" s="657">
        <v>4403404.7550999997</v>
      </c>
      <c r="K19" s="657"/>
      <c r="L19" s="657">
        <v>76505337.640499994</v>
      </c>
      <c r="M19" s="657">
        <v>6385421.0118000004</v>
      </c>
      <c r="N19" s="657">
        <v>560259.82400000002</v>
      </c>
      <c r="O19" s="657">
        <v>6155854.2103000004</v>
      </c>
      <c r="P19" s="657">
        <v>7369961.7251000004</v>
      </c>
      <c r="Q19" s="657">
        <v>8390478.4794999994</v>
      </c>
      <c r="R19" s="657">
        <v>4762348.8605000004</v>
      </c>
      <c r="S19" s="657"/>
      <c r="T19" s="657"/>
      <c r="U19" s="502"/>
    </row>
    <row r="20" spans="1:21">
      <c r="A20" s="514" t="s">
        <v>661</v>
      </c>
      <c r="B20" s="514" t="s">
        <v>658</v>
      </c>
      <c r="C20" s="659">
        <v>1730466815.7476001</v>
      </c>
      <c r="D20" s="657">
        <v>1528802913.2708001</v>
      </c>
      <c r="E20" s="657">
        <v>9535387.5410999991</v>
      </c>
      <c r="F20" s="657"/>
      <c r="G20" s="657">
        <v>126106416.1443</v>
      </c>
      <c r="H20" s="657">
        <v>9791117.8582000006</v>
      </c>
      <c r="I20" s="657">
        <v>5009831.7604</v>
      </c>
      <c r="J20" s="657">
        <v>4403404.7550999997</v>
      </c>
      <c r="K20" s="657"/>
      <c r="L20" s="657">
        <v>75557486.332499996</v>
      </c>
      <c r="M20" s="657">
        <v>6385421.0118000004</v>
      </c>
      <c r="N20" s="657">
        <v>511866.31400000001</v>
      </c>
      <c r="O20" s="657">
        <v>6104606.4603000004</v>
      </c>
      <c r="P20" s="657">
        <v>7109236.9751000004</v>
      </c>
      <c r="Q20" s="657">
        <v>8365196.0795</v>
      </c>
      <c r="R20" s="657">
        <v>4762348.8605000004</v>
      </c>
      <c r="S20" s="657"/>
      <c r="T20" s="657"/>
      <c r="U20" s="502"/>
    </row>
    <row r="21" spans="1:21">
      <c r="A21" s="516">
        <v>1.4</v>
      </c>
      <c r="B21" s="517" t="s">
        <v>662</v>
      </c>
      <c r="C21" s="659">
        <v>4169954.8045000001</v>
      </c>
      <c r="D21" s="657">
        <v>3042250.3802999998</v>
      </c>
      <c r="E21" s="657">
        <v>67996.585999999996</v>
      </c>
      <c r="F21" s="657"/>
      <c r="G21" s="657">
        <v>761938.21219999995</v>
      </c>
      <c r="H21" s="657">
        <v>63891.413999999997</v>
      </c>
      <c r="I21" s="657">
        <v>26696.815999999999</v>
      </c>
      <c r="J21" s="657"/>
      <c r="K21" s="657"/>
      <c r="L21" s="657">
        <v>365766.212</v>
      </c>
      <c r="M21" s="657"/>
      <c r="N21" s="657"/>
      <c r="O21" s="657">
        <v>15387.412</v>
      </c>
      <c r="P21" s="657">
        <v>16720</v>
      </c>
      <c r="Q21" s="657"/>
      <c r="R21" s="657"/>
      <c r="S21" s="657"/>
      <c r="T21" s="657"/>
      <c r="U21" s="502"/>
    </row>
    <row r="22" spans="1:21">
      <c r="A22" s="516">
        <v>1.5</v>
      </c>
      <c r="B22" s="517" t="s">
        <v>663</v>
      </c>
      <c r="C22" s="659">
        <v>3970201.2132000001</v>
      </c>
      <c r="D22" s="657">
        <v>3746842.0402000002</v>
      </c>
      <c r="E22" s="657"/>
      <c r="F22" s="657"/>
      <c r="G22" s="657"/>
      <c r="H22" s="657"/>
      <c r="I22" s="657"/>
      <c r="J22" s="657"/>
      <c r="K22" s="657"/>
      <c r="L22" s="657">
        <v>223359.17300000001</v>
      </c>
      <c r="M22" s="657"/>
      <c r="N22" s="657"/>
      <c r="O22" s="657">
        <v>50000</v>
      </c>
      <c r="P22" s="657">
        <v>27506.208299999998</v>
      </c>
      <c r="Q22" s="657">
        <v>90600.586500000005</v>
      </c>
      <c r="R22" s="657">
        <v>55252.378199999999</v>
      </c>
      <c r="S22" s="657"/>
      <c r="T22" s="657"/>
      <c r="U22" s="502"/>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scale="2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view="pageBreakPreview" topLeftCell="A6" zoomScale="60" zoomScaleNormal="100" workbookViewId="0">
      <selection activeCell="J21" sqref="J21"/>
    </sheetView>
  </sheetViews>
  <sheetFormatPr defaultColWidth="9.140625" defaultRowHeight="12.75"/>
  <cols>
    <col min="1" max="1" width="11.85546875" style="499" bestFit="1" customWidth="1"/>
    <col min="2" max="2" width="54.140625" style="499" customWidth="1"/>
    <col min="3" max="3" width="14.5703125" style="499" customWidth="1"/>
    <col min="4" max="5" width="12.5703125" style="499" bestFit="1" customWidth="1"/>
    <col min="6" max="7" width="11.42578125" style="545" customWidth="1"/>
    <col min="8" max="9" width="11.42578125" style="499" customWidth="1"/>
    <col min="10" max="14" width="11.42578125" style="545" customWidth="1"/>
    <col min="15" max="15" width="12.28515625" style="499" customWidth="1"/>
    <col min="16" max="16384" width="9.140625" style="499"/>
  </cols>
  <sheetData>
    <row r="1" spans="1:15">
      <c r="A1" s="490" t="s">
        <v>30</v>
      </c>
      <c r="B1" s="499" t="str">
        <f>'1. key ratios '!B1</f>
        <v>JSC "BasisBank"</v>
      </c>
      <c r="F1" s="499"/>
      <c r="G1" s="499"/>
      <c r="J1" s="499"/>
      <c r="K1" s="499"/>
      <c r="L1" s="499"/>
      <c r="M1" s="499"/>
      <c r="N1" s="499"/>
    </row>
    <row r="2" spans="1:15" ht="13.5">
      <c r="A2" s="491" t="s">
        <v>31</v>
      </c>
      <c r="B2" s="526">
        <f>'1. key ratios '!B2</f>
        <v>44377</v>
      </c>
      <c r="F2" s="499"/>
      <c r="G2" s="499"/>
      <c r="J2" s="499"/>
      <c r="K2" s="499"/>
      <c r="L2" s="499"/>
      <c r="M2" s="499"/>
      <c r="N2" s="499"/>
    </row>
    <row r="3" spans="1:15">
      <c r="A3" s="492" t="s">
        <v>664</v>
      </c>
      <c r="F3" s="499"/>
      <c r="G3" s="499"/>
      <c r="J3" s="499"/>
      <c r="K3" s="499"/>
      <c r="L3" s="499"/>
      <c r="M3" s="499"/>
      <c r="N3" s="499"/>
    </row>
    <row r="4" spans="1:15">
      <c r="F4" s="499"/>
      <c r="G4" s="499"/>
      <c r="J4" s="499"/>
      <c r="K4" s="499"/>
      <c r="L4" s="499"/>
      <c r="M4" s="499"/>
      <c r="N4" s="499"/>
    </row>
    <row r="5" spans="1:15" ht="46.5" customHeight="1">
      <c r="A5" s="725" t="s">
        <v>690</v>
      </c>
      <c r="B5" s="726"/>
      <c r="C5" s="770" t="s">
        <v>665</v>
      </c>
      <c r="D5" s="771"/>
      <c r="E5" s="771"/>
      <c r="F5" s="771"/>
      <c r="G5" s="771"/>
      <c r="H5" s="772"/>
      <c r="I5" s="770" t="s">
        <v>666</v>
      </c>
      <c r="J5" s="773"/>
      <c r="K5" s="773"/>
      <c r="L5" s="773"/>
      <c r="M5" s="773"/>
      <c r="N5" s="774"/>
      <c r="O5" s="775" t="s">
        <v>667</v>
      </c>
    </row>
    <row r="6" spans="1:15" ht="75" customHeight="1">
      <c r="A6" s="729"/>
      <c r="B6" s="730"/>
      <c r="C6" s="518"/>
      <c r="D6" s="519" t="s">
        <v>668</v>
      </c>
      <c r="E6" s="519" t="s">
        <v>669</v>
      </c>
      <c r="F6" s="519" t="s">
        <v>670</v>
      </c>
      <c r="G6" s="519" t="s">
        <v>671</v>
      </c>
      <c r="H6" s="519" t="s">
        <v>672</v>
      </c>
      <c r="I6" s="524"/>
      <c r="J6" s="519" t="s">
        <v>668</v>
      </c>
      <c r="K6" s="519" t="s">
        <v>669</v>
      </c>
      <c r="L6" s="519" t="s">
        <v>670</v>
      </c>
      <c r="M6" s="519" t="s">
        <v>671</v>
      </c>
      <c r="N6" s="519" t="s">
        <v>672</v>
      </c>
      <c r="O6" s="776"/>
    </row>
    <row r="7" spans="1:15">
      <c r="A7" s="496">
        <v>1</v>
      </c>
      <c r="B7" s="500" t="s">
        <v>693</v>
      </c>
      <c r="C7" s="660">
        <v>44931992.471799999</v>
      </c>
      <c r="D7" s="648">
        <v>43286233.6325</v>
      </c>
      <c r="E7" s="648">
        <v>824475.09420000005</v>
      </c>
      <c r="F7" s="648">
        <v>786804.15549999999</v>
      </c>
      <c r="G7" s="648">
        <v>21576.92</v>
      </c>
      <c r="H7" s="648">
        <v>12902.669599999999</v>
      </c>
      <c r="I7" s="648">
        <v>1207612.1703999999</v>
      </c>
      <c r="J7" s="648">
        <v>865432.27650000004</v>
      </c>
      <c r="K7" s="648">
        <v>82447.519400000005</v>
      </c>
      <c r="L7" s="648">
        <v>236041.23490000001</v>
      </c>
      <c r="M7" s="648">
        <v>10788.47</v>
      </c>
      <c r="N7" s="648">
        <v>12902.669599999999</v>
      </c>
      <c r="O7" s="648"/>
    </row>
    <row r="8" spans="1:15">
      <c r="A8" s="496">
        <v>2</v>
      </c>
      <c r="B8" s="500" t="s">
        <v>563</v>
      </c>
      <c r="C8" s="660">
        <v>108658003.58310001</v>
      </c>
      <c r="D8" s="648">
        <v>105004525.5967</v>
      </c>
      <c r="E8" s="648">
        <v>2307310.5010000002</v>
      </c>
      <c r="F8" s="661">
        <v>1323398.9099000001</v>
      </c>
      <c r="G8" s="661">
        <v>883.42</v>
      </c>
      <c r="H8" s="648">
        <v>21885.155500000001</v>
      </c>
      <c r="I8" s="648">
        <v>1893671.3498</v>
      </c>
      <c r="J8" s="661">
        <v>1243593.8689999999</v>
      </c>
      <c r="K8" s="661">
        <v>230730.94</v>
      </c>
      <c r="L8" s="661">
        <v>397019.6753</v>
      </c>
      <c r="M8" s="661">
        <v>441.71</v>
      </c>
      <c r="N8" s="661">
        <v>21885.155500000001</v>
      </c>
      <c r="O8" s="648"/>
    </row>
    <row r="9" spans="1:15">
      <c r="A9" s="496">
        <v>3</v>
      </c>
      <c r="B9" s="500" t="s">
        <v>564</v>
      </c>
      <c r="C9" s="660">
        <v>154427.9963</v>
      </c>
      <c r="D9" s="648"/>
      <c r="E9" s="648"/>
      <c r="F9" s="662">
        <v>154427.9963</v>
      </c>
      <c r="G9" s="662"/>
      <c r="H9" s="648"/>
      <c r="I9" s="648">
        <v>46328.386200000001</v>
      </c>
      <c r="J9" s="662"/>
      <c r="K9" s="662"/>
      <c r="L9" s="662">
        <v>46328.386200000001</v>
      </c>
      <c r="M9" s="662"/>
      <c r="N9" s="662"/>
      <c r="O9" s="648"/>
    </row>
    <row r="10" spans="1:15" ht="25.5">
      <c r="A10" s="496">
        <v>4</v>
      </c>
      <c r="B10" s="500" t="s">
        <v>694</v>
      </c>
      <c r="C10" s="660">
        <v>46911627.308200002</v>
      </c>
      <c r="D10" s="648">
        <v>35809852.881300002</v>
      </c>
      <c r="E10" s="648">
        <v>8457442.8638000004</v>
      </c>
      <c r="F10" s="662">
        <v>18309.97</v>
      </c>
      <c r="G10" s="662">
        <v>2461583.6131000002</v>
      </c>
      <c r="H10" s="648">
        <v>164437.98000000001</v>
      </c>
      <c r="I10" s="648">
        <v>2962663.8643</v>
      </c>
      <c r="J10" s="662">
        <v>716196.8996</v>
      </c>
      <c r="K10" s="662">
        <v>845744.18389999995</v>
      </c>
      <c r="L10" s="662">
        <v>5493</v>
      </c>
      <c r="M10" s="662">
        <v>1230791.8008000001</v>
      </c>
      <c r="N10" s="662">
        <v>164437.98000000001</v>
      </c>
      <c r="O10" s="648"/>
    </row>
    <row r="11" spans="1:15">
      <c r="A11" s="496">
        <v>5</v>
      </c>
      <c r="B11" s="500" t="s">
        <v>565</v>
      </c>
      <c r="C11" s="660">
        <v>128599999.2579</v>
      </c>
      <c r="D11" s="648">
        <v>112867984.08679999</v>
      </c>
      <c r="E11" s="648">
        <v>14326118.2534</v>
      </c>
      <c r="F11" s="662">
        <v>1405889.0177</v>
      </c>
      <c r="G11" s="662"/>
      <c r="H11" s="648">
        <v>7.9</v>
      </c>
      <c r="I11" s="648">
        <v>4076952.3856000002</v>
      </c>
      <c r="J11" s="662">
        <v>2222566.1370000001</v>
      </c>
      <c r="K11" s="662">
        <v>1432611.6805</v>
      </c>
      <c r="L11" s="662">
        <v>421766.66810000001</v>
      </c>
      <c r="M11" s="662"/>
      <c r="N11" s="662">
        <v>7.9</v>
      </c>
      <c r="O11" s="648"/>
    </row>
    <row r="12" spans="1:15">
      <c r="A12" s="496">
        <v>6</v>
      </c>
      <c r="B12" s="500" t="s">
        <v>566</v>
      </c>
      <c r="C12" s="660">
        <v>69815937.596200004</v>
      </c>
      <c r="D12" s="648">
        <v>62030624.179700002</v>
      </c>
      <c r="E12" s="648">
        <v>4486989.4165000003</v>
      </c>
      <c r="F12" s="662">
        <v>3281937.87</v>
      </c>
      <c r="G12" s="662"/>
      <c r="H12" s="648">
        <v>16386.13</v>
      </c>
      <c r="I12" s="648">
        <v>2645613.2267999998</v>
      </c>
      <c r="J12" s="662">
        <v>1195946.8644999999</v>
      </c>
      <c r="K12" s="662">
        <v>448698.87329999998</v>
      </c>
      <c r="L12" s="662">
        <v>984581.35900000005</v>
      </c>
      <c r="M12" s="662"/>
      <c r="N12" s="662">
        <v>16386.13</v>
      </c>
      <c r="O12" s="648"/>
    </row>
    <row r="13" spans="1:15">
      <c r="A13" s="496">
        <v>7</v>
      </c>
      <c r="B13" s="500" t="s">
        <v>567</v>
      </c>
      <c r="C13" s="660">
        <v>9041111.1744999997</v>
      </c>
      <c r="D13" s="648">
        <v>4457972.1458000001</v>
      </c>
      <c r="E13" s="648">
        <v>4259772.1078000003</v>
      </c>
      <c r="F13" s="662">
        <v>319113.31510000001</v>
      </c>
      <c r="G13" s="662"/>
      <c r="H13" s="648">
        <v>4253.6058000000003</v>
      </c>
      <c r="I13" s="648">
        <v>615124.13760000002</v>
      </c>
      <c r="J13" s="662">
        <v>89159.372900000002</v>
      </c>
      <c r="K13" s="662">
        <v>425977.17070000002</v>
      </c>
      <c r="L13" s="662">
        <v>95733.988200000007</v>
      </c>
      <c r="M13" s="662"/>
      <c r="N13" s="662">
        <v>4253.6058000000003</v>
      </c>
      <c r="O13" s="648"/>
    </row>
    <row r="14" spans="1:15">
      <c r="A14" s="496">
        <v>8</v>
      </c>
      <c r="B14" s="500" t="s">
        <v>568</v>
      </c>
      <c r="C14" s="660">
        <v>72713839.491099998</v>
      </c>
      <c r="D14" s="648">
        <v>69555386.803900003</v>
      </c>
      <c r="E14" s="648">
        <v>2250621.5628</v>
      </c>
      <c r="F14" s="662">
        <v>831317.00760000001</v>
      </c>
      <c r="G14" s="662">
        <v>70327.826300000001</v>
      </c>
      <c r="H14" s="648">
        <v>6186.2905000000001</v>
      </c>
      <c r="I14" s="648">
        <v>1881061.2679999999</v>
      </c>
      <c r="J14" s="662">
        <v>1365253.8189999999</v>
      </c>
      <c r="K14" s="662">
        <v>225062.1594</v>
      </c>
      <c r="L14" s="662">
        <v>249395.08100000001</v>
      </c>
      <c r="M14" s="662">
        <v>35163.918100000003</v>
      </c>
      <c r="N14" s="662">
        <v>6186.2905000000001</v>
      </c>
      <c r="O14" s="648"/>
    </row>
    <row r="15" spans="1:15">
      <c r="A15" s="496">
        <v>9</v>
      </c>
      <c r="B15" s="500" t="s">
        <v>569</v>
      </c>
      <c r="C15" s="660">
        <v>31994452.175900001</v>
      </c>
      <c r="D15" s="648">
        <v>11544404.8255</v>
      </c>
      <c r="E15" s="648">
        <v>20354607.990400001</v>
      </c>
      <c r="F15" s="662">
        <v>89778.06</v>
      </c>
      <c r="G15" s="662"/>
      <c r="H15" s="648">
        <v>5661.3</v>
      </c>
      <c r="I15" s="648">
        <v>2298943.4410999999</v>
      </c>
      <c r="J15" s="662">
        <v>230888.00020000001</v>
      </c>
      <c r="K15" s="662">
        <v>2035460.7209000001</v>
      </c>
      <c r="L15" s="662">
        <v>26933.42</v>
      </c>
      <c r="M15" s="662"/>
      <c r="N15" s="662">
        <v>5661.3</v>
      </c>
      <c r="O15" s="648"/>
    </row>
    <row r="16" spans="1:15">
      <c r="A16" s="496">
        <v>10</v>
      </c>
      <c r="B16" s="500" t="s">
        <v>570</v>
      </c>
      <c r="C16" s="660">
        <v>4301154.1711999997</v>
      </c>
      <c r="D16" s="648">
        <v>3645109.8895999999</v>
      </c>
      <c r="E16" s="648">
        <v>380684.80660000001</v>
      </c>
      <c r="F16" s="662">
        <v>275258.68560000003</v>
      </c>
      <c r="G16" s="662"/>
      <c r="H16" s="648">
        <v>100.7894</v>
      </c>
      <c r="I16" s="648">
        <v>193648.95319999999</v>
      </c>
      <c r="J16" s="662">
        <v>72902.138300000006</v>
      </c>
      <c r="K16" s="662">
        <v>38068.459900000002</v>
      </c>
      <c r="L16" s="662">
        <v>82577.565600000002</v>
      </c>
      <c r="M16" s="662"/>
      <c r="N16" s="662">
        <v>100.7894</v>
      </c>
      <c r="O16" s="648"/>
    </row>
    <row r="17" spans="1:15">
      <c r="A17" s="496">
        <v>11</v>
      </c>
      <c r="B17" s="500" t="s">
        <v>571</v>
      </c>
      <c r="C17" s="660">
        <v>211946.36869999999</v>
      </c>
      <c r="D17" s="648">
        <v>126796.4387</v>
      </c>
      <c r="E17" s="648">
        <v>65145.89</v>
      </c>
      <c r="F17" s="662">
        <v>20004.04</v>
      </c>
      <c r="G17" s="662"/>
      <c r="H17" s="648"/>
      <c r="I17" s="648">
        <v>15051.6993</v>
      </c>
      <c r="J17" s="662">
        <v>2535.8993</v>
      </c>
      <c r="K17" s="662">
        <v>6514.59</v>
      </c>
      <c r="L17" s="662">
        <v>6001.21</v>
      </c>
      <c r="M17" s="662"/>
      <c r="N17" s="662"/>
      <c r="O17" s="648"/>
    </row>
    <row r="18" spans="1:15">
      <c r="A18" s="496">
        <v>12</v>
      </c>
      <c r="B18" s="500" t="s">
        <v>572</v>
      </c>
      <c r="C18" s="660">
        <v>35793247.906499997</v>
      </c>
      <c r="D18" s="648">
        <v>34657699.708700001</v>
      </c>
      <c r="E18" s="648">
        <v>871029.1703</v>
      </c>
      <c r="F18" s="662">
        <v>256277.7775</v>
      </c>
      <c r="G18" s="662">
        <v>1146.57</v>
      </c>
      <c r="H18" s="648">
        <v>7094.68</v>
      </c>
      <c r="I18" s="648">
        <v>863027.18859999999</v>
      </c>
      <c r="J18" s="662">
        <v>691373.06220000004</v>
      </c>
      <c r="K18" s="662">
        <v>87102.872799999997</v>
      </c>
      <c r="L18" s="662">
        <v>76883.283599999995</v>
      </c>
      <c r="M18" s="662">
        <v>573.29</v>
      </c>
      <c r="N18" s="662">
        <v>7094.68</v>
      </c>
      <c r="O18" s="648"/>
    </row>
    <row r="19" spans="1:15">
      <c r="A19" s="496">
        <v>13</v>
      </c>
      <c r="B19" s="500" t="s">
        <v>573</v>
      </c>
      <c r="C19" s="660">
        <v>6591091.6880000001</v>
      </c>
      <c r="D19" s="648">
        <v>6358594.6212999998</v>
      </c>
      <c r="E19" s="648">
        <v>195572.9307</v>
      </c>
      <c r="F19" s="662">
        <v>35218.69</v>
      </c>
      <c r="G19" s="662">
        <v>1418.29</v>
      </c>
      <c r="H19" s="648">
        <v>287.15600000000001</v>
      </c>
      <c r="I19" s="648">
        <v>148389.30559999999</v>
      </c>
      <c r="J19" s="662">
        <v>117270.1188</v>
      </c>
      <c r="K19" s="662">
        <v>19557.270799999998</v>
      </c>
      <c r="L19" s="662">
        <v>10565.61</v>
      </c>
      <c r="M19" s="662">
        <v>709.15</v>
      </c>
      <c r="N19" s="662">
        <v>287.15600000000001</v>
      </c>
      <c r="O19" s="648"/>
    </row>
    <row r="20" spans="1:15">
      <c r="A20" s="496">
        <v>14</v>
      </c>
      <c r="B20" s="500" t="s">
        <v>574</v>
      </c>
      <c r="C20" s="660">
        <v>113898189.94220001</v>
      </c>
      <c r="D20" s="648">
        <v>89771025.895600006</v>
      </c>
      <c r="E20" s="648">
        <v>13981757.999299999</v>
      </c>
      <c r="F20" s="662">
        <v>10141318.557499999</v>
      </c>
      <c r="G20" s="662"/>
      <c r="H20" s="648">
        <v>4087.4897999999998</v>
      </c>
      <c r="I20" s="648">
        <v>6229935.0234000003</v>
      </c>
      <c r="J20" s="662">
        <v>1785768.3552999999</v>
      </c>
      <c r="K20" s="662">
        <v>1397683.8063999999</v>
      </c>
      <c r="L20" s="662">
        <v>3042395.3719000001</v>
      </c>
      <c r="M20" s="662"/>
      <c r="N20" s="662">
        <v>4087.4897999999998</v>
      </c>
      <c r="O20" s="648"/>
    </row>
    <row r="21" spans="1:15">
      <c r="A21" s="496">
        <v>15</v>
      </c>
      <c r="B21" s="500" t="s">
        <v>575</v>
      </c>
      <c r="C21" s="660">
        <v>30886634.8528</v>
      </c>
      <c r="D21" s="648">
        <v>6491964.0281999996</v>
      </c>
      <c r="E21" s="648">
        <v>2106412.6033000001</v>
      </c>
      <c r="F21" s="662">
        <v>22251037.155900002</v>
      </c>
      <c r="G21" s="662"/>
      <c r="H21" s="648">
        <v>37221.065399999999</v>
      </c>
      <c r="I21" s="648">
        <v>7053012.2675999999</v>
      </c>
      <c r="J21" s="662">
        <v>129839.15850000001</v>
      </c>
      <c r="K21" s="662">
        <v>210641.16250000001</v>
      </c>
      <c r="L21" s="662">
        <v>6675310.9445000002</v>
      </c>
      <c r="M21" s="662"/>
      <c r="N21" s="662">
        <v>37221.002099999998</v>
      </c>
      <c r="O21" s="648"/>
    </row>
    <row r="22" spans="1:15">
      <c r="A22" s="496">
        <v>16</v>
      </c>
      <c r="B22" s="500" t="s">
        <v>576</v>
      </c>
      <c r="C22" s="660">
        <v>15640831.680400001</v>
      </c>
      <c r="D22" s="648">
        <v>6495315.7999999998</v>
      </c>
      <c r="E22" s="648">
        <v>8931007.8000000007</v>
      </c>
      <c r="F22" s="662">
        <v>214508.08040000001</v>
      </c>
      <c r="G22" s="662"/>
      <c r="H22" s="648"/>
      <c r="I22" s="648">
        <v>1087359.4987999999</v>
      </c>
      <c r="J22" s="662">
        <v>129906.32</v>
      </c>
      <c r="K22" s="662">
        <v>893100.78</v>
      </c>
      <c r="L22" s="662">
        <v>64352.398800000003</v>
      </c>
      <c r="M22" s="662"/>
      <c r="N22" s="662"/>
      <c r="O22" s="648"/>
    </row>
    <row r="23" spans="1:15">
      <c r="A23" s="496">
        <v>17</v>
      </c>
      <c r="B23" s="500" t="s">
        <v>697</v>
      </c>
      <c r="C23" s="660">
        <v>1119393.4545</v>
      </c>
      <c r="D23" s="648">
        <v>3.37</v>
      </c>
      <c r="E23" s="648"/>
      <c r="F23" s="662">
        <v>1119390.0845000001</v>
      </c>
      <c r="G23" s="662"/>
      <c r="H23" s="648"/>
      <c r="I23" s="648">
        <v>335817.04749999999</v>
      </c>
      <c r="J23" s="662">
        <v>6.7400000000000002E-2</v>
      </c>
      <c r="K23" s="662"/>
      <c r="L23" s="662">
        <v>335816.98009999999</v>
      </c>
      <c r="M23" s="662"/>
      <c r="N23" s="662"/>
      <c r="O23" s="648"/>
    </row>
    <row r="24" spans="1:15">
      <c r="A24" s="496">
        <v>18</v>
      </c>
      <c r="B24" s="500" t="s">
        <v>577</v>
      </c>
      <c r="C24" s="660">
        <v>65734267.842699997</v>
      </c>
      <c r="D24" s="648">
        <v>60584307.437899999</v>
      </c>
      <c r="E24" s="648">
        <v>88056.14</v>
      </c>
      <c r="F24" s="662">
        <v>5061839.6847999999</v>
      </c>
      <c r="G24" s="662"/>
      <c r="H24" s="648">
        <v>64.58</v>
      </c>
      <c r="I24" s="648">
        <v>2739108.1634999998</v>
      </c>
      <c r="J24" s="662">
        <v>1211686.0937000001</v>
      </c>
      <c r="K24" s="662">
        <v>8805.6200000000008</v>
      </c>
      <c r="L24" s="662">
        <v>1518551.8698</v>
      </c>
      <c r="M24" s="662"/>
      <c r="N24" s="662">
        <v>64.58</v>
      </c>
      <c r="O24" s="648"/>
    </row>
    <row r="25" spans="1:15">
      <c r="A25" s="496">
        <v>19</v>
      </c>
      <c r="B25" s="500" t="s">
        <v>578</v>
      </c>
      <c r="C25" s="660">
        <v>5810237.5426000003</v>
      </c>
      <c r="D25" s="648">
        <v>5436722.6336000003</v>
      </c>
      <c r="E25" s="648">
        <v>373514.90899999999</v>
      </c>
      <c r="F25" s="662"/>
      <c r="G25" s="662"/>
      <c r="H25" s="648"/>
      <c r="I25" s="648">
        <v>146085.4682</v>
      </c>
      <c r="J25" s="662">
        <v>108734.3564</v>
      </c>
      <c r="K25" s="662">
        <v>37351.111799999999</v>
      </c>
      <c r="L25" s="662"/>
      <c r="M25" s="662"/>
      <c r="N25" s="662"/>
      <c r="O25" s="648"/>
    </row>
    <row r="26" spans="1:15">
      <c r="A26" s="496">
        <v>20</v>
      </c>
      <c r="B26" s="500" t="s">
        <v>696</v>
      </c>
      <c r="C26" s="660">
        <v>62123630.495999999</v>
      </c>
      <c r="D26" s="648">
        <v>46816231.277199998</v>
      </c>
      <c r="E26" s="648">
        <v>14789473.4626</v>
      </c>
      <c r="F26" s="662">
        <v>474891.20620000002</v>
      </c>
      <c r="G26" s="662">
        <v>26755.63</v>
      </c>
      <c r="H26" s="648">
        <v>16278.92</v>
      </c>
      <c r="I26" s="648">
        <v>2534532.6908</v>
      </c>
      <c r="J26" s="662">
        <v>883461.35290000006</v>
      </c>
      <c r="K26" s="662">
        <v>1478947.202</v>
      </c>
      <c r="L26" s="662">
        <v>142467.37590000001</v>
      </c>
      <c r="M26" s="662">
        <v>13377.84</v>
      </c>
      <c r="N26" s="662">
        <v>16278.92</v>
      </c>
      <c r="O26" s="648"/>
    </row>
    <row r="27" spans="1:15">
      <c r="A27" s="496">
        <v>21</v>
      </c>
      <c r="B27" s="500" t="s">
        <v>579</v>
      </c>
      <c r="C27" s="660">
        <v>24143291.032099999</v>
      </c>
      <c r="D27" s="648">
        <v>24123846.502099998</v>
      </c>
      <c r="E27" s="648">
        <v>18643.16</v>
      </c>
      <c r="F27" s="662">
        <v>781.73</v>
      </c>
      <c r="G27" s="662"/>
      <c r="H27" s="648">
        <v>19.64</v>
      </c>
      <c r="I27" s="648">
        <v>484495.19839999999</v>
      </c>
      <c r="J27" s="662">
        <v>482376.71840000001</v>
      </c>
      <c r="K27" s="662">
        <v>1864.32</v>
      </c>
      <c r="L27" s="662">
        <v>234.52</v>
      </c>
      <c r="M27" s="662"/>
      <c r="N27" s="662">
        <v>19.64</v>
      </c>
      <c r="O27" s="648"/>
    </row>
    <row r="28" spans="1:15">
      <c r="A28" s="496">
        <v>22</v>
      </c>
      <c r="B28" s="500" t="s">
        <v>580</v>
      </c>
      <c r="C28" s="660">
        <v>3360443.0836</v>
      </c>
      <c r="D28" s="648">
        <v>3105500.5299</v>
      </c>
      <c r="E28" s="648">
        <v>111682.46</v>
      </c>
      <c r="F28" s="662">
        <v>143256.32370000001</v>
      </c>
      <c r="G28" s="662"/>
      <c r="H28" s="648">
        <v>3.77</v>
      </c>
      <c r="I28" s="648">
        <v>116258.91899999999</v>
      </c>
      <c r="J28" s="662">
        <v>62110.019099999998</v>
      </c>
      <c r="K28" s="662">
        <v>11168.24</v>
      </c>
      <c r="L28" s="662">
        <v>42976.889900000002</v>
      </c>
      <c r="M28" s="662"/>
      <c r="N28" s="662">
        <v>3.77</v>
      </c>
      <c r="O28" s="648"/>
    </row>
    <row r="29" spans="1:15">
      <c r="A29" s="496">
        <v>23</v>
      </c>
      <c r="B29" s="500" t="s">
        <v>581</v>
      </c>
      <c r="C29" s="660">
        <v>104087319.9428</v>
      </c>
      <c r="D29" s="648">
        <v>89529071.237200007</v>
      </c>
      <c r="E29" s="648">
        <v>2458553.0392</v>
      </c>
      <c r="F29" s="662">
        <v>11893460.9892</v>
      </c>
      <c r="G29" s="662">
        <v>120174.14</v>
      </c>
      <c r="H29" s="648">
        <v>86060.537200000006</v>
      </c>
      <c r="I29" s="648">
        <v>5718817.9183</v>
      </c>
      <c r="J29" s="662">
        <v>1758777.0411</v>
      </c>
      <c r="K29" s="662">
        <v>245855.27309999999</v>
      </c>
      <c r="L29" s="662">
        <v>3568037.9268999998</v>
      </c>
      <c r="M29" s="662">
        <v>60087.14</v>
      </c>
      <c r="N29" s="662">
        <v>86060.537200000006</v>
      </c>
      <c r="O29" s="648"/>
    </row>
    <row r="30" spans="1:15">
      <c r="A30" s="496">
        <v>24</v>
      </c>
      <c r="B30" s="500" t="s">
        <v>695</v>
      </c>
      <c r="C30" s="660">
        <v>48824476.295100003</v>
      </c>
      <c r="D30" s="648">
        <v>42942257.462899998</v>
      </c>
      <c r="E30" s="648">
        <v>2301740.2799999998</v>
      </c>
      <c r="F30" s="662">
        <v>3298742.8269000002</v>
      </c>
      <c r="G30" s="662">
        <v>279361.0037</v>
      </c>
      <c r="H30" s="648">
        <v>2374.7215999999999</v>
      </c>
      <c r="I30" s="648">
        <v>2188867.9356</v>
      </c>
      <c r="J30" s="662">
        <v>837015.99939999997</v>
      </c>
      <c r="K30" s="662">
        <v>220174.03</v>
      </c>
      <c r="L30" s="662">
        <v>989622.71429999999</v>
      </c>
      <c r="M30" s="662">
        <v>139680.47029999999</v>
      </c>
      <c r="N30" s="662">
        <v>2374.7215999999999</v>
      </c>
      <c r="O30" s="648"/>
    </row>
    <row r="31" spans="1:15">
      <c r="A31" s="496">
        <v>25</v>
      </c>
      <c r="B31" s="500" t="s">
        <v>582</v>
      </c>
      <c r="C31" s="660">
        <v>32095882.0821</v>
      </c>
      <c r="D31" s="648">
        <v>26451925.394900002</v>
      </c>
      <c r="E31" s="648">
        <v>2962823.1518999999</v>
      </c>
      <c r="F31" s="662">
        <v>2505011.9408</v>
      </c>
      <c r="G31" s="662">
        <v>140417.26999999999</v>
      </c>
      <c r="H31" s="648">
        <v>35704.324500000002</v>
      </c>
      <c r="I31" s="648">
        <v>1624081.3134999999</v>
      </c>
      <c r="J31" s="662">
        <v>471076.52130000002</v>
      </c>
      <c r="K31" s="662">
        <v>295588.32640000002</v>
      </c>
      <c r="L31" s="662">
        <v>751503.47129999998</v>
      </c>
      <c r="M31" s="662">
        <v>70208.67</v>
      </c>
      <c r="N31" s="662">
        <v>35704.324500000002</v>
      </c>
      <c r="O31" s="648"/>
    </row>
    <row r="32" spans="1:15">
      <c r="A32" s="496">
        <v>26</v>
      </c>
      <c r="B32" s="500" t="s">
        <v>692</v>
      </c>
      <c r="C32" s="660">
        <v>12202929.065400001</v>
      </c>
      <c r="D32" s="648">
        <v>7928854.1978000002</v>
      </c>
      <c r="E32" s="648">
        <v>2036749.2504</v>
      </c>
      <c r="F32" s="662">
        <v>2071337.0473</v>
      </c>
      <c r="G32" s="662">
        <v>20058.099699999999</v>
      </c>
      <c r="H32" s="648">
        <v>145930.47020000001</v>
      </c>
      <c r="I32" s="648">
        <v>1139609.9323</v>
      </c>
      <c r="J32" s="662">
        <v>158575.26790000001</v>
      </c>
      <c r="K32" s="662">
        <v>203674.55420000001</v>
      </c>
      <c r="L32" s="662">
        <v>621400.71479999996</v>
      </c>
      <c r="M32" s="662">
        <v>10029.02</v>
      </c>
      <c r="N32" s="662">
        <v>145930.37539999999</v>
      </c>
      <c r="O32" s="648"/>
    </row>
    <row r="33" spans="1:15">
      <c r="A33" s="496">
        <v>27</v>
      </c>
      <c r="B33" s="520" t="s">
        <v>106</v>
      </c>
      <c r="C33" s="663">
        <v>1079646358.5016999</v>
      </c>
      <c r="D33" s="646">
        <v>899022210.57779992</v>
      </c>
      <c r="E33" s="646">
        <v>108940184.84319997</v>
      </c>
      <c r="F33" s="664">
        <v>67973311.122400001</v>
      </c>
      <c r="G33" s="664">
        <v>3143702.7827999997</v>
      </c>
      <c r="H33" s="646">
        <v>566949.17550000001</v>
      </c>
      <c r="I33" s="646">
        <v>50246068.75339999</v>
      </c>
      <c r="J33" s="664">
        <v>16832445.728699997</v>
      </c>
      <c r="K33" s="664">
        <v>10882830.867999999</v>
      </c>
      <c r="L33" s="664">
        <v>20391991.660099998</v>
      </c>
      <c r="M33" s="664">
        <v>1571851.4791999997</v>
      </c>
      <c r="N33" s="664">
        <v>566949.01740000001</v>
      </c>
      <c r="O33" s="646">
        <v>6196701.8100000015</v>
      </c>
    </row>
    <row r="34" spans="1:15">
      <c r="A34" s="502"/>
      <c r="B34" s="502"/>
      <c r="C34" s="502"/>
      <c r="D34" s="502"/>
      <c r="E34" s="502"/>
      <c r="H34" s="502"/>
      <c r="I34" s="502"/>
      <c r="O34" s="502"/>
    </row>
    <row r="35" spans="1:15">
      <c r="A35" s="502"/>
      <c r="B35" s="535"/>
      <c r="C35" s="535"/>
      <c r="D35" s="502"/>
      <c r="E35" s="502"/>
      <c r="H35" s="502"/>
      <c r="I35" s="502"/>
      <c r="O35" s="502"/>
    </row>
    <row r="36" spans="1:15">
      <c r="A36" s="502"/>
      <c r="B36" s="502"/>
      <c r="C36" s="502"/>
      <c r="D36" s="502"/>
      <c r="E36" s="502"/>
      <c r="H36" s="502"/>
      <c r="I36" s="502"/>
      <c r="O36" s="502"/>
    </row>
    <row r="37" spans="1:15">
      <c r="A37" s="502"/>
      <c r="B37" s="502"/>
      <c r="C37" s="502"/>
      <c r="D37" s="502"/>
      <c r="E37" s="502"/>
      <c r="H37" s="502"/>
      <c r="I37" s="502"/>
      <c r="O37" s="502"/>
    </row>
    <row r="38" spans="1:15">
      <c r="A38" s="502"/>
      <c r="B38" s="502"/>
      <c r="C38" s="502"/>
      <c r="D38" s="502"/>
      <c r="E38" s="502"/>
      <c r="H38" s="502"/>
      <c r="I38" s="502"/>
      <c r="O38" s="502"/>
    </row>
    <row r="39" spans="1:15">
      <c r="A39" s="502"/>
      <c r="B39" s="502"/>
      <c r="C39" s="502"/>
      <c r="D39" s="502"/>
      <c r="E39" s="502"/>
      <c r="H39" s="502"/>
      <c r="I39" s="502"/>
      <c r="O39" s="502"/>
    </row>
    <row r="40" spans="1:15">
      <c r="A40" s="502"/>
      <c r="B40" s="502"/>
      <c r="C40" s="502"/>
      <c r="D40" s="502"/>
      <c r="E40" s="502"/>
      <c r="H40" s="502"/>
      <c r="I40" s="502"/>
      <c r="O40" s="502"/>
    </row>
    <row r="41" spans="1:15">
      <c r="A41" s="536"/>
      <c r="B41" s="536"/>
      <c r="C41" s="536"/>
      <c r="D41" s="502"/>
      <c r="E41" s="502"/>
      <c r="H41" s="502"/>
      <c r="I41" s="502"/>
      <c r="O41" s="502"/>
    </row>
    <row r="42" spans="1:15">
      <c r="A42" s="536"/>
      <c r="B42" s="536"/>
      <c r="C42" s="536"/>
      <c r="D42" s="502"/>
      <c r="E42" s="502"/>
      <c r="H42" s="502"/>
      <c r="I42" s="502"/>
      <c r="O42" s="502"/>
    </row>
    <row r="43" spans="1:15">
      <c r="A43" s="502"/>
      <c r="B43" s="502"/>
      <c r="C43" s="502"/>
      <c r="D43" s="502"/>
      <c r="E43" s="502"/>
      <c r="H43" s="502"/>
      <c r="I43" s="502"/>
      <c r="O43" s="502"/>
    </row>
    <row r="44" spans="1:15">
      <c r="A44" s="502"/>
      <c r="B44" s="502"/>
      <c r="C44" s="502"/>
      <c r="D44" s="502"/>
      <c r="E44" s="502"/>
      <c r="H44" s="502"/>
      <c r="I44" s="502"/>
      <c r="O44" s="502"/>
    </row>
    <row r="45" spans="1:15">
      <c r="A45" s="502"/>
      <c r="B45" s="502"/>
      <c r="C45" s="502"/>
      <c r="D45" s="502"/>
      <c r="E45" s="502"/>
      <c r="H45" s="502"/>
      <c r="I45" s="502"/>
      <c r="O45" s="502"/>
    </row>
    <row r="46" spans="1:15">
      <c r="A46" s="502"/>
      <c r="B46" s="502"/>
      <c r="C46" s="502"/>
      <c r="D46" s="502"/>
      <c r="E46" s="502"/>
      <c r="H46" s="502"/>
      <c r="I46" s="502"/>
      <c r="O46" s="502"/>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scale="5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view="pageBreakPreview" zoomScale="60" zoomScaleNormal="100" workbookViewId="0">
      <selection activeCell="H20" sqref="H20"/>
    </sheetView>
  </sheetViews>
  <sheetFormatPr defaultColWidth="8.7109375" defaultRowHeight="12"/>
  <cols>
    <col min="1" max="1" width="11.85546875" style="546" bestFit="1" customWidth="1"/>
    <col min="2" max="2" width="80.140625" style="546" customWidth="1"/>
    <col min="3" max="11" width="10" style="546" customWidth="1"/>
    <col min="12" max="16384" width="8.7109375" style="546"/>
  </cols>
  <sheetData>
    <row r="1" spans="1:11" s="499" customFormat="1" ht="12.75">
      <c r="A1" s="490" t="s">
        <v>30</v>
      </c>
      <c r="B1" s="499" t="str">
        <f>'1. key ratios '!B1</f>
        <v>JSC "BasisBank"</v>
      </c>
    </row>
    <row r="2" spans="1:11" s="499" customFormat="1" ht="13.5">
      <c r="A2" s="491" t="s">
        <v>31</v>
      </c>
      <c r="B2" s="526">
        <f>'1. key ratios '!B2</f>
        <v>44377</v>
      </c>
    </row>
    <row r="3" spans="1:11" s="499" customFormat="1" ht="12.75">
      <c r="A3" s="492" t="s">
        <v>673</v>
      </c>
    </row>
    <row r="4" spans="1:11">
      <c r="C4" s="547" t="s">
        <v>0</v>
      </c>
      <c r="D4" s="547" t="s">
        <v>1</v>
      </c>
      <c r="E4" s="547" t="s">
        <v>2</v>
      </c>
      <c r="F4" s="547" t="s">
        <v>3</v>
      </c>
      <c r="G4" s="547" t="s">
        <v>4</v>
      </c>
      <c r="H4" s="547" t="s">
        <v>5</v>
      </c>
      <c r="I4" s="547" t="s">
        <v>8</v>
      </c>
      <c r="J4" s="547" t="s">
        <v>9</v>
      </c>
      <c r="K4" s="547" t="s">
        <v>10</v>
      </c>
    </row>
    <row r="5" spans="1:11" ht="105" customHeight="1">
      <c r="A5" s="777" t="s">
        <v>674</v>
      </c>
      <c r="B5" s="778"/>
      <c r="C5" s="523" t="s">
        <v>675</v>
      </c>
      <c r="D5" s="523" t="s">
        <v>676</v>
      </c>
      <c r="E5" s="523" t="s">
        <v>677</v>
      </c>
      <c r="F5" s="548" t="s">
        <v>678</v>
      </c>
      <c r="G5" s="523" t="s">
        <v>679</v>
      </c>
      <c r="H5" s="523" t="s">
        <v>680</v>
      </c>
      <c r="I5" s="523" t="s">
        <v>681</v>
      </c>
      <c r="J5" s="523" t="s">
        <v>682</v>
      </c>
      <c r="K5" s="523" t="s">
        <v>683</v>
      </c>
    </row>
    <row r="6" spans="1:11" ht="12.75">
      <c r="A6" s="496">
        <v>1</v>
      </c>
      <c r="B6" s="496" t="s">
        <v>629</v>
      </c>
      <c r="C6" s="496">
        <v>57711149.815800004</v>
      </c>
      <c r="D6" s="496"/>
      <c r="E6" s="496">
        <v>3535471.0403999998</v>
      </c>
      <c r="F6" s="496"/>
      <c r="G6" s="496">
        <v>818443646.59420002</v>
      </c>
      <c r="H6" s="496">
        <v>9258105.2863999996</v>
      </c>
      <c r="I6" s="496">
        <v>34653862.734999999</v>
      </c>
      <c r="J6" s="496">
        <v>26239491.992199998</v>
      </c>
      <c r="K6" s="496">
        <v>129804631.0377</v>
      </c>
    </row>
    <row r="7" spans="1:11" ht="12.75">
      <c r="A7" s="496">
        <v>2</v>
      </c>
      <c r="B7" s="496" t="s">
        <v>684</v>
      </c>
      <c r="C7" s="496"/>
      <c r="D7" s="496"/>
      <c r="E7" s="496"/>
      <c r="F7" s="496"/>
      <c r="G7" s="496"/>
      <c r="H7" s="496"/>
      <c r="I7" s="496"/>
      <c r="J7" s="496"/>
      <c r="K7" s="496">
        <v>17461050</v>
      </c>
    </row>
    <row r="8" spans="1:11" ht="12.75">
      <c r="A8" s="496">
        <v>3</v>
      </c>
      <c r="B8" s="496" t="s">
        <v>637</v>
      </c>
      <c r="C8" s="496">
        <v>14636678.1994</v>
      </c>
      <c r="D8" s="496"/>
      <c r="E8" s="496">
        <v>13898137.5243</v>
      </c>
      <c r="F8" s="496"/>
      <c r="G8" s="496">
        <v>91243603.142499998</v>
      </c>
      <c r="H8" s="496"/>
      <c r="I8" s="496">
        <v>16246147.806500001</v>
      </c>
      <c r="J8" s="496">
        <v>4304539.2966</v>
      </c>
      <c r="K8" s="496">
        <v>29865240.892999999</v>
      </c>
    </row>
    <row r="9" spans="1:11" ht="12.75">
      <c r="A9" s="496">
        <v>4</v>
      </c>
      <c r="B9" s="521" t="s">
        <v>685</v>
      </c>
      <c r="C9" s="496"/>
      <c r="D9" s="496"/>
      <c r="E9" s="496">
        <v>223359.17300000001</v>
      </c>
      <c r="F9" s="496"/>
      <c r="G9" s="496">
        <v>53758352.245099999</v>
      </c>
      <c r="H9" s="496">
        <v>223692.35459999999</v>
      </c>
      <c r="I9" s="496">
        <v>308879.43030000001</v>
      </c>
      <c r="J9" s="496">
        <v>11158413.928300001</v>
      </c>
      <c r="K9" s="496">
        <v>6011265.9494000003</v>
      </c>
    </row>
    <row r="10" spans="1:11" ht="12.75">
      <c r="A10" s="496">
        <v>5</v>
      </c>
      <c r="B10" s="521" t="s">
        <v>686</v>
      </c>
      <c r="C10" s="496"/>
      <c r="D10" s="496"/>
      <c r="E10" s="496"/>
      <c r="F10" s="496"/>
      <c r="G10" s="496"/>
      <c r="H10" s="496"/>
      <c r="I10" s="496"/>
      <c r="J10" s="496"/>
      <c r="K10" s="496"/>
    </row>
    <row r="11" spans="1:11" ht="12.75">
      <c r="A11" s="496">
        <v>6</v>
      </c>
      <c r="B11" s="521" t="s">
        <v>687</v>
      </c>
      <c r="C11" s="496"/>
      <c r="D11" s="496"/>
      <c r="E11" s="496"/>
      <c r="F11" s="496"/>
      <c r="G11" s="496"/>
      <c r="H11" s="496"/>
      <c r="I11" s="496"/>
      <c r="J11" s="496"/>
      <c r="K11" s="496"/>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BreakPreview" zoomScale="60" zoomScaleNormal="100" workbookViewId="0">
      <pane xSplit="1" ySplit="5" topLeftCell="B18" activePane="bottomRight" state="frozen"/>
      <selection activeCell="B9" sqref="B9"/>
      <selection pane="topRight" activeCell="B9" sqref="B9"/>
      <selection pane="bottomLeft" activeCell="B9" sqref="B9"/>
      <selection pane="bottomRight" activeCell="A2" sqref="A2"/>
    </sheetView>
  </sheetViews>
  <sheetFormatPr defaultColWidth="9.140625" defaultRowHeight="14.25"/>
  <cols>
    <col min="1" max="1" width="9.5703125" style="4" bestFit="1" customWidth="1"/>
    <col min="2" max="2" width="55.140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140625" style="5"/>
  </cols>
  <sheetData>
    <row r="1" spans="1:8">
      <c r="A1" s="2" t="s">
        <v>30</v>
      </c>
      <c r="B1" s="4" t="str">
        <f>'Info '!C2</f>
        <v>JSC "BasisBank"</v>
      </c>
    </row>
    <row r="2" spans="1:8">
      <c r="A2" s="2" t="s">
        <v>31</v>
      </c>
      <c r="B2" s="442">
        <f>'1. key ratios '!B2</f>
        <v>44377</v>
      </c>
    </row>
    <row r="3" spans="1:8">
      <c r="A3" s="2"/>
    </row>
    <row r="4" spans="1:8" ht="15" thickBot="1">
      <c r="A4" s="21" t="s">
        <v>32</v>
      </c>
      <c r="B4" s="22" t="s">
        <v>33</v>
      </c>
      <c r="C4" s="21"/>
      <c r="D4" s="23"/>
      <c r="E4" s="23"/>
      <c r="F4" s="24"/>
      <c r="G4" s="24"/>
      <c r="H4" s="25" t="s">
        <v>73</v>
      </c>
    </row>
    <row r="5" spans="1:8">
      <c r="A5" s="26"/>
      <c r="B5" s="27"/>
      <c r="C5" s="671" t="s">
        <v>68</v>
      </c>
      <c r="D5" s="672"/>
      <c r="E5" s="673"/>
      <c r="F5" s="671" t="s">
        <v>72</v>
      </c>
      <c r="G5" s="672"/>
      <c r="H5" s="674"/>
    </row>
    <row r="6" spans="1:8">
      <c r="A6" s="28" t="s">
        <v>6</v>
      </c>
      <c r="B6" s="29" t="s">
        <v>34</v>
      </c>
      <c r="C6" s="30" t="s">
        <v>69</v>
      </c>
      <c r="D6" s="30" t="s">
        <v>70</v>
      </c>
      <c r="E6" s="30" t="s">
        <v>71</v>
      </c>
      <c r="F6" s="30" t="s">
        <v>69</v>
      </c>
      <c r="G6" s="30" t="s">
        <v>70</v>
      </c>
      <c r="H6" s="31" t="s">
        <v>71</v>
      </c>
    </row>
    <row r="7" spans="1:8">
      <c r="A7" s="28">
        <v>1</v>
      </c>
      <c r="B7" s="32" t="s">
        <v>35</v>
      </c>
      <c r="C7" s="33">
        <v>16854092.109999999</v>
      </c>
      <c r="D7" s="33">
        <v>21500402.638700001</v>
      </c>
      <c r="E7" s="34">
        <v>38354494.7487</v>
      </c>
      <c r="F7" s="35">
        <v>18051165.550000001</v>
      </c>
      <c r="G7" s="36">
        <v>22922076.5064</v>
      </c>
      <c r="H7" s="37">
        <v>40973242.056400001</v>
      </c>
    </row>
    <row r="8" spans="1:8">
      <c r="A8" s="28">
        <v>2</v>
      </c>
      <c r="B8" s="32" t="s">
        <v>36</v>
      </c>
      <c r="C8" s="33">
        <v>1297181.46</v>
      </c>
      <c r="D8" s="33">
        <v>178624472.57280001</v>
      </c>
      <c r="E8" s="34">
        <v>179921654.03280002</v>
      </c>
      <c r="F8" s="35">
        <v>32868386.66</v>
      </c>
      <c r="G8" s="36">
        <v>205571253.6882</v>
      </c>
      <c r="H8" s="37">
        <v>238439640.34819999</v>
      </c>
    </row>
    <row r="9" spans="1:8">
      <c r="A9" s="28">
        <v>3</v>
      </c>
      <c r="B9" s="32" t="s">
        <v>37</v>
      </c>
      <c r="C9" s="33">
        <v>3591478.88</v>
      </c>
      <c r="D9" s="33">
        <v>89098472.1285</v>
      </c>
      <c r="E9" s="34">
        <v>92689951.008499995</v>
      </c>
      <c r="F9" s="35">
        <v>10873380.289999999</v>
      </c>
      <c r="G9" s="36">
        <v>84289494.194299996</v>
      </c>
      <c r="H9" s="37">
        <v>95162874.484299988</v>
      </c>
    </row>
    <row r="10" spans="1:8">
      <c r="A10" s="28">
        <v>4</v>
      </c>
      <c r="B10" s="32" t="s">
        <v>38</v>
      </c>
      <c r="C10" s="33">
        <v>33896829.280000001</v>
      </c>
      <c r="D10" s="33">
        <v>0</v>
      </c>
      <c r="E10" s="34">
        <v>33896829.280000001</v>
      </c>
      <c r="F10" s="35">
        <v>0</v>
      </c>
      <c r="G10" s="36">
        <v>0</v>
      </c>
      <c r="H10" s="37">
        <v>0</v>
      </c>
    </row>
    <row r="11" spans="1:8">
      <c r="A11" s="28">
        <v>5</v>
      </c>
      <c r="B11" s="32" t="s">
        <v>39</v>
      </c>
      <c r="C11" s="33">
        <v>169407674.36999997</v>
      </c>
      <c r="D11" s="33">
        <v>10839829</v>
      </c>
      <c r="E11" s="34">
        <v>180247503.36999997</v>
      </c>
      <c r="F11" s="35">
        <v>236326397.5</v>
      </c>
      <c r="G11" s="36">
        <v>5988192</v>
      </c>
      <c r="H11" s="37">
        <v>242314589.5</v>
      </c>
    </row>
    <row r="12" spans="1:8">
      <c r="A12" s="28">
        <v>6.1</v>
      </c>
      <c r="B12" s="38" t="s">
        <v>40</v>
      </c>
      <c r="C12" s="33">
        <v>502061289.38999993</v>
      </c>
      <c r="D12" s="33">
        <v>577585069.11170006</v>
      </c>
      <c r="E12" s="34">
        <v>1079646358.5016999</v>
      </c>
      <c r="F12" s="35">
        <v>429662073.26999998</v>
      </c>
      <c r="G12" s="36">
        <v>607710533.7809999</v>
      </c>
      <c r="H12" s="37">
        <v>1037372607.0509999</v>
      </c>
    </row>
    <row r="13" spans="1:8">
      <c r="A13" s="28">
        <v>6.2</v>
      </c>
      <c r="B13" s="38" t="s">
        <v>41</v>
      </c>
      <c r="C13" s="33">
        <v>-19577896.53028151</v>
      </c>
      <c r="D13" s="33">
        <v>-36864882.951089486</v>
      </c>
      <c r="E13" s="34">
        <v>-56442779.481371</v>
      </c>
      <c r="F13" s="35">
        <v>-21064722.61851763</v>
      </c>
      <c r="G13" s="36">
        <v>-43543539.712365739</v>
      </c>
      <c r="H13" s="37">
        <v>-64608262.330883369</v>
      </c>
    </row>
    <row r="14" spans="1:8">
      <c r="A14" s="28">
        <v>6</v>
      </c>
      <c r="B14" s="32" t="s">
        <v>42</v>
      </c>
      <c r="C14" s="34">
        <v>482483392.85971844</v>
      </c>
      <c r="D14" s="34">
        <v>540720186.16061056</v>
      </c>
      <c r="E14" s="34">
        <v>1023203579.020329</v>
      </c>
      <c r="F14" s="34">
        <v>408597350.65148234</v>
      </c>
      <c r="G14" s="34">
        <v>564166994.06863415</v>
      </c>
      <c r="H14" s="37">
        <v>972764344.7201165</v>
      </c>
    </row>
    <row r="15" spans="1:8">
      <c r="A15" s="28">
        <v>7</v>
      </c>
      <c r="B15" s="32" t="s">
        <v>43</v>
      </c>
      <c r="C15" s="33">
        <v>9376952.5599999987</v>
      </c>
      <c r="D15" s="33">
        <v>4430270.265300001</v>
      </c>
      <c r="E15" s="34">
        <v>13807222.825300001</v>
      </c>
      <c r="F15" s="35">
        <v>10985584.879999999</v>
      </c>
      <c r="G15" s="36">
        <v>6441332.0553000001</v>
      </c>
      <c r="H15" s="37">
        <v>17426916.9353</v>
      </c>
    </row>
    <row r="16" spans="1:8">
      <c r="A16" s="28">
        <v>8</v>
      </c>
      <c r="B16" s="32" t="s">
        <v>196</v>
      </c>
      <c r="C16" s="33">
        <v>18333543.166999999</v>
      </c>
      <c r="D16" s="33">
        <v>0</v>
      </c>
      <c r="E16" s="34">
        <v>18333543.166999999</v>
      </c>
      <c r="F16" s="35">
        <v>13192769.098000001</v>
      </c>
      <c r="G16" s="36">
        <v>0</v>
      </c>
      <c r="H16" s="37">
        <v>13192769.098000001</v>
      </c>
    </row>
    <row r="17" spans="1:8">
      <c r="A17" s="28">
        <v>9</v>
      </c>
      <c r="B17" s="32" t="s">
        <v>44</v>
      </c>
      <c r="C17" s="33">
        <v>17062704.219999999</v>
      </c>
      <c r="D17" s="33">
        <v>0</v>
      </c>
      <c r="E17" s="34">
        <v>17062704.219999999</v>
      </c>
      <c r="F17" s="35">
        <v>17062704.219999999</v>
      </c>
      <c r="G17" s="36">
        <v>0</v>
      </c>
      <c r="H17" s="37">
        <v>17062704.219999999</v>
      </c>
    </row>
    <row r="18" spans="1:8">
      <c r="A18" s="28">
        <v>10</v>
      </c>
      <c r="B18" s="32" t="s">
        <v>45</v>
      </c>
      <c r="C18" s="33">
        <v>35525140.600000001</v>
      </c>
      <c r="D18" s="33">
        <v>0</v>
      </c>
      <c r="E18" s="34">
        <v>35525140.600000001</v>
      </c>
      <c r="F18" s="35">
        <v>32257229.800000001</v>
      </c>
      <c r="G18" s="36">
        <v>0</v>
      </c>
      <c r="H18" s="37">
        <v>32257229.800000001</v>
      </c>
    </row>
    <row r="19" spans="1:8">
      <c r="A19" s="28">
        <v>11</v>
      </c>
      <c r="B19" s="32" t="s">
        <v>46</v>
      </c>
      <c r="C19" s="33">
        <v>9576829.2733999994</v>
      </c>
      <c r="D19" s="33">
        <v>790209.69019999995</v>
      </c>
      <c r="E19" s="34">
        <v>10367038.963599999</v>
      </c>
      <c r="F19" s="35">
        <v>9263009.4473999981</v>
      </c>
      <c r="G19" s="36">
        <v>878091.0172</v>
      </c>
      <c r="H19" s="37">
        <v>10141100.464599999</v>
      </c>
    </row>
    <row r="20" spans="1:8">
      <c r="A20" s="28">
        <v>12</v>
      </c>
      <c r="B20" s="40" t="s">
        <v>47</v>
      </c>
      <c r="C20" s="34">
        <v>797405818.78011847</v>
      </c>
      <c r="D20" s="34">
        <v>846003842.4561106</v>
      </c>
      <c r="E20" s="34">
        <v>1643409661.2362289</v>
      </c>
      <c r="F20" s="34">
        <v>789477978.09688234</v>
      </c>
      <c r="G20" s="34">
        <v>890257433.53003407</v>
      </c>
      <c r="H20" s="37">
        <v>1679735411.6269164</v>
      </c>
    </row>
    <row r="21" spans="1:8">
      <c r="A21" s="28"/>
      <c r="B21" s="29" t="s">
        <v>48</v>
      </c>
      <c r="C21" s="41"/>
      <c r="D21" s="41"/>
      <c r="E21" s="41"/>
      <c r="F21" s="42"/>
      <c r="G21" s="43"/>
      <c r="H21" s="44"/>
    </row>
    <row r="22" spans="1:8">
      <c r="A22" s="28">
        <v>13</v>
      </c>
      <c r="B22" s="32" t="s">
        <v>49</v>
      </c>
      <c r="C22" s="33">
        <v>17501144.460000001</v>
      </c>
      <c r="D22" s="33">
        <v>0</v>
      </c>
      <c r="E22" s="34">
        <v>17501144.460000001</v>
      </c>
      <c r="F22" s="35">
        <v>25401144.460000001</v>
      </c>
      <c r="G22" s="36">
        <v>42048520</v>
      </c>
      <c r="H22" s="37">
        <v>67449664.460000008</v>
      </c>
    </row>
    <row r="23" spans="1:8">
      <c r="A23" s="28">
        <v>14</v>
      </c>
      <c r="B23" s="32" t="s">
        <v>50</v>
      </c>
      <c r="C23" s="33">
        <v>110318190.83999999</v>
      </c>
      <c r="D23" s="33">
        <v>92955381.019800007</v>
      </c>
      <c r="E23" s="34">
        <v>203273571.85979998</v>
      </c>
      <c r="F23" s="35">
        <v>112766005.34999999</v>
      </c>
      <c r="G23" s="36">
        <v>86469418.479400009</v>
      </c>
      <c r="H23" s="37">
        <v>199235423.8294</v>
      </c>
    </row>
    <row r="24" spans="1:8">
      <c r="A24" s="28">
        <v>15</v>
      </c>
      <c r="B24" s="32" t="s">
        <v>51</v>
      </c>
      <c r="C24" s="33">
        <v>48727518.439999998</v>
      </c>
      <c r="D24" s="33">
        <v>145188901.51440001</v>
      </c>
      <c r="E24" s="34">
        <v>193916419.9544</v>
      </c>
      <c r="F24" s="35">
        <v>40787846.019999996</v>
      </c>
      <c r="G24" s="36">
        <v>131210443.4782</v>
      </c>
      <c r="H24" s="37">
        <v>171998289.4982</v>
      </c>
    </row>
    <row r="25" spans="1:8">
      <c r="A25" s="28">
        <v>16</v>
      </c>
      <c r="B25" s="32" t="s">
        <v>52</v>
      </c>
      <c r="C25" s="33">
        <v>104969617.06999999</v>
      </c>
      <c r="D25" s="33">
        <v>301621652.0323</v>
      </c>
      <c r="E25" s="34">
        <v>406591269.10229999</v>
      </c>
      <c r="F25" s="35">
        <v>86311809.890000001</v>
      </c>
      <c r="G25" s="36">
        <v>304879947.7597</v>
      </c>
      <c r="H25" s="37">
        <v>391191757.64969999</v>
      </c>
    </row>
    <row r="26" spans="1:8">
      <c r="A26" s="28">
        <v>17</v>
      </c>
      <c r="B26" s="32" t="s">
        <v>53</v>
      </c>
      <c r="C26" s="41">
        <v>0</v>
      </c>
      <c r="D26" s="41">
        <v>0</v>
      </c>
      <c r="E26" s="34">
        <v>0</v>
      </c>
      <c r="F26" s="42">
        <v>0</v>
      </c>
      <c r="G26" s="43">
        <v>0</v>
      </c>
      <c r="H26" s="37">
        <v>0</v>
      </c>
    </row>
    <row r="27" spans="1:8">
      <c r="A27" s="28">
        <v>18</v>
      </c>
      <c r="B27" s="32" t="s">
        <v>54</v>
      </c>
      <c r="C27" s="33">
        <v>198312357.38999999</v>
      </c>
      <c r="D27" s="33">
        <v>308945203.73949999</v>
      </c>
      <c r="E27" s="34">
        <v>507257561.12949997</v>
      </c>
      <c r="F27" s="35">
        <v>224561221.43000001</v>
      </c>
      <c r="G27" s="36">
        <v>353904889.34830004</v>
      </c>
      <c r="H27" s="37">
        <v>578466110.77830005</v>
      </c>
    </row>
    <row r="28" spans="1:8">
      <c r="A28" s="28">
        <v>19</v>
      </c>
      <c r="B28" s="32" t="s">
        <v>55</v>
      </c>
      <c r="C28" s="33">
        <v>3072736.14</v>
      </c>
      <c r="D28" s="33">
        <v>8009540.9765000008</v>
      </c>
      <c r="E28" s="34">
        <v>11082277.116500001</v>
      </c>
      <c r="F28" s="35">
        <v>3137769.73</v>
      </c>
      <c r="G28" s="36">
        <v>10712480.544799998</v>
      </c>
      <c r="H28" s="37">
        <v>13850250.274799999</v>
      </c>
    </row>
    <row r="29" spans="1:8">
      <c r="A29" s="28">
        <v>20</v>
      </c>
      <c r="B29" s="32" t="s">
        <v>56</v>
      </c>
      <c r="C29" s="33">
        <v>14869167.23</v>
      </c>
      <c r="D29" s="33">
        <v>10059135.130799998</v>
      </c>
      <c r="E29" s="34">
        <v>24928302.360799998</v>
      </c>
      <c r="F29" s="35">
        <v>8860407.0100000016</v>
      </c>
      <c r="G29" s="36">
        <v>6035207.4503000006</v>
      </c>
      <c r="H29" s="37">
        <v>14895614.460300002</v>
      </c>
    </row>
    <row r="30" spans="1:8">
      <c r="A30" s="28">
        <v>21</v>
      </c>
      <c r="B30" s="32" t="s">
        <v>57</v>
      </c>
      <c r="C30" s="33">
        <v>0</v>
      </c>
      <c r="D30" s="33">
        <v>15485470</v>
      </c>
      <c r="E30" s="34">
        <v>15485470</v>
      </c>
      <c r="F30" s="35">
        <v>0</v>
      </c>
      <c r="G30" s="36">
        <v>14970480</v>
      </c>
      <c r="H30" s="37">
        <v>14970480</v>
      </c>
    </row>
    <row r="31" spans="1:8">
      <c r="A31" s="28">
        <v>22</v>
      </c>
      <c r="B31" s="40" t="s">
        <v>58</v>
      </c>
      <c r="C31" s="34">
        <v>497770731.56999993</v>
      </c>
      <c r="D31" s="34">
        <v>882265284.41330004</v>
      </c>
      <c r="E31" s="34">
        <v>1380036015.9833</v>
      </c>
      <c r="F31" s="34">
        <v>501826203.88999999</v>
      </c>
      <c r="G31" s="34">
        <v>950231387.06069994</v>
      </c>
      <c r="H31" s="37">
        <v>1452057590.9506998</v>
      </c>
    </row>
    <row r="32" spans="1:8">
      <c r="A32" s="28"/>
      <c r="B32" s="29" t="s">
        <v>59</v>
      </c>
      <c r="C32" s="41"/>
      <c r="D32" s="41"/>
      <c r="E32" s="33"/>
      <c r="F32" s="42"/>
      <c r="G32" s="43"/>
      <c r="H32" s="44"/>
    </row>
    <row r="33" spans="1:8">
      <c r="A33" s="28">
        <v>23</v>
      </c>
      <c r="B33" s="32" t="s">
        <v>60</v>
      </c>
      <c r="C33" s="33">
        <v>16181147</v>
      </c>
      <c r="D33" s="41">
        <v>0</v>
      </c>
      <c r="E33" s="34">
        <v>16181147</v>
      </c>
      <c r="F33" s="35">
        <v>16181147</v>
      </c>
      <c r="G33" s="43">
        <v>0</v>
      </c>
      <c r="H33" s="37">
        <v>16181147</v>
      </c>
    </row>
    <row r="34" spans="1:8">
      <c r="A34" s="28">
        <v>24</v>
      </c>
      <c r="B34" s="32" t="s">
        <v>61</v>
      </c>
      <c r="C34" s="33">
        <v>0</v>
      </c>
      <c r="D34" s="41">
        <v>0</v>
      </c>
      <c r="E34" s="34">
        <v>0</v>
      </c>
      <c r="F34" s="35">
        <v>0</v>
      </c>
      <c r="G34" s="43">
        <v>0</v>
      </c>
      <c r="H34" s="37">
        <v>0</v>
      </c>
    </row>
    <row r="35" spans="1:8">
      <c r="A35" s="28">
        <v>25</v>
      </c>
      <c r="B35" s="39" t="s">
        <v>62</v>
      </c>
      <c r="C35" s="33">
        <v>0</v>
      </c>
      <c r="D35" s="41">
        <v>0</v>
      </c>
      <c r="E35" s="34">
        <v>0</v>
      </c>
      <c r="F35" s="35">
        <v>0</v>
      </c>
      <c r="G35" s="43">
        <v>0</v>
      </c>
      <c r="H35" s="37">
        <v>0</v>
      </c>
    </row>
    <row r="36" spans="1:8">
      <c r="A36" s="28">
        <v>26</v>
      </c>
      <c r="B36" s="32" t="s">
        <v>63</v>
      </c>
      <c r="C36" s="33">
        <v>76412652.799999997</v>
      </c>
      <c r="D36" s="41">
        <v>0</v>
      </c>
      <c r="E36" s="34">
        <v>76412652.799999997</v>
      </c>
      <c r="F36" s="35">
        <v>76412652.799999997</v>
      </c>
      <c r="G36" s="43">
        <v>0</v>
      </c>
      <c r="H36" s="37">
        <v>76412652.799999997</v>
      </c>
    </row>
    <row r="37" spans="1:8">
      <c r="A37" s="28">
        <v>27</v>
      </c>
      <c r="B37" s="32" t="s">
        <v>64</v>
      </c>
      <c r="C37" s="33">
        <v>145644220.53</v>
      </c>
      <c r="D37" s="41">
        <v>0</v>
      </c>
      <c r="E37" s="34">
        <v>145644220.53</v>
      </c>
      <c r="F37" s="35">
        <v>138459629.03</v>
      </c>
      <c r="G37" s="43">
        <v>0</v>
      </c>
      <c r="H37" s="37">
        <v>138459629.03</v>
      </c>
    </row>
    <row r="38" spans="1:8">
      <c r="A38" s="28">
        <v>28</v>
      </c>
      <c r="B38" s="32" t="s">
        <v>65</v>
      </c>
      <c r="C38" s="33">
        <v>15622274.9705</v>
      </c>
      <c r="D38" s="41">
        <v>0</v>
      </c>
      <c r="E38" s="34">
        <v>15622274.9705</v>
      </c>
      <c r="F38" s="35">
        <v>-12888958.330000006</v>
      </c>
      <c r="G38" s="43">
        <v>0</v>
      </c>
      <c r="H38" s="37">
        <v>-12888958.330000006</v>
      </c>
    </row>
    <row r="39" spans="1:8">
      <c r="A39" s="28">
        <v>29</v>
      </c>
      <c r="B39" s="32" t="s">
        <v>66</v>
      </c>
      <c r="C39" s="33">
        <v>9513350.1799999997</v>
      </c>
      <c r="D39" s="41">
        <v>0</v>
      </c>
      <c r="E39" s="34">
        <v>9513350.1799999997</v>
      </c>
      <c r="F39" s="35">
        <v>9513350.1799999997</v>
      </c>
      <c r="G39" s="43">
        <v>0</v>
      </c>
      <c r="H39" s="37">
        <v>9513350.1799999997</v>
      </c>
    </row>
    <row r="40" spans="1:8">
      <c r="A40" s="28">
        <v>30</v>
      </c>
      <c r="B40" s="285" t="s">
        <v>263</v>
      </c>
      <c r="C40" s="33">
        <v>263373645.48049998</v>
      </c>
      <c r="D40" s="41">
        <v>0</v>
      </c>
      <c r="E40" s="34">
        <v>263373645.48049998</v>
      </c>
      <c r="F40" s="35">
        <v>227677820.67999998</v>
      </c>
      <c r="G40" s="43">
        <v>0</v>
      </c>
      <c r="H40" s="37">
        <v>227677820.67999998</v>
      </c>
    </row>
    <row r="41" spans="1:8" ht="15" thickBot="1">
      <c r="A41" s="45">
        <v>31</v>
      </c>
      <c r="B41" s="46" t="s">
        <v>67</v>
      </c>
      <c r="C41" s="47">
        <v>761144377.05049992</v>
      </c>
      <c r="D41" s="47">
        <v>882265284.41330004</v>
      </c>
      <c r="E41" s="47">
        <v>1643409661.4638</v>
      </c>
      <c r="F41" s="47">
        <v>729504024.56999993</v>
      </c>
      <c r="G41" s="47">
        <v>950231387.06069994</v>
      </c>
      <c r="H41" s="48">
        <v>1679735411.6306999</v>
      </c>
    </row>
    <row r="43" spans="1:8">
      <c r="B43" s="4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view="pageBreakPreview" zoomScale="60" zoomScaleNormal="100" workbookViewId="0">
      <pane xSplit="1" ySplit="6" topLeftCell="B7" activePane="bottomRight" state="frozen"/>
      <selection activeCell="B9" sqref="B9"/>
      <selection pane="topRight" activeCell="B9" sqref="B9"/>
      <selection pane="bottomLeft" activeCell="B9" sqref="B9"/>
      <selection pane="bottomRight" activeCell="B3" sqref="B3"/>
    </sheetView>
  </sheetViews>
  <sheetFormatPr defaultColWidth="9.140625" defaultRowHeight="12.75"/>
  <cols>
    <col min="1" max="1" width="9.5703125" style="4" bestFit="1" customWidth="1"/>
    <col min="2" max="2" width="89.140625" style="4" customWidth="1"/>
    <col min="3" max="8" width="12.7109375" style="4" customWidth="1"/>
    <col min="9" max="16384" width="9.140625" style="4"/>
  </cols>
  <sheetData>
    <row r="1" spans="1:8">
      <c r="A1" s="2" t="s">
        <v>30</v>
      </c>
      <c r="B1" s="3" t="str">
        <f>'Info '!C2</f>
        <v>JSC "BasisBank"</v>
      </c>
      <c r="C1" s="3"/>
    </row>
    <row r="2" spans="1:8">
      <c r="A2" s="2" t="s">
        <v>31</v>
      </c>
      <c r="B2" s="441">
        <f>'1. key ratios '!B2</f>
        <v>44377</v>
      </c>
      <c r="C2" s="441"/>
      <c r="D2" s="7"/>
      <c r="E2" s="7"/>
      <c r="F2" s="7"/>
      <c r="G2" s="7"/>
      <c r="H2" s="7"/>
    </row>
    <row r="3" spans="1:8">
      <c r="A3" s="2"/>
      <c r="B3" s="3"/>
      <c r="C3" s="6"/>
      <c r="D3" s="7"/>
      <c r="E3" s="7"/>
      <c r="F3" s="7"/>
      <c r="G3" s="7"/>
      <c r="H3" s="7"/>
    </row>
    <row r="4" spans="1:8" ht="13.5" thickBot="1">
      <c r="A4" s="51" t="s">
        <v>192</v>
      </c>
      <c r="B4" s="238" t="s">
        <v>22</v>
      </c>
      <c r="C4" s="575"/>
      <c r="D4" s="576"/>
      <c r="E4" s="576"/>
      <c r="F4" s="576"/>
      <c r="G4" s="576"/>
      <c r="H4" s="577" t="s">
        <v>73</v>
      </c>
    </row>
    <row r="5" spans="1:8">
      <c r="A5" s="53" t="s">
        <v>6</v>
      </c>
      <c r="B5" s="54"/>
      <c r="C5" s="675" t="s">
        <v>68</v>
      </c>
      <c r="D5" s="676"/>
      <c r="E5" s="677"/>
      <c r="F5" s="675" t="s">
        <v>72</v>
      </c>
      <c r="G5" s="676"/>
      <c r="H5" s="678"/>
    </row>
    <row r="6" spans="1:8">
      <c r="A6" s="55" t="s">
        <v>6</v>
      </c>
      <c r="B6" s="56"/>
      <c r="C6" s="578" t="s">
        <v>69</v>
      </c>
      <c r="D6" s="578" t="s">
        <v>70</v>
      </c>
      <c r="E6" s="578" t="s">
        <v>71</v>
      </c>
      <c r="F6" s="578" t="s">
        <v>69</v>
      </c>
      <c r="G6" s="578" t="s">
        <v>70</v>
      </c>
      <c r="H6" s="579" t="s">
        <v>71</v>
      </c>
    </row>
    <row r="7" spans="1:8">
      <c r="A7" s="58"/>
      <c r="B7" s="238" t="s">
        <v>191</v>
      </c>
      <c r="C7" s="580"/>
      <c r="D7" s="580"/>
      <c r="E7" s="580"/>
      <c r="F7" s="580"/>
      <c r="G7" s="580"/>
      <c r="H7" s="581"/>
    </row>
    <row r="8" spans="1:8">
      <c r="A8" s="58">
        <v>1</v>
      </c>
      <c r="B8" s="59" t="s">
        <v>190</v>
      </c>
      <c r="C8" s="580">
        <v>726542.94</v>
      </c>
      <c r="D8" s="580">
        <v>-442047.52</v>
      </c>
      <c r="E8" s="582">
        <v>284495.41999999993</v>
      </c>
      <c r="F8" s="580">
        <v>1523055.64</v>
      </c>
      <c r="G8" s="580">
        <v>550147.61</v>
      </c>
      <c r="H8" s="583">
        <v>2073203.25</v>
      </c>
    </row>
    <row r="9" spans="1:8">
      <c r="A9" s="58">
        <v>2</v>
      </c>
      <c r="B9" s="59" t="s">
        <v>189</v>
      </c>
      <c r="C9" s="584">
        <v>28620275.030000001</v>
      </c>
      <c r="D9" s="584">
        <v>20768518.0605</v>
      </c>
      <c r="E9" s="582">
        <v>49388793.090499997</v>
      </c>
      <c r="F9" s="584">
        <v>25486591.970000003</v>
      </c>
      <c r="G9" s="584">
        <v>20510526.019999996</v>
      </c>
      <c r="H9" s="583">
        <v>45997117.989999995</v>
      </c>
    </row>
    <row r="10" spans="1:8">
      <c r="A10" s="58">
        <v>2.1</v>
      </c>
      <c r="B10" s="60" t="s">
        <v>188</v>
      </c>
      <c r="C10" s="580">
        <v>0</v>
      </c>
      <c r="D10" s="580">
        <v>0</v>
      </c>
      <c r="E10" s="582">
        <v>0</v>
      </c>
      <c r="F10" s="580">
        <v>0</v>
      </c>
      <c r="G10" s="580">
        <v>0</v>
      </c>
      <c r="H10" s="583">
        <v>0</v>
      </c>
    </row>
    <row r="11" spans="1:8">
      <c r="A11" s="58">
        <v>2.2000000000000002</v>
      </c>
      <c r="B11" s="60" t="s">
        <v>187</v>
      </c>
      <c r="C11" s="580">
        <v>6718956.54</v>
      </c>
      <c r="D11" s="580">
        <v>9814205.7492999993</v>
      </c>
      <c r="E11" s="582">
        <v>16533162.289299998</v>
      </c>
      <c r="F11" s="580">
        <v>4381810.83</v>
      </c>
      <c r="G11" s="580">
        <v>10522697.08</v>
      </c>
      <c r="H11" s="583">
        <v>14904507.91</v>
      </c>
    </row>
    <row r="12" spans="1:8">
      <c r="A12" s="58">
        <v>2.2999999999999998</v>
      </c>
      <c r="B12" s="60" t="s">
        <v>186</v>
      </c>
      <c r="C12" s="580">
        <v>2138951.9900000002</v>
      </c>
      <c r="D12" s="580">
        <v>272416.01</v>
      </c>
      <c r="E12" s="582">
        <v>2411368</v>
      </c>
      <c r="F12" s="580">
        <v>1861293.86</v>
      </c>
      <c r="G12" s="580">
        <v>0</v>
      </c>
      <c r="H12" s="583">
        <v>1861293.86</v>
      </c>
    </row>
    <row r="13" spans="1:8">
      <c r="A13" s="58">
        <v>2.4</v>
      </c>
      <c r="B13" s="60" t="s">
        <v>185</v>
      </c>
      <c r="C13" s="580">
        <v>981437.06</v>
      </c>
      <c r="D13" s="580">
        <v>56836.05</v>
      </c>
      <c r="E13" s="582">
        <v>1038273.1100000001</v>
      </c>
      <c r="F13" s="580">
        <v>915144.99</v>
      </c>
      <c r="G13" s="580">
        <v>193453.89</v>
      </c>
      <c r="H13" s="583">
        <v>1108598.8799999999</v>
      </c>
    </row>
    <row r="14" spans="1:8">
      <c r="A14" s="58">
        <v>2.5</v>
      </c>
      <c r="B14" s="60" t="s">
        <v>184</v>
      </c>
      <c r="C14" s="580">
        <v>1523878.45</v>
      </c>
      <c r="D14" s="580">
        <v>2258572.4700000002</v>
      </c>
      <c r="E14" s="582">
        <v>3782450.92</v>
      </c>
      <c r="F14" s="580">
        <v>1785007.96</v>
      </c>
      <c r="G14" s="580">
        <v>1998584.69</v>
      </c>
      <c r="H14" s="583">
        <v>3783592.65</v>
      </c>
    </row>
    <row r="15" spans="1:8">
      <c r="A15" s="58">
        <v>2.6</v>
      </c>
      <c r="B15" s="60" t="s">
        <v>183</v>
      </c>
      <c r="C15" s="580">
        <v>704810.96</v>
      </c>
      <c r="D15" s="580">
        <v>526335.76</v>
      </c>
      <c r="E15" s="582">
        <v>1231146.72</v>
      </c>
      <c r="F15" s="580">
        <v>528486.16</v>
      </c>
      <c r="G15" s="580">
        <v>540200.53</v>
      </c>
      <c r="H15" s="583">
        <v>1068686.69</v>
      </c>
    </row>
    <row r="16" spans="1:8">
      <c r="A16" s="58">
        <v>2.7</v>
      </c>
      <c r="B16" s="60" t="s">
        <v>182</v>
      </c>
      <c r="C16" s="580">
        <v>27828.28</v>
      </c>
      <c r="D16" s="580">
        <v>36040.74</v>
      </c>
      <c r="E16" s="582">
        <v>63869.02</v>
      </c>
      <c r="F16" s="580">
        <v>44704.27</v>
      </c>
      <c r="G16" s="580">
        <v>22126.95</v>
      </c>
      <c r="H16" s="583">
        <v>66831.22</v>
      </c>
    </row>
    <row r="17" spans="1:8">
      <c r="A17" s="58">
        <v>2.8</v>
      </c>
      <c r="B17" s="60" t="s">
        <v>181</v>
      </c>
      <c r="C17" s="580">
        <v>12066447.33</v>
      </c>
      <c r="D17" s="580">
        <v>5271052.3011999996</v>
      </c>
      <c r="E17" s="582">
        <v>17337499.631200001</v>
      </c>
      <c r="F17" s="580">
        <v>11028038.529999999</v>
      </c>
      <c r="G17" s="580">
        <v>4721641.8</v>
      </c>
      <c r="H17" s="583">
        <v>15749680.329999998</v>
      </c>
    </row>
    <row r="18" spans="1:8">
      <c r="A18" s="58">
        <v>2.9</v>
      </c>
      <c r="B18" s="60" t="s">
        <v>180</v>
      </c>
      <c r="C18" s="580">
        <v>4457964.42</v>
      </c>
      <c r="D18" s="580">
        <v>2533058.98</v>
      </c>
      <c r="E18" s="582">
        <v>6991023.4000000004</v>
      </c>
      <c r="F18" s="580">
        <v>4942105.37</v>
      </c>
      <c r="G18" s="580">
        <v>2511821.08</v>
      </c>
      <c r="H18" s="583">
        <v>7453926.4500000002</v>
      </c>
    </row>
    <row r="19" spans="1:8">
      <c r="A19" s="58">
        <v>3</v>
      </c>
      <c r="B19" s="59" t="s">
        <v>179</v>
      </c>
      <c r="C19" s="580">
        <v>431822.31</v>
      </c>
      <c r="D19" s="580">
        <v>312776.59000000003</v>
      </c>
      <c r="E19" s="582">
        <v>744598.9</v>
      </c>
      <c r="F19" s="580">
        <v>379130.11</v>
      </c>
      <c r="G19" s="580">
        <v>353225.56</v>
      </c>
      <c r="H19" s="583">
        <v>732355.66999999993</v>
      </c>
    </row>
    <row r="20" spans="1:8">
      <c r="A20" s="58">
        <v>4</v>
      </c>
      <c r="B20" s="59" t="s">
        <v>178</v>
      </c>
      <c r="C20" s="580">
        <v>8978514.0199999996</v>
      </c>
      <c r="D20" s="580">
        <v>843837.58</v>
      </c>
      <c r="E20" s="582">
        <v>9822351.5999999996</v>
      </c>
      <c r="F20" s="580">
        <v>7907915.8099999996</v>
      </c>
      <c r="G20" s="580">
        <v>725577.75</v>
      </c>
      <c r="H20" s="583">
        <v>8633493.5599999987</v>
      </c>
    </row>
    <row r="21" spans="1:8">
      <c r="A21" s="58">
        <v>5</v>
      </c>
      <c r="B21" s="59" t="s">
        <v>177</v>
      </c>
      <c r="C21" s="580">
        <v>763050.3</v>
      </c>
      <c r="D21" s="580">
        <v>309456.40999999997</v>
      </c>
      <c r="E21" s="582">
        <v>1072506.71</v>
      </c>
      <c r="F21" s="580">
        <v>891846.84</v>
      </c>
      <c r="G21" s="580">
        <v>539230.16</v>
      </c>
      <c r="H21" s="583">
        <v>1431077</v>
      </c>
    </row>
    <row r="22" spans="1:8">
      <c r="A22" s="58">
        <v>6</v>
      </c>
      <c r="B22" s="61" t="s">
        <v>176</v>
      </c>
      <c r="C22" s="584">
        <v>39520204.600000001</v>
      </c>
      <c r="D22" s="584">
        <v>21792541.120499998</v>
      </c>
      <c r="E22" s="582">
        <v>61312745.7205</v>
      </c>
      <c r="F22" s="584">
        <v>36188540.370000005</v>
      </c>
      <c r="G22" s="584">
        <v>22678707.099999994</v>
      </c>
      <c r="H22" s="583">
        <v>58867247.469999999</v>
      </c>
    </row>
    <row r="23" spans="1:8">
      <c r="A23" s="58"/>
      <c r="B23" s="238" t="s">
        <v>175</v>
      </c>
      <c r="C23" s="585"/>
      <c r="D23" s="585"/>
      <c r="E23" s="586"/>
      <c r="F23" s="585"/>
      <c r="G23" s="585"/>
      <c r="H23" s="587"/>
    </row>
    <row r="24" spans="1:8">
      <c r="A24" s="58">
        <v>7</v>
      </c>
      <c r="B24" s="59" t="s">
        <v>174</v>
      </c>
      <c r="C24" s="580">
        <v>5815704.1200000001</v>
      </c>
      <c r="D24" s="580">
        <v>1260030.8700000001</v>
      </c>
      <c r="E24" s="582">
        <v>7075734.9900000002</v>
      </c>
      <c r="F24" s="580">
        <v>4233600.74</v>
      </c>
      <c r="G24" s="580">
        <v>1145585.42</v>
      </c>
      <c r="H24" s="583">
        <v>5379186.1600000001</v>
      </c>
    </row>
    <row r="25" spans="1:8">
      <c r="A25" s="58">
        <v>8</v>
      </c>
      <c r="B25" s="59" t="s">
        <v>173</v>
      </c>
      <c r="C25" s="580">
        <v>5278036.18</v>
      </c>
      <c r="D25" s="580">
        <v>4125944.24</v>
      </c>
      <c r="E25" s="582">
        <v>9403980.4199999999</v>
      </c>
      <c r="F25" s="580">
        <v>4152840.04</v>
      </c>
      <c r="G25" s="580">
        <v>4984585.16</v>
      </c>
      <c r="H25" s="583">
        <v>9137425.1999999993</v>
      </c>
    </row>
    <row r="26" spans="1:8">
      <c r="A26" s="58">
        <v>9</v>
      </c>
      <c r="B26" s="59" t="s">
        <v>172</v>
      </c>
      <c r="C26" s="580">
        <v>376317.09</v>
      </c>
      <c r="D26" s="580">
        <v>7152.54</v>
      </c>
      <c r="E26" s="582">
        <v>383469.63</v>
      </c>
      <c r="F26" s="580">
        <v>598940.69999999995</v>
      </c>
      <c r="G26" s="580">
        <v>103749.59</v>
      </c>
      <c r="H26" s="583">
        <v>702690.28999999992</v>
      </c>
    </row>
    <row r="27" spans="1:8">
      <c r="A27" s="58">
        <v>10</v>
      </c>
      <c r="B27" s="59" t="s">
        <v>171</v>
      </c>
      <c r="C27" s="580">
        <v>105125.24</v>
      </c>
      <c r="D27" s="580">
        <v>158268.96</v>
      </c>
      <c r="E27" s="582">
        <v>263394.2</v>
      </c>
      <c r="F27" s="580">
        <v>103723.31</v>
      </c>
      <c r="G27" s="580">
        <v>0</v>
      </c>
      <c r="H27" s="583">
        <v>103723.31</v>
      </c>
    </row>
    <row r="28" spans="1:8">
      <c r="A28" s="58">
        <v>11</v>
      </c>
      <c r="B28" s="59" t="s">
        <v>170</v>
      </c>
      <c r="C28" s="580">
        <v>7948633.54</v>
      </c>
      <c r="D28" s="580">
        <v>6138199.71</v>
      </c>
      <c r="E28" s="582">
        <v>14086833.25</v>
      </c>
      <c r="F28" s="580">
        <v>10910341.99</v>
      </c>
      <c r="G28" s="580">
        <v>8462415.5199999996</v>
      </c>
      <c r="H28" s="583">
        <v>19372757.509999998</v>
      </c>
    </row>
    <row r="29" spans="1:8">
      <c r="A29" s="58">
        <v>12</v>
      </c>
      <c r="B29" s="59" t="s">
        <v>169</v>
      </c>
      <c r="C29" s="580">
        <v>1123.5</v>
      </c>
      <c r="D29" s="580">
        <v>143763.57</v>
      </c>
      <c r="E29" s="582">
        <v>144887.07</v>
      </c>
      <c r="F29" s="580"/>
      <c r="G29" s="580"/>
      <c r="H29" s="583">
        <v>0</v>
      </c>
    </row>
    <row r="30" spans="1:8">
      <c r="A30" s="58">
        <v>13</v>
      </c>
      <c r="B30" s="62" t="s">
        <v>168</v>
      </c>
      <c r="C30" s="584">
        <v>19524939.670000002</v>
      </c>
      <c r="D30" s="584">
        <v>11833359.890000001</v>
      </c>
      <c r="E30" s="582">
        <v>31358299.560000002</v>
      </c>
      <c r="F30" s="584">
        <v>19999446.780000001</v>
      </c>
      <c r="G30" s="584">
        <v>14696335.689999999</v>
      </c>
      <c r="H30" s="583">
        <v>34695782.469999999</v>
      </c>
    </row>
    <row r="31" spans="1:8">
      <c r="A31" s="58">
        <v>14</v>
      </c>
      <c r="B31" s="62" t="s">
        <v>167</v>
      </c>
      <c r="C31" s="584">
        <v>19995264.93</v>
      </c>
      <c r="D31" s="584">
        <v>9959181.2304999977</v>
      </c>
      <c r="E31" s="582">
        <v>29954446.160499997</v>
      </c>
      <c r="F31" s="584">
        <v>16189093.590000004</v>
      </c>
      <c r="G31" s="584">
        <v>7982371.4099999946</v>
      </c>
      <c r="H31" s="583">
        <v>24171465</v>
      </c>
    </row>
    <row r="32" spans="1:8">
      <c r="A32" s="58"/>
      <c r="B32" s="63"/>
      <c r="C32" s="588"/>
      <c r="D32" s="589"/>
      <c r="E32" s="586"/>
      <c r="F32" s="589"/>
      <c r="G32" s="589"/>
      <c r="H32" s="587"/>
    </row>
    <row r="33" spans="1:8">
      <c r="A33" s="58"/>
      <c r="B33" s="63" t="s">
        <v>166</v>
      </c>
      <c r="C33" s="585"/>
      <c r="D33" s="585"/>
      <c r="E33" s="586"/>
      <c r="F33" s="585"/>
      <c r="G33" s="585"/>
      <c r="H33" s="587"/>
    </row>
    <row r="34" spans="1:8">
      <c r="A34" s="58">
        <v>15</v>
      </c>
      <c r="B34" s="64" t="s">
        <v>165</v>
      </c>
      <c r="C34" s="582">
        <v>917666.93000000017</v>
      </c>
      <c r="D34" s="582">
        <v>-891763.04999999981</v>
      </c>
      <c r="E34" s="582">
        <v>25903.880000000354</v>
      </c>
      <c r="F34" s="582">
        <v>676549.41000000015</v>
      </c>
      <c r="G34" s="582">
        <v>-180601.47999999998</v>
      </c>
      <c r="H34" s="582">
        <v>495947.93000000017</v>
      </c>
    </row>
    <row r="35" spans="1:8">
      <c r="A35" s="58">
        <v>15.1</v>
      </c>
      <c r="B35" s="60" t="s">
        <v>164</v>
      </c>
      <c r="C35" s="580">
        <v>2524262.39</v>
      </c>
      <c r="D35" s="580">
        <v>1569536.04</v>
      </c>
      <c r="E35" s="582">
        <v>4093798.43</v>
      </c>
      <c r="F35" s="580">
        <v>1884179.06</v>
      </c>
      <c r="G35" s="580">
        <v>1123790.24</v>
      </c>
      <c r="H35" s="582">
        <v>3007969.3</v>
      </c>
    </row>
    <row r="36" spans="1:8">
      <c r="A36" s="58">
        <v>15.2</v>
      </c>
      <c r="B36" s="60" t="s">
        <v>163</v>
      </c>
      <c r="C36" s="580">
        <v>1606595.46</v>
      </c>
      <c r="D36" s="580">
        <v>2461299.09</v>
      </c>
      <c r="E36" s="582">
        <v>4067894.55</v>
      </c>
      <c r="F36" s="580">
        <v>1207629.6499999999</v>
      </c>
      <c r="G36" s="580">
        <v>1304391.72</v>
      </c>
      <c r="H36" s="582">
        <v>2512021.37</v>
      </c>
    </row>
    <row r="37" spans="1:8">
      <c r="A37" s="58">
        <v>16</v>
      </c>
      <c r="B37" s="59" t="s">
        <v>162</v>
      </c>
      <c r="C37" s="590">
        <v>0</v>
      </c>
      <c r="D37" s="590">
        <v>0</v>
      </c>
      <c r="E37" s="591">
        <v>0</v>
      </c>
      <c r="F37" s="590">
        <v>0</v>
      </c>
      <c r="G37" s="590">
        <v>0</v>
      </c>
      <c r="H37" s="591">
        <v>0</v>
      </c>
    </row>
    <row r="38" spans="1:8">
      <c r="A38" s="58">
        <v>17</v>
      </c>
      <c r="B38" s="59" t="s">
        <v>161</v>
      </c>
      <c r="C38" s="590">
        <v>-387915.91</v>
      </c>
      <c r="D38" s="590">
        <v>0</v>
      </c>
      <c r="E38" s="591">
        <v>-387915.91</v>
      </c>
      <c r="F38" s="590">
        <v>0</v>
      </c>
      <c r="G38" s="590">
        <v>0</v>
      </c>
      <c r="H38" s="591">
        <v>0</v>
      </c>
    </row>
    <row r="39" spans="1:8">
      <c r="A39" s="58">
        <v>18</v>
      </c>
      <c r="B39" s="59" t="s">
        <v>160</v>
      </c>
      <c r="C39" s="590">
        <v>0</v>
      </c>
      <c r="D39" s="590">
        <v>0</v>
      </c>
      <c r="E39" s="591">
        <v>0</v>
      </c>
      <c r="F39" s="590">
        <v>0</v>
      </c>
      <c r="G39" s="590">
        <v>0</v>
      </c>
      <c r="H39" s="591">
        <v>0</v>
      </c>
    </row>
    <row r="40" spans="1:8">
      <c r="A40" s="58">
        <v>19</v>
      </c>
      <c r="B40" s="59" t="s">
        <v>159</v>
      </c>
      <c r="C40" s="590">
        <v>215274.72</v>
      </c>
      <c r="D40" s="590"/>
      <c r="E40" s="591">
        <v>215274.72</v>
      </c>
      <c r="F40" s="590">
        <v>2533526.67</v>
      </c>
      <c r="G40" s="590"/>
      <c r="H40" s="591">
        <v>2533526.67</v>
      </c>
    </row>
    <row r="41" spans="1:8">
      <c r="A41" s="58">
        <v>20</v>
      </c>
      <c r="B41" s="59" t="s">
        <v>158</v>
      </c>
      <c r="C41" s="590">
        <v>490260.51</v>
      </c>
      <c r="D41" s="590"/>
      <c r="E41" s="591">
        <v>490260.51</v>
      </c>
      <c r="F41" s="590">
        <v>-2083280.63</v>
      </c>
      <c r="G41" s="590"/>
      <c r="H41" s="591">
        <v>-2083280.63</v>
      </c>
    </row>
    <row r="42" spans="1:8">
      <c r="A42" s="58">
        <v>21</v>
      </c>
      <c r="B42" s="59" t="s">
        <v>157</v>
      </c>
      <c r="C42" s="590">
        <v>-155993.22</v>
      </c>
      <c r="D42" s="590">
        <v>0</v>
      </c>
      <c r="E42" s="591">
        <v>-155993.22</v>
      </c>
      <c r="F42" s="590">
        <v>899154.34</v>
      </c>
      <c r="G42" s="590">
        <v>0</v>
      </c>
      <c r="H42" s="591">
        <v>899154.34</v>
      </c>
    </row>
    <row r="43" spans="1:8">
      <c r="A43" s="58">
        <v>22</v>
      </c>
      <c r="B43" s="59" t="s">
        <v>156</v>
      </c>
      <c r="C43" s="590">
        <v>363801.08</v>
      </c>
      <c r="D43" s="590">
        <v>481.03</v>
      </c>
      <c r="E43" s="591">
        <v>364282.11000000004</v>
      </c>
      <c r="F43" s="590">
        <v>409419.56</v>
      </c>
      <c r="G43" s="590">
        <v>31159.21</v>
      </c>
      <c r="H43" s="591">
        <v>440578.77</v>
      </c>
    </row>
    <row r="44" spans="1:8">
      <c r="A44" s="58">
        <v>23</v>
      </c>
      <c r="B44" s="59" t="s">
        <v>155</v>
      </c>
      <c r="C44" s="590">
        <v>414953.53</v>
      </c>
      <c r="D44" s="590">
        <v>181700.06</v>
      </c>
      <c r="E44" s="591">
        <v>596653.59000000008</v>
      </c>
      <c r="F44" s="590">
        <v>333804.52</v>
      </c>
      <c r="G44" s="590">
        <v>469394.18</v>
      </c>
      <c r="H44" s="591">
        <v>803198.7</v>
      </c>
    </row>
    <row r="45" spans="1:8">
      <c r="A45" s="58">
        <v>24</v>
      </c>
      <c r="B45" s="62" t="s">
        <v>269</v>
      </c>
      <c r="C45" s="592">
        <v>1858047.6400000004</v>
      </c>
      <c r="D45" s="592">
        <v>-709581.95999999973</v>
      </c>
      <c r="E45" s="591">
        <v>1148465.6800000006</v>
      </c>
      <c r="F45" s="592">
        <v>2769173.87</v>
      </c>
      <c r="G45" s="592">
        <v>319951.91000000003</v>
      </c>
      <c r="H45" s="591">
        <v>3089125.7800000003</v>
      </c>
    </row>
    <row r="46" spans="1:8">
      <c r="A46" s="58"/>
      <c r="B46" s="238" t="s">
        <v>154</v>
      </c>
      <c r="C46" s="593"/>
      <c r="D46" s="593"/>
      <c r="E46" s="594"/>
      <c r="F46" s="593"/>
      <c r="G46" s="593"/>
      <c r="H46" s="595"/>
    </row>
    <row r="47" spans="1:8">
      <c r="A47" s="58">
        <v>25</v>
      </c>
      <c r="B47" s="59" t="s">
        <v>153</v>
      </c>
      <c r="C47" s="590">
        <v>98502.88</v>
      </c>
      <c r="D47" s="590">
        <v>132946.75</v>
      </c>
      <c r="E47" s="591">
        <v>231449.63</v>
      </c>
      <c r="F47" s="590">
        <v>100087.43</v>
      </c>
      <c r="G47" s="590">
        <v>127975.37</v>
      </c>
      <c r="H47" s="596">
        <v>228062.8</v>
      </c>
    </row>
    <row r="48" spans="1:8">
      <c r="A48" s="58">
        <v>26</v>
      </c>
      <c r="B48" s="59" t="s">
        <v>152</v>
      </c>
      <c r="C48" s="590">
        <v>889647.73</v>
      </c>
      <c r="D48" s="590">
        <v>6911.28</v>
      </c>
      <c r="E48" s="591">
        <v>896559.01</v>
      </c>
      <c r="F48" s="590">
        <v>986239.46</v>
      </c>
      <c r="G48" s="590">
        <v>2611.5500000000002</v>
      </c>
      <c r="H48" s="596">
        <v>988851.01</v>
      </c>
    </row>
    <row r="49" spans="1:8">
      <c r="A49" s="58">
        <v>27</v>
      </c>
      <c r="B49" s="59" t="s">
        <v>151</v>
      </c>
      <c r="C49" s="590">
        <v>9153520.8499999996</v>
      </c>
      <c r="D49" s="590"/>
      <c r="E49" s="591">
        <v>9153520.8499999996</v>
      </c>
      <c r="F49" s="590">
        <v>8714334.4700000007</v>
      </c>
      <c r="G49" s="590"/>
      <c r="H49" s="596">
        <v>8714334.4700000007</v>
      </c>
    </row>
    <row r="50" spans="1:8">
      <c r="A50" s="58">
        <v>28</v>
      </c>
      <c r="B50" s="59" t="s">
        <v>150</v>
      </c>
      <c r="C50" s="590">
        <v>31342.13</v>
      </c>
      <c r="D50" s="590"/>
      <c r="E50" s="591">
        <v>31342.13</v>
      </c>
      <c r="F50" s="590">
        <v>36140.65</v>
      </c>
      <c r="G50" s="590"/>
      <c r="H50" s="596">
        <v>36140.65</v>
      </c>
    </row>
    <row r="51" spans="1:8">
      <c r="A51" s="58">
        <v>29</v>
      </c>
      <c r="B51" s="59" t="s">
        <v>149</v>
      </c>
      <c r="C51" s="590">
        <v>2308775.34</v>
      </c>
      <c r="D51" s="590"/>
      <c r="E51" s="591">
        <v>2308775.34</v>
      </c>
      <c r="F51" s="590">
        <v>1752367.27</v>
      </c>
      <c r="G51" s="590"/>
      <c r="H51" s="596">
        <v>1752367.27</v>
      </c>
    </row>
    <row r="52" spans="1:8">
      <c r="A52" s="58">
        <v>30</v>
      </c>
      <c r="B52" s="59" t="s">
        <v>148</v>
      </c>
      <c r="C52" s="590">
        <v>1998041</v>
      </c>
      <c r="D52" s="590">
        <v>57858.77</v>
      </c>
      <c r="E52" s="591">
        <v>2055899.77</v>
      </c>
      <c r="F52" s="590">
        <v>1728031.8</v>
      </c>
      <c r="G52" s="590">
        <v>47610.25</v>
      </c>
      <c r="H52" s="596">
        <v>1775642.05</v>
      </c>
    </row>
    <row r="53" spans="1:8">
      <c r="A53" s="58">
        <v>31</v>
      </c>
      <c r="B53" s="62" t="s">
        <v>270</v>
      </c>
      <c r="C53" s="592">
        <v>14479829.93</v>
      </c>
      <c r="D53" s="592">
        <v>197716.8</v>
      </c>
      <c r="E53" s="591">
        <v>14677546.73</v>
      </c>
      <c r="F53" s="592">
        <v>13317201.080000002</v>
      </c>
      <c r="G53" s="592">
        <v>178197.16999999998</v>
      </c>
      <c r="H53" s="591">
        <v>13495398.250000002</v>
      </c>
    </row>
    <row r="54" spans="1:8">
      <c r="A54" s="58">
        <v>32</v>
      </c>
      <c r="B54" s="62" t="s">
        <v>271</v>
      </c>
      <c r="C54" s="592">
        <v>-12621782.289999999</v>
      </c>
      <c r="D54" s="592">
        <v>-907298.75999999978</v>
      </c>
      <c r="E54" s="591">
        <v>-13529081.049999999</v>
      </c>
      <c r="F54" s="592">
        <v>-10548027.210000001</v>
      </c>
      <c r="G54" s="592">
        <v>141754.74000000005</v>
      </c>
      <c r="H54" s="591">
        <v>-10406272.470000001</v>
      </c>
    </row>
    <row r="55" spans="1:8">
      <c r="A55" s="58"/>
      <c r="B55" s="63"/>
      <c r="C55" s="597"/>
      <c r="D55" s="597"/>
      <c r="E55" s="594"/>
      <c r="F55" s="597"/>
      <c r="G55" s="597"/>
      <c r="H55" s="595"/>
    </row>
    <row r="56" spans="1:8">
      <c r="A56" s="58">
        <v>33</v>
      </c>
      <c r="B56" s="62" t="s">
        <v>147</v>
      </c>
      <c r="C56" s="592">
        <v>7373482.6400000006</v>
      </c>
      <c r="D56" s="592">
        <v>9051882.470499998</v>
      </c>
      <c r="E56" s="591">
        <v>16425365.110499999</v>
      </c>
      <c r="F56" s="592">
        <v>5641066.3800000027</v>
      </c>
      <c r="G56" s="592">
        <v>8124126.1499999948</v>
      </c>
      <c r="H56" s="596">
        <v>13765192.529999997</v>
      </c>
    </row>
    <row r="57" spans="1:8">
      <c r="A57" s="58"/>
      <c r="B57" s="63"/>
      <c r="C57" s="597"/>
      <c r="D57" s="597"/>
      <c r="E57" s="594"/>
      <c r="F57" s="597"/>
      <c r="G57" s="597"/>
      <c r="H57" s="595"/>
    </row>
    <row r="58" spans="1:8">
      <c r="A58" s="58">
        <v>34</v>
      </c>
      <c r="B58" s="59" t="s">
        <v>146</v>
      </c>
      <c r="C58" s="590">
        <v>-3569328.1</v>
      </c>
      <c r="D58" s="590">
        <v>-135174.84</v>
      </c>
      <c r="E58" s="591">
        <v>-3704502.94</v>
      </c>
      <c r="F58" s="590">
        <v>26481680.780000001</v>
      </c>
      <c r="G58" s="590">
        <v>0</v>
      </c>
      <c r="H58" s="596">
        <v>26481680.780000001</v>
      </c>
    </row>
    <row r="59" spans="1:8" s="239" customFormat="1">
      <c r="A59" s="58">
        <v>35</v>
      </c>
      <c r="B59" s="59" t="s">
        <v>145</v>
      </c>
      <c r="C59" s="590">
        <v>0</v>
      </c>
      <c r="D59" s="590"/>
      <c r="E59" s="591">
        <v>0</v>
      </c>
      <c r="F59" s="590">
        <v>0</v>
      </c>
      <c r="G59" s="590">
        <v>0</v>
      </c>
      <c r="H59" s="596">
        <v>0</v>
      </c>
    </row>
    <row r="60" spans="1:8">
      <c r="A60" s="58">
        <v>36</v>
      </c>
      <c r="B60" s="59" t="s">
        <v>144</v>
      </c>
      <c r="C60" s="590">
        <v>3242989.05</v>
      </c>
      <c r="D60" s="590">
        <v>-44314.97</v>
      </c>
      <c r="E60" s="591">
        <v>3198674.0799999996</v>
      </c>
      <c r="F60" s="590">
        <v>12684.08</v>
      </c>
      <c r="G60" s="590">
        <v>0</v>
      </c>
      <c r="H60" s="596">
        <v>12684.08</v>
      </c>
    </row>
    <row r="61" spans="1:8">
      <c r="A61" s="58">
        <v>37</v>
      </c>
      <c r="B61" s="62" t="s">
        <v>143</v>
      </c>
      <c r="C61" s="592">
        <v>-326339.05000000028</v>
      </c>
      <c r="D61" s="592">
        <v>-179489.81</v>
      </c>
      <c r="E61" s="591">
        <v>-505828.86000000028</v>
      </c>
      <c r="F61" s="592">
        <v>26494364.859999999</v>
      </c>
      <c r="G61" s="592">
        <v>0</v>
      </c>
      <c r="H61" s="596">
        <v>26494364.859999999</v>
      </c>
    </row>
    <row r="62" spans="1:8">
      <c r="A62" s="58"/>
      <c r="B62" s="65"/>
      <c r="C62" s="593"/>
      <c r="D62" s="593"/>
      <c r="E62" s="594"/>
      <c r="F62" s="593"/>
      <c r="G62" s="593"/>
      <c r="H62" s="595"/>
    </row>
    <row r="63" spans="1:8">
      <c r="A63" s="58">
        <v>38</v>
      </c>
      <c r="B63" s="66" t="s">
        <v>142</v>
      </c>
      <c r="C63" s="592">
        <v>7699821.6900000013</v>
      </c>
      <c r="D63" s="592">
        <v>9231372.2804999985</v>
      </c>
      <c r="E63" s="591">
        <v>16931193.9705</v>
      </c>
      <c r="F63" s="592">
        <v>-20853298.479999997</v>
      </c>
      <c r="G63" s="592">
        <v>8124126.1499999948</v>
      </c>
      <c r="H63" s="596">
        <v>-12729172.330000002</v>
      </c>
    </row>
    <row r="64" spans="1:8">
      <c r="A64" s="55">
        <v>39</v>
      </c>
      <c r="B64" s="59" t="s">
        <v>141</v>
      </c>
      <c r="C64" s="590">
        <v>1308919</v>
      </c>
      <c r="D64" s="590"/>
      <c r="E64" s="591">
        <v>1308919</v>
      </c>
      <c r="F64" s="590">
        <v>59786</v>
      </c>
      <c r="G64" s="590"/>
      <c r="H64" s="596">
        <v>59786</v>
      </c>
    </row>
    <row r="65" spans="1:8">
      <c r="A65" s="58">
        <v>40</v>
      </c>
      <c r="B65" s="62" t="s">
        <v>140</v>
      </c>
      <c r="C65" s="592">
        <v>6390902.6900000013</v>
      </c>
      <c r="D65" s="592">
        <v>9231372.2804999985</v>
      </c>
      <c r="E65" s="591">
        <v>15622274.9705</v>
      </c>
      <c r="F65" s="592">
        <v>-20913084.479999997</v>
      </c>
      <c r="G65" s="592">
        <v>8124126.1499999948</v>
      </c>
      <c r="H65" s="596">
        <v>-12788958.330000002</v>
      </c>
    </row>
    <row r="66" spans="1:8">
      <c r="A66" s="55">
        <v>41</v>
      </c>
      <c r="B66" s="59" t="s">
        <v>139</v>
      </c>
      <c r="C66" s="590">
        <v>0</v>
      </c>
      <c r="D66" s="590"/>
      <c r="E66" s="591">
        <v>0</v>
      </c>
      <c r="F66" s="590">
        <v>-100000</v>
      </c>
      <c r="G66" s="590"/>
      <c r="H66" s="596">
        <v>-100000</v>
      </c>
    </row>
    <row r="67" spans="1:8" ht="13.5" thickBot="1">
      <c r="A67" s="67">
        <v>42</v>
      </c>
      <c r="B67" s="68" t="s">
        <v>138</v>
      </c>
      <c r="C67" s="598">
        <v>6390902.6900000013</v>
      </c>
      <c r="D67" s="598">
        <v>9231372.2804999985</v>
      </c>
      <c r="E67" s="599">
        <v>15622274.9705</v>
      </c>
      <c r="F67" s="598">
        <v>-21013084.479999997</v>
      </c>
      <c r="G67" s="598">
        <v>8124126.1499999948</v>
      </c>
      <c r="H67" s="600">
        <v>-12888958.330000002</v>
      </c>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opLeftCell="A47" zoomScaleNormal="100" workbookViewId="0">
      <selection activeCell="B2" sqref="B2"/>
    </sheetView>
  </sheetViews>
  <sheetFormatPr defaultColWidth="9.140625" defaultRowHeight="14.25"/>
  <cols>
    <col min="1" max="1" width="9.5703125" style="5" bestFit="1" customWidth="1"/>
    <col min="2" max="2" width="50" style="5" customWidth="1"/>
    <col min="3" max="3" width="12.28515625" style="5" bestFit="1" customWidth="1"/>
    <col min="4" max="5" width="14" style="5" bestFit="1" customWidth="1"/>
    <col min="6" max="6" width="11.28515625" style="5" bestFit="1" customWidth="1"/>
    <col min="7" max="8" width="14" style="5" bestFit="1" customWidth="1"/>
    <col min="9" max="16384" width="9.140625" style="5"/>
  </cols>
  <sheetData>
    <row r="1" spans="1:8">
      <c r="A1" s="2" t="s">
        <v>30</v>
      </c>
      <c r="B1" s="3" t="str">
        <f>'Info '!C2</f>
        <v>JSC "BasisBank"</v>
      </c>
    </row>
    <row r="2" spans="1:8">
      <c r="A2" s="2" t="s">
        <v>31</v>
      </c>
      <c r="B2" s="441">
        <v>44377</v>
      </c>
    </row>
    <row r="3" spans="1:8">
      <c r="A3" s="4"/>
    </row>
    <row r="4" spans="1:8" ht="15" thickBot="1">
      <c r="A4" s="4" t="s">
        <v>74</v>
      </c>
      <c r="B4" s="4"/>
      <c r="C4" s="217"/>
      <c r="D4" s="217"/>
      <c r="E4" s="217"/>
      <c r="F4" s="218"/>
      <c r="G4" s="218"/>
      <c r="H4" s="219" t="s">
        <v>73</v>
      </c>
    </row>
    <row r="5" spans="1:8">
      <c r="A5" s="679" t="s">
        <v>6</v>
      </c>
      <c r="B5" s="681" t="s">
        <v>336</v>
      </c>
      <c r="C5" s="671" t="s">
        <v>68</v>
      </c>
      <c r="D5" s="672"/>
      <c r="E5" s="673"/>
      <c r="F5" s="671" t="s">
        <v>72</v>
      </c>
      <c r="G5" s="672"/>
      <c r="H5" s="674"/>
    </row>
    <row r="6" spans="1:8">
      <c r="A6" s="680"/>
      <c r="B6" s="682"/>
      <c r="C6" s="30" t="s">
        <v>283</v>
      </c>
      <c r="D6" s="30" t="s">
        <v>119</v>
      </c>
      <c r="E6" s="30" t="s">
        <v>106</v>
      </c>
      <c r="F6" s="30" t="s">
        <v>283</v>
      </c>
      <c r="G6" s="30" t="s">
        <v>119</v>
      </c>
      <c r="H6" s="31" t="s">
        <v>106</v>
      </c>
    </row>
    <row r="7" spans="1:8" s="16" customFormat="1">
      <c r="A7" s="220">
        <v>1</v>
      </c>
      <c r="B7" s="221" t="s">
        <v>370</v>
      </c>
      <c r="C7" s="601">
        <v>107973002.72</v>
      </c>
      <c r="D7" s="601">
        <v>62221344.142199993</v>
      </c>
      <c r="E7" s="602">
        <v>170194346.86219999</v>
      </c>
      <c r="F7" s="601">
        <v>65803696.789999999</v>
      </c>
      <c r="G7" s="601">
        <v>66113898.719099998</v>
      </c>
      <c r="H7" s="603">
        <v>131917595.50909999</v>
      </c>
    </row>
    <row r="8" spans="1:8" s="16" customFormat="1">
      <c r="A8" s="220">
        <v>1.1000000000000001</v>
      </c>
      <c r="B8" s="273" t="s">
        <v>301</v>
      </c>
      <c r="C8" s="601">
        <v>52086745.890000001</v>
      </c>
      <c r="D8" s="601">
        <v>16643529.8994</v>
      </c>
      <c r="E8" s="602">
        <v>68730275.789399996</v>
      </c>
      <c r="F8" s="601">
        <v>42649016.509999998</v>
      </c>
      <c r="G8" s="601">
        <v>31063129.516800001</v>
      </c>
      <c r="H8" s="603">
        <v>73712146.026800007</v>
      </c>
    </row>
    <row r="9" spans="1:8" s="16" customFormat="1">
      <c r="A9" s="220">
        <v>1.2</v>
      </c>
      <c r="B9" s="273" t="s">
        <v>302</v>
      </c>
      <c r="C9" s="601"/>
      <c r="D9" s="601"/>
      <c r="E9" s="602">
        <v>0</v>
      </c>
      <c r="F9" s="601"/>
      <c r="G9" s="601"/>
      <c r="H9" s="603">
        <v>0</v>
      </c>
    </row>
    <row r="10" spans="1:8" s="16" customFormat="1">
      <c r="A10" s="220">
        <v>1.3</v>
      </c>
      <c r="B10" s="273" t="s">
        <v>303</v>
      </c>
      <c r="C10" s="601">
        <v>55863561.68</v>
      </c>
      <c r="D10" s="601">
        <v>45516714.679499999</v>
      </c>
      <c r="E10" s="602">
        <v>101380276.35949999</v>
      </c>
      <c r="F10" s="601">
        <v>23131985.129999999</v>
      </c>
      <c r="G10" s="601">
        <v>34994047.500699997</v>
      </c>
      <c r="H10" s="603">
        <v>58126032.630699992</v>
      </c>
    </row>
    <row r="11" spans="1:8" s="16" customFormat="1">
      <c r="A11" s="220">
        <v>1.4</v>
      </c>
      <c r="B11" s="273" t="s">
        <v>284</v>
      </c>
      <c r="C11" s="601">
        <v>22695.15</v>
      </c>
      <c r="D11" s="601">
        <v>61099.563300000002</v>
      </c>
      <c r="E11" s="602">
        <v>83794.713300000003</v>
      </c>
      <c r="F11" s="601">
        <v>22695.15</v>
      </c>
      <c r="G11" s="601">
        <v>56721.7016</v>
      </c>
      <c r="H11" s="603">
        <v>79416.851599999995</v>
      </c>
    </row>
    <row r="12" spans="1:8" s="16" customFormat="1" ht="29.25" customHeight="1">
      <c r="A12" s="220">
        <v>2</v>
      </c>
      <c r="B12" s="224" t="s">
        <v>305</v>
      </c>
      <c r="C12" s="601">
        <v>0</v>
      </c>
      <c r="D12" s="601">
        <v>83040143.9296</v>
      </c>
      <c r="E12" s="602">
        <v>83040143.9296</v>
      </c>
      <c r="F12" s="601">
        <v>11504000</v>
      </c>
      <c r="G12" s="601">
        <v>85545600</v>
      </c>
      <c r="H12" s="603">
        <v>97049600</v>
      </c>
    </row>
    <row r="13" spans="1:8" s="16" customFormat="1" ht="19.899999999999999" customHeight="1">
      <c r="A13" s="220">
        <v>3</v>
      </c>
      <c r="B13" s="224" t="s">
        <v>304</v>
      </c>
      <c r="C13" s="601"/>
      <c r="D13" s="601"/>
      <c r="E13" s="602">
        <v>0</v>
      </c>
      <c r="F13" s="601"/>
      <c r="G13" s="601"/>
      <c r="H13" s="603">
        <v>0</v>
      </c>
    </row>
    <row r="14" spans="1:8" s="16" customFormat="1">
      <c r="A14" s="220">
        <v>3.1</v>
      </c>
      <c r="B14" s="274" t="s">
        <v>285</v>
      </c>
      <c r="C14" s="601"/>
      <c r="D14" s="601"/>
      <c r="E14" s="602">
        <v>0</v>
      </c>
      <c r="F14" s="601"/>
      <c r="G14" s="601"/>
      <c r="H14" s="603">
        <v>0</v>
      </c>
    </row>
    <row r="15" spans="1:8" s="16" customFormat="1">
      <c r="A15" s="220">
        <v>3.2</v>
      </c>
      <c r="B15" s="274" t="s">
        <v>286</v>
      </c>
      <c r="C15" s="601"/>
      <c r="D15" s="601"/>
      <c r="E15" s="602">
        <v>0</v>
      </c>
      <c r="F15" s="601"/>
      <c r="G15" s="601"/>
      <c r="H15" s="603">
        <v>0</v>
      </c>
    </row>
    <row r="16" spans="1:8" s="16" customFormat="1">
      <c r="A16" s="220">
        <v>4</v>
      </c>
      <c r="B16" s="277" t="s">
        <v>315</v>
      </c>
      <c r="C16" s="601">
        <v>28668551.397023</v>
      </c>
      <c r="D16" s="601">
        <v>489462014.27891099</v>
      </c>
      <c r="E16" s="602">
        <v>518130565.67593402</v>
      </c>
      <c r="F16" s="601">
        <v>30872127.946035001</v>
      </c>
      <c r="G16" s="601">
        <v>513905523.95784199</v>
      </c>
      <c r="H16" s="603">
        <v>544777651.90387702</v>
      </c>
    </row>
    <row r="17" spans="1:8" s="16" customFormat="1">
      <c r="A17" s="220">
        <v>4.0999999999999996</v>
      </c>
      <c r="B17" s="274" t="s">
        <v>306</v>
      </c>
      <c r="C17" s="601">
        <v>26557051.397023</v>
      </c>
      <c r="D17" s="601">
        <v>487869223.07891101</v>
      </c>
      <c r="E17" s="602">
        <v>514426274.47593403</v>
      </c>
      <c r="F17" s="601">
        <v>29397627.946035001</v>
      </c>
      <c r="G17" s="601">
        <v>512165587.55784202</v>
      </c>
      <c r="H17" s="603">
        <v>541563215.50387704</v>
      </c>
    </row>
    <row r="18" spans="1:8" s="16" customFormat="1">
      <c r="A18" s="220">
        <v>4.2</v>
      </c>
      <c r="B18" s="274" t="s">
        <v>300</v>
      </c>
      <c r="C18" s="601">
        <v>2111500</v>
      </c>
      <c r="D18" s="601">
        <v>1592791.2</v>
      </c>
      <c r="E18" s="602">
        <v>3704291.2</v>
      </c>
      <c r="F18" s="601">
        <v>1474500</v>
      </c>
      <c r="G18" s="601">
        <v>1739936.4</v>
      </c>
      <c r="H18" s="603">
        <v>3214436.4</v>
      </c>
    </row>
    <row r="19" spans="1:8" s="16" customFormat="1" ht="25.5">
      <c r="A19" s="220">
        <v>5</v>
      </c>
      <c r="B19" s="224" t="s">
        <v>314</v>
      </c>
      <c r="C19" s="601">
        <v>55436917.140000001</v>
      </c>
      <c r="D19" s="601">
        <v>2437308602.9499006</v>
      </c>
      <c r="E19" s="602">
        <v>2492745520.0899005</v>
      </c>
      <c r="F19" s="601">
        <v>63260620.329999998</v>
      </c>
      <c r="G19" s="601">
        <v>1841222953.8144002</v>
      </c>
      <c r="H19" s="603">
        <v>1904483574.1444001</v>
      </c>
    </row>
    <row r="20" spans="1:8" s="16" customFormat="1">
      <c r="A20" s="220">
        <v>5.0999999999999996</v>
      </c>
      <c r="B20" s="275" t="s">
        <v>289</v>
      </c>
      <c r="C20" s="601">
        <v>6750907.0700000003</v>
      </c>
      <c r="D20" s="601">
        <v>67988665.694199994</v>
      </c>
      <c r="E20" s="602">
        <v>74739572.764200002</v>
      </c>
      <c r="F20" s="601">
        <v>20192428.07</v>
      </c>
      <c r="G20" s="601">
        <v>80616326.456</v>
      </c>
      <c r="H20" s="603">
        <v>100808754.52599999</v>
      </c>
    </row>
    <row r="21" spans="1:8" s="16" customFormat="1">
      <c r="A21" s="220">
        <v>5.2</v>
      </c>
      <c r="B21" s="275" t="s">
        <v>288</v>
      </c>
      <c r="C21" s="601">
        <v>0</v>
      </c>
      <c r="D21" s="601">
        <v>0</v>
      </c>
      <c r="E21" s="602">
        <v>0</v>
      </c>
      <c r="F21" s="601">
        <v>0</v>
      </c>
      <c r="G21" s="601">
        <v>0</v>
      </c>
      <c r="H21" s="603">
        <v>0</v>
      </c>
    </row>
    <row r="22" spans="1:8" s="16" customFormat="1">
      <c r="A22" s="220">
        <v>5.3</v>
      </c>
      <c r="B22" s="275" t="s">
        <v>287</v>
      </c>
      <c r="C22" s="601">
        <v>28422090.98</v>
      </c>
      <c r="D22" s="601">
        <v>2309052878.7826004</v>
      </c>
      <c r="E22" s="602">
        <v>2337474969.7626004</v>
      </c>
      <c r="F22" s="601">
        <v>22361073.170000002</v>
      </c>
      <c r="G22" s="601">
        <v>1707019623.6584001</v>
      </c>
      <c r="H22" s="603">
        <v>1729380696.8284001</v>
      </c>
    </row>
    <row r="23" spans="1:8" s="16" customFormat="1">
      <c r="A23" s="220" t="s">
        <v>15</v>
      </c>
      <c r="B23" s="225" t="s">
        <v>75</v>
      </c>
      <c r="C23" s="601">
        <v>65808</v>
      </c>
      <c r="D23" s="601">
        <v>471840322.86040002</v>
      </c>
      <c r="E23" s="602">
        <v>471906130.86040002</v>
      </c>
      <c r="F23" s="601">
        <v>41408</v>
      </c>
      <c r="G23" s="601">
        <v>347728948.72500002</v>
      </c>
      <c r="H23" s="603">
        <v>347770356.72500002</v>
      </c>
    </row>
    <row r="24" spans="1:8" s="16" customFormat="1">
      <c r="A24" s="220" t="s">
        <v>16</v>
      </c>
      <c r="B24" s="225" t="s">
        <v>76</v>
      </c>
      <c r="C24" s="601">
        <v>0</v>
      </c>
      <c r="D24" s="601">
        <v>729913217.81120002</v>
      </c>
      <c r="E24" s="602">
        <v>729913217.81120002</v>
      </c>
      <c r="F24" s="601">
        <v>0</v>
      </c>
      <c r="G24" s="601">
        <v>276722518.10570002</v>
      </c>
      <c r="H24" s="603">
        <v>276722518.10570002</v>
      </c>
    </row>
    <row r="25" spans="1:8" s="16" customFormat="1">
      <c r="A25" s="220" t="s">
        <v>17</v>
      </c>
      <c r="B25" s="225" t="s">
        <v>77</v>
      </c>
      <c r="C25" s="601">
        <v>0</v>
      </c>
      <c r="D25" s="601">
        <v>0</v>
      </c>
      <c r="E25" s="602">
        <v>0</v>
      </c>
      <c r="F25" s="601">
        <v>0</v>
      </c>
      <c r="G25" s="601">
        <v>0</v>
      </c>
      <c r="H25" s="603">
        <v>0</v>
      </c>
    </row>
    <row r="26" spans="1:8" s="16" customFormat="1">
      <c r="A26" s="220" t="s">
        <v>18</v>
      </c>
      <c r="B26" s="225" t="s">
        <v>78</v>
      </c>
      <c r="C26" s="601">
        <v>1</v>
      </c>
      <c r="D26" s="601">
        <v>639877458.745</v>
      </c>
      <c r="E26" s="602">
        <v>639877459.745</v>
      </c>
      <c r="F26" s="601">
        <v>53626</v>
      </c>
      <c r="G26" s="601">
        <v>658986171.74849999</v>
      </c>
      <c r="H26" s="603">
        <v>659039797.74849999</v>
      </c>
    </row>
    <row r="27" spans="1:8" s="16" customFormat="1">
      <c r="A27" s="220" t="s">
        <v>19</v>
      </c>
      <c r="B27" s="225" t="s">
        <v>79</v>
      </c>
      <c r="C27" s="601">
        <v>28356281.98</v>
      </c>
      <c r="D27" s="601">
        <v>467421879.366</v>
      </c>
      <c r="E27" s="602">
        <v>495778161.34600002</v>
      </c>
      <c r="F27" s="601">
        <v>22266039.170000002</v>
      </c>
      <c r="G27" s="601">
        <v>423581985.07920003</v>
      </c>
      <c r="H27" s="603">
        <v>445848024.24920005</v>
      </c>
    </row>
    <row r="28" spans="1:8" s="16" customFormat="1">
      <c r="A28" s="220">
        <v>5.4</v>
      </c>
      <c r="B28" s="275" t="s">
        <v>290</v>
      </c>
      <c r="C28" s="601">
        <v>2140919.09</v>
      </c>
      <c r="D28" s="601">
        <v>13418796.555500001</v>
      </c>
      <c r="E28" s="602">
        <v>15559715.645500001</v>
      </c>
      <c r="F28" s="601">
        <v>2151119.09</v>
      </c>
      <c r="G28" s="601">
        <v>18609069.341600001</v>
      </c>
      <c r="H28" s="603">
        <v>20760188.431600001</v>
      </c>
    </row>
    <row r="29" spans="1:8" s="16" customFormat="1">
      <c r="A29" s="220">
        <v>5.5</v>
      </c>
      <c r="B29" s="275" t="s">
        <v>291</v>
      </c>
      <c r="C29" s="601">
        <v>8523000</v>
      </c>
      <c r="D29" s="601">
        <v>45110096.917599998</v>
      </c>
      <c r="E29" s="602">
        <v>53633096.917599998</v>
      </c>
      <c r="F29" s="601">
        <v>8523000</v>
      </c>
      <c r="G29" s="601">
        <v>17390751.9384</v>
      </c>
      <c r="H29" s="603">
        <v>25913751.9384</v>
      </c>
    </row>
    <row r="30" spans="1:8" s="16" customFormat="1">
      <c r="A30" s="220">
        <v>5.6</v>
      </c>
      <c r="B30" s="275" t="s">
        <v>292</v>
      </c>
      <c r="C30" s="601">
        <v>9600000</v>
      </c>
      <c r="D30" s="601">
        <v>1738165</v>
      </c>
      <c r="E30" s="602">
        <v>11338165</v>
      </c>
      <c r="F30" s="601">
        <v>10033000</v>
      </c>
      <c r="G30" s="601">
        <v>17587182.420000002</v>
      </c>
      <c r="H30" s="603">
        <v>27620182.420000002</v>
      </c>
    </row>
    <row r="31" spans="1:8" s="16" customFormat="1">
      <c r="A31" s="220">
        <v>5.7</v>
      </c>
      <c r="B31" s="275" t="s">
        <v>79</v>
      </c>
      <c r="C31" s="601">
        <v>0</v>
      </c>
      <c r="D31" s="601">
        <v>0</v>
      </c>
      <c r="E31" s="602">
        <v>0</v>
      </c>
      <c r="F31" s="601">
        <v>0</v>
      </c>
      <c r="G31" s="601">
        <v>0</v>
      </c>
      <c r="H31" s="603">
        <v>0</v>
      </c>
    </row>
    <row r="32" spans="1:8" s="16" customFormat="1">
      <c r="A32" s="220">
        <v>6</v>
      </c>
      <c r="B32" s="224" t="s">
        <v>320</v>
      </c>
      <c r="C32" s="601">
        <v>15974000</v>
      </c>
      <c r="D32" s="601">
        <v>15801500</v>
      </c>
      <c r="E32" s="602">
        <v>31775500</v>
      </c>
      <c r="F32" s="601"/>
      <c r="G32" s="601"/>
      <c r="H32" s="603">
        <v>0</v>
      </c>
    </row>
    <row r="33" spans="1:8" s="16" customFormat="1">
      <c r="A33" s="220">
        <v>6.1</v>
      </c>
      <c r="B33" s="276" t="s">
        <v>310</v>
      </c>
      <c r="C33" s="601"/>
      <c r="D33" s="601">
        <v>15801500</v>
      </c>
      <c r="E33" s="602">
        <v>15801500</v>
      </c>
      <c r="F33" s="601"/>
      <c r="G33" s="601"/>
      <c r="H33" s="603">
        <v>0</v>
      </c>
    </row>
    <row r="34" spans="1:8" s="16" customFormat="1">
      <c r="A34" s="220">
        <v>6.2</v>
      </c>
      <c r="B34" s="276" t="s">
        <v>311</v>
      </c>
      <c r="C34" s="601">
        <v>15974000</v>
      </c>
      <c r="D34" s="601">
        <v>0</v>
      </c>
      <c r="E34" s="602">
        <v>15974000</v>
      </c>
      <c r="F34" s="601"/>
      <c r="G34" s="601"/>
      <c r="H34" s="603">
        <v>0</v>
      </c>
    </row>
    <row r="35" spans="1:8" s="16" customFormat="1">
      <c r="A35" s="220">
        <v>6.3</v>
      </c>
      <c r="B35" s="276" t="s">
        <v>307</v>
      </c>
      <c r="C35" s="601"/>
      <c r="D35" s="601"/>
      <c r="E35" s="602">
        <v>0</v>
      </c>
      <c r="F35" s="601"/>
      <c r="G35" s="601"/>
      <c r="H35" s="603">
        <v>0</v>
      </c>
    </row>
    <row r="36" spans="1:8" s="16" customFormat="1">
      <c r="A36" s="220">
        <v>6.4</v>
      </c>
      <c r="B36" s="276" t="s">
        <v>308</v>
      </c>
      <c r="C36" s="601"/>
      <c r="D36" s="601"/>
      <c r="E36" s="602">
        <v>0</v>
      </c>
      <c r="F36" s="601"/>
      <c r="G36" s="601"/>
      <c r="H36" s="603">
        <v>0</v>
      </c>
    </row>
    <row r="37" spans="1:8" s="16" customFormat="1">
      <c r="A37" s="220">
        <v>6.5</v>
      </c>
      <c r="B37" s="276" t="s">
        <v>309</v>
      </c>
      <c r="C37" s="601"/>
      <c r="D37" s="601"/>
      <c r="E37" s="602">
        <v>0</v>
      </c>
      <c r="F37" s="601"/>
      <c r="G37" s="601"/>
      <c r="H37" s="603">
        <v>0</v>
      </c>
    </row>
    <row r="38" spans="1:8" s="16" customFormat="1" ht="25.5">
      <c r="A38" s="220">
        <v>6.6</v>
      </c>
      <c r="B38" s="276" t="s">
        <v>312</v>
      </c>
      <c r="C38" s="601"/>
      <c r="D38" s="601"/>
      <c r="E38" s="602">
        <v>0</v>
      </c>
      <c r="F38" s="601"/>
      <c r="G38" s="601"/>
      <c r="H38" s="603">
        <v>0</v>
      </c>
    </row>
    <row r="39" spans="1:8" s="16" customFormat="1" ht="25.5">
      <c r="A39" s="220">
        <v>6.7</v>
      </c>
      <c r="B39" s="276" t="s">
        <v>313</v>
      </c>
      <c r="C39" s="601"/>
      <c r="D39" s="601"/>
      <c r="E39" s="602">
        <v>0</v>
      </c>
      <c r="F39" s="601"/>
      <c r="G39" s="601"/>
      <c r="H39" s="603">
        <v>0</v>
      </c>
    </row>
    <row r="40" spans="1:8" s="16" customFormat="1">
      <c r="A40" s="220">
        <v>7</v>
      </c>
      <c r="B40" s="224" t="s">
        <v>316</v>
      </c>
      <c r="C40" s="601"/>
      <c r="D40" s="601"/>
      <c r="E40" s="602">
        <v>0</v>
      </c>
      <c r="F40" s="601"/>
      <c r="G40" s="601"/>
      <c r="H40" s="603">
        <v>0</v>
      </c>
    </row>
    <row r="41" spans="1:8" s="16" customFormat="1" ht="25.5">
      <c r="A41" s="220">
        <v>7.1</v>
      </c>
      <c r="B41" s="223" t="s">
        <v>317</v>
      </c>
      <c r="C41" s="601">
        <v>1026792.91</v>
      </c>
      <c r="D41" s="601">
        <v>652031.34389999998</v>
      </c>
      <c r="E41" s="602">
        <v>1678824.2538999999</v>
      </c>
      <c r="F41" s="601">
        <v>377596</v>
      </c>
      <c r="G41" s="601">
        <v>361.8442</v>
      </c>
      <c r="H41" s="603">
        <v>377957.84419999999</v>
      </c>
    </row>
    <row r="42" spans="1:8" s="16" customFormat="1" ht="25.5">
      <c r="A42" s="220">
        <v>7.2</v>
      </c>
      <c r="B42" s="223" t="s">
        <v>318</v>
      </c>
      <c r="C42" s="601">
        <v>848232.61999999965</v>
      </c>
      <c r="D42" s="601">
        <v>1597856.0055999996</v>
      </c>
      <c r="E42" s="602">
        <v>2446088.625599999</v>
      </c>
      <c r="F42" s="601">
        <v>945825.5400000005</v>
      </c>
      <c r="G42" s="601">
        <v>1992703.3217000002</v>
      </c>
      <c r="H42" s="603">
        <v>2938528.8617000007</v>
      </c>
    </row>
    <row r="43" spans="1:8" s="16" customFormat="1" ht="25.5">
      <c r="A43" s="220">
        <v>7.3</v>
      </c>
      <c r="B43" s="223" t="s">
        <v>321</v>
      </c>
      <c r="C43" s="601">
        <v>5841873.9000000004</v>
      </c>
      <c r="D43" s="601">
        <v>1265866.3142429998</v>
      </c>
      <c r="E43" s="602">
        <v>7107740.2142430004</v>
      </c>
      <c r="F43" s="601">
        <v>4770164.4399999995</v>
      </c>
      <c r="G43" s="601">
        <v>1246636.7425729998</v>
      </c>
      <c r="H43" s="603">
        <v>6016801.182572999</v>
      </c>
    </row>
    <row r="44" spans="1:8" s="16" customFormat="1" ht="38.25">
      <c r="A44" s="220">
        <v>7.4</v>
      </c>
      <c r="B44" s="223" t="s">
        <v>322</v>
      </c>
      <c r="C44" s="601">
        <v>3596928.5800000019</v>
      </c>
      <c r="D44" s="601">
        <v>9355134.328099994</v>
      </c>
      <c r="E44" s="602">
        <v>12952062.908099996</v>
      </c>
      <c r="F44" s="601">
        <v>2811675.4200000018</v>
      </c>
      <c r="G44" s="601">
        <v>4640403.6335999994</v>
      </c>
      <c r="H44" s="603">
        <v>7452079.0536000011</v>
      </c>
    </row>
    <row r="45" spans="1:8" s="16" customFormat="1">
      <c r="A45" s="220">
        <v>8</v>
      </c>
      <c r="B45" s="224" t="s">
        <v>299</v>
      </c>
      <c r="C45" s="36"/>
      <c r="D45" s="36"/>
      <c r="E45" s="222">
        <v>0</v>
      </c>
      <c r="F45" s="36"/>
      <c r="G45" s="36"/>
      <c r="H45" s="37">
        <v>0</v>
      </c>
    </row>
    <row r="46" spans="1:8" s="16" customFormat="1">
      <c r="A46" s="220">
        <v>8.1</v>
      </c>
      <c r="B46" s="274" t="s">
        <v>323</v>
      </c>
      <c r="C46" s="36"/>
      <c r="D46" s="36"/>
      <c r="E46" s="222">
        <f t="shared" ref="E46:E53" si="0">C46+D46</f>
        <v>0</v>
      </c>
      <c r="F46" s="36"/>
      <c r="G46" s="36"/>
      <c r="H46" s="37">
        <f t="shared" ref="H46:H53" si="1">F46+G46</f>
        <v>0</v>
      </c>
    </row>
    <row r="47" spans="1:8" s="16" customFormat="1">
      <c r="A47" s="220">
        <v>8.1999999999999993</v>
      </c>
      <c r="B47" s="274" t="s">
        <v>324</v>
      </c>
      <c r="C47" s="36"/>
      <c r="D47" s="36"/>
      <c r="E47" s="222">
        <f t="shared" si="0"/>
        <v>0</v>
      </c>
      <c r="F47" s="36"/>
      <c r="G47" s="36"/>
      <c r="H47" s="37">
        <f t="shared" si="1"/>
        <v>0</v>
      </c>
    </row>
    <row r="48" spans="1:8" s="16" customFormat="1">
      <c r="A48" s="220">
        <v>8.3000000000000007</v>
      </c>
      <c r="B48" s="274" t="s">
        <v>325</v>
      </c>
      <c r="C48" s="36"/>
      <c r="D48" s="36"/>
      <c r="E48" s="222">
        <f t="shared" si="0"/>
        <v>0</v>
      </c>
      <c r="F48" s="36"/>
      <c r="G48" s="36"/>
      <c r="H48" s="37">
        <f t="shared" si="1"/>
        <v>0</v>
      </c>
    </row>
    <row r="49" spans="1:8" s="16" customFormat="1">
      <c r="A49" s="220">
        <v>8.4</v>
      </c>
      <c r="B49" s="274" t="s">
        <v>326</v>
      </c>
      <c r="C49" s="36"/>
      <c r="D49" s="36"/>
      <c r="E49" s="222">
        <f t="shared" si="0"/>
        <v>0</v>
      </c>
      <c r="F49" s="36"/>
      <c r="G49" s="36"/>
      <c r="H49" s="37">
        <f t="shared" si="1"/>
        <v>0</v>
      </c>
    </row>
    <row r="50" spans="1:8" s="16" customFormat="1">
      <c r="A50" s="220">
        <v>8.5</v>
      </c>
      <c r="B50" s="274" t="s">
        <v>327</v>
      </c>
      <c r="C50" s="36"/>
      <c r="D50" s="36"/>
      <c r="E50" s="222">
        <f t="shared" si="0"/>
        <v>0</v>
      </c>
      <c r="F50" s="36"/>
      <c r="G50" s="36"/>
      <c r="H50" s="37">
        <f t="shared" si="1"/>
        <v>0</v>
      </c>
    </row>
    <row r="51" spans="1:8" s="16" customFormat="1">
      <c r="A51" s="220">
        <v>8.6</v>
      </c>
      <c r="B51" s="274" t="s">
        <v>328</v>
      </c>
      <c r="C51" s="36"/>
      <c r="D51" s="36"/>
      <c r="E51" s="222">
        <f t="shared" si="0"/>
        <v>0</v>
      </c>
      <c r="F51" s="36"/>
      <c r="G51" s="36"/>
      <c r="H51" s="37">
        <f t="shared" si="1"/>
        <v>0</v>
      </c>
    </row>
    <row r="52" spans="1:8" s="16" customFormat="1">
      <c r="A52" s="220">
        <v>8.6999999999999993</v>
      </c>
      <c r="B52" s="274" t="s">
        <v>329</v>
      </c>
      <c r="C52" s="36"/>
      <c r="D52" s="36"/>
      <c r="E52" s="222">
        <f t="shared" si="0"/>
        <v>0</v>
      </c>
      <c r="F52" s="36"/>
      <c r="G52" s="36"/>
      <c r="H52" s="37">
        <f t="shared" si="1"/>
        <v>0</v>
      </c>
    </row>
    <row r="53" spans="1:8" s="16" customFormat="1" ht="15" thickBot="1">
      <c r="A53" s="226">
        <v>9</v>
      </c>
      <c r="B53" s="227" t="s">
        <v>319</v>
      </c>
      <c r="C53" s="228"/>
      <c r="D53" s="228"/>
      <c r="E53" s="229">
        <f t="shared" si="0"/>
        <v>0</v>
      </c>
      <c r="F53" s="228"/>
      <c r="G53" s="228"/>
      <c r="H53" s="48">
        <f t="shared" si="1"/>
        <v>0</v>
      </c>
    </row>
  </sheetData>
  <mergeCells count="4">
    <mergeCell ref="A5:A6"/>
    <mergeCell ref="B5:B6"/>
    <mergeCell ref="C5:E5"/>
    <mergeCell ref="F5:H5"/>
  </mergeCells>
  <pageMargins left="0.25" right="0.25" top="0.75" bottom="0.75" header="0.3" footer="0.3"/>
  <pageSetup paperSize="9"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60" zoomScaleNormal="100" workbookViewId="0">
      <pane xSplit="1" ySplit="4" topLeftCell="B5" activePane="bottomRight" state="frozen"/>
      <selection activeCell="B9" sqref="B9"/>
      <selection pane="topRight" activeCell="B9" sqref="B9"/>
      <selection pane="bottomLeft" activeCell="B9" sqref="B9"/>
      <selection pane="bottomRight" activeCell="B2" sqref="B2"/>
    </sheetView>
  </sheetViews>
  <sheetFormatPr defaultColWidth="9.140625" defaultRowHeight="12.75"/>
  <cols>
    <col min="1" max="1" width="9.5703125" style="4" bestFit="1" customWidth="1"/>
    <col min="2" max="2" width="74.28515625" style="4" customWidth="1"/>
    <col min="3" max="4" width="12.42578125" style="4" customWidth="1"/>
    <col min="5" max="6" width="12.42578125" style="50" customWidth="1"/>
    <col min="7" max="7" width="11.7109375" style="50" bestFit="1" customWidth="1"/>
    <col min="8" max="11" width="9.7109375" style="50" customWidth="1"/>
    <col min="12" max="16384" width="9.140625" style="50"/>
  </cols>
  <sheetData>
    <row r="1" spans="1:8">
      <c r="A1" s="2" t="s">
        <v>30</v>
      </c>
      <c r="B1" s="3" t="str">
        <f>'Info '!C2</f>
        <v>JSC "BasisBank"</v>
      </c>
      <c r="C1" s="3"/>
    </row>
    <row r="2" spans="1:8">
      <c r="A2" s="2" t="s">
        <v>31</v>
      </c>
      <c r="B2" s="441">
        <v>44377</v>
      </c>
      <c r="C2" s="6"/>
      <c r="D2" s="7"/>
      <c r="E2" s="69"/>
      <c r="F2" s="69"/>
      <c r="G2" s="69"/>
      <c r="H2" s="69"/>
    </row>
    <row r="3" spans="1:8">
      <c r="A3" s="2"/>
      <c r="B3" s="3"/>
      <c r="C3" s="6"/>
      <c r="D3" s="7"/>
      <c r="E3" s="69"/>
      <c r="F3" s="69"/>
      <c r="G3" s="69"/>
      <c r="H3" s="69"/>
    </row>
    <row r="4" spans="1:8" ht="15" customHeight="1" thickBot="1">
      <c r="A4" s="7" t="s">
        <v>195</v>
      </c>
      <c r="B4" s="163" t="s">
        <v>293</v>
      </c>
      <c r="C4" s="70" t="s">
        <v>73</v>
      </c>
    </row>
    <row r="5" spans="1:8" ht="15" customHeight="1">
      <c r="A5" s="259" t="s">
        <v>6</v>
      </c>
      <c r="B5" s="260"/>
      <c r="C5" s="439" t="str">
        <f>INT((MONTH($B$2))/3)&amp;"Q"&amp;"-"&amp;YEAR($B$2)</f>
        <v>2Q-2021</v>
      </c>
      <c r="D5" s="439" t="str">
        <f>IF(INT(MONTH($B$2))=3, "4"&amp;"Q"&amp;"-"&amp;YEAR($B$2)-1, IF(INT(MONTH($B$2))=6, "1"&amp;"Q"&amp;"-"&amp;YEAR($B$2), IF(INT(MONTH($B$2))=9, "2"&amp;"Q"&amp;"-"&amp;YEAR($B$2),IF(INT(MONTH($B$2))=12, "3"&amp;"Q"&amp;"-"&amp;YEAR($B$2), 0))))</f>
        <v>1Q-2021</v>
      </c>
      <c r="E5" s="439" t="str">
        <f>IF(INT(MONTH($B$2))=3, "3"&amp;"Q"&amp;"-"&amp;YEAR($B$2)-1, IF(INT(MONTH($B$2))=6, "4"&amp;"Q"&amp;"-"&amp;YEAR($B$2)-1, IF(INT(MONTH($B$2))=9, "1"&amp;"Q"&amp;"-"&amp;YEAR($B$2),IF(INT(MONTH($B$2))=12, "2"&amp;"Q"&amp;"-"&amp;YEAR($B$2), 0))))</f>
        <v>4Q-2020</v>
      </c>
      <c r="F5" s="439" t="str">
        <f>IF(INT(MONTH($B$2))=3, "2"&amp;"Q"&amp;"-"&amp;YEAR($B$2)-1, IF(INT(MONTH($B$2))=6, "3"&amp;"Q"&amp;"-"&amp;YEAR($B$2)-1, IF(INT(MONTH($B$2))=9, "4"&amp;"Q"&amp;"-"&amp;YEAR($B$2)-1,IF(INT(MONTH($B$2))=12, "1"&amp;"Q"&amp;"-"&amp;YEAR($B$2), 0))))</f>
        <v>3Q-2020</v>
      </c>
      <c r="G5" s="440" t="str">
        <f>IF(INT(MONTH($B$2))=3, "1"&amp;"Q"&amp;"-"&amp;YEAR($B$2)-1, IF(INT(MONTH($B$2))=6, "2"&amp;"Q"&amp;"-"&amp;YEAR($B$2)-1, IF(INT(MONTH($B$2))=9, "3"&amp;"Q"&amp;"-"&amp;YEAR($B$2)-1,IF(INT(MONTH($B$2))=12, "4"&amp;"Q"&amp;"-"&amp;YEAR($B$2)-1, 0))))</f>
        <v>2Q-2020</v>
      </c>
    </row>
    <row r="6" spans="1:8" ht="15" customHeight="1">
      <c r="A6" s="71">
        <v>1</v>
      </c>
      <c r="B6" s="368" t="s">
        <v>297</v>
      </c>
      <c r="C6" s="604">
        <v>1361613875.3579807</v>
      </c>
      <c r="D6" s="605">
        <v>1415295962.5382357</v>
      </c>
      <c r="E6" s="606">
        <v>1385049077.5114553</v>
      </c>
      <c r="F6" s="604">
        <v>1365646954.9197712</v>
      </c>
      <c r="G6" s="607">
        <v>1310277869.4758008</v>
      </c>
    </row>
    <row r="7" spans="1:8" ht="15" customHeight="1">
      <c r="A7" s="71">
        <v>1.1000000000000001</v>
      </c>
      <c r="B7" s="368" t="s">
        <v>477</v>
      </c>
      <c r="C7" s="608">
        <v>1276449442.1358182</v>
      </c>
      <c r="D7" s="609">
        <v>1341103030.7984328</v>
      </c>
      <c r="E7" s="608">
        <v>1319752638.9021473</v>
      </c>
      <c r="F7" s="608">
        <v>1295851602.1512508</v>
      </c>
      <c r="G7" s="610">
        <v>1243547979.8015087</v>
      </c>
    </row>
    <row r="8" spans="1:8" ht="25.5">
      <c r="A8" s="71" t="s">
        <v>14</v>
      </c>
      <c r="B8" s="368" t="s">
        <v>194</v>
      </c>
      <c r="C8" s="608">
        <v>42500000</v>
      </c>
      <c r="D8" s="609">
        <v>42500000</v>
      </c>
      <c r="E8" s="608">
        <v>42500000</v>
      </c>
      <c r="F8" s="608">
        <v>42500000</v>
      </c>
      <c r="G8" s="610">
        <v>42500000</v>
      </c>
    </row>
    <row r="9" spans="1:8" ht="15" customHeight="1">
      <c r="A9" s="71">
        <v>1.2</v>
      </c>
      <c r="B9" s="369" t="s">
        <v>193</v>
      </c>
      <c r="C9" s="608">
        <v>84844953.22216256</v>
      </c>
      <c r="D9" s="609">
        <v>73510571.739802748</v>
      </c>
      <c r="E9" s="608">
        <v>65272298.809308</v>
      </c>
      <c r="F9" s="608">
        <v>69281592.7685204</v>
      </c>
      <c r="G9" s="610">
        <v>63916641.674292102</v>
      </c>
    </row>
    <row r="10" spans="1:8" ht="15" customHeight="1">
      <c r="A10" s="71">
        <v>1.3</v>
      </c>
      <c r="B10" s="368" t="s">
        <v>28</v>
      </c>
      <c r="C10" s="611">
        <v>319480</v>
      </c>
      <c r="D10" s="609">
        <v>682360</v>
      </c>
      <c r="E10" s="611">
        <v>24139.8</v>
      </c>
      <c r="F10" s="608">
        <v>513760</v>
      </c>
      <c r="G10" s="612">
        <v>2813248</v>
      </c>
    </row>
    <row r="11" spans="1:8" ht="15" customHeight="1">
      <c r="A11" s="71">
        <v>2</v>
      </c>
      <c r="B11" s="368" t="s">
        <v>294</v>
      </c>
      <c r="C11" s="608">
        <v>10688152.774900001</v>
      </c>
      <c r="D11" s="609">
        <v>17303130.072299998</v>
      </c>
      <c r="E11" s="608">
        <v>17068355.648615077</v>
      </c>
      <c r="F11" s="608">
        <v>15369870.675000001</v>
      </c>
      <c r="G11" s="610">
        <v>7978937.3973000003</v>
      </c>
    </row>
    <row r="12" spans="1:8" ht="15" customHeight="1">
      <c r="A12" s="71">
        <v>3</v>
      </c>
      <c r="B12" s="368" t="s">
        <v>295</v>
      </c>
      <c r="C12" s="611">
        <v>117186129</v>
      </c>
      <c r="D12" s="609">
        <v>117186129</v>
      </c>
      <c r="E12" s="611">
        <v>117186129.09981249</v>
      </c>
      <c r="F12" s="608">
        <v>112080651.75068747</v>
      </c>
      <c r="G12" s="612">
        <v>112080651.75068747</v>
      </c>
    </row>
    <row r="13" spans="1:8" ht="15" customHeight="1" thickBot="1">
      <c r="A13" s="73">
        <v>4</v>
      </c>
      <c r="B13" s="74" t="s">
        <v>296</v>
      </c>
      <c r="C13" s="613">
        <v>1489488157.1328807</v>
      </c>
      <c r="D13" s="614">
        <v>1549785221.6105356</v>
      </c>
      <c r="E13" s="615">
        <v>1519303562.2598829</v>
      </c>
      <c r="F13" s="613">
        <v>1493097477.3454585</v>
      </c>
      <c r="G13" s="616">
        <v>1430337458.6237881</v>
      </c>
    </row>
    <row r="14" spans="1:8">
      <c r="B14" s="77"/>
    </row>
    <row r="15" spans="1:8" ht="25.5">
      <c r="B15" s="78" t="s">
        <v>478</v>
      </c>
    </row>
    <row r="16" spans="1:8">
      <c r="B16" s="78"/>
    </row>
    <row r="17" spans="1:4" ht="11.25">
      <c r="A17" s="50"/>
      <c r="B17" s="50"/>
      <c r="C17" s="50"/>
      <c r="D17" s="50"/>
    </row>
    <row r="18" spans="1:4" ht="11.25">
      <c r="A18" s="50"/>
      <c r="B18" s="50"/>
      <c r="C18" s="50"/>
      <c r="D18" s="50"/>
    </row>
    <row r="19" spans="1:4" ht="11.25">
      <c r="A19" s="50"/>
      <c r="B19" s="50"/>
      <c r="C19" s="50"/>
      <c r="D19" s="50"/>
    </row>
    <row r="20" spans="1:4" ht="11.25">
      <c r="A20" s="50"/>
      <c r="B20" s="50"/>
      <c r="C20" s="50"/>
      <c r="D20" s="50"/>
    </row>
    <row r="21" spans="1:4" ht="11.25">
      <c r="A21" s="50"/>
      <c r="B21" s="50"/>
      <c r="C21" s="50"/>
      <c r="D21" s="50"/>
    </row>
    <row r="22" spans="1:4" ht="11.25">
      <c r="A22" s="50"/>
      <c r="B22" s="50"/>
      <c r="C22" s="50"/>
      <c r="D22" s="50"/>
    </row>
    <row r="23" spans="1:4" ht="11.25">
      <c r="A23" s="50"/>
      <c r="B23" s="50"/>
      <c r="C23" s="50"/>
      <c r="D23" s="50"/>
    </row>
    <row r="24" spans="1:4" ht="11.25">
      <c r="A24" s="50"/>
      <c r="B24" s="50"/>
      <c r="C24" s="50"/>
      <c r="D24" s="50"/>
    </row>
    <row r="25" spans="1:4" ht="11.25">
      <c r="A25" s="50"/>
      <c r="B25" s="50"/>
      <c r="C25" s="50"/>
      <c r="D25" s="50"/>
    </row>
    <row r="26" spans="1:4" ht="11.25">
      <c r="A26" s="50"/>
      <c r="B26" s="50"/>
      <c r="C26" s="50"/>
      <c r="D26" s="50"/>
    </row>
    <row r="27" spans="1:4" ht="11.25">
      <c r="A27" s="50"/>
      <c r="B27" s="50"/>
      <c r="C27" s="50"/>
      <c r="D27" s="50"/>
    </row>
    <row r="28" spans="1:4" ht="11.25">
      <c r="A28" s="50"/>
      <c r="B28" s="50"/>
      <c r="C28" s="50"/>
      <c r="D28" s="50"/>
    </row>
    <row r="29" spans="1:4" ht="11.25">
      <c r="A29" s="50"/>
      <c r="B29" s="50"/>
      <c r="C29" s="50"/>
      <c r="D29" s="50"/>
    </row>
  </sheetData>
  <pageMargins left="0.7" right="0.7" top="0.75" bottom="0.75" header="0.3" footer="0.3"/>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view="pageBreakPreview" zoomScale="60" zoomScaleNormal="100" workbookViewId="0">
      <pane xSplit="1" ySplit="4" topLeftCell="B5" activePane="bottomRight" state="frozen"/>
      <selection activeCell="B9" sqref="B9"/>
      <selection pane="topRight" activeCell="B9" sqref="B9"/>
      <selection pane="bottomLeft" activeCell="B9" sqref="B9"/>
      <selection pane="bottomRight" activeCell="B2" sqref="B2"/>
    </sheetView>
  </sheetViews>
  <sheetFormatPr defaultColWidth="9.140625" defaultRowHeight="14.25"/>
  <cols>
    <col min="1" max="1" width="9.5703125" style="4" bestFit="1" customWidth="1"/>
    <col min="2" max="2" width="55" style="4" customWidth="1"/>
    <col min="3" max="3" width="42.140625" style="4" customWidth="1"/>
    <col min="4" max="16384" width="9.140625" style="5"/>
  </cols>
  <sheetData>
    <row r="1" spans="1:3">
      <c r="A1" s="2" t="s">
        <v>30</v>
      </c>
      <c r="B1" s="3" t="str">
        <f>'Info '!C2</f>
        <v>JSC "BasisBank"</v>
      </c>
    </row>
    <row r="2" spans="1:3">
      <c r="A2" s="2" t="s">
        <v>31</v>
      </c>
      <c r="B2" s="441">
        <v>44377</v>
      </c>
    </row>
    <row r="4" spans="1:3" ht="27.95" customHeight="1" thickBot="1">
      <c r="A4" s="79" t="s">
        <v>80</v>
      </c>
      <c r="B4" s="80" t="s">
        <v>264</v>
      </c>
      <c r="C4" s="81"/>
    </row>
    <row r="5" spans="1:3">
      <c r="A5" s="82"/>
      <c r="B5" s="433" t="s">
        <v>81</v>
      </c>
      <c r="C5" s="434" t="s">
        <v>491</v>
      </c>
    </row>
    <row r="6" spans="1:3">
      <c r="A6" s="83">
        <v>1</v>
      </c>
      <c r="B6" s="84" t="s">
        <v>719</v>
      </c>
      <c r="C6" s="85" t="s">
        <v>720</v>
      </c>
    </row>
    <row r="7" spans="1:3">
      <c r="A7" s="83">
        <v>2</v>
      </c>
      <c r="B7" s="84" t="s">
        <v>721</v>
      </c>
      <c r="C7" s="85" t="s">
        <v>722</v>
      </c>
    </row>
    <row r="8" spans="1:3">
      <c r="A8" s="83">
        <v>3</v>
      </c>
      <c r="B8" s="84" t="s">
        <v>723</v>
      </c>
      <c r="C8" s="85" t="s">
        <v>724</v>
      </c>
    </row>
    <row r="9" spans="1:3">
      <c r="A9" s="83">
        <v>4</v>
      </c>
      <c r="B9" s="84" t="s">
        <v>725</v>
      </c>
      <c r="C9" s="85" t="s">
        <v>724</v>
      </c>
    </row>
    <row r="10" spans="1:3">
      <c r="A10" s="83">
        <v>5</v>
      </c>
      <c r="B10" s="84" t="s">
        <v>726</v>
      </c>
      <c r="C10" s="85" t="s">
        <v>720</v>
      </c>
    </row>
    <row r="11" spans="1:3">
      <c r="A11" s="83"/>
      <c r="B11" s="435"/>
      <c r="C11" s="436"/>
    </row>
    <row r="12" spans="1:3">
      <c r="A12" s="83"/>
      <c r="B12" s="437" t="s">
        <v>82</v>
      </c>
      <c r="C12" s="438" t="s">
        <v>492</v>
      </c>
    </row>
    <row r="13" spans="1:3">
      <c r="A13" s="83">
        <v>1</v>
      </c>
      <c r="B13" s="84" t="s">
        <v>727</v>
      </c>
      <c r="C13" s="86" t="s">
        <v>728</v>
      </c>
    </row>
    <row r="14" spans="1:3">
      <c r="A14" s="83">
        <v>2</v>
      </c>
      <c r="B14" s="84" t="s">
        <v>729</v>
      </c>
      <c r="C14" s="86" t="s">
        <v>730</v>
      </c>
    </row>
    <row r="15" spans="1:3">
      <c r="A15" s="83">
        <v>3</v>
      </c>
      <c r="B15" s="84" t="s">
        <v>731</v>
      </c>
      <c r="C15" s="86" t="s">
        <v>732</v>
      </c>
    </row>
    <row r="16" spans="1:3">
      <c r="A16" s="83">
        <v>4</v>
      </c>
      <c r="B16" s="84" t="s">
        <v>733</v>
      </c>
      <c r="C16" s="86" t="s">
        <v>734</v>
      </c>
    </row>
    <row r="17" spans="1:3">
      <c r="A17" s="83">
        <v>5</v>
      </c>
      <c r="B17" s="84" t="s">
        <v>735</v>
      </c>
      <c r="C17" s="86" t="s">
        <v>736</v>
      </c>
    </row>
    <row r="18" spans="1:3">
      <c r="A18" s="83">
        <v>6</v>
      </c>
      <c r="B18" s="84" t="s">
        <v>737</v>
      </c>
      <c r="C18" s="86" t="s">
        <v>738</v>
      </c>
    </row>
    <row r="19" spans="1:3">
      <c r="A19" s="83">
        <v>7</v>
      </c>
      <c r="B19" s="84" t="s">
        <v>739</v>
      </c>
      <c r="C19" s="86" t="s">
        <v>740</v>
      </c>
    </row>
    <row r="20" spans="1:3" ht="15.75" customHeight="1">
      <c r="A20" s="83"/>
      <c r="B20" s="84"/>
      <c r="C20" s="87"/>
    </row>
    <row r="21" spans="1:3" ht="30" customHeight="1">
      <c r="A21" s="83"/>
      <c r="B21" s="685" t="s">
        <v>83</v>
      </c>
      <c r="C21" s="686"/>
    </row>
    <row r="22" spans="1:3">
      <c r="A22" s="83">
        <v>1</v>
      </c>
      <c r="B22" s="638" t="s">
        <v>741</v>
      </c>
      <c r="C22" s="639">
        <v>0.91598172861293459</v>
      </c>
    </row>
    <row r="23" spans="1:3" ht="15.75" customHeight="1">
      <c r="A23" s="83"/>
      <c r="B23" s="638" t="s">
        <v>742</v>
      </c>
      <c r="C23" s="639">
        <v>6.9155295356997867E-2</v>
      </c>
    </row>
    <row r="24" spans="1:3" ht="29.25" customHeight="1">
      <c r="A24" s="83"/>
      <c r="B24" s="683" t="s">
        <v>84</v>
      </c>
      <c r="C24" s="684"/>
    </row>
    <row r="25" spans="1:3">
      <c r="A25" s="83">
        <v>1</v>
      </c>
      <c r="B25" s="638" t="s">
        <v>743</v>
      </c>
      <c r="C25" s="639">
        <v>0.91561533592148947</v>
      </c>
    </row>
    <row r="26" spans="1:3" ht="15" thickBot="1">
      <c r="A26" s="88"/>
      <c r="B26" s="640" t="s">
        <v>742</v>
      </c>
      <c r="C26" s="641">
        <v>6.9155295356997867E-2</v>
      </c>
    </row>
  </sheetData>
  <mergeCells count="2">
    <mergeCell ref="B24:C24"/>
    <mergeCell ref="B21:C21"/>
  </mergeCells>
  <dataValidations count="1">
    <dataValidation type="list" allowBlank="1" showInputMessage="1" showErrorMessage="1" sqref="C6:C10">
      <formula1>"Independent chair, Non-independent chair, Independent member, Non-independent member"</formula1>
    </dataValidation>
  </dataValidations>
  <pageMargins left="0.7" right="0.7" top="0.75" bottom="0.75" header="0.3" footer="0.3"/>
  <pageSetup scale="8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BreakPreview" zoomScale="60" zoomScaleNormal="90" workbookViewId="0">
      <pane xSplit="1" ySplit="5" topLeftCell="B6" activePane="bottomRight" state="frozen"/>
      <selection activeCell="B9" sqref="B9"/>
      <selection pane="topRight" activeCell="B9" sqref="B9"/>
      <selection pane="bottomLeft" activeCell="B9" sqref="B9"/>
      <selection pane="bottomRight" activeCell="B2" sqref="B2"/>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8">
      <c r="A1" s="308" t="s">
        <v>30</v>
      </c>
      <c r="B1" s="3" t="str">
        <f>'Info '!C2</f>
        <v>JSC "BasisBank"</v>
      </c>
      <c r="C1" s="101"/>
      <c r="D1" s="101"/>
      <c r="E1" s="101"/>
      <c r="F1" s="16"/>
    </row>
    <row r="2" spans="1:8" s="89" customFormat="1" ht="15.75" customHeight="1">
      <c r="A2" s="308" t="s">
        <v>31</v>
      </c>
      <c r="B2" s="441">
        <v>44377</v>
      </c>
    </row>
    <row r="3" spans="1:8" s="89" customFormat="1" ht="15.75" customHeight="1">
      <c r="A3" s="308"/>
    </row>
    <row r="4" spans="1:8" s="89" customFormat="1" ht="15.75" customHeight="1" thickBot="1">
      <c r="A4" s="309" t="s">
        <v>199</v>
      </c>
      <c r="B4" s="691" t="s">
        <v>343</v>
      </c>
      <c r="C4" s="692"/>
      <c r="D4" s="692"/>
      <c r="E4" s="692"/>
    </row>
    <row r="5" spans="1:8" s="93" customFormat="1" ht="17.45" customHeight="1">
      <c r="A5" s="240"/>
      <c r="B5" s="241"/>
      <c r="C5" s="91" t="s">
        <v>0</v>
      </c>
      <c r="D5" s="91" t="s">
        <v>1</v>
      </c>
      <c r="E5" s="92" t="s">
        <v>2</v>
      </c>
    </row>
    <row r="6" spans="1:8" s="16" customFormat="1" ht="14.45" customHeight="1">
      <c r="A6" s="310"/>
      <c r="B6" s="687" t="s">
        <v>350</v>
      </c>
      <c r="C6" s="687" t="s">
        <v>90</v>
      </c>
      <c r="D6" s="689" t="s">
        <v>198</v>
      </c>
      <c r="E6" s="690"/>
      <c r="G6" s="5"/>
    </row>
    <row r="7" spans="1:8" s="16" customFormat="1" ht="99.6" customHeight="1">
      <c r="A7" s="310"/>
      <c r="B7" s="688"/>
      <c r="C7" s="687"/>
      <c r="D7" s="345" t="s">
        <v>197</v>
      </c>
      <c r="E7" s="346" t="s">
        <v>351</v>
      </c>
      <c r="G7" s="5"/>
    </row>
    <row r="8" spans="1:8">
      <c r="A8" s="311">
        <v>1</v>
      </c>
      <c r="B8" s="347" t="s">
        <v>35</v>
      </c>
      <c r="C8" s="348">
        <v>38354494.7487</v>
      </c>
      <c r="D8" s="348"/>
      <c r="E8" s="349">
        <v>38354494.7487</v>
      </c>
      <c r="F8" s="642"/>
      <c r="G8" s="642"/>
      <c r="H8" s="642"/>
    </row>
    <row r="9" spans="1:8">
      <c r="A9" s="311">
        <v>2</v>
      </c>
      <c r="B9" s="347" t="s">
        <v>36</v>
      </c>
      <c r="C9" s="348">
        <v>179921654.03280002</v>
      </c>
      <c r="D9" s="348"/>
      <c r="E9" s="349">
        <v>179921654.03280002</v>
      </c>
      <c r="F9" s="642"/>
      <c r="G9" s="642"/>
      <c r="H9" s="642"/>
    </row>
    <row r="10" spans="1:8">
      <c r="A10" s="311">
        <v>3</v>
      </c>
      <c r="B10" s="347" t="s">
        <v>37</v>
      </c>
      <c r="C10" s="348">
        <v>92689951.008499995</v>
      </c>
      <c r="D10" s="348"/>
      <c r="E10" s="349">
        <v>92689951.008499995</v>
      </c>
      <c r="F10" s="642"/>
      <c r="G10" s="642"/>
      <c r="H10" s="642"/>
    </row>
    <row r="11" spans="1:8">
      <c r="A11" s="311">
        <v>4</v>
      </c>
      <c r="B11" s="347" t="s">
        <v>38</v>
      </c>
      <c r="C11" s="348">
        <v>33896829.280000001</v>
      </c>
      <c r="D11" s="348"/>
      <c r="E11" s="349">
        <v>33896829.280000001</v>
      </c>
      <c r="F11" s="642"/>
      <c r="G11" s="642"/>
      <c r="H11" s="642"/>
    </row>
    <row r="12" spans="1:8">
      <c r="A12" s="311">
        <v>5</v>
      </c>
      <c r="B12" s="347" t="s">
        <v>39</v>
      </c>
      <c r="C12" s="348">
        <v>180247503.36999997</v>
      </c>
      <c r="D12" s="348"/>
      <c r="E12" s="349">
        <v>180247503.36999997</v>
      </c>
      <c r="F12" s="642"/>
      <c r="G12" s="642"/>
      <c r="H12" s="642"/>
    </row>
    <row r="13" spans="1:8">
      <c r="A13" s="311">
        <v>6.1</v>
      </c>
      <c r="B13" s="350" t="s">
        <v>40</v>
      </c>
      <c r="C13" s="351">
        <v>1079646358.5016999</v>
      </c>
      <c r="D13" s="348"/>
      <c r="E13" s="349">
        <v>1079646358.5016999</v>
      </c>
      <c r="F13" s="642"/>
      <c r="G13" s="642"/>
      <c r="H13" s="642"/>
    </row>
    <row r="14" spans="1:8">
      <c r="A14" s="311">
        <v>6.2</v>
      </c>
      <c r="B14" s="352" t="s">
        <v>41</v>
      </c>
      <c r="C14" s="351">
        <v>-56442779.481371</v>
      </c>
      <c r="D14" s="348"/>
      <c r="E14" s="349">
        <v>-56442779.481371</v>
      </c>
      <c r="F14" s="642"/>
      <c r="G14" s="642"/>
      <c r="H14" s="642"/>
    </row>
    <row r="15" spans="1:8">
      <c r="A15" s="311">
        <v>6</v>
      </c>
      <c r="B15" s="347" t="s">
        <v>42</v>
      </c>
      <c r="C15" s="348">
        <v>1023203579.020329</v>
      </c>
      <c r="D15" s="348"/>
      <c r="E15" s="349">
        <v>1023203579.020329</v>
      </c>
      <c r="F15" s="642"/>
      <c r="G15" s="642"/>
      <c r="H15" s="642"/>
    </row>
    <row r="16" spans="1:8">
      <c r="A16" s="311">
        <v>7</v>
      </c>
      <c r="B16" s="347" t="s">
        <v>43</v>
      </c>
      <c r="C16" s="348">
        <v>13807222.825300001</v>
      </c>
      <c r="D16" s="348"/>
      <c r="E16" s="349">
        <v>13807222.825300001</v>
      </c>
      <c r="F16" s="642"/>
      <c r="G16" s="642"/>
      <c r="H16" s="642"/>
    </row>
    <row r="17" spans="1:8">
      <c r="A17" s="311">
        <v>8</v>
      </c>
      <c r="B17" s="347" t="s">
        <v>196</v>
      </c>
      <c r="C17" s="348">
        <v>18333543.166999999</v>
      </c>
      <c r="D17" s="348"/>
      <c r="E17" s="349">
        <v>18333543.166999999</v>
      </c>
      <c r="F17" s="642"/>
      <c r="G17" s="642"/>
      <c r="H17" s="642"/>
    </row>
    <row r="18" spans="1:8">
      <c r="A18" s="311">
        <v>9</v>
      </c>
      <c r="B18" s="347" t="s">
        <v>44</v>
      </c>
      <c r="C18" s="348">
        <v>17062704.219999999</v>
      </c>
      <c r="D18" s="348"/>
      <c r="E18" s="349">
        <v>17062704.219999999</v>
      </c>
      <c r="F18" s="642"/>
      <c r="G18" s="642"/>
      <c r="H18" s="642"/>
    </row>
    <row r="19" spans="1:8">
      <c r="A19" s="311">
        <v>10</v>
      </c>
      <c r="B19" s="347" t="s">
        <v>45</v>
      </c>
      <c r="C19" s="348">
        <v>35525140.600000001</v>
      </c>
      <c r="D19" s="348">
        <v>15557387.629999999</v>
      </c>
      <c r="E19" s="349">
        <v>19967752.970000003</v>
      </c>
      <c r="F19" s="642"/>
      <c r="G19" s="642"/>
      <c r="H19" s="642"/>
    </row>
    <row r="20" spans="1:8">
      <c r="A20" s="311">
        <v>11</v>
      </c>
      <c r="B20" s="347" t="s">
        <v>46</v>
      </c>
      <c r="C20" s="348">
        <v>10367038.963599999</v>
      </c>
      <c r="D20" s="348"/>
      <c r="E20" s="349">
        <v>10367038.963599999</v>
      </c>
      <c r="F20" s="642"/>
      <c r="G20" s="642"/>
      <c r="H20" s="642"/>
    </row>
    <row r="21" spans="1:8" ht="26.25" thickBot="1">
      <c r="A21" s="184"/>
      <c r="B21" s="312" t="s">
        <v>353</v>
      </c>
      <c r="C21" s="242">
        <v>1643409661.2362289</v>
      </c>
      <c r="D21" s="242">
        <v>15557387.629999999</v>
      </c>
      <c r="E21" s="353">
        <v>1627852273.6062291</v>
      </c>
      <c r="F21" s="642"/>
      <c r="G21" s="642"/>
      <c r="H21" s="642"/>
    </row>
    <row r="22" spans="1:8">
      <c r="A22" s="5"/>
      <c r="B22" s="5"/>
      <c r="C22" s="5"/>
      <c r="D22" s="5"/>
      <c r="E22" s="5"/>
    </row>
    <row r="23" spans="1:8">
      <c r="A23" s="5"/>
      <c r="B23" s="5"/>
      <c r="C23" s="5"/>
      <c r="D23" s="5"/>
      <c r="E23" s="5"/>
    </row>
    <row r="25" spans="1:8" s="4" customFormat="1">
      <c r="B25" s="96"/>
      <c r="F25" s="5"/>
      <c r="G25" s="5"/>
    </row>
    <row r="26" spans="1:8" s="4" customFormat="1">
      <c r="B26" s="96"/>
      <c r="F26" s="5"/>
      <c r="G26" s="5"/>
    </row>
    <row r="27" spans="1:8" s="4" customFormat="1">
      <c r="B27" s="96"/>
      <c r="F27" s="5"/>
      <c r="G27" s="5"/>
    </row>
    <row r="28" spans="1:8" s="4" customFormat="1">
      <c r="B28" s="96"/>
      <c r="F28" s="5"/>
      <c r="G28" s="5"/>
    </row>
    <row r="29" spans="1:8" s="4" customFormat="1">
      <c r="B29" s="96"/>
      <c r="F29" s="5"/>
      <c r="G29" s="5"/>
    </row>
    <row r="30" spans="1:8" s="4" customFormat="1">
      <c r="B30" s="96"/>
      <c r="F30" s="5"/>
      <c r="G30" s="5"/>
    </row>
    <row r="31" spans="1:8" s="4" customFormat="1">
      <c r="B31" s="96"/>
      <c r="F31" s="5"/>
      <c r="G31" s="5"/>
    </row>
    <row r="32" spans="1:8" s="4" customFormat="1">
      <c r="B32" s="96"/>
      <c r="F32" s="5"/>
      <c r="G32" s="5"/>
    </row>
    <row r="33" spans="2:7" s="4" customFormat="1">
      <c r="B33" s="96"/>
      <c r="F33" s="5"/>
      <c r="G33" s="5"/>
    </row>
    <row r="34" spans="2:7" s="4" customFormat="1">
      <c r="B34" s="96"/>
      <c r="F34" s="5"/>
      <c r="G34" s="5"/>
    </row>
    <row r="35" spans="2:7" s="4" customFormat="1">
      <c r="B35" s="96"/>
      <c r="F35" s="5"/>
      <c r="G35" s="5"/>
    </row>
    <row r="36" spans="2:7" s="4" customFormat="1">
      <c r="B36" s="96"/>
      <c r="F36" s="5"/>
      <c r="G36" s="5"/>
    </row>
    <row r="37" spans="2:7" s="4" customFormat="1">
      <c r="B37" s="96"/>
      <c r="F37" s="5"/>
      <c r="G37" s="5"/>
    </row>
  </sheetData>
  <mergeCells count="4">
    <mergeCell ref="B6:B7"/>
    <mergeCell ref="C6:C7"/>
    <mergeCell ref="D6:E6"/>
    <mergeCell ref="B4:E4"/>
  </mergeCells>
  <pageMargins left="0.7" right="0.7" top="0.75" bottom="0.75" header="0.3" footer="0.3"/>
  <pageSetup paperSize="9" scale="67"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view="pageBreakPreview" zoomScale="60" zoomScaleNormal="100" workbookViewId="0">
      <pane xSplit="1" ySplit="4" topLeftCell="B5" activePane="bottomRight" state="frozen"/>
      <selection activeCell="B15" sqref="B15"/>
      <selection pane="topRight" activeCell="B15" sqref="B15"/>
      <selection pane="bottomLeft" activeCell="B15" sqref="B15"/>
      <selection pane="bottomRight" activeCell="B2" sqref="B2"/>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"BasisBank"</v>
      </c>
    </row>
    <row r="2" spans="1:6" s="89" customFormat="1" ht="15.75" customHeight="1">
      <c r="A2" s="2" t="s">
        <v>31</v>
      </c>
      <c r="B2" s="441">
        <v>44377</v>
      </c>
      <c r="C2" s="4"/>
      <c r="D2" s="4"/>
      <c r="E2" s="4"/>
      <c r="F2" s="4"/>
    </row>
    <row r="3" spans="1:6" s="89" customFormat="1" ht="15.75" customHeight="1">
      <c r="C3" s="4"/>
      <c r="D3" s="4"/>
      <c r="E3" s="4"/>
      <c r="F3" s="4"/>
    </row>
    <row r="4" spans="1:6" s="89" customFormat="1" ht="13.5" thickBot="1">
      <c r="A4" s="89" t="s">
        <v>85</v>
      </c>
      <c r="B4" s="313" t="s">
        <v>330</v>
      </c>
      <c r="C4" s="90" t="s">
        <v>73</v>
      </c>
      <c r="D4" s="4"/>
      <c r="E4" s="4"/>
      <c r="F4" s="4"/>
    </row>
    <row r="5" spans="1:6">
      <c r="A5" s="247">
        <v>1</v>
      </c>
      <c r="B5" s="314" t="s">
        <v>352</v>
      </c>
      <c r="C5" s="248">
        <v>1627852273.6062291</v>
      </c>
      <c r="D5" s="216"/>
    </row>
    <row r="6" spans="1:6" s="249" customFormat="1">
      <c r="A6" s="97">
        <v>2.1</v>
      </c>
      <c r="B6" s="244" t="s">
        <v>331</v>
      </c>
      <c r="C6" s="172">
        <v>169947572.31229952</v>
      </c>
    </row>
    <row r="7" spans="1:6" s="77" customFormat="1" outlineLevel="1">
      <c r="A7" s="71">
        <v>2.2000000000000002</v>
      </c>
      <c r="B7" s="72" t="s">
        <v>332</v>
      </c>
      <c r="C7" s="250">
        <v>15974000</v>
      </c>
    </row>
    <row r="8" spans="1:6" s="77" customFormat="1" ht="25.5">
      <c r="A8" s="71">
        <v>3</v>
      </c>
      <c r="B8" s="245" t="s">
        <v>333</v>
      </c>
      <c r="C8" s="251">
        <v>1813773845.9185286</v>
      </c>
    </row>
    <row r="9" spans="1:6" s="249" customFormat="1">
      <c r="A9" s="97">
        <v>4</v>
      </c>
      <c r="B9" s="99" t="s">
        <v>87</v>
      </c>
      <c r="C9" s="172">
        <v>17185468.0691</v>
      </c>
    </row>
    <row r="10" spans="1:6" s="77" customFormat="1" outlineLevel="1">
      <c r="A10" s="71">
        <v>5.0999999999999996</v>
      </c>
      <c r="B10" s="72" t="s">
        <v>334</v>
      </c>
      <c r="C10" s="250">
        <v>-73569585.422909766</v>
      </c>
    </row>
    <row r="11" spans="1:6" s="77" customFormat="1" outlineLevel="1">
      <c r="A11" s="71">
        <v>5.2</v>
      </c>
      <c r="B11" s="72" t="s">
        <v>335</v>
      </c>
      <c r="C11" s="250">
        <v>-15654520</v>
      </c>
    </row>
    <row r="12" spans="1:6" s="77" customFormat="1">
      <c r="A12" s="71">
        <v>6</v>
      </c>
      <c r="B12" s="243" t="s">
        <v>479</v>
      </c>
      <c r="C12" s="250">
        <v>6196711.7279709997</v>
      </c>
    </row>
    <row r="13" spans="1:6" s="77" customFormat="1" ht="13.5" thickBot="1">
      <c r="A13" s="73">
        <v>7</v>
      </c>
      <c r="B13" s="246" t="s">
        <v>281</v>
      </c>
      <c r="C13" s="252">
        <v>1747931920.2926898</v>
      </c>
    </row>
    <row r="15" spans="1:6" ht="25.5">
      <c r="A15" s="266"/>
      <c r="B15" s="78" t="s">
        <v>480</v>
      </c>
    </row>
    <row r="16" spans="1:6">
      <c r="A16" s="266"/>
      <c r="B16" s="266"/>
    </row>
    <row r="17" spans="1:5" ht="15">
      <c r="A17" s="261"/>
      <c r="B17" s="262"/>
      <c r="C17" s="266"/>
      <c r="D17" s="266"/>
      <c r="E17" s="266"/>
    </row>
    <row r="18" spans="1:5" ht="15">
      <c r="A18" s="267"/>
      <c r="B18" s="268"/>
      <c r="C18" s="266"/>
      <c r="D18" s="266"/>
      <c r="E18" s="266"/>
    </row>
    <row r="19" spans="1:5">
      <c r="A19" s="269"/>
      <c r="B19" s="263"/>
      <c r="C19" s="266"/>
      <c r="D19" s="266"/>
      <c r="E19" s="266"/>
    </row>
    <row r="20" spans="1:5">
      <c r="A20" s="270"/>
      <c r="B20" s="264"/>
      <c r="C20" s="266"/>
      <c r="D20" s="266"/>
      <c r="E20" s="266"/>
    </row>
    <row r="21" spans="1:5">
      <c r="A21" s="270"/>
      <c r="B21" s="268"/>
      <c r="C21" s="266"/>
      <c r="D21" s="266"/>
      <c r="E21" s="266"/>
    </row>
    <row r="22" spans="1:5">
      <c r="A22" s="269"/>
      <c r="B22" s="265"/>
      <c r="C22" s="266"/>
      <c r="D22" s="266"/>
      <c r="E22" s="266"/>
    </row>
    <row r="23" spans="1:5">
      <c r="A23" s="270"/>
      <c r="B23" s="264"/>
      <c r="C23" s="266"/>
      <c r="D23" s="266"/>
      <c r="E23" s="266"/>
    </row>
    <row r="24" spans="1:5">
      <c r="A24" s="270"/>
      <c r="B24" s="264"/>
      <c r="C24" s="266"/>
      <c r="D24" s="266"/>
      <c r="E24" s="266"/>
    </row>
    <row r="25" spans="1:5">
      <c r="A25" s="270"/>
      <c r="B25" s="271"/>
      <c r="C25" s="266"/>
      <c r="D25" s="266"/>
      <c r="E25" s="266"/>
    </row>
    <row r="26" spans="1:5">
      <c r="A26" s="270"/>
      <c r="B26" s="268"/>
      <c r="C26" s="266"/>
      <c r="D26" s="266"/>
      <c r="E26" s="266"/>
    </row>
    <row r="27" spans="1:5">
      <c r="A27" s="266"/>
      <c r="B27" s="272"/>
      <c r="C27" s="266"/>
      <c r="D27" s="266"/>
      <c r="E27" s="266"/>
    </row>
    <row r="28" spans="1:5">
      <c r="A28" s="266"/>
      <c r="B28" s="272"/>
      <c r="C28" s="266"/>
      <c r="D28" s="266"/>
      <c r="E28" s="266"/>
    </row>
    <row r="29" spans="1:5">
      <c r="A29" s="266"/>
      <c r="B29" s="272"/>
      <c r="C29" s="266"/>
      <c r="D29" s="266"/>
      <c r="E29" s="266"/>
    </row>
    <row r="30" spans="1:5">
      <c r="A30" s="266"/>
      <c r="B30" s="272"/>
      <c r="C30" s="266"/>
      <c r="D30" s="266"/>
      <c r="E30" s="266"/>
    </row>
    <row r="31" spans="1:5">
      <c r="A31" s="266"/>
      <c r="B31" s="272"/>
      <c r="C31" s="266"/>
      <c r="D31" s="266"/>
      <c r="E31" s="266"/>
    </row>
    <row r="32" spans="1:5">
      <c r="A32" s="266"/>
      <c r="B32" s="272"/>
      <c r="C32" s="266"/>
      <c r="D32" s="266"/>
      <c r="E32" s="266"/>
    </row>
    <row r="33" spans="1:5">
      <c r="A33" s="266"/>
      <c r="B33" s="272"/>
      <c r="C33" s="266"/>
      <c r="D33" s="266"/>
      <c r="E33" s="266"/>
    </row>
  </sheetData>
  <pageMargins left="0.7" right="0.7" top="0.75" bottom="0.75" header="0.3" footer="0.3"/>
  <pageSetup paperSize="9" scale="91" orientation="landscape"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4QVFgUgXNA8W1MgQszIklmi1qpOo9+she8ElDjMXnlg=</DigestValue>
    </Reference>
    <Reference Type="http://www.w3.org/2000/09/xmldsig#Object" URI="#idOfficeObject">
      <DigestMethod Algorithm="http://www.w3.org/2001/04/xmlenc#sha256"/>
      <DigestValue>4f2C8Kfh/zrz9mmZcZaQE60wtRO9eNFraOiIN/y25aU=</DigestValue>
    </Reference>
    <Reference Type="http://uri.etsi.org/01903#SignedProperties" URI="#idSignedProperties">
      <Transforms>
        <Transform Algorithm="http://www.w3.org/TR/2001/REC-xml-c14n-20010315"/>
      </Transforms>
      <DigestMethod Algorithm="http://www.w3.org/2001/04/xmlenc#sha256"/>
      <DigestValue>TP4MNw9u5Pog6RpilvNWo9smNnjnV7fbKFiQspQIVWw=</DigestValue>
    </Reference>
  </SignedInfo>
  <SignatureValue>JpCpL4HEpPVp8nU00qlWvVeLlAoXGcXJ2jztRx9Nmpvt1Eizcc6fLmPP9rVUl3oWVSNAMwQNLCiz
8QP1F7p0D64V8hC2i96V7kxS2VQR7ZmOxMIjw9/FhW9sWINWd5bMYJspsDWd0rS69pOmaf7TvPAD
aWSPR3M77KbweEqnkAJbDi3hbJovhZNTmsiCndGe17+egU6LShjvPYvvLKtC7WnXQkxy3DsrPsxy
13RRHNzTjM5W60mgU0L+O084bL7vmzLcQfRgNCmjBOmXAQnVHDImv1LcHjG9FflfjYkP31R7OYn/
Is+qyG02rhQT0yHbn/dc2HSC85Ty5NyUi7d6uQ==</SignatureValue>
  <KeyInfo>
    <X509Data>
      <X509Certificate>MIIGOzCCBSOgAwIBAgIKF8Qh/QACAAGogDANBgkqhkiG9w0BAQsFADBKMRIwEAYKCZImiZPyLGQBGRYCZ2UxEzARBgoJkiaJk/IsZAEZFgNuYmcxHzAdBgNVBAMTFk5CRyBDbGFzcyAyIElOVCBTdWIgQ0EwHhcNMjAwOTIyMDkyMjI4WhcNMjExMjIyMDk0NjU2WjA5MRYwFAYDVQQKEw1KU0MgQkFTSVNCQU5LMR8wHQYDVQQDExZCQlMgLSBUaW5hdGluIEtoZWxhZHplMIIBIjANBgkqhkiG9w0BAQEFAAOCAQ8AMIIBCgKCAQEA5hHJeUs3hlQjglx31ncVge2uZ4gpPLAxFQJQFKcymSmNCROs79F/bpjGKxpfOxtqj4J9C3tMtZuHJ3P1cWpXUdZkJS5KzqxYshBnNbHuX6GcTpd5YfYKGiiGuzKYKBfcgMgSSjzSVC2Btdv1SihHmUKpNam3Fl8wT9b/YzrmX5LOdooqxCEmh+cLcaBRN6WyTJ1ApwpWNnogNgv/iWyTjfc5QwtRMfccMLEeIaNn6J7ZHjevgiNDuZNwCCBGqSviUEHcnGOEGb/QiUfWmLNuDIp6OT4D3XOTjRR+OzAUkzIwzmm+aewHrm1ZDjA8OdioCe54SJik45eBuwIvEwCg1wIDAQABo4IDMjCCAy4wPAYJKwYBBAGCNxUHBC8wLQYlKwYBBAGCNxUI5rJgg431RIaBmQmDuKFKg76EcQSDxJEzhIOIXQIBZAIBIzAdBgNVHSUEFjAUBggrBgEFBQcDAgYIKwYBBQUHAwQwCwYDVR0PBAQDAgeAMCcGCSsGAQQBgjcVCgQaMBgwCgYIKwYBBQUHAwIwCgYIKwYBBQUHAwQwHQYDVR0OBBYEFE6opUkrk7mHKr7+riNmljsfyGFt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L7iZi13Clkn1nvZTiQdi4N+nuMeidTQ2gK1QpWP8j5mtBZjoPXgl0GObhiMFxkZOT6p1KnSt6AJX+88qaWhX4r3vWcWFgpmRLJuXPDYPvvBCMLTOpy2fTEAxxjgoQNpXe9aW1T+JWdqjhhFdJBR6b/9haXjIDEdGHwUeaq7XGQ5icRRUqpts9f1vzJaDzrXOrK49oTriWX8UB/H3W8ZzmsUUOQK++oMEnETqCiLxbZc9NBSLA9snrGugo0XS1V3G2Vh99KM7WiPwldPEF23VLqVGPu87VJbuKU/IGzsA6C9yFxqxCXpf394VqtukGkuNqiTgyJifUkCNujZ91Mp6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Transform>
          <Transform Algorithm="http://www.w3.org/TR/2001/REC-xml-c14n-20010315"/>
        </Transforms>
        <DigestMethod Algorithm="http://www.w3.org/2001/04/xmlenc#sha256"/>
        <DigestValue>CDzdXqqy8nbqdfVntn5RIaKjS7Ndied39YLIPcF2V5A=</DigestValue>
      </Reference>
      <Reference URI="/xl/calcChain.xml?ContentType=application/vnd.openxmlformats-officedocument.spreadsheetml.calcChain+xml">
        <DigestMethod Algorithm="http://www.w3.org/2001/04/xmlenc#sha256"/>
        <DigestValue>9iVD7r5TdXrgTyoqaQQhVmLO28orh/S+yeEgdjcd8wM=</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6ZeiPJTR4EIt1/9sOfotQXk4i+XM1IcY+BZWIW8sd28=</DigestValue>
      </Reference>
      <Reference URI="/xl/externalLinks/externalLink1.xml?ContentType=application/vnd.openxmlformats-officedocument.spreadsheetml.externalLink+xml">
        <DigestMethod Algorithm="http://www.w3.org/2001/04/xmlenc#sha256"/>
        <DigestValue>I6/A9BP+YTpFPOPKj9Rd+sYCKpyFgFRkSMPQ3eMb4F4=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uoVGunLlgbXKdcx+GZ8JSa3ZjJ+0I1sK9rKjRCmLKoc=</DigestValue>
      </Reference>
      <Reference URI="/xl/printerSettings/printerSettings11.bin?ContentType=application/vnd.openxmlformats-officedocument.spreadsheetml.printerSettings">
        <DigestMethod Algorithm="http://www.w3.org/2001/04/xmlenc#sha256"/>
        <DigestValue>LtR1oLpK0mIQeaEcHA1nKZBK4JwtakBKB/qrrEgSa5Y=</DigestValue>
      </Reference>
      <Reference URI="/xl/printerSettings/printerSettings12.bin?ContentType=application/vnd.openxmlformats-officedocument.spreadsheetml.printerSettings">
        <DigestMethod Algorithm="http://www.w3.org/2001/04/xmlenc#sha256"/>
        <DigestValue>LtR1oLpK0mIQeaEcHA1nKZBK4JwtakBKB/qrrEgSa5Y=</DigestValue>
      </Reference>
      <Reference URI="/xl/printerSettings/printerSettings13.bin?ContentType=application/vnd.openxmlformats-officedocument.spreadsheetml.printerSettings">
        <DigestMethod Algorithm="http://www.w3.org/2001/04/xmlenc#sha256"/>
        <DigestValue>Jvc/AAcctJzKN0qaXf/mBEXlTvXdFDkJDxOncZkdWSg=</DigestValue>
      </Reference>
      <Reference URI="/xl/printerSettings/printerSettings14.bin?ContentType=application/vnd.openxmlformats-officedocument.spreadsheetml.printerSettings">
        <DigestMethod Algorithm="http://www.w3.org/2001/04/xmlenc#sha256"/>
        <DigestValue>Jvc/AAcctJzKN0qaXf/mBEXlTvXdFDkJDxOncZkdWSg=</DigestValue>
      </Reference>
      <Reference URI="/xl/printerSettings/printerSettings15.bin?ContentType=application/vnd.openxmlformats-officedocument.spreadsheetml.printerSettings">
        <DigestMethod Algorithm="http://www.w3.org/2001/04/xmlenc#sha256"/>
        <DigestValue>+YcQBxkRFTD5Ng0Rxw+Uqc9ZRcKtWy4UUt9mWyzAOWI=</DigestValue>
      </Reference>
      <Reference URI="/xl/printerSettings/printerSettings16.bin?ContentType=application/vnd.openxmlformats-officedocument.spreadsheetml.printerSettings">
        <DigestMethod Algorithm="http://www.w3.org/2001/04/xmlenc#sha256"/>
        <DigestValue>Jvc/AAcctJzKN0qaXf/mBEXlTvXdFDkJDxOncZkdWSg=</DigestValue>
      </Reference>
      <Reference URI="/xl/printerSettings/printerSettings17.bin?ContentType=application/vnd.openxmlformats-officedocument.spreadsheetml.printerSettings">
        <DigestMethod Algorithm="http://www.w3.org/2001/04/xmlenc#sha256"/>
        <DigestValue>+YcQBxkRFTD5Ng0Rxw+Uqc9ZRcKtWy4UUt9mWyzAOWI=</DigestValue>
      </Reference>
      <Reference URI="/xl/printerSettings/printerSettings18.bin?ContentType=application/vnd.openxmlformats-officedocument.spreadsheetml.printerSettings">
        <DigestMethod Algorithm="http://www.w3.org/2001/04/xmlenc#sha256"/>
        <DigestValue>uoVGunLlgbXKdcx+GZ8JSa3ZjJ+0I1sK9rKjRCmLKoc=</DigestValue>
      </Reference>
      <Reference URI="/xl/printerSettings/printerSettings19.bin?ContentType=application/vnd.openxmlformats-officedocument.spreadsheetml.printerSettings">
        <DigestMethod Algorithm="http://www.w3.org/2001/04/xmlenc#sha256"/>
        <DigestValue>+YcQBxkRFTD5Ng0Rxw+Uqc9ZRcKtWy4UUt9mWyzAOWI=</DigestValue>
      </Reference>
      <Reference URI="/xl/printerSettings/printerSettings2.bin?ContentType=application/vnd.openxmlformats-officedocument.spreadsheetml.printerSettings">
        <DigestMethod Algorithm="http://www.w3.org/2001/04/xmlenc#sha256"/>
        <DigestValue>LtR1oLpK0mIQeaEcHA1nKZBK4JwtakBKB/qrrEgSa5Y=</DigestValue>
      </Reference>
      <Reference URI="/xl/printerSettings/printerSettings20.bin?ContentType=application/vnd.openxmlformats-officedocument.spreadsheetml.printerSettings">
        <DigestMethod Algorithm="http://www.w3.org/2001/04/xmlenc#sha256"/>
        <DigestValue>Jvc/AAcctJzKN0qaXf/mBEXlTvXdFDkJDxOncZkdWSg=</DigestValue>
      </Reference>
      <Reference URI="/xl/printerSettings/printerSettings21.bin?ContentType=application/vnd.openxmlformats-officedocument.spreadsheetml.printerSettings">
        <DigestMethod Algorithm="http://www.w3.org/2001/04/xmlenc#sha256"/>
        <DigestValue>+YcQBxkRFTD5Ng0Rxw+Uqc9ZRcKtWy4UUt9mWyzAOWI=</DigestValue>
      </Reference>
      <Reference URI="/xl/printerSettings/printerSettings22.bin?ContentType=application/vnd.openxmlformats-officedocument.spreadsheetml.printerSettings">
        <DigestMethod Algorithm="http://www.w3.org/2001/04/xmlenc#sha256"/>
        <DigestValue>+YcQBxkRFTD5Ng0Rxw+Uqc9ZRcKtWy4UUt9mWyzAOWI=</DigestValue>
      </Reference>
      <Reference URI="/xl/printerSettings/printerSettings23.bin?ContentType=application/vnd.openxmlformats-officedocument.spreadsheetml.printerSettings">
        <DigestMethod Algorithm="http://www.w3.org/2001/04/xmlenc#sha256"/>
        <DigestValue>vnkm0LRob78Vf7G3ieGCG8S5XDhmAtpJx0Dt+CasCrc=</DigestValue>
      </Reference>
      <Reference URI="/xl/printerSettings/printerSettings24.bin?ContentType=application/vnd.openxmlformats-officedocument.spreadsheetml.printerSettings">
        <DigestMethod Algorithm="http://www.w3.org/2001/04/xmlenc#sha256"/>
        <DigestValue>Jvc/AAcctJzKN0qaXf/mBEXlTvXdFDkJDxOncZkdWSg=</DigestValue>
      </Reference>
      <Reference URI="/xl/printerSettings/printerSettings25.bin?ContentType=application/vnd.openxmlformats-officedocument.spreadsheetml.printerSettings">
        <DigestMethod Algorithm="http://www.w3.org/2001/04/xmlenc#sha256"/>
        <DigestValue>+YcQBxkRFTD5Ng0Rxw+Uqc9ZRcKtWy4UUt9mWyzAOWI=</DigestValue>
      </Reference>
      <Reference URI="/xl/printerSettings/printerSettings26.bin?ContentType=application/vnd.openxmlformats-officedocument.spreadsheetml.printerSettings">
        <DigestMethod Algorithm="http://www.w3.org/2001/04/xmlenc#sha256"/>
        <DigestValue>uoVGunLlgbXKdcx+GZ8JSa3ZjJ+0I1sK9rKjRCmLKoc=</DigestValue>
      </Reference>
      <Reference URI="/xl/printerSettings/printerSettings27.bin?ContentType=application/vnd.openxmlformats-officedocument.spreadsheetml.printerSettings">
        <DigestMethod Algorithm="http://www.w3.org/2001/04/xmlenc#sha256"/>
        <DigestValue>+YcQBxkRFTD5Ng0Rxw+Uqc9ZRcKtWy4UUt9mWyzAOWI=</DigestValue>
      </Reference>
      <Reference URI="/xl/printerSettings/printerSettings28.bin?ContentType=application/vnd.openxmlformats-officedocument.spreadsheetml.printerSettings">
        <DigestMethod Algorithm="http://www.w3.org/2001/04/xmlenc#sha256"/>
        <DigestValue>uoVGunLlgbXKdcx+GZ8JSa3ZjJ+0I1sK9rKjRCmLKoc=</DigestValue>
      </Reference>
      <Reference URI="/xl/printerSettings/printerSettings3.bin?ContentType=application/vnd.openxmlformats-officedocument.spreadsheetml.printerSettings">
        <DigestMethod Algorithm="http://www.w3.org/2001/04/xmlenc#sha256"/>
        <DigestValue>LtR1oLpK0mIQeaEcHA1nKZBK4JwtakBKB/qrrEgSa5Y=</DigestValue>
      </Reference>
      <Reference URI="/xl/printerSettings/printerSettings4.bin?ContentType=application/vnd.openxmlformats-officedocument.spreadsheetml.printerSettings">
        <DigestMethod Algorithm="http://www.w3.org/2001/04/xmlenc#sha256"/>
        <DigestValue>LtR1oLpK0mIQeaEcHA1nKZBK4JwtakBKB/qrrEgSa5Y=</DigestValue>
      </Reference>
      <Reference URI="/xl/printerSettings/printerSettings5.bin?ContentType=application/vnd.openxmlformats-officedocument.spreadsheetml.printerSettings">
        <DigestMethod Algorithm="http://www.w3.org/2001/04/xmlenc#sha256"/>
        <DigestValue>LtR1oLpK0mIQeaEcHA1nKZBK4JwtakBKB/qrrEgSa5Y=</DigestValue>
      </Reference>
      <Reference URI="/xl/printerSettings/printerSettings6.bin?ContentType=application/vnd.openxmlformats-officedocument.spreadsheetml.printerSettings">
        <DigestMethod Algorithm="http://www.w3.org/2001/04/xmlenc#sha256"/>
        <DigestValue>Jvc/AAcctJzKN0qaXf/mBEXlTvXdFDkJDxOncZkdWSg=</DigestValue>
      </Reference>
      <Reference URI="/xl/printerSettings/printerSettings7.bin?ContentType=application/vnd.openxmlformats-officedocument.spreadsheetml.printerSettings">
        <DigestMethod Algorithm="http://www.w3.org/2001/04/xmlenc#sha256"/>
        <DigestValue>uoVGunLlgbXKdcx+GZ8JSa3ZjJ+0I1sK9rKjRCmLKoc=</DigestValue>
      </Reference>
      <Reference URI="/xl/printerSettings/printerSettings8.bin?ContentType=application/vnd.openxmlformats-officedocument.spreadsheetml.printerSettings">
        <DigestMethod Algorithm="http://www.w3.org/2001/04/xmlenc#sha256"/>
        <DigestValue>LtR1oLpK0mIQeaEcHA1nKZBK4JwtakBKB/qrrEgSa5Y=</DigestValue>
      </Reference>
      <Reference URI="/xl/printerSettings/printerSettings9.bin?ContentType=application/vnd.openxmlformats-officedocument.spreadsheetml.printerSettings">
        <DigestMethod Algorithm="http://www.w3.org/2001/04/xmlenc#sha256"/>
        <DigestValue>Jvc/AAcctJzKN0qaXf/mBEXlTvXdFDkJDxOncZkdWSg=</DigestValue>
      </Reference>
      <Reference URI="/xl/sharedStrings.xml?ContentType=application/vnd.openxmlformats-officedocument.spreadsheetml.sharedStrings+xml">
        <DigestMethod Algorithm="http://www.w3.org/2001/04/xmlenc#sha256"/>
        <DigestValue>+woPDSpEGORLOFo9swjdCXm6APAK+E4FQIGqSpRBDc4=</DigestValue>
      </Reference>
      <Reference URI="/xl/styles.xml?ContentType=application/vnd.openxmlformats-officedocument.spreadsheetml.styles+xml">
        <DigestMethod Algorithm="http://www.w3.org/2001/04/xmlenc#sha256"/>
        <DigestValue>nUhILdU3qCIn/l+KAdRQc0IA6jHspz8VoP/2pgMmOFM=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3H+7gjaD+EEpNoV+p7MPf1TDvcWq7oEZrfh70122lk0=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VIrJ3nlH3Q7teGTSyCFd+fftJwDCsi8FPcco0Ncdrx4=</DigestValue>
      </Reference>
      <Reference URI="/xl/worksheets/sheet10.xml?ContentType=application/vnd.openxmlformats-officedocument.spreadsheetml.worksheet+xml">
        <DigestMethod Algorithm="http://www.w3.org/2001/04/xmlenc#sha256"/>
        <DigestValue>x4qALHqTcoI+k74Nb3ZeB412BeYThJwdNt1b4NAsR2o=</DigestValue>
      </Reference>
      <Reference URI="/xl/worksheets/sheet11.xml?ContentType=application/vnd.openxmlformats-officedocument.spreadsheetml.worksheet+xml">
        <DigestMethod Algorithm="http://www.w3.org/2001/04/xmlenc#sha256"/>
        <DigestValue>8+uhyJ/wkbI02MHVjdi6Mf9kxxVNAvnzYEqfhxJAAXw=</DigestValue>
      </Reference>
      <Reference URI="/xl/worksheets/sheet12.xml?ContentType=application/vnd.openxmlformats-officedocument.spreadsheetml.worksheet+xml">
        <DigestMethod Algorithm="http://www.w3.org/2001/04/xmlenc#sha256"/>
        <DigestValue>lEopxywLvZWswxfuFNYQ8gW9G/mbaYaH9xwufafSOok=</DigestValue>
      </Reference>
      <Reference URI="/xl/worksheets/sheet13.xml?ContentType=application/vnd.openxmlformats-officedocument.spreadsheetml.worksheet+xml">
        <DigestMethod Algorithm="http://www.w3.org/2001/04/xmlenc#sha256"/>
        <DigestValue>NoEIAdLARNqlpOO51frJAjH2LvvVf8niTfvGOOAUbKM=</DigestValue>
      </Reference>
      <Reference URI="/xl/worksheets/sheet14.xml?ContentType=application/vnd.openxmlformats-officedocument.spreadsheetml.worksheet+xml">
        <DigestMethod Algorithm="http://www.w3.org/2001/04/xmlenc#sha256"/>
        <DigestValue>2QanNZ0vu2DFopbnvbhsaqV9pCj71e2Gd0DpEYm79LA=</DigestValue>
      </Reference>
      <Reference URI="/xl/worksheets/sheet15.xml?ContentType=application/vnd.openxmlformats-officedocument.spreadsheetml.worksheet+xml">
        <DigestMethod Algorithm="http://www.w3.org/2001/04/xmlenc#sha256"/>
        <DigestValue>OoCe0voBgLyXnBnne1r4Z06Vhj2G68mGg0fxx126vDk=</DigestValue>
      </Reference>
      <Reference URI="/xl/worksheets/sheet16.xml?ContentType=application/vnd.openxmlformats-officedocument.spreadsheetml.worksheet+xml">
        <DigestMethod Algorithm="http://www.w3.org/2001/04/xmlenc#sha256"/>
        <DigestValue>xXzMS7M5ZHrxfWC5a7xErDOxQHgTTX1+c3JYg6gutmA=</DigestValue>
      </Reference>
      <Reference URI="/xl/worksheets/sheet17.xml?ContentType=application/vnd.openxmlformats-officedocument.spreadsheetml.worksheet+xml">
        <DigestMethod Algorithm="http://www.w3.org/2001/04/xmlenc#sha256"/>
        <DigestValue>+upMdkatditKSYGVWJI3WZhBivI9CpXeXc2OSIUbGl8=</DigestValue>
      </Reference>
      <Reference URI="/xl/worksheets/sheet18.xml?ContentType=application/vnd.openxmlformats-officedocument.spreadsheetml.worksheet+xml">
        <DigestMethod Algorithm="http://www.w3.org/2001/04/xmlenc#sha256"/>
        <DigestValue>cpG4Fw4+gs6C+maoYAeng1FeQIeCko/RwAcLrDpqj9E=</DigestValue>
      </Reference>
      <Reference URI="/xl/worksheets/sheet19.xml?ContentType=application/vnd.openxmlformats-officedocument.spreadsheetml.worksheet+xml">
        <DigestMethod Algorithm="http://www.w3.org/2001/04/xmlenc#sha256"/>
        <DigestValue>l/5Z6oiFLWC00HLN81CVmCjIs7keXtWSnEJCgruAlpw=</DigestValue>
      </Reference>
      <Reference URI="/xl/worksheets/sheet2.xml?ContentType=application/vnd.openxmlformats-officedocument.spreadsheetml.worksheet+xml">
        <DigestMethod Algorithm="http://www.w3.org/2001/04/xmlenc#sha256"/>
        <DigestValue>7ia4cN1aXxY3giYC9B6rzLM33kGUcvntrXf6B+BaAwE=</DigestValue>
      </Reference>
      <Reference URI="/xl/worksheets/sheet20.xml?ContentType=application/vnd.openxmlformats-officedocument.spreadsheetml.worksheet+xml">
        <DigestMethod Algorithm="http://www.w3.org/2001/04/xmlenc#sha256"/>
        <DigestValue>Sjm0tv756xkkMvtgh1nK+TTiaxncXMjVN7xdkBXMViw=</DigestValue>
      </Reference>
      <Reference URI="/xl/worksheets/sheet21.xml?ContentType=application/vnd.openxmlformats-officedocument.spreadsheetml.worksheet+xml">
        <DigestMethod Algorithm="http://www.w3.org/2001/04/xmlenc#sha256"/>
        <DigestValue>rorwOP1azlH6Z2PdDYnm4KThRHxpl1OMSREZxCbSv1w=</DigestValue>
      </Reference>
      <Reference URI="/xl/worksheets/sheet22.xml?ContentType=application/vnd.openxmlformats-officedocument.spreadsheetml.worksheet+xml">
        <DigestMethod Algorithm="http://www.w3.org/2001/04/xmlenc#sha256"/>
        <DigestValue>MfVlE52xSL3W3goMgMB7qMJQULei3N5u40qLwIWDcj0=</DigestValue>
      </Reference>
      <Reference URI="/xl/worksheets/sheet23.xml?ContentType=application/vnd.openxmlformats-officedocument.spreadsheetml.worksheet+xml">
        <DigestMethod Algorithm="http://www.w3.org/2001/04/xmlenc#sha256"/>
        <DigestValue>y3gq6TsdNOLLfHWre6ib0LnnEdEH4xx22WvHVnMQ+RA=</DigestValue>
      </Reference>
      <Reference URI="/xl/worksheets/sheet24.xml?ContentType=application/vnd.openxmlformats-officedocument.spreadsheetml.worksheet+xml">
        <DigestMethod Algorithm="http://www.w3.org/2001/04/xmlenc#sha256"/>
        <DigestValue>WTXP5FAn7aOs/XrYGFhlws6ZJyfsoKiVw9hUyjh6w5o=</DigestValue>
      </Reference>
      <Reference URI="/xl/worksheets/sheet25.xml?ContentType=application/vnd.openxmlformats-officedocument.spreadsheetml.worksheet+xml">
        <DigestMethod Algorithm="http://www.w3.org/2001/04/xmlenc#sha256"/>
        <DigestValue>aEqckDsFIJ05NyaMoT0lrWgmfZvKV29ZI9sBToM34VQ=</DigestValue>
      </Reference>
      <Reference URI="/xl/worksheets/sheet26.xml?ContentType=application/vnd.openxmlformats-officedocument.spreadsheetml.worksheet+xml">
        <DigestMethod Algorithm="http://www.w3.org/2001/04/xmlenc#sha256"/>
        <DigestValue>p+U4y2yF8Bodoa4sfCep6MbWtai4mSuAmCdy/F2AwgM=</DigestValue>
      </Reference>
      <Reference URI="/xl/worksheets/sheet27.xml?ContentType=application/vnd.openxmlformats-officedocument.spreadsheetml.worksheet+xml">
        <DigestMethod Algorithm="http://www.w3.org/2001/04/xmlenc#sha256"/>
        <DigestValue>wTBgUeH4JTxc3O5zdCv7NFQIyYauhvHnUkelFl19Ifc=</DigestValue>
      </Reference>
      <Reference URI="/xl/worksheets/sheet28.xml?ContentType=application/vnd.openxmlformats-officedocument.spreadsheetml.worksheet+xml">
        <DigestMethod Algorithm="http://www.w3.org/2001/04/xmlenc#sha256"/>
        <DigestValue>ByZ54yLFKTYNtjH20fzKMQDFFcI7M7iUgcli7CGmzBo=</DigestValue>
      </Reference>
      <Reference URI="/xl/worksheets/sheet3.xml?ContentType=application/vnd.openxmlformats-officedocument.spreadsheetml.worksheet+xml">
        <DigestMethod Algorithm="http://www.w3.org/2001/04/xmlenc#sha256"/>
        <DigestValue>Es4Xpd967VGaSBomMqQKuUpRXpRLtPLPNF0CeXKqLAw=</DigestValue>
      </Reference>
      <Reference URI="/xl/worksheets/sheet4.xml?ContentType=application/vnd.openxmlformats-officedocument.spreadsheetml.worksheet+xml">
        <DigestMethod Algorithm="http://www.w3.org/2001/04/xmlenc#sha256"/>
        <DigestValue>dBs141yyxBjOC8URH5eSbIBr9LskLO4bdm39zz2wwGk=</DigestValue>
      </Reference>
      <Reference URI="/xl/worksheets/sheet5.xml?ContentType=application/vnd.openxmlformats-officedocument.spreadsheetml.worksheet+xml">
        <DigestMethod Algorithm="http://www.w3.org/2001/04/xmlenc#sha256"/>
        <DigestValue>0IPtNerW6t1ddZ4p3z5vuCnQaSFY0a/Ecx2jsCM9Zis=</DigestValue>
      </Reference>
      <Reference URI="/xl/worksheets/sheet6.xml?ContentType=application/vnd.openxmlformats-officedocument.spreadsheetml.worksheet+xml">
        <DigestMethod Algorithm="http://www.w3.org/2001/04/xmlenc#sha256"/>
        <DigestValue>TMdViMeblr+bqGqn7EB0sqVhRtSleA+iriM806LoKoc=</DigestValue>
      </Reference>
      <Reference URI="/xl/worksheets/sheet7.xml?ContentType=application/vnd.openxmlformats-officedocument.spreadsheetml.worksheet+xml">
        <DigestMethod Algorithm="http://www.w3.org/2001/04/xmlenc#sha256"/>
        <DigestValue>HtfQ0eRR0tEBb9ICqf2I+wwahw98T0yZpDU2iADWCG8=</DigestValue>
      </Reference>
      <Reference URI="/xl/worksheets/sheet8.xml?ContentType=application/vnd.openxmlformats-officedocument.spreadsheetml.worksheet+xml">
        <DigestMethod Algorithm="http://www.w3.org/2001/04/xmlenc#sha256"/>
        <DigestValue>CwUv3QMulLuTDgNIJYxC7IaF84PXNz5hnoOR9vdkDBI=</DigestValue>
      </Reference>
      <Reference URI="/xl/worksheets/sheet9.xml?ContentType=application/vnd.openxmlformats-officedocument.spreadsheetml.worksheet+xml">
        <DigestMethod Algorithm="http://www.w3.org/2001/04/xmlenc#sha256"/>
        <DigestValue>W1/9ivozTPf+TuWdIe2igtobF6bItJDwYoTAv41SPeU=</DigestValue>
      </Reference>
    </Manifest>
    <SignatureProperties>
      <SignatureProperty Id="idSignatureTime" Target="#idPackageSignature">
        <mdssi:SignatureTime xmlns:mdssi="http://schemas.openxmlformats.org/package/2006/digital-signature">
          <mdssi:Format>YYYY-MM-DDThh:mm:ssTZD</mdssi:Format>
          <mdssi:Value>2021-07-30T13:20:21Z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15.0</OfficeVersion>
          <ApplicationVersion>15.0</ApplicationVersion>
          <Monitors>1</Monitors>
          <HorizontalResolution>1536</HorizontalResolution>
          <VerticalResolution>864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2021-07-30T13:20:21Z</xd:SigningTime>
          <xd:SigningCertificate>
            <xd:Cert>
              <xd:CertDigest>
                <DigestMethod Algorithm="http://www.w3.org/2001/04/xmlenc#sha256"/>
                <DigestValue>xLTp81l8gt7qAwF+LvysobLZwZLs+lvIJ+dcfrSIJO8=</DigestValue>
              </xd:CertDigest>
              <xd:IssuerSerial>
                <X509IssuerName>CN=NBG Class 2 INT Sub CA, DC=nbg, DC=ge</X509IssuerName>
                <X509SerialNumber>112232440058229861492864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6C+HQIi67y6YxMlBl70VPlyAatm5TD9PuZ/RH1K2veY=</DigestValue>
    </Reference>
    <Reference Type="http://www.w3.org/2000/09/xmldsig#Object" URI="#idOfficeObject">
      <DigestMethod Algorithm="http://www.w3.org/2001/04/xmlenc#sha256"/>
      <DigestValue>+Iik/DQWcp28RAzebFBrUcyqiD5PdtI2oQfUx0odheM=</DigestValue>
    </Reference>
    <Reference Type="http://uri.etsi.org/01903#SignedProperties" URI="#idSignedProperties">
      <Transforms>
        <Transform Algorithm="http://www.w3.org/TR/2001/REC-xml-c14n-20010315"/>
      </Transforms>
      <DigestMethod Algorithm="http://www.w3.org/2001/04/xmlenc#sha256"/>
      <DigestValue>+ju9UE1G+vpMcDeoFSPsMW8FSa1bI98alSOZqxSzx1M=</DigestValue>
    </Reference>
  </SignedInfo>
  <SignatureValue>naa7RaIips7DVwUhadTDkT82NzgQzDzhEN9sqHeseczJYKsqKAi+VcglzTsPsqyN4hKzYdmbvkuU
2MirJrJs5F9OBOxjrqteTsgYrqpWujfuXdOHHAv55ofXrzQWw8B/8EimMzGtwKbDz2je8+eSht+a
go2dK9ttEV3F5GSAvw9v7NnYZ3ihoc6PtpAefh7tFCnurc8NgedX7orxORMxMq//dCnc0l8g3j6c
Ts3A/+ihly07WU0bQzFOJCA0sZAQO4dZd0hm7sg7devNKVleIQ1gCvuE4HbphL0ppqqrTN8rwRr0
YAI9mawhhC9VkDNvUnd9e79kGqtPUUo3R99rbw==</SignatureValue>
  <KeyInfo>
    <X509Data>
      <X509Certificate>MIIGPTCCBSWgAwIBAgIKEtIZjAACAAHQLzANBgkqhkiG9w0BAQsFADBKMRIwEAYKCZImiZPyLGQBGRYCZ2UxEzARBgoJkiaJk/IsZAEZFgNuYmcxHzAdBgNVBAMTFk5CRyBDbGFzcyAyIElOVCBTdWIgQ0EwHhcNMjEwMzExMDczNTE3WhcNMjExMjIyMDk0NjU2WjA7MRYwFAYDVQQKEw1KU0MgQkFTSVNCQU5LMSEwHwYDVQQDExhCQlMgLSBMaWEgQXNsYW5pa2FzaHZpbGkwggEiMA0GCSqGSIb3DQEBAQUAA4IBDwAwggEKAoIBAQCt0f029k6S4FsMFGD+KLF2z1JCvRYu8M+xXZTU+QX/l93HWFzXOqvaYpIHGeVyikTUfUXdZT+/2pe/3pfF4aE1gw99EXyrdX7EQ4+D9QhtKtggE44i+jE8/qHj4M/s4FirGHQJqFcGkujEPwrW26CY5tp7fAr2rwke0rYFplKDY/c7gXpSN1kOKFqmmp0O5QqMMOfHxYcKBGoB6wSwv7yRAmyG/74vCaWU3n3CyEWcN9iGevfInBZKHrkvft/ouoBvsOQSYVv8u19GG5+/MMY/0Ur0bnYfUUbwL3YzYZWPtdYK9nZKgEJDWhF8Aa5j2MMlycRT1V9QFpKoP32whG4VAgMBAAGjggMyMIIDLjA8BgkrBgEEAYI3FQcELzAtBiUrBgEEAYI3FQjmsmCDjfVEhoGZCYO4oUqDvoRxBIHPkBGGr54RAgFkAgEbMB0GA1UdJQQWMBQGCCsGAQUFBwMCBggrBgEFBQcDBDALBgNVHQ8EBAMCB4AwJwYJKwYBBAGCNxUKBBowGDAKBggrBgEFBQcDAjAKBggrBgEFBQcDBDAdBgNVHQ4EFgQUlLsxgtzb7c6xeK33hSqnw9Cxms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G7e7E7gU55Vad4lwXRc7OGV4WzkD69ehF2VMIGjfWeYkD9jQT3OdHBTI/8ruiopwC5dEeb7ZyRCpicMMfzFF51MtHd184IuYHnEU4klAIep80cUUH6lqfrpdVvN1p5XhgjEP4v1xQSHEB0V9bMtT+Dl71mxxv8AxofGMMZZ90EVkQHITkVv17ZBoQyG8SS0A/8kBhCSosWxD/Cqe/AXPoJl6JEaWrEBIFftX3DToQUQOhgLO2xa2x2Ok1hP3k/8gyhfCg8GgdL7v09wo+JZd2N7NpoHSSWXRPTbKnMI9c6cvliSf/g7ZfNH3x3vk3eT58+XwcvK7mpapWfOyWAeZJ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CDzdXqqy8nbqdfVntn5RIaKjS7Ndied39YLIPcF2V5A=</DigestValue>
      </Reference>
      <Reference URI="/xl/calcChain.xml?ContentType=application/vnd.openxmlformats-officedocument.spreadsheetml.calcChain+xml">
        <DigestMethod Algorithm="http://www.w3.org/2001/04/xmlenc#sha256"/>
        <DigestValue>9iVD7r5TdXrgTyoqaQQhVmLO28orh/S+yeEgdjcd8wM=</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6ZeiPJTR4EIt1/9sOfotQXk4i+XM1IcY+BZWIW8sd28=</DigestValue>
      </Reference>
      <Reference URI="/xl/externalLinks/externalLink1.xml?ContentType=application/vnd.openxmlformats-officedocument.spreadsheetml.externalLink+xml">
        <DigestMethod Algorithm="http://www.w3.org/2001/04/xmlenc#sha256"/>
        <DigestValue>I6/A9BP+YTpFPOPKj9Rd+sYCKpyFgFRkSMPQ3eMb4F4=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uoVGunLlgbXKdcx+GZ8JSa3ZjJ+0I1sK9rKjRCmLKoc=</DigestValue>
      </Reference>
      <Reference URI="/xl/printerSettings/printerSettings11.bin?ContentType=application/vnd.openxmlformats-officedocument.spreadsheetml.printerSettings">
        <DigestMethod Algorithm="http://www.w3.org/2001/04/xmlenc#sha256"/>
        <DigestValue>LtR1oLpK0mIQeaEcHA1nKZBK4JwtakBKB/qrrEgSa5Y=</DigestValue>
      </Reference>
      <Reference URI="/xl/printerSettings/printerSettings12.bin?ContentType=application/vnd.openxmlformats-officedocument.spreadsheetml.printerSettings">
        <DigestMethod Algorithm="http://www.w3.org/2001/04/xmlenc#sha256"/>
        <DigestValue>LtR1oLpK0mIQeaEcHA1nKZBK4JwtakBKB/qrrEgSa5Y=</DigestValue>
      </Reference>
      <Reference URI="/xl/printerSettings/printerSettings13.bin?ContentType=application/vnd.openxmlformats-officedocument.spreadsheetml.printerSettings">
        <DigestMethod Algorithm="http://www.w3.org/2001/04/xmlenc#sha256"/>
        <DigestValue>Jvc/AAcctJzKN0qaXf/mBEXlTvXdFDkJDxOncZkdWSg=</DigestValue>
      </Reference>
      <Reference URI="/xl/printerSettings/printerSettings14.bin?ContentType=application/vnd.openxmlformats-officedocument.spreadsheetml.printerSettings">
        <DigestMethod Algorithm="http://www.w3.org/2001/04/xmlenc#sha256"/>
        <DigestValue>Jvc/AAcctJzKN0qaXf/mBEXlTvXdFDkJDxOncZkdWSg=</DigestValue>
      </Reference>
      <Reference URI="/xl/printerSettings/printerSettings15.bin?ContentType=application/vnd.openxmlformats-officedocument.spreadsheetml.printerSettings">
        <DigestMethod Algorithm="http://www.w3.org/2001/04/xmlenc#sha256"/>
        <DigestValue>+YcQBxkRFTD5Ng0Rxw+Uqc9ZRcKtWy4UUt9mWyzAOWI=</DigestValue>
      </Reference>
      <Reference URI="/xl/printerSettings/printerSettings16.bin?ContentType=application/vnd.openxmlformats-officedocument.spreadsheetml.printerSettings">
        <DigestMethod Algorithm="http://www.w3.org/2001/04/xmlenc#sha256"/>
        <DigestValue>Jvc/AAcctJzKN0qaXf/mBEXlTvXdFDkJDxOncZkdWSg=</DigestValue>
      </Reference>
      <Reference URI="/xl/printerSettings/printerSettings17.bin?ContentType=application/vnd.openxmlformats-officedocument.spreadsheetml.printerSettings">
        <DigestMethod Algorithm="http://www.w3.org/2001/04/xmlenc#sha256"/>
        <DigestValue>+YcQBxkRFTD5Ng0Rxw+Uqc9ZRcKtWy4UUt9mWyzAOWI=</DigestValue>
      </Reference>
      <Reference URI="/xl/printerSettings/printerSettings18.bin?ContentType=application/vnd.openxmlformats-officedocument.spreadsheetml.printerSettings">
        <DigestMethod Algorithm="http://www.w3.org/2001/04/xmlenc#sha256"/>
        <DigestValue>uoVGunLlgbXKdcx+GZ8JSa3ZjJ+0I1sK9rKjRCmLKoc=</DigestValue>
      </Reference>
      <Reference URI="/xl/printerSettings/printerSettings19.bin?ContentType=application/vnd.openxmlformats-officedocument.spreadsheetml.printerSettings">
        <DigestMethod Algorithm="http://www.w3.org/2001/04/xmlenc#sha256"/>
        <DigestValue>+YcQBxkRFTD5Ng0Rxw+Uqc9ZRcKtWy4UUt9mWyzAOWI=</DigestValue>
      </Reference>
      <Reference URI="/xl/printerSettings/printerSettings2.bin?ContentType=application/vnd.openxmlformats-officedocument.spreadsheetml.printerSettings">
        <DigestMethod Algorithm="http://www.w3.org/2001/04/xmlenc#sha256"/>
        <DigestValue>LtR1oLpK0mIQeaEcHA1nKZBK4JwtakBKB/qrrEgSa5Y=</DigestValue>
      </Reference>
      <Reference URI="/xl/printerSettings/printerSettings20.bin?ContentType=application/vnd.openxmlformats-officedocument.spreadsheetml.printerSettings">
        <DigestMethod Algorithm="http://www.w3.org/2001/04/xmlenc#sha256"/>
        <DigestValue>Jvc/AAcctJzKN0qaXf/mBEXlTvXdFDkJDxOncZkdWSg=</DigestValue>
      </Reference>
      <Reference URI="/xl/printerSettings/printerSettings21.bin?ContentType=application/vnd.openxmlformats-officedocument.spreadsheetml.printerSettings">
        <DigestMethod Algorithm="http://www.w3.org/2001/04/xmlenc#sha256"/>
        <DigestValue>+YcQBxkRFTD5Ng0Rxw+Uqc9ZRcKtWy4UUt9mWyzAOWI=</DigestValue>
      </Reference>
      <Reference URI="/xl/printerSettings/printerSettings22.bin?ContentType=application/vnd.openxmlformats-officedocument.spreadsheetml.printerSettings">
        <DigestMethod Algorithm="http://www.w3.org/2001/04/xmlenc#sha256"/>
        <DigestValue>+YcQBxkRFTD5Ng0Rxw+Uqc9ZRcKtWy4UUt9mWyzAOWI=</DigestValue>
      </Reference>
      <Reference URI="/xl/printerSettings/printerSettings23.bin?ContentType=application/vnd.openxmlformats-officedocument.spreadsheetml.printerSettings">
        <DigestMethod Algorithm="http://www.w3.org/2001/04/xmlenc#sha256"/>
        <DigestValue>vnkm0LRob78Vf7G3ieGCG8S5XDhmAtpJx0Dt+CasCrc=</DigestValue>
      </Reference>
      <Reference URI="/xl/printerSettings/printerSettings24.bin?ContentType=application/vnd.openxmlformats-officedocument.spreadsheetml.printerSettings">
        <DigestMethod Algorithm="http://www.w3.org/2001/04/xmlenc#sha256"/>
        <DigestValue>Jvc/AAcctJzKN0qaXf/mBEXlTvXdFDkJDxOncZkdWSg=</DigestValue>
      </Reference>
      <Reference URI="/xl/printerSettings/printerSettings25.bin?ContentType=application/vnd.openxmlformats-officedocument.spreadsheetml.printerSettings">
        <DigestMethod Algorithm="http://www.w3.org/2001/04/xmlenc#sha256"/>
        <DigestValue>+YcQBxkRFTD5Ng0Rxw+Uqc9ZRcKtWy4UUt9mWyzAOWI=</DigestValue>
      </Reference>
      <Reference URI="/xl/printerSettings/printerSettings26.bin?ContentType=application/vnd.openxmlformats-officedocument.spreadsheetml.printerSettings">
        <DigestMethod Algorithm="http://www.w3.org/2001/04/xmlenc#sha256"/>
        <DigestValue>uoVGunLlgbXKdcx+GZ8JSa3ZjJ+0I1sK9rKjRCmLKoc=</DigestValue>
      </Reference>
      <Reference URI="/xl/printerSettings/printerSettings27.bin?ContentType=application/vnd.openxmlformats-officedocument.spreadsheetml.printerSettings">
        <DigestMethod Algorithm="http://www.w3.org/2001/04/xmlenc#sha256"/>
        <DigestValue>+YcQBxkRFTD5Ng0Rxw+Uqc9ZRcKtWy4UUt9mWyzAOWI=</DigestValue>
      </Reference>
      <Reference URI="/xl/printerSettings/printerSettings28.bin?ContentType=application/vnd.openxmlformats-officedocument.spreadsheetml.printerSettings">
        <DigestMethod Algorithm="http://www.w3.org/2001/04/xmlenc#sha256"/>
        <DigestValue>uoVGunLlgbXKdcx+GZ8JSa3ZjJ+0I1sK9rKjRCmLKoc=</DigestValue>
      </Reference>
      <Reference URI="/xl/printerSettings/printerSettings3.bin?ContentType=application/vnd.openxmlformats-officedocument.spreadsheetml.printerSettings">
        <DigestMethod Algorithm="http://www.w3.org/2001/04/xmlenc#sha256"/>
        <DigestValue>LtR1oLpK0mIQeaEcHA1nKZBK4JwtakBKB/qrrEgSa5Y=</DigestValue>
      </Reference>
      <Reference URI="/xl/printerSettings/printerSettings4.bin?ContentType=application/vnd.openxmlformats-officedocument.spreadsheetml.printerSettings">
        <DigestMethod Algorithm="http://www.w3.org/2001/04/xmlenc#sha256"/>
        <DigestValue>LtR1oLpK0mIQeaEcHA1nKZBK4JwtakBKB/qrrEgSa5Y=</DigestValue>
      </Reference>
      <Reference URI="/xl/printerSettings/printerSettings5.bin?ContentType=application/vnd.openxmlformats-officedocument.spreadsheetml.printerSettings">
        <DigestMethod Algorithm="http://www.w3.org/2001/04/xmlenc#sha256"/>
        <DigestValue>LtR1oLpK0mIQeaEcHA1nKZBK4JwtakBKB/qrrEgSa5Y=</DigestValue>
      </Reference>
      <Reference URI="/xl/printerSettings/printerSettings6.bin?ContentType=application/vnd.openxmlformats-officedocument.spreadsheetml.printerSettings">
        <DigestMethod Algorithm="http://www.w3.org/2001/04/xmlenc#sha256"/>
        <DigestValue>Jvc/AAcctJzKN0qaXf/mBEXlTvXdFDkJDxOncZkdWSg=</DigestValue>
      </Reference>
      <Reference URI="/xl/printerSettings/printerSettings7.bin?ContentType=application/vnd.openxmlformats-officedocument.spreadsheetml.printerSettings">
        <DigestMethod Algorithm="http://www.w3.org/2001/04/xmlenc#sha256"/>
        <DigestValue>uoVGunLlgbXKdcx+GZ8JSa3ZjJ+0I1sK9rKjRCmLKoc=</DigestValue>
      </Reference>
      <Reference URI="/xl/printerSettings/printerSettings8.bin?ContentType=application/vnd.openxmlformats-officedocument.spreadsheetml.printerSettings">
        <DigestMethod Algorithm="http://www.w3.org/2001/04/xmlenc#sha256"/>
        <DigestValue>LtR1oLpK0mIQeaEcHA1nKZBK4JwtakBKB/qrrEgSa5Y=</DigestValue>
      </Reference>
      <Reference URI="/xl/printerSettings/printerSettings9.bin?ContentType=application/vnd.openxmlformats-officedocument.spreadsheetml.printerSettings">
        <DigestMethod Algorithm="http://www.w3.org/2001/04/xmlenc#sha256"/>
        <DigestValue>Jvc/AAcctJzKN0qaXf/mBEXlTvXdFDkJDxOncZkdWSg=</DigestValue>
      </Reference>
      <Reference URI="/xl/sharedStrings.xml?ContentType=application/vnd.openxmlformats-officedocument.spreadsheetml.sharedStrings+xml">
        <DigestMethod Algorithm="http://www.w3.org/2001/04/xmlenc#sha256"/>
        <DigestValue>+woPDSpEGORLOFo9swjdCXm6APAK+E4FQIGqSpRBDc4=</DigestValue>
      </Reference>
      <Reference URI="/xl/styles.xml?ContentType=application/vnd.openxmlformats-officedocument.spreadsheetml.styles+xml">
        <DigestMethod Algorithm="http://www.w3.org/2001/04/xmlenc#sha256"/>
        <DigestValue>nUhILdU3qCIn/l+KAdRQc0IA6jHspz8VoP/2pgMmOFM=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3H+7gjaD+EEpNoV+p7MPf1TDvcWq7oEZrfh70122lk0=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VIrJ3nlH3Q7teGTSyCFd+fftJwDCsi8FPcco0Ncdrx4=</DigestValue>
      </Reference>
      <Reference URI="/xl/worksheets/sheet10.xml?ContentType=application/vnd.openxmlformats-officedocument.spreadsheetml.worksheet+xml">
        <DigestMethod Algorithm="http://www.w3.org/2001/04/xmlenc#sha256"/>
        <DigestValue>x4qALHqTcoI+k74Nb3ZeB412BeYThJwdNt1b4NAsR2o=</DigestValue>
      </Reference>
      <Reference URI="/xl/worksheets/sheet11.xml?ContentType=application/vnd.openxmlformats-officedocument.spreadsheetml.worksheet+xml">
        <DigestMethod Algorithm="http://www.w3.org/2001/04/xmlenc#sha256"/>
        <DigestValue>8+uhyJ/wkbI02MHVjdi6Mf9kxxVNAvnzYEqfhxJAAXw=</DigestValue>
      </Reference>
      <Reference URI="/xl/worksheets/sheet12.xml?ContentType=application/vnd.openxmlformats-officedocument.spreadsheetml.worksheet+xml">
        <DigestMethod Algorithm="http://www.w3.org/2001/04/xmlenc#sha256"/>
        <DigestValue>lEopxywLvZWswxfuFNYQ8gW9G/mbaYaH9xwufafSOok=</DigestValue>
      </Reference>
      <Reference URI="/xl/worksheets/sheet13.xml?ContentType=application/vnd.openxmlformats-officedocument.spreadsheetml.worksheet+xml">
        <DigestMethod Algorithm="http://www.w3.org/2001/04/xmlenc#sha256"/>
        <DigestValue>NoEIAdLARNqlpOO51frJAjH2LvvVf8niTfvGOOAUbKM=</DigestValue>
      </Reference>
      <Reference URI="/xl/worksheets/sheet14.xml?ContentType=application/vnd.openxmlformats-officedocument.spreadsheetml.worksheet+xml">
        <DigestMethod Algorithm="http://www.w3.org/2001/04/xmlenc#sha256"/>
        <DigestValue>2QanNZ0vu2DFopbnvbhsaqV9pCj71e2Gd0DpEYm79LA=</DigestValue>
      </Reference>
      <Reference URI="/xl/worksheets/sheet15.xml?ContentType=application/vnd.openxmlformats-officedocument.spreadsheetml.worksheet+xml">
        <DigestMethod Algorithm="http://www.w3.org/2001/04/xmlenc#sha256"/>
        <DigestValue>OoCe0voBgLyXnBnne1r4Z06Vhj2G68mGg0fxx126vDk=</DigestValue>
      </Reference>
      <Reference URI="/xl/worksheets/sheet16.xml?ContentType=application/vnd.openxmlformats-officedocument.spreadsheetml.worksheet+xml">
        <DigestMethod Algorithm="http://www.w3.org/2001/04/xmlenc#sha256"/>
        <DigestValue>xXzMS7M5ZHrxfWC5a7xErDOxQHgTTX1+c3JYg6gutmA=</DigestValue>
      </Reference>
      <Reference URI="/xl/worksheets/sheet17.xml?ContentType=application/vnd.openxmlformats-officedocument.spreadsheetml.worksheet+xml">
        <DigestMethod Algorithm="http://www.w3.org/2001/04/xmlenc#sha256"/>
        <DigestValue>+upMdkatditKSYGVWJI3WZhBivI9CpXeXc2OSIUbGl8=</DigestValue>
      </Reference>
      <Reference URI="/xl/worksheets/sheet18.xml?ContentType=application/vnd.openxmlformats-officedocument.spreadsheetml.worksheet+xml">
        <DigestMethod Algorithm="http://www.w3.org/2001/04/xmlenc#sha256"/>
        <DigestValue>cpG4Fw4+gs6C+maoYAeng1FeQIeCko/RwAcLrDpqj9E=</DigestValue>
      </Reference>
      <Reference URI="/xl/worksheets/sheet19.xml?ContentType=application/vnd.openxmlformats-officedocument.spreadsheetml.worksheet+xml">
        <DigestMethod Algorithm="http://www.w3.org/2001/04/xmlenc#sha256"/>
        <DigestValue>l/5Z6oiFLWC00HLN81CVmCjIs7keXtWSnEJCgruAlpw=</DigestValue>
      </Reference>
      <Reference URI="/xl/worksheets/sheet2.xml?ContentType=application/vnd.openxmlformats-officedocument.spreadsheetml.worksheet+xml">
        <DigestMethod Algorithm="http://www.w3.org/2001/04/xmlenc#sha256"/>
        <DigestValue>7ia4cN1aXxY3giYC9B6rzLM33kGUcvntrXf6B+BaAwE=</DigestValue>
      </Reference>
      <Reference URI="/xl/worksheets/sheet20.xml?ContentType=application/vnd.openxmlformats-officedocument.spreadsheetml.worksheet+xml">
        <DigestMethod Algorithm="http://www.w3.org/2001/04/xmlenc#sha256"/>
        <DigestValue>Sjm0tv756xkkMvtgh1nK+TTiaxncXMjVN7xdkBXMViw=</DigestValue>
      </Reference>
      <Reference URI="/xl/worksheets/sheet21.xml?ContentType=application/vnd.openxmlformats-officedocument.spreadsheetml.worksheet+xml">
        <DigestMethod Algorithm="http://www.w3.org/2001/04/xmlenc#sha256"/>
        <DigestValue>rorwOP1azlH6Z2PdDYnm4KThRHxpl1OMSREZxCbSv1w=</DigestValue>
      </Reference>
      <Reference URI="/xl/worksheets/sheet22.xml?ContentType=application/vnd.openxmlformats-officedocument.spreadsheetml.worksheet+xml">
        <DigestMethod Algorithm="http://www.w3.org/2001/04/xmlenc#sha256"/>
        <DigestValue>MfVlE52xSL3W3goMgMB7qMJQULei3N5u40qLwIWDcj0=</DigestValue>
      </Reference>
      <Reference URI="/xl/worksheets/sheet23.xml?ContentType=application/vnd.openxmlformats-officedocument.spreadsheetml.worksheet+xml">
        <DigestMethod Algorithm="http://www.w3.org/2001/04/xmlenc#sha256"/>
        <DigestValue>y3gq6TsdNOLLfHWre6ib0LnnEdEH4xx22WvHVnMQ+RA=</DigestValue>
      </Reference>
      <Reference URI="/xl/worksheets/sheet24.xml?ContentType=application/vnd.openxmlformats-officedocument.spreadsheetml.worksheet+xml">
        <DigestMethod Algorithm="http://www.w3.org/2001/04/xmlenc#sha256"/>
        <DigestValue>WTXP5FAn7aOs/XrYGFhlws6ZJyfsoKiVw9hUyjh6w5o=</DigestValue>
      </Reference>
      <Reference URI="/xl/worksheets/sheet25.xml?ContentType=application/vnd.openxmlformats-officedocument.spreadsheetml.worksheet+xml">
        <DigestMethod Algorithm="http://www.w3.org/2001/04/xmlenc#sha256"/>
        <DigestValue>aEqckDsFIJ05NyaMoT0lrWgmfZvKV29ZI9sBToM34VQ=</DigestValue>
      </Reference>
      <Reference URI="/xl/worksheets/sheet26.xml?ContentType=application/vnd.openxmlformats-officedocument.spreadsheetml.worksheet+xml">
        <DigestMethod Algorithm="http://www.w3.org/2001/04/xmlenc#sha256"/>
        <DigestValue>p+U4y2yF8Bodoa4sfCep6MbWtai4mSuAmCdy/F2AwgM=</DigestValue>
      </Reference>
      <Reference URI="/xl/worksheets/sheet27.xml?ContentType=application/vnd.openxmlformats-officedocument.spreadsheetml.worksheet+xml">
        <DigestMethod Algorithm="http://www.w3.org/2001/04/xmlenc#sha256"/>
        <DigestValue>wTBgUeH4JTxc3O5zdCv7NFQIyYauhvHnUkelFl19Ifc=</DigestValue>
      </Reference>
      <Reference URI="/xl/worksheets/sheet28.xml?ContentType=application/vnd.openxmlformats-officedocument.spreadsheetml.worksheet+xml">
        <DigestMethod Algorithm="http://www.w3.org/2001/04/xmlenc#sha256"/>
        <DigestValue>ByZ54yLFKTYNtjH20fzKMQDFFcI7M7iUgcli7CGmzBo=</DigestValue>
      </Reference>
      <Reference URI="/xl/worksheets/sheet3.xml?ContentType=application/vnd.openxmlformats-officedocument.spreadsheetml.worksheet+xml">
        <DigestMethod Algorithm="http://www.w3.org/2001/04/xmlenc#sha256"/>
        <DigestValue>Es4Xpd967VGaSBomMqQKuUpRXpRLtPLPNF0CeXKqLAw=</DigestValue>
      </Reference>
      <Reference URI="/xl/worksheets/sheet4.xml?ContentType=application/vnd.openxmlformats-officedocument.spreadsheetml.worksheet+xml">
        <DigestMethod Algorithm="http://www.w3.org/2001/04/xmlenc#sha256"/>
        <DigestValue>dBs141yyxBjOC8URH5eSbIBr9LskLO4bdm39zz2wwGk=</DigestValue>
      </Reference>
      <Reference URI="/xl/worksheets/sheet5.xml?ContentType=application/vnd.openxmlformats-officedocument.spreadsheetml.worksheet+xml">
        <DigestMethod Algorithm="http://www.w3.org/2001/04/xmlenc#sha256"/>
        <DigestValue>0IPtNerW6t1ddZ4p3z5vuCnQaSFY0a/Ecx2jsCM9Zis=</DigestValue>
      </Reference>
      <Reference URI="/xl/worksheets/sheet6.xml?ContentType=application/vnd.openxmlformats-officedocument.spreadsheetml.worksheet+xml">
        <DigestMethod Algorithm="http://www.w3.org/2001/04/xmlenc#sha256"/>
        <DigestValue>TMdViMeblr+bqGqn7EB0sqVhRtSleA+iriM806LoKoc=</DigestValue>
      </Reference>
      <Reference URI="/xl/worksheets/sheet7.xml?ContentType=application/vnd.openxmlformats-officedocument.spreadsheetml.worksheet+xml">
        <DigestMethod Algorithm="http://www.w3.org/2001/04/xmlenc#sha256"/>
        <DigestValue>HtfQ0eRR0tEBb9ICqf2I+wwahw98T0yZpDU2iADWCG8=</DigestValue>
      </Reference>
      <Reference URI="/xl/worksheets/sheet8.xml?ContentType=application/vnd.openxmlformats-officedocument.spreadsheetml.worksheet+xml">
        <DigestMethod Algorithm="http://www.w3.org/2001/04/xmlenc#sha256"/>
        <DigestValue>CwUv3QMulLuTDgNIJYxC7IaF84PXNz5hnoOR9vdkDBI=</DigestValue>
      </Reference>
      <Reference URI="/xl/worksheets/sheet9.xml?ContentType=application/vnd.openxmlformats-officedocument.spreadsheetml.worksheet+xml">
        <DigestMethod Algorithm="http://www.w3.org/2001/04/xmlenc#sha256"/>
        <DigestValue>W1/9ivozTPf+TuWdIe2igtobF6bItJDwYoTAv41SPeU=</DigestValue>
      </Reference>
    </Manifest>
    <SignatureProperties>
      <SignatureProperty Id="idSignatureTime" Target="#idPackageSignature">
        <mdssi:SignatureTime xmlns:mdssi="http://schemas.openxmlformats.org/package/2006/digital-signature">
          <mdssi:Format>YYYY-MM-DDThh:mm:ssTZD</mdssi:Format>
          <mdssi:Value>2021-07-30T14:39:46Z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SignatureComments>
          <WindowsVersion>10.0</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2021-07-30T14:39:46Z</xd:SigningTime>
          <xd:SigningCertificate>
            <xd:Cert>
              <xd:CertDigest>
                <DigestMethod Algorithm="http://www.w3.org/2001/04/xmlenc#sha256"/>
                <DigestValue>WXpijvZeLeeAtTI0vB6TXDjyLBRwK9wwj9v8ncyxcpk=</DigestValue>
              </xd:CertDigest>
              <xd:IssuerSerial>
                <X509IssuerName>CN=NBG Class 2 INT Sub CA, DC=nbg, DC=ge</X509IssuerName>
                <X509SerialNumber>88878253793488897429551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2021-07-30T13:19:56Z</dcterms:modified>
</cp:coreProperties>
</file>