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0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E10" i="40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9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2" i="67"/>
  <c r="T11" i="67"/>
  <c r="T10" i="67"/>
  <c r="T9" i="67"/>
  <c r="D22" i="50" l="1"/>
  <c r="P34" i="67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<sst xmlns="http://schemas.openxmlformats.org/spreadsheetml/2006/main" count="273" uniqueCount="172">
  <si>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</si>
  <si>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</si>
  <si>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</si>
  <si>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</si>
  <si>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</si>
  <si>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</si>
  <si>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</si>
  <si>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</si>
  <si>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</si>
  <si>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</si>
  <si>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</si>
  <si>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</si>
  <si>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</si>
  <si>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</si>
  <si>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</si>
  <si>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</si>
  <si>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</si>
  <si>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</si>
  <si>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</si>
  <si>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</si>
  <si>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</si>
  <si>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</si>
  <si>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</si>
  <si>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</si>
  <si>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</si>
  <si>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</si>
  <si>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</si>
  <si>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</si>
  <si>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</si>
  <si>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</si>
  <si>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</si>
  <si>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</si>
  <si>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</si>
  <si>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</si>
  <si>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</si>
  <si>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</si>
  <si>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</si>
  <si>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</si>
  <si>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</si>
  <si>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</si>
  <si>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</si>
  <si>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</si>
  <si>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</si>
  <si>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</si>
  <si>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</si>
  <si>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</si>
  <si>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</si>
  <si>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</si>
  <si>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</si>
  <si>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</si>
  <si>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</si>
  <si>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</si>
  <si>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</si>
  <si>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</si>
  <si>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</si>
  <si>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</si>
  <si>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</si>
  <si>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</si>
  <si>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</si>
  <si>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</si>
  <si>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</si>
  <si>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</si>
  <si>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</si>
  <si>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</si>
  <si>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</si>
  <si>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</si>
  <si>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</si>
  <si>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</si>
  <si>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</si>
  <si>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</si>
  <si>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</si>
  <si>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</si>
  <si>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</si>
  <si>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</si>
  <si>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</si>
  <si>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</si>
  <si>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</si>
  <si>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</si>
  <si>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</si>
  <si>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</si>
  <si>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</si>
  <si>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</si>
  <si>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</si>
  <si>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</si>
  <si>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</si>
  <si>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</si>
  <si>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</si>
  <si>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</si>
  <si>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</si>
  <si>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</si>
  <si>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</si>
  <si>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</si>
  <si>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</si>
  <si>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</si>
  <si>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</si>
  <si>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</si>
  <si>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</si>
  <si>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</si>
  <si>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</si>
  <si>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</si>
  <si>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</si>
  <si>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</si>
  <si>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</si>
  <si>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</si>
  <si>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</si>
  <si>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</si>
  <si>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</si>
  <si>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</si>
  <si>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</si>
  <si>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</si>
  <si>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</si>
  <si>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</si>
  <si>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</si>
  <si>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</si>
  <si>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</si>
  <si>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</si>
  <si>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</si>
  <si>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</si>
  <si>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</si>
  <si>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</si>
  <si>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</si>
  <si>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</si>
  <si>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</si>
  <si>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</si>
  <si>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</si>
  <si>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</si>
  <si>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</si>
  <si>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</si>
  <si>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</si>
  <si>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</si>
  <si>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</si>
  <si>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</si>
  <si>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</si>
  <si>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</si>
  <si>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</si>
  <si>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</si>
  <si>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</si>
  <si>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</si>
  <si>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</si>
  <si>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</si>
  <si>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</si>
  <si>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</si>
  <si>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</si>
  <si>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</si>
  <si>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</si>
  <si>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</si>
  <si>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</si>
  <si>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</si>
  <si>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</si>
  <si>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</si>
  <si>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</si>
  <si>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reserve with the NBG</t>
  </si>
  <si>
    <t>Loans to customers</t>
  </si>
  <si>
    <t>Other assets</t>
  </si>
  <si>
    <t>Property and equipment</t>
  </si>
  <si>
    <t>Intangible assets</t>
  </si>
  <si>
    <t>JSC “Ziraat Bank Georgia”</t>
  </si>
  <si>
    <t>1*</t>
  </si>
  <si>
    <t>2*</t>
  </si>
  <si>
    <t>Change in LLP is by IFRS9 and local standart</t>
  </si>
  <si>
    <t>Change in Guarantee Provision is by IFRS9 and local standart</t>
  </si>
  <si>
    <t xml:space="preserve">Investment securities </t>
  </si>
  <si>
    <t xml:space="preserve">Right-of-use assets </t>
  </si>
  <si>
    <t xml:space="preserve">Amounts due to credit institutions </t>
  </si>
  <si>
    <t xml:space="preserve">Customer accounts </t>
  </si>
  <si>
    <t xml:space="preserve">Lease liabilities </t>
  </si>
  <si>
    <t xml:space="preserve">Differed tax liability </t>
  </si>
  <si>
    <t xml:space="preserve">Provision for guarantees issued </t>
  </si>
  <si>
    <t xml:space="preserve">Other liabilities </t>
  </si>
  <si>
    <t xml:space="preserve">Share capital </t>
  </si>
  <si>
    <t xml:space="preserve">Retained earnings </t>
  </si>
  <si>
    <t xml:space="preserve">Other reserve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</si>
</sst>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0" xfId="0" applyNumberFormat="1" applyFont="1" applyFill="1" applyBorder="1" applyAlignment="1">
      <alignment horizontal="left"/>
    </xf>
    <xf numFmtId="194" fontId="9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/>
    <xf numFmtId="167" fontId="3" fillId="0" borderId="8" xfId="0" applyNumberFormat="1" applyFont="1" applyFill="1" applyBorder="1" applyAlignment="1">
      <alignment horizontal="center" vertical="center" textRotation="90" wrapText="1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93" fontId="3" fillId="0" borderId="17" xfId="0" applyNumberFormat="1" applyFont="1" applyBorder="1" applyProtection="1">
      <protection locked="0"/>
    </xf>
    <xf numFmtId="0" fontId="89" fillId="0" borderId="2" xfId="0" applyFont="1" applyBorder="1" applyAlignment="1">
      <alignment horizontal="center" vertical="center"/>
    </xf>
    <xf numFmtId="193" fontId="3" fillId="0" borderId="2" xfId="0" applyNumberFormat="1" applyFont="1" applyFill="1" applyBorder="1" applyProtection="1"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8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55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4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O38" sqref="O38"/>
    </sheetView>
  </sheetViews>
  <sheetFormatPr defaultRowHeight="15"/>
  <cols>
    <col min="1" max="1" width="10.7109375" style="2" customWidth="1"/>
    <col min="2" max="2" width="43.85546875" style="2" customWidth="1"/>
    <col min="3" max="5" width="26.85546875" style="2" customWidth="1"/>
    <col min="6" max="6" width="11.7109375" style="2" customWidth="1"/>
    <col min="7" max="7" width="11.42578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7" width="10.7109375" style="2" customWidth="1"/>
    <col min="18" max="18" width="12" style="2" customWidth="1"/>
    <col min="19" max="19" width="11.5703125" style="2" customWidth="1"/>
    <col min="20" max="20" width="13.7109375" style="2" customWidth="1"/>
  </cols>
  <sheetData>
    <row r="1" spans="1:20" ht="15.75">
      <c r="A1" s="4" t="s">
        <v>24</v>
      </c>
      <c r="B1" s="187" t="s">
        <v>156</v>
      </c>
    </row>
    <row r="2" spans="1:20" s="5" customFormat="1" ht="15.75" customHeight="1">
      <c r="A2" s="5" t="s">
        <v>25</v>
      </c>
      <c r="B2" s="188">
        <v>43830</v>
      </c>
    </row>
    <row r="3" spans="1:20">
      <c r="A3" s="22"/>
      <c r="B3" s="38"/>
      <c r="C3" s="12"/>
      <c r="D3" s="12"/>
      <c r="E3" s="6"/>
      <c r="F3" s="7"/>
    </row>
    <row r="4" spans="1:20" ht="15.75" thickBot="1">
      <c r="A4" s="39" t="s">
        <v>146</v>
      </c>
      <c r="B4" s="189" t="s">
        <v>19</v>
      </c>
      <c r="C4" s="12"/>
      <c r="D4" s="12"/>
      <c r="E4" s="6"/>
      <c r="F4" s="7"/>
    </row>
    <row r="5" spans="1:20" s="190" customFormat="1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02" t="s">
        <v>5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</row>
    <row r="6" spans="1:20" s="190" customFormat="1" ht="16.899999999999999" customHeight="1">
      <c r="A6" s="211"/>
      <c r="B6" s="213" t="s">
        <v>61</v>
      </c>
      <c r="C6" s="207" t="s">
        <v>62</v>
      </c>
      <c r="D6" s="207" t="s">
        <v>63</v>
      </c>
      <c r="E6" s="207" t="s">
        <v>64</v>
      </c>
      <c r="F6" s="207" t="s">
        <v>65</v>
      </c>
      <c r="G6" s="214" t="s">
        <v>66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6"/>
    </row>
    <row r="7" spans="1:20" s="190" customFormat="1" ht="14.45" customHeight="1">
      <c r="A7" s="211"/>
      <c r="B7" s="213"/>
      <c r="C7" s="207"/>
      <c r="D7" s="207"/>
      <c r="E7" s="207"/>
      <c r="F7" s="207"/>
      <c r="G7" s="19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s="190" customFormat="1" ht="94.5">
      <c r="A8" s="211"/>
      <c r="B8" s="213"/>
      <c r="C8" s="207"/>
      <c r="D8" s="207"/>
      <c r="E8" s="207"/>
      <c r="F8" s="207"/>
      <c r="G8" s="191" t="s">
        <v>67</v>
      </c>
      <c r="H8" s="18" t="s">
        <v>68</v>
      </c>
      <c r="I8" s="18" t="s">
        <v>69</v>
      </c>
      <c r="J8" s="18" t="s">
        <v>70</v>
      </c>
      <c r="K8" s="18" t="s">
        <v>71</v>
      </c>
      <c r="L8" s="18" t="s">
        <v>72</v>
      </c>
      <c r="M8" s="18" t="s">
        <v>73</v>
      </c>
      <c r="N8" s="18" t="s">
        <v>74</v>
      </c>
      <c r="O8" s="18" t="s">
        <v>75</v>
      </c>
      <c r="P8" s="18" t="s">
        <v>76</v>
      </c>
      <c r="Q8" s="18" t="s">
        <v>77</v>
      </c>
      <c r="R8" s="18" t="s">
        <v>78</v>
      </c>
      <c r="S8" s="18" t="s">
        <v>79</v>
      </c>
      <c r="T8" s="25" t="s">
        <v>80</v>
      </c>
    </row>
    <row r="9" spans="1:20">
      <c r="A9" s="45">
        <v>1</v>
      </c>
      <c r="B9" s="47" t="s">
        <v>150</v>
      </c>
      <c r="C9" s="49">
        <v>39577357</v>
      </c>
      <c r="D9" s="49">
        <v>39577357</v>
      </c>
      <c r="E9" s="49">
        <v>39577356</v>
      </c>
      <c r="F9" s="197"/>
      <c r="G9" s="49">
        <v>4067865</v>
      </c>
      <c r="H9" s="49">
        <v>21164842</v>
      </c>
      <c r="I9" s="49">
        <v>14344649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2">
        <f>SUM(G9:K9,N9:S9)</f>
        <v>39577356</v>
      </c>
    </row>
    <row r="10" spans="1:20">
      <c r="A10" s="45">
        <v>2</v>
      </c>
      <c r="B10" s="47" t="s">
        <v>151</v>
      </c>
      <c r="C10" s="49">
        <v>13512500</v>
      </c>
      <c r="D10" s="49">
        <v>13512500</v>
      </c>
      <c r="E10" s="49">
        <v>13512500</v>
      </c>
      <c r="F10" s="197"/>
      <c r="G10" s="49"/>
      <c r="H10" s="49"/>
      <c r="I10" s="49">
        <v>13512500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2">
        <f>SUM(G10:K10,N10:S10)</f>
        <v>13512500</v>
      </c>
    </row>
    <row r="11" spans="1:20">
      <c r="A11" s="45">
        <v>3</v>
      </c>
      <c r="B11" s="47" t="s">
        <v>152</v>
      </c>
      <c r="C11" s="49">
        <v>49430979</v>
      </c>
      <c r="D11" s="49">
        <v>49430979</v>
      </c>
      <c r="E11" s="49">
        <v>48273971</v>
      </c>
      <c r="F11" s="49" t="s">
        <v>157</v>
      </c>
      <c r="G11" s="49"/>
      <c r="H11" s="49"/>
      <c r="I11" s="49"/>
      <c r="J11" s="49"/>
      <c r="K11" s="49"/>
      <c r="L11" s="49">
        <v>48849594</v>
      </c>
      <c r="M11" s="49">
        <v>-1859787</v>
      </c>
      <c r="N11" s="49">
        <v>46989807</v>
      </c>
      <c r="O11" s="49">
        <v>1284164</v>
      </c>
      <c r="P11" s="49"/>
      <c r="Q11" s="49"/>
      <c r="R11" s="49"/>
      <c r="S11" s="49"/>
      <c r="T11" s="42">
        <f t="shared" ref="T11:T18" si="0">SUM(G11:K11,N11:S11)</f>
        <v>48273971</v>
      </c>
    </row>
    <row r="12" spans="1:20">
      <c r="A12" s="45">
        <v>4</v>
      </c>
      <c r="B12" s="47" t="s">
        <v>161</v>
      </c>
      <c r="C12" s="49">
        <v>23280588</v>
      </c>
      <c r="D12" s="49">
        <v>23280588</v>
      </c>
      <c r="E12" s="49">
        <v>23280588</v>
      </c>
      <c r="F12" s="197"/>
      <c r="G12" s="49"/>
      <c r="H12" s="49"/>
      <c r="I12" s="49"/>
      <c r="J12" s="49"/>
      <c r="K12" s="49">
        <v>23280588</v>
      </c>
      <c r="L12" s="49"/>
      <c r="M12" s="49"/>
      <c r="N12" s="49"/>
      <c r="O12" s="49"/>
      <c r="P12" s="49"/>
      <c r="Q12" s="49"/>
      <c r="R12" s="49"/>
      <c r="S12" s="49"/>
      <c r="T12" s="42">
        <f t="shared" si="0"/>
        <v>23280588</v>
      </c>
    </row>
    <row r="13" spans="1:20">
      <c r="A13" s="45">
        <v>5</v>
      </c>
      <c r="B13" s="47" t="s">
        <v>153</v>
      </c>
      <c r="C13" s="49">
        <v>410488</v>
      </c>
      <c r="D13" s="49">
        <v>410488</v>
      </c>
      <c r="E13" s="49">
        <v>410488</v>
      </c>
      <c r="F13" s="197"/>
      <c r="G13" s="49"/>
      <c r="H13" s="49"/>
      <c r="I13" s="49"/>
      <c r="J13" s="49"/>
      <c r="K13" s="49"/>
      <c r="L13" s="49"/>
      <c r="M13" s="49"/>
      <c r="N13" s="49"/>
      <c r="O13" s="49">
        <v>20292</v>
      </c>
      <c r="P13" s="49">
        <v>82225</v>
      </c>
      <c r="Q13" s="49"/>
      <c r="R13" s="49"/>
      <c r="S13" s="49">
        <v>307971</v>
      </c>
      <c r="T13" s="42">
        <f t="shared" si="0"/>
        <v>410488</v>
      </c>
    </row>
    <row r="14" spans="1:20">
      <c r="A14" s="45">
        <v>6</v>
      </c>
      <c r="B14" s="47" t="s">
        <v>155</v>
      </c>
      <c r="C14" s="49">
        <v>624502</v>
      </c>
      <c r="D14" s="49">
        <v>624502</v>
      </c>
      <c r="E14" s="49">
        <v>624502</v>
      </c>
      <c r="F14" s="19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624502</v>
      </c>
      <c r="S14" s="49"/>
      <c r="T14" s="42">
        <f t="shared" si="0"/>
        <v>624502</v>
      </c>
    </row>
    <row r="15" spans="1:20">
      <c r="A15" s="45">
        <v>7</v>
      </c>
      <c r="B15" s="47" t="s">
        <v>162</v>
      </c>
      <c r="C15" s="49">
        <v>497954</v>
      </c>
      <c r="D15" s="49">
        <v>497954</v>
      </c>
      <c r="E15" s="49">
        <v>497954</v>
      </c>
      <c r="F15" s="197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497954</v>
      </c>
      <c r="S15" s="49"/>
      <c r="T15" s="42">
        <f t="shared" si="0"/>
        <v>497954</v>
      </c>
    </row>
    <row r="16" spans="1:20">
      <c r="A16" s="45">
        <v>8</v>
      </c>
      <c r="B16" s="47" t="s">
        <v>154</v>
      </c>
      <c r="C16" s="49">
        <v>4269558</v>
      </c>
      <c r="D16" s="49">
        <v>4269558</v>
      </c>
      <c r="E16" s="49">
        <v>4269558</v>
      </c>
      <c r="F16" s="19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4269558</v>
      </c>
      <c r="S16" s="49"/>
      <c r="T16" s="42">
        <f t="shared" si="0"/>
        <v>4269558</v>
      </c>
    </row>
    <row r="17" spans="1:20">
      <c r="A17" s="45"/>
      <c r="B17" s="46"/>
      <c r="C17" s="49"/>
      <c r="D17" s="49"/>
      <c r="E17" s="49"/>
      <c r="F17" s="197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2">
        <f t="shared" si="0"/>
        <v>0</v>
      </c>
    </row>
    <row r="18" spans="1:20">
      <c r="A18" s="45"/>
      <c r="B18" s="46"/>
      <c r="C18" s="47"/>
      <c r="D18" s="47"/>
      <c r="E18" s="49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2">
        <f t="shared" si="0"/>
        <v>0</v>
      </c>
    </row>
    <row r="19" spans="1:20" ht="15.75" thickBot="1">
      <c r="A19" s="16"/>
      <c r="B19" s="32" t="s">
        <v>81</v>
      </c>
      <c r="C19" s="43">
        <f>SUM(C9:C18)</f>
        <v>131603926</v>
      </c>
      <c r="D19" s="43">
        <f t="shared" ref="D19:T19" si="1">SUM(D9:D18)</f>
        <v>131603926</v>
      </c>
      <c r="E19" s="43">
        <f t="shared" si="1"/>
        <v>130446917</v>
      </c>
      <c r="F19" s="43">
        <f t="shared" si="1"/>
        <v>0</v>
      </c>
      <c r="G19" s="43">
        <f t="shared" si="1"/>
        <v>4067865</v>
      </c>
      <c r="H19" s="43">
        <f t="shared" si="1"/>
        <v>21164842</v>
      </c>
      <c r="I19" s="43">
        <f t="shared" si="1"/>
        <v>27857149</v>
      </c>
      <c r="J19" s="43">
        <f t="shared" si="1"/>
        <v>0</v>
      </c>
      <c r="K19" s="43">
        <f t="shared" si="1"/>
        <v>23280588</v>
      </c>
      <c r="L19" s="43">
        <f t="shared" si="1"/>
        <v>48849594</v>
      </c>
      <c r="M19" s="43">
        <f t="shared" si="1"/>
        <v>-1859787</v>
      </c>
      <c r="N19" s="43">
        <f t="shared" si="1"/>
        <v>46989807</v>
      </c>
      <c r="O19" s="43">
        <f t="shared" si="1"/>
        <v>1304456</v>
      </c>
      <c r="P19" s="43">
        <f t="shared" si="1"/>
        <v>82225</v>
      </c>
      <c r="Q19" s="43">
        <f t="shared" si="1"/>
        <v>0</v>
      </c>
      <c r="R19" s="43">
        <f t="shared" si="1"/>
        <v>5392014</v>
      </c>
      <c r="S19" s="43">
        <f t="shared" si="1"/>
        <v>307971</v>
      </c>
      <c r="T19" s="44">
        <f t="shared" si="1"/>
        <v>130446917</v>
      </c>
    </row>
    <row r="20" spans="1:20" s="190" customFormat="1">
      <c r="A20" s="15"/>
      <c r="B20" s="17" t="s">
        <v>0</v>
      </c>
      <c r="C20" s="23" t="s">
        <v>1</v>
      </c>
      <c r="D20" s="24" t="s">
        <v>2</v>
      </c>
      <c r="E20" s="17" t="s">
        <v>3</v>
      </c>
      <c r="F20" s="17" t="s">
        <v>4</v>
      </c>
      <c r="G20" s="202" t="s">
        <v>5</v>
      </c>
      <c r="H20" s="202"/>
      <c r="I20" s="202"/>
      <c r="J20" s="202"/>
      <c r="K20" s="202"/>
      <c r="L20" s="202"/>
      <c r="M20" s="202"/>
      <c r="N20" s="202"/>
      <c r="O20" s="202"/>
      <c r="P20" s="203"/>
      <c r="Q20"/>
      <c r="R20"/>
      <c r="S20"/>
      <c r="T20"/>
    </row>
    <row r="21" spans="1:20" s="190" customFormat="1" ht="14.45" customHeight="1">
      <c r="A21" s="212"/>
      <c r="B21" s="204" t="s">
        <v>82</v>
      </c>
      <c r="C21" s="207" t="s">
        <v>62</v>
      </c>
      <c r="D21" s="207" t="s">
        <v>63</v>
      </c>
      <c r="E21" s="207" t="s">
        <v>83</v>
      </c>
      <c r="F21" s="207" t="s">
        <v>65</v>
      </c>
      <c r="G21" s="200" t="s">
        <v>66</v>
      </c>
      <c r="H21" s="200"/>
      <c r="I21" s="200"/>
      <c r="J21" s="200"/>
      <c r="K21" s="200"/>
      <c r="L21" s="200"/>
      <c r="M21" s="200"/>
      <c r="N21" s="200"/>
      <c r="O21" s="200"/>
      <c r="P21" s="201"/>
      <c r="Q21" s="2"/>
      <c r="R21" s="2"/>
      <c r="S21" s="2"/>
      <c r="T21" s="2"/>
    </row>
    <row r="22" spans="1:20" s="190" customFormat="1" ht="14.45" customHeight="1">
      <c r="A22" s="212"/>
      <c r="B22" s="205"/>
      <c r="C22" s="207"/>
      <c r="D22" s="207"/>
      <c r="E22" s="207"/>
      <c r="F22" s="207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7">
        <v>22</v>
      </c>
      <c r="Q22" s="2"/>
      <c r="R22" s="2"/>
      <c r="S22" s="2"/>
      <c r="T22" s="2"/>
    </row>
    <row r="23" spans="1:20" s="190" customFormat="1" ht="100.15" customHeight="1">
      <c r="A23" s="212"/>
      <c r="B23" s="206"/>
      <c r="C23" s="207"/>
      <c r="D23" s="207"/>
      <c r="E23" s="207"/>
      <c r="F23" s="207"/>
      <c r="G23" s="191" t="s">
        <v>84</v>
      </c>
      <c r="H23" s="18" t="s">
        <v>85</v>
      </c>
      <c r="I23" s="18" t="s">
        <v>86</v>
      </c>
      <c r="J23" s="18" t="s">
        <v>87</v>
      </c>
      <c r="K23" s="18" t="s">
        <v>88</v>
      </c>
      <c r="L23" s="18" t="s">
        <v>89</v>
      </c>
      <c r="M23" s="18" t="s">
        <v>90</v>
      </c>
      <c r="N23" s="18" t="s">
        <v>91</v>
      </c>
      <c r="O23" s="18" t="s">
        <v>92</v>
      </c>
      <c r="P23" s="25" t="s">
        <v>93</v>
      </c>
      <c r="Q23" s="2"/>
      <c r="R23" s="2"/>
      <c r="S23" s="2"/>
      <c r="T23" s="2"/>
    </row>
    <row r="24" spans="1:20">
      <c r="A24" s="45">
        <v>1</v>
      </c>
      <c r="B24" s="192" t="s">
        <v>163</v>
      </c>
      <c r="C24" s="47">
        <v>2200857</v>
      </c>
      <c r="D24" s="47">
        <v>2200857</v>
      </c>
      <c r="E24" s="49">
        <v>2200857</v>
      </c>
      <c r="F24" s="51"/>
      <c r="G24" s="49">
        <v>2150775</v>
      </c>
      <c r="H24" s="49"/>
      <c r="I24" s="49"/>
      <c r="J24" s="49"/>
      <c r="K24" s="49"/>
      <c r="L24" s="49"/>
      <c r="M24" s="49">
        <v>50082</v>
      </c>
      <c r="N24" s="49"/>
      <c r="O24" s="49"/>
      <c r="P24" s="50">
        <f t="shared" ref="P24:P33" si="2">SUM(G24:O24)</f>
        <v>2200857</v>
      </c>
    </row>
    <row r="25" spans="1:20" ht="17.25" customHeight="1">
      <c r="A25" s="45">
        <v>2</v>
      </c>
      <c r="B25" s="192" t="s">
        <v>164</v>
      </c>
      <c r="C25" s="47">
        <v>70828559</v>
      </c>
      <c r="D25" s="47">
        <v>70828559</v>
      </c>
      <c r="E25" s="49">
        <v>70828557.640000001</v>
      </c>
      <c r="F25" s="48"/>
      <c r="G25" s="49"/>
      <c r="H25" s="49">
        <v>38363832</v>
      </c>
      <c r="I25" s="49">
        <v>21332358</v>
      </c>
      <c r="J25" s="49">
        <v>11020173</v>
      </c>
      <c r="K25" s="49"/>
      <c r="L25" s="49"/>
      <c r="M25" s="49">
        <v>112194.64</v>
      </c>
      <c r="N25" s="49"/>
      <c r="O25" s="49"/>
      <c r="P25" s="50">
        <f t="shared" si="2"/>
        <v>70828557.640000001</v>
      </c>
    </row>
    <row r="26" spans="1:20">
      <c r="A26" s="45">
        <v>3</v>
      </c>
      <c r="B26" s="192" t="s">
        <v>165</v>
      </c>
      <c r="C26" s="47">
        <v>449909</v>
      </c>
      <c r="D26" s="47">
        <v>449909</v>
      </c>
      <c r="E26" s="49">
        <v>449909</v>
      </c>
      <c r="F26" s="48"/>
      <c r="G26" s="49"/>
      <c r="H26" s="49"/>
      <c r="I26" s="49"/>
      <c r="J26" s="49"/>
      <c r="K26" s="49"/>
      <c r="L26" s="49"/>
      <c r="M26" s="49"/>
      <c r="N26" s="49">
        <v>449909</v>
      </c>
      <c r="O26" s="49"/>
      <c r="P26" s="50">
        <f t="shared" si="2"/>
        <v>449909</v>
      </c>
    </row>
    <row r="27" spans="1:20">
      <c r="A27" s="45">
        <v>4</v>
      </c>
      <c r="B27" s="192" t="s">
        <v>166</v>
      </c>
      <c r="C27" s="47">
        <v>318276</v>
      </c>
      <c r="D27" s="47">
        <v>318276</v>
      </c>
      <c r="E27" s="49">
        <v>0</v>
      </c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50">
        <f t="shared" si="2"/>
        <v>0</v>
      </c>
    </row>
    <row r="28" spans="1:20">
      <c r="A28" s="45">
        <v>5</v>
      </c>
      <c r="B28" s="192" t="s">
        <v>167</v>
      </c>
      <c r="C28" s="47">
        <v>29168</v>
      </c>
      <c r="D28" s="49">
        <v>29168</v>
      </c>
      <c r="E28" s="49">
        <v>612006</v>
      </c>
      <c r="F28" s="52" t="s">
        <v>158</v>
      </c>
      <c r="G28" s="49"/>
      <c r="H28" s="49"/>
      <c r="I28" s="49"/>
      <c r="J28" s="49"/>
      <c r="K28" s="49"/>
      <c r="L28" s="49"/>
      <c r="M28" s="49"/>
      <c r="N28" s="49">
        <v>612006</v>
      </c>
      <c r="O28" s="49"/>
      <c r="P28" s="50">
        <f t="shared" si="2"/>
        <v>612006</v>
      </c>
    </row>
    <row r="29" spans="1:20">
      <c r="A29" s="9">
        <v>6</v>
      </c>
      <c r="B29" s="192" t="s">
        <v>168</v>
      </c>
      <c r="C29" s="52">
        <v>639127</v>
      </c>
      <c r="D29" s="52">
        <v>639127</v>
      </c>
      <c r="E29" s="47">
        <v>612735.36</v>
      </c>
      <c r="F29" s="48"/>
      <c r="G29" s="48"/>
      <c r="H29" s="48"/>
      <c r="I29" s="48"/>
      <c r="J29" s="48"/>
      <c r="K29" s="48"/>
      <c r="L29" s="48"/>
      <c r="M29" s="48">
        <v>0.36000000000058208</v>
      </c>
      <c r="N29" s="52">
        <v>612735</v>
      </c>
      <c r="O29" s="48"/>
      <c r="P29" s="50">
        <f t="shared" si="2"/>
        <v>612735.36</v>
      </c>
    </row>
    <row r="30" spans="1:20">
      <c r="A30" s="9"/>
      <c r="B30" s="192"/>
      <c r="C30" s="52"/>
      <c r="D30" s="48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0">
        <f t="shared" si="2"/>
        <v>0</v>
      </c>
    </row>
    <row r="31" spans="1:20">
      <c r="A31" s="9"/>
      <c r="B31" s="192"/>
      <c r="C31" s="52"/>
      <c r="D31" s="48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>
        <f t="shared" si="2"/>
        <v>0</v>
      </c>
    </row>
    <row r="32" spans="1:20">
      <c r="A32" s="9"/>
      <c r="B32" s="10"/>
      <c r="C32" s="52"/>
      <c r="D32" s="48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2"/>
        <v>0</v>
      </c>
    </row>
    <row r="33" spans="1:20">
      <c r="A33" s="9"/>
      <c r="B33" s="10"/>
      <c r="C33" s="52"/>
      <c r="D33" s="48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0">
        <f t="shared" si="2"/>
        <v>0</v>
      </c>
    </row>
    <row r="34" spans="1:20" ht="15.75" thickBot="1">
      <c r="A34" s="16"/>
      <c r="B34" s="33" t="s">
        <v>94</v>
      </c>
      <c r="C34" s="43">
        <f>SUM(C24:C33)</f>
        <v>74465896</v>
      </c>
      <c r="D34" s="43">
        <f t="shared" ref="D34:P34" si="3">SUM(D24:D33)</f>
        <v>74465896</v>
      </c>
      <c r="E34" s="43">
        <f t="shared" si="3"/>
        <v>74704065</v>
      </c>
      <c r="F34" s="43">
        <f t="shared" si="3"/>
        <v>0</v>
      </c>
      <c r="G34" s="43">
        <f t="shared" si="3"/>
        <v>2150775</v>
      </c>
      <c r="H34" s="43">
        <f t="shared" si="3"/>
        <v>38363832</v>
      </c>
      <c r="I34" s="43">
        <f t="shared" si="3"/>
        <v>21332358</v>
      </c>
      <c r="J34" s="43">
        <f t="shared" si="3"/>
        <v>11020173</v>
      </c>
      <c r="K34" s="43">
        <f t="shared" si="3"/>
        <v>0</v>
      </c>
      <c r="L34" s="43">
        <f t="shared" si="3"/>
        <v>0</v>
      </c>
      <c r="M34" s="43">
        <f t="shared" si="3"/>
        <v>162277</v>
      </c>
      <c r="N34" s="43">
        <f t="shared" si="3"/>
        <v>1674650</v>
      </c>
      <c r="O34" s="43">
        <f t="shared" si="3"/>
        <v>0</v>
      </c>
      <c r="P34" s="44">
        <f t="shared" si="3"/>
        <v>74704065</v>
      </c>
    </row>
    <row r="35" spans="1:20" s="190" customFormat="1">
      <c r="A35" s="15"/>
      <c r="B35" s="17" t="s">
        <v>0</v>
      </c>
      <c r="C35" s="23" t="s">
        <v>1</v>
      </c>
      <c r="D35" s="24" t="s">
        <v>2</v>
      </c>
      <c r="E35" s="17" t="s">
        <v>3</v>
      </c>
      <c r="F35" s="17" t="s">
        <v>4</v>
      </c>
      <c r="G35" s="202" t="s">
        <v>5</v>
      </c>
      <c r="H35" s="202"/>
      <c r="I35" s="202"/>
      <c r="J35" s="202"/>
      <c r="K35" s="202"/>
      <c r="L35" s="202"/>
      <c r="M35" s="202"/>
      <c r="N35" s="203"/>
      <c r="O35"/>
      <c r="P35"/>
      <c r="Q35"/>
      <c r="R35"/>
      <c r="S35"/>
      <c r="T35"/>
    </row>
    <row r="36" spans="1:20" s="190" customFormat="1" ht="36.75" customHeight="1">
      <c r="A36" s="212"/>
      <c r="B36" s="204" t="s">
        <v>95</v>
      </c>
      <c r="C36" s="207" t="s">
        <v>62</v>
      </c>
      <c r="D36" s="207" t="s">
        <v>63</v>
      </c>
      <c r="E36" s="207" t="s">
        <v>83</v>
      </c>
      <c r="F36" s="207" t="s">
        <v>65</v>
      </c>
      <c r="G36" s="208" t="s">
        <v>66</v>
      </c>
      <c r="H36" s="209"/>
      <c r="I36" s="209"/>
      <c r="J36" s="209"/>
      <c r="K36" s="209"/>
      <c r="L36" s="209"/>
      <c r="M36" s="209"/>
      <c r="N36" s="210"/>
      <c r="O36"/>
      <c r="P36"/>
      <c r="Q36"/>
      <c r="R36"/>
      <c r="S36"/>
      <c r="T36"/>
    </row>
    <row r="37" spans="1:20" s="190" customFormat="1" ht="18" customHeight="1">
      <c r="A37" s="212"/>
      <c r="B37" s="205"/>
      <c r="C37" s="207"/>
      <c r="D37" s="207"/>
      <c r="E37" s="207"/>
      <c r="F37" s="207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6">
        <v>30</v>
      </c>
      <c r="O37" s="2"/>
      <c r="P37" s="22"/>
      <c r="Q37" s="22"/>
      <c r="R37" s="22"/>
      <c r="S37" s="2"/>
      <c r="T37" s="2"/>
    </row>
    <row r="38" spans="1:20" s="190" customFormat="1" ht="102" customHeight="1">
      <c r="A38" s="212"/>
      <c r="B38" s="206"/>
      <c r="C38" s="207"/>
      <c r="D38" s="207"/>
      <c r="E38" s="207"/>
      <c r="F38" s="207"/>
      <c r="G38" s="18" t="s">
        <v>96</v>
      </c>
      <c r="H38" s="18" t="s">
        <v>97</v>
      </c>
      <c r="I38" s="18" t="s">
        <v>98</v>
      </c>
      <c r="J38" s="18" t="s">
        <v>99</v>
      </c>
      <c r="K38" s="18" t="s">
        <v>100</v>
      </c>
      <c r="L38" s="18" t="s">
        <v>101</v>
      </c>
      <c r="M38" s="18" t="s">
        <v>102</v>
      </c>
      <c r="N38" s="25" t="s">
        <v>136</v>
      </c>
      <c r="O38" s="2"/>
      <c r="P38" s="22"/>
      <c r="Q38" s="22"/>
      <c r="R38" s="22"/>
      <c r="S38" s="2"/>
      <c r="T38" s="2"/>
    </row>
    <row r="39" spans="1:20" ht="15.75" customHeight="1">
      <c r="A39" s="9">
        <v>1</v>
      </c>
      <c r="B39" s="193" t="s">
        <v>169</v>
      </c>
      <c r="C39" s="47">
        <v>50000000</v>
      </c>
      <c r="D39" s="47">
        <v>50000000</v>
      </c>
      <c r="E39" s="198">
        <v>50000000</v>
      </c>
      <c r="F39" s="51"/>
      <c r="G39" s="47">
        <v>50000000</v>
      </c>
      <c r="H39" s="47"/>
      <c r="I39" s="47"/>
      <c r="J39" s="47"/>
      <c r="K39" s="47"/>
      <c r="L39" s="47"/>
      <c r="M39" s="47"/>
      <c r="N39" s="50">
        <f t="shared" ref="N39:N46" si="4">SUM(G39:M39)</f>
        <v>50000000</v>
      </c>
      <c r="P39" s="13"/>
      <c r="Q39" s="13"/>
      <c r="R39" s="13"/>
    </row>
    <row r="40" spans="1:20">
      <c r="A40" s="9">
        <v>2</v>
      </c>
      <c r="B40" s="193" t="s">
        <v>170</v>
      </c>
      <c r="C40" s="47">
        <v>7138030</v>
      </c>
      <c r="D40" s="47">
        <v>7138030</v>
      </c>
      <c r="E40" s="198">
        <v>5742852</v>
      </c>
      <c r="F40" s="53"/>
      <c r="G40" s="48"/>
      <c r="H40" s="48"/>
      <c r="I40" s="48"/>
      <c r="J40" s="48"/>
      <c r="K40" s="48"/>
      <c r="L40" s="47">
        <v>5742852</v>
      </c>
      <c r="M40" s="48"/>
      <c r="N40" s="50">
        <f t="shared" si="4"/>
        <v>5742852</v>
      </c>
    </row>
    <row r="41" spans="1:20">
      <c r="A41" s="9">
        <v>3</v>
      </c>
      <c r="B41" s="193" t="s">
        <v>171</v>
      </c>
      <c r="C41" s="47">
        <v>0</v>
      </c>
      <c r="D41" s="47">
        <v>0</v>
      </c>
      <c r="E41" s="198">
        <v>0</v>
      </c>
      <c r="F41" s="53"/>
      <c r="G41" s="48"/>
      <c r="H41" s="48"/>
      <c r="I41" s="48"/>
      <c r="J41" s="48"/>
      <c r="K41" s="47"/>
      <c r="L41" s="48"/>
      <c r="M41" s="47"/>
      <c r="N41" s="50">
        <f t="shared" si="4"/>
        <v>0</v>
      </c>
    </row>
    <row r="42" spans="1:20">
      <c r="A42" s="9"/>
      <c r="B42" s="193"/>
      <c r="C42" s="47"/>
      <c r="D42" s="48"/>
      <c r="E42" s="48"/>
      <c r="F42" s="48"/>
      <c r="G42" s="48"/>
      <c r="H42" s="48"/>
      <c r="I42" s="48"/>
      <c r="J42" s="48"/>
      <c r="K42" s="52">
        <v>0</v>
      </c>
      <c r="L42" s="48"/>
      <c r="M42" s="52">
        <v>0</v>
      </c>
      <c r="N42" s="50">
        <f t="shared" si="4"/>
        <v>0</v>
      </c>
    </row>
    <row r="43" spans="1:20">
      <c r="A43" s="9"/>
      <c r="B43" s="3"/>
      <c r="C43" s="5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4"/>
        <v>0</v>
      </c>
    </row>
    <row r="44" spans="1:20">
      <c r="A44" s="9"/>
      <c r="B44" s="3"/>
      <c r="C44" s="5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4"/>
        <v>0</v>
      </c>
    </row>
    <row r="45" spans="1:20">
      <c r="A45" s="9"/>
      <c r="B45" s="3"/>
      <c r="C45" s="5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4"/>
        <v>0</v>
      </c>
    </row>
    <row r="46" spans="1:20">
      <c r="A46" s="9"/>
      <c r="B46" s="3"/>
      <c r="C46" s="52"/>
      <c r="D46" s="48"/>
      <c r="E46" s="48"/>
      <c r="F46" s="48"/>
      <c r="G46" s="48"/>
      <c r="H46" s="48"/>
      <c r="I46" s="48"/>
      <c r="J46" s="48"/>
      <c r="K46" s="54"/>
      <c r="L46" s="48"/>
      <c r="M46" s="48"/>
      <c r="N46" s="50">
        <f t="shared" si="4"/>
        <v>0</v>
      </c>
    </row>
    <row r="47" spans="1:20" ht="15.75" thickBot="1">
      <c r="A47" s="16"/>
      <c r="B47" s="33" t="s">
        <v>103</v>
      </c>
      <c r="C47" s="43">
        <f t="shared" ref="C47:N47" si="5">SUM(C39:C46)</f>
        <v>57138030</v>
      </c>
      <c r="D47" s="43">
        <f t="shared" si="5"/>
        <v>57138030</v>
      </c>
      <c r="E47" s="43">
        <f t="shared" si="5"/>
        <v>55742852</v>
      </c>
      <c r="F47" s="43">
        <f t="shared" si="5"/>
        <v>0</v>
      </c>
      <c r="G47" s="43">
        <f t="shared" si="5"/>
        <v>50000000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3">
        <f t="shared" si="5"/>
        <v>5742852</v>
      </c>
      <c r="M47" s="43">
        <f t="shared" si="5"/>
        <v>0</v>
      </c>
      <c r="N47" s="44">
        <f t="shared" si="5"/>
        <v>55742852</v>
      </c>
    </row>
    <row r="50" spans="1:20" s="194" customFormat="1">
      <c r="A50" s="199" t="s">
        <v>157</v>
      </c>
      <c r="B50" s="6" t="s">
        <v>159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s="194" customFormat="1" ht="26.25">
      <c r="A51" s="199" t="s">
        <v>158</v>
      </c>
      <c r="B51" s="6" t="s">
        <v>160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194" customForma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7" spans="1:20">
      <c r="P57" s="14"/>
    </row>
  </sheetData>
  <mergeCells count="24"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  <mergeCell ref="G21:P21"/>
    <mergeCell ref="G35:N35"/>
    <mergeCell ref="B36:B38"/>
    <mergeCell ref="C36:C38"/>
    <mergeCell ref="D36:D38"/>
    <mergeCell ref="E36:E38"/>
    <mergeCell ref="F36:F38"/>
    <mergeCell ref="G36:N36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14.5703125" style="60" customWidth="1"/>
    <col min="9" max="16384" width="9.140625" style="60"/>
  </cols>
  <sheetData>
    <row r="1" spans="1:8" ht="15">
      <c r="A1" s="58" t="s">
        <v>24</v>
      </c>
      <c r="B1" s="187" t="str">
        <f>'20. LI3'!$B$1</f>
        <v>JSC “Ziraat Bank Georgia”</v>
      </c>
    </row>
    <row r="2" spans="1:8" ht="15">
      <c r="A2" s="61" t="s">
        <v>25</v>
      </c>
      <c r="B2" s="188">
        <f>'20. LI3'!$B$2</f>
        <v>43830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26</v>
      </c>
      <c r="B4" s="174" t="s">
        <v>16</v>
      </c>
    </row>
    <row r="5" spans="1:8" ht="14.45" customHeight="1">
      <c r="A5" s="223"/>
      <c r="B5" s="217" t="s">
        <v>27</v>
      </c>
      <c r="C5" s="219" t="s">
        <v>28</v>
      </c>
      <c r="D5" s="217" t="s">
        <v>32</v>
      </c>
      <c r="E5" s="217"/>
      <c r="F5" s="217"/>
      <c r="G5" s="217"/>
      <c r="H5" s="221" t="s">
        <v>33</v>
      </c>
    </row>
    <row r="6" spans="1:8" ht="25.5">
      <c r="A6" s="224"/>
      <c r="B6" s="218"/>
      <c r="C6" s="220"/>
      <c r="D6" s="168" t="s">
        <v>29</v>
      </c>
      <c r="E6" s="168" t="s">
        <v>30</v>
      </c>
      <c r="F6" s="168" t="s">
        <v>34</v>
      </c>
      <c r="G6" s="168" t="s">
        <v>35</v>
      </c>
      <c r="H6" s="222"/>
    </row>
    <row r="7" spans="1:8">
      <c r="A7" s="73">
        <v>1</v>
      </c>
      <c r="B7" s="74" t="s">
        <v>7</v>
      </c>
      <c r="C7" s="168" t="s">
        <v>29</v>
      </c>
      <c r="D7" s="72"/>
      <c r="E7" s="72"/>
      <c r="F7" s="72"/>
      <c r="G7" s="75"/>
      <c r="H7" s="76"/>
    </row>
    <row r="8" spans="1:8">
      <c r="A8" s="77">
        <v>2</v>
      </c>
      <c r="B8" s="74" t="s">
        <v>7</v>
      </c>
      <c r="C8" s="168" t="s">
        <v>30</v>
      </c>
      <c r="D8" s="72"/>
      <c r="E8" s="72"/>
      <c r="F8" s="75"/>
      <c r="G8" s="72"/>
      <c r="H8" s="76"/>
    </row>
    <row r="9" spans="1:8">
      <c r="A9" s="73">
        <v>3</v>
      </c>
      <c r="B9" s="74" t="s">
        <v>7</v>
      </c>
      <c r="C9" s="75" t="s">
        <v>31</v>
      </c>
      <c r="D9" s="72"/>
      <c r="E9" s="72"/>
      <c r="F9" s="72"/>
      <c r="G9" s="75"/>
      <c r="H9" s="76"/>
    </row>
    <row r="10" spans="1:8">
      <c r="A10" s="77"/>
      <c r="B10" s="74"/>
      <c r="C10" s="75"/>
      <c r="D10" s="72"/>
      <c r="E10" s="72"/>
      <c r="F10" s="72"/>
      <c r="G10" s="72"/>
      <c r="H10" s="76"/>
    </row>
    <row r="11" spans="1:8">
      <c r="A11" s="73"/>
      <c r="B11" s="74"/>
      <c r="C11" s="75"/>
      <c r="D11" s="72"/>
      <c r="E11" s="72"/>
      <c r="F11" s="72"/>
      <c r="G11" s="72"/>
      <c r="H11" s="76"/>
    </row>
    <row r="12" spans="1:8" ht="13.5" thickBot="1">
      <c r="A12" s="78"/>
      <c r="B12" s="79"/>
      <c r="C12" s="80"/>
      <c r="D12" s="81"/>
      <c r="E12" s="81"/>
      <c r="F12" s="81"/>
      <c r="G12" s="81"/>
      <c r="H12" s="82"/>
    </row>
    <row r="13" spans="1:8">
      <c r="A13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26" sqref="B26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 ht="15">
      <c r="A1" s="58" t="s">
        <v>24</v>
      </c>
      <c r="B1" s="187" t="str">
        <f>'20. LI3'!$B$1</f>
        <v>JSC “Ziraat Bank Georgia”</v>
      </c>
    </row>
    <row r="2" spans="1:12" ht="15">
      <c r="A2" s="58" t="s">
        <v>25</v>
      </c>
      <c r="B2" s="188">
        <f>'20. LI3'!$B$2</f>
        <v>43830</v>
      </c>
    </row>
    <row r="3" spans="1:12">
      <c r="A3" s="62"/>
      <c r="B3" s="59"/>
    </row>
    <row r="4" spans="1:12" ht="13.5" thickBot="1">
      <c r="A4" s="83" t="s">
        <v>104</v>
      </c>
      <c r="B4" s="175" t="s">
        <v>18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2019</v>
      </c>
      <c r="D5" s="88">
        <v>2018</v>
      </c>
      <c r="E5" s="89">
        <v>2017</v>
      </c>
      <c r="F5" s="85"/>
    </row>
    <row r="6" spans="1:12">
      <c r="A6" s="70">
        <v>1</v>
      </c>
      <c r="B6" s="72" t="s">
        <v>105</v>
      </c>
      <c r="C6" s="67">
        <v>100</v>
      </c>
      <c r="D6" s="67">
        <v>0</v>
      </c>
      <c r="E6" s="90">
        <v>0</v>
      </c>
      <c r="F6" s="85"/>
    </row>
    <row r="7" spans="1:12">
      <c r="A7" s="70">
        <v>2</v>
      </c>
      <c r="B7" s="91" t="s">
        <v>106</v>
      </c>
      <c r="C7" s="67">
        <v>0</v>
      </c>
      <c r="D7" s="67">
        <v>0</v>
      </c>
      <c r="E7" s="90">
        <v>0</v>
      </c>
      <c r="F7" s="85"/>
    </row>
    <row r="8" spans="1:12">
      <c r="A8" s="70">
        <v>3</v>
      </c>
      <c r="B8" s="72" t="s">
        <v>107</v>
      </c>
      <c r="C8" s="67">
        <v>0</v>
      </c>
      <c r="D8" s="67">
        <v>0</v>
      </c>
      <c r="E8" s="90">
        <v>0</v>
      </c>
    </row>
    <row r="9" spans="1:12" ht="13.5" thickBot="1">
      <c r="A9" s="68">
        <v>4</v>
      </c>
      <c r="B9" s="81" t="s">
        <v>108</v>
      </c>
      <c r="C9" s="92">
        <v>0</v>
      </c>
      <c r="D9" s="92">
        <v>0</v>
      </c>
      <c r="E9" s="9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D16" sqref="D16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5" width="9.140625" style="60"/>
    <col min="6" max="6" width="24.140625" style="60" customWidth="1"/>
    <col min="7" max="7" width="27.5703125" style="60" customWidth="1"/>
    <col min="8" max="16384" width="9.140625" style="60"/>
  </cols>
  <sheetData>
    <row r="1" spans="1:8" ht="15">
      <c r="A1" s="60" t="s">
        <v>24</v>
      </c>
      <c r="B1" s="187" t="str">
        <f>'20. LI3'!$B$1</f>
        <v>JSC “Ziraat Bank Georgia”</v>
      </c>
    </row>
    <row r="2" spans="1:8" ht="15">
      <c r="A2" s="85" t="s">
        <v>25</v>
      </c>
      <c r="B2" s="188">
        <f>'20. LI3'!$B$2</f>
        <v>43830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36</v>
      </c>
      <c r="B4" s="176" t="s">
        <v>20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1">
      <c r="A6" s="96"/>
      <c r="B6" s="72"/>
      <c r="C6" s="196">
        <v>2018</v>
      </c>
      <c r="D6" s="196">
        <v>2017</v>
      </c>
      <c r="E6" s="196">
        <v>2016</v>
      </c>
      <c r="F6" s="97" t="s">
        <v>131</v>
      </c>
      <c r="G6" s="172" t="s">
        <v>132</v>
      </c>
    </row>
    <row r="7" spans="1:8">
      <c r="A7" s="98">
        <v>1</v>
      </c>
      <c r="B7" s="72" t="s">
        <v>37</v>
      </c>
      <c r="C7" s="48">
        <v>4661659</v>
      </c>
      <c r="D7" s="48">
        <v>2278250</v>
      </c>
      <c r="E7" s="48">
        <v>3055483</v>
      </c>
      <c r="F7" s="225"/>
      <c r="G7" s="225"/>
      <c r="H7" s="85"/>
    </row>
    <row r="8" spans="1:8">
      <c r="A8" s="98">
        <v>2</v>
      </c>
      <c r="B8" s="99" t="s">
        <v>38</v>
      </c>
      <c r="C8" s="48">
        <v>1808750</v>
      </c>
      <c r="D8" s="48">
        <v>1353180</v>
      </c>
      <c r="E8" s="48">
        <v>2620705</v>
      </c>
      <c r="F8" s="225"/>
      <c r="G8" s="225"/>
    </row>
    <row r="9" spans="1:8">
      <c r="A9" s="98">
        <v>3</v>
      </c>
      <c r="B9" s="100" t="s">
        <v>138</v>
      </c>
      <c r="C9" s="48">
        <v>0</v>
      </c>
      <c r="D9" s="48">
        <v>0</v>
      </c>
      <c r="E9" s="48">
        <v>-12383</v>
      </c>
      <c r="F9" s="225"/>
      <c r="G9" s="225"/>
    </row>
    <row r="10" spans="1:8" ht="13.5" thickBot="1">
      <c r="A10" s="101">
        <v>4</v>
      </c>
      <c r="B10" s="102" t="s">
        <v>39</v>
      </c>
      <c r="C10" s="195">
        <f>C7+C8-C9</f>
        <v>6470409</v>
      </c>
      <c r="D10" s="195">
        <f t="shared" ref="D10:E10" si="0">D7+D8-D9</f>
        <v>3631430</v>
      </c>
      <c r="E10" s="195">
        <f t="shared" si="0"/>
        <v>5688571</v>
      </c>
      <c r="F10" s="185">
        <f>SUMIF(C10:E10, "&gt;=0",C10:E10)/3</f>
        <v>5263470</v>
      </c>
      <c r="G10" s="186">
        <f>F10*15%/8%</f>
        <v>9869006.25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25" sqref="D25"/>
    </sheetView>
  </sheetViews>
  <sheetFormatPr defaultColWidth="9.140625" defaultRowHeight="12.75"/>
  <cols>
    <col min="1" max="1" width="10.5703125" style="127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 ht="15">
      <c r="A1" s="58" t="s">
        <v>24</v>
      </c>
      <c r="B1" s="187" t="str">
        <f>'20. LI3'!$B$1</f>
        <v>JSC “Ziraat Bank Georgia”</v>
      </c>
    </row>
    <row r="2" spans="1:9" ht="15">
      <c r="A2" s="58" t="s">
        <v>25</v>
      </c>
      <c r="B2" s="188">
        <f>'20. LI3'!$B$2</f>
        <v>43830</v>
      </c>
    </row>
    <row r="3" spans="1:9">
      <c r="A3" s="104"/>
    </row>
    <row r="4" spans="1:9" ht="13.5" thickBot="1">
      <c r="A4" s="83" t="s">
        <v>109</v>
      </c>
      <c r="B4" s="230" t="s">
        <v>21</v>
      </c>
      <c r="C4" s="230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20" t="s">
        <v>111</v>
      </c>
      <c r="C6" s="112" t="s">
        <v>46</v>
      </c>
      <c r="D6" s="113">
        <v>3</v>
      </c>
      <c r="E6" s="113">
        <v>5</v>
      </c>
      <c r="F6" s="114"/>
    </row>
    <row r="7" spans="1:9" ht="15" customHeight="1">
      <c r="A7" s="111">
        <v>2</v>
      </c>
      <c r="B7" s="226"/>
      <c r="C7" s="112" t="s">
        <v>112</v>
      </c>
      <c r="D7" s="115">
        <f>D8+D10+D12</f>
        <v>497619.90999999992</v>
      </c>
      <c r="E7" s="115">
        <f>E8+E10+E12</f>
        <v>144109.81</v>
      </c>
      <c r="F7" s="116">
        <f>F8+F10+F12</f>
        <v>0</v>
      </c>
    </row>
    <row r="8" spans="1:9" ht="15" customHeight="1">
      <c r="A8" s="111">
        <v>3</v>
      </c>
      <c r="B8" s="226"/>
      <c r="C8" s="117" t="s">
        <v>47</v>
      </c>
      <c r="D8" s="113">
        <v>497619.90999999992</v>
      </c>
      <c r="E8" s="113">
        <v>144109.81</v>
      </c>
      <c r="F8" s="114"/>
      <c r="G8" s="85"/>
      <c r="H8" s="85"/>
    </row>
    <row r="9" spans="1:9" ht="15" customHeight="1">
      <c r="A9" s="111">
        <v>4</v>
      </c>
      <c r="B9" s="226"/>
      <c r="C9" s="118" t="s">
        <v>113</v>
      </c>
      <c r="D9" s="113"/>
      <c r="E9" s="113"/>
      <c r="F9" s="114"/>
      <c r="G9" s="85"/>
      <c r="H9" s="85"/>
    </row>
    <row r="10" spans="1:9" ht="30" customHeight="1">
      <c r="A10" s="111">
        <v>5</v>
      </c>
      <c r="B10" s="226"/>
      <c r="C10" s="117" t="s">
        <v>114</v>
      </c>
      <c r="D10" s="113"/>
      <c r="E10" s="113"/>
      <c r="F10" s="114"/>
    </row>
    <row r="11" spans="1:9" ht="15" customHeight="1">
      <c r="A11" s="111">
        <v>6</v>
      </c>
      <c r="B11" s="226"/>
      <c r="C11" s="118" t="s">
        <v>115</v>
      </c>
      <c r="D11" s="113"/>
      <c r="E11" s="113"/>
      <c r="F11" s="114"/>
    </row>
    <row r="12" spans="1:9" ht="15" customHeight="1">
      <c r="A12" s="111">
        <v>7</v>
      </c>
      <c r="B12" s="226"/>
      <c r="C12" s="117" t="s">
        <v>116</v>
      </c>
      <c r="D12" s="113"/>
      <c r="E12" s="113"/>
      <c r="F12" s="114"/>
    </row>
    <row r="13" spans="1:9" ht="15" customHeight="1">
      <c r="A13" s="111">
        <v>8</v>
      </c>
      <c r="B13" s="227"/>
      <c r="C13" s="118" t="s">
        <v>115</v>
      </c>
      <c r="D13" s="113"/>
      <c r="E13" s="113"/>
      <c r="F13" s="114"/>
    </row>
    <row r="14" spans="1:9" ht="15" customHeight="1">
      <c r="A14" s="111">
        <v>9</v>
      </c>
      <c r="B14" s="220" t="s">
        <v>117</v>
      </c>
      <c r="C14" s="112" t="s">
        <v>46</v>
      </c>
      <c r="D14" s="113">
        <v>3</v>
      </c>
      <c r="E14" s="113">
        <v>5</v>
      </c>
      <c r="F14" s="114"/>
      <c r="I14" s="121"/>
    </row>
    <row r="15" spans="1:9" ht="15" customHeight="1">
      <c r="A15" s="111">
        <v>10</v>
      </c>
      <c r="B15" s="226"/>
      <c r="C15" s="112" t="s">
        <v>118</v>
      </c>
      <c r="D15" s="122">
        <f>D16+D18+D20</f>
        <v>12975</v>
      </c>
      <c r="E15" s="122">
        <f>E16+E18+E20</f>
        <v>20403.97</v>
      </c>
      <c r="F15" s="123">
        <f>F16+F18+F20</f>
        <v>0</v>
      </c>
    </row>
    <row r="16" spans="1:9" ht="15" customHeight="1">
      <c r="A16" s="111">
        <v>11</v>
      </c>
      <c r="B16" s="226"/>
      <c r="C16" s="117" t="s">
        <v>47</v>
      </c>
      <c r="D16" s="113">
        <v>12975</v>
      </c>
      <c r="E16" s="113">
        <v>20403.97</v>
      </c>
      <c r="F16" s="114"/>
    </row>
    <row r="17" spans="1:6" ht="15" customHeight="1">
      <c r="A17" s="111">
        <v>12</v>
      </c>
      <c r="B17" s="226"/>
      <c r="C17" s="118" t="s">
        <v>113</v>
      </c>
      <c r="D17" s="113"/>
      <c r="E17" s="113"/>
      <c r="F17" s="114"/>
    </row>
    <row r="18" spans="1:6" ht="30" customHeight="1">
      <c r="A18" s="111">
        <v>13</v>
      </c>
      <c r="B18" s="226"/>
      <c r="C18" s="117" t="s">
        <v>119</v>
      </c>
      <c r="D18" s="119"/>
      <c r="E18" s="119"/>
      <c r="F18" s="120"/>
    </row>
    <row r="19" spans="1:6" ht="15" customHeight="1">
      <c r="A19" s="111">
        <v>14</v>
      </c>
      <c r="B19" s="226"/>
      <c r="C19" s="118" t="s">
        <v>115</v>
      </c>
      <c r="D19" s="119"/>
      <c r="E19" s="119"/>
      <c r="F19" s="120"/>
    </row>
    <row r="20" spans="1:6" ht="15" customHeight="1">
      <c r="A20" s="111">
        <v>15</v>
      </c>
      <c r="B20" s="226"/>
      <c r="C20" s="117" t="s">
        <v>116</v>
      </c>
      <c r="D20" s="119"/>
      <c r="E20" s="119"/>
      <c r="F20" s="120"/>
    </row>
    <row r="21" spans="1:6" ht="15" customHeight="1">
      <c r="A21" s="111">
        <v>16</v>
      </c>
      <c r="B21" s="227"/>
      <c r="C21" s="118" t="s">
        <v>115</v>
      </c>
      <c r="D21" s="119"/>
      <c r="E21" s="119"/>
      <c r="F21" s="120"/>
    </row>
    <row r="22" spans="1:6" ht="15" customHeight="1" thickBot="1">
      <c r="A22" s="124">
        <v>17</v>
      </c>
      <c r="B22" s="228" t="s">
        <v>120</v>
      </c>
      <c r="C22" s="229"/>
      <c r="D22" s="125">
        <f>D7+D15</f>
        <v>510594.90999999992</v>
      </c>
      <c r="E22" s="125">
        <f>E7+E15</f>
        <v>164513.78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 ht="15">
      <c r="A1" s="60" t="s">
        <v>24</v>
      </c>
      <c r="B1" s="187" t="str">
        <f>'20. LI3'!$B$1</f>
        <v>JSC “Ziraat Bank Georgia”</v>
      </c>
    </row>
    <row r="2" spans="1:12" ht="15">
      <c r="A2" s="60" t="s">
        <v>25</v>
      </c>
      <c r="B2" s="188">
        <f>'20. LI3'!$B$2</f>
        <v>43830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0" t="s">
        <v>40</v>
      </c>
      <c r="B4" s="177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7"/>
      <c r="C5" s="181" t="s">
        <v>139</v>
      </c>
      <c r="D5" s="181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31" t="s">
        <v>41</v>
      </c>
      <c r="B6" s="131" t="s">
        <v>46</v>
      </c>
      <c r="C6" s="67"/>
      <c r="D6" s="67"/>
      <c r="E6" s="90"/>
      <c r="F6" s="129"/>
      <c r="G6" s="129"/>
      <c r="H6" s="129"/>
      <c r="I6" s="129"/>
      <c r="J6" s="129"/>
      <c r="K6" s="129"/>
      <c r="L6" s="129"/>
    </row>
    <row r="7" spans="1:12">
      <c r="A7" s="232"/>
      <c r="B7" s="132" t="s">
        <v>148</v>
      </c>
      <c r="C7" s="67"/>
      <c r="D7" s="67"/>
      <c r="E7" s="90"/>
      <c r="F7" s="129"/>
      <c r="G7" s="129"/>
      <c r="H7" s="129"/>
      <c r="I7" s="129"/>
      <c r="J7" s="129"/>
      <c r="K7" s="129"/>
      <c r="L7" s="129"/>
    </row>
    <row r="8" spans="1:12">
      <c r="A8" s="233" t="s">
        <v>42</v>
      </c>
      <c r="B8" s="131" t="s">
        <v>46</v>
      </c>
      <c r="C8" s="67"/>
      <c r="D8" s="67"/>
      <c r="E8" s="90"/>
      <c r="F8" s="129"/>
      <c r="G8" s="129"/>
      <c r="H8" s="129"/>
      <c r="I8" s="129"/>
      <c r="J8" s="129"/>
      <c r="K8" s="129"/>
      <c r="L8" s="129"/>
    </row>
    <row r="9" spans="1:12">
      <c r="A9" s="233"/>
      <c r="B9" s="132" t="s">
        <v>51</v>
      </c>
      <c r="C9" s="133">
        <f>C10+C11+C12+C13</f>
        <v>0</v>
      </c>
      <c r="D9" s="133">
        <f>D10+D11+D12+D13</f>
        <v>0</v>
      </c>
      <c r="E9" s="182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33"/>
      <c r="B10" s="134" t="s">
        <v>47</v>
      </c>
      <c r="C10" s="67"/>
      <c r="D10" s="67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33"/>
      <c r="B11" s="134" t="s">
        <v>48</v>
      </c>
      <c r="C11" s="67"/>
      <c r="D11" s="67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33"/>
      <c r="B12" s="134" t="s">
        <v>49</v>
      </c>
      <c r="C12" s="67"/>
      <c r="D12" s="67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33"/>
      <c r="B13" s="134" t="s">
        <v>133</v>
      </c>
      <c r="C13" s="67"/>
      <c r="D13" s="67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33" t="s">
        <v>43</v>
      </c>
      <c r="B14" s="131" t="s">
        <v>46</v>
      </c>
      <c r="C14" s="67"/>
      <c r="D14" s="67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33"/>
      <c r="B15" s="132" t="s">
        <v>51</v>
      </c>
      <c r="C15" s="133">
        <f>C16+C17+C18+C19</f>
        <v>0</v>
      </c>
      <c r="D15" s="133">
        <f>D16+D17+D18+D19</f>
        <v>0</v>
      </c>
      <c r="E15" s="182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33"/>
      <c r="B16" s="134" t="s">
        <v>47</v>
      </c>
      <c r="C16" s="67"/>
      <c r="D16" s="67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31"/>
      <c r="B17" s="134" t="s">
        <v>48</v>
      </c>
      <c r="C17" s="67"/>
      <c r="D17" s="67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31"/>
      <c r="B18" s="134" t="s">
        <v>49</v>
      </c>
      <c r="C18" s="67"/>
      <c r="D18" s="67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34"/>
      <c r="B19" s="183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 ht="15">
      <c r="A1" s="58" t="s">
        <v>24</v>
      </c>
      <c r="B1" s="187" t="str">
        <f>'20. LI3'!$B$1</f>
        <v>JSC “Ziraat Bank Georgia”</v>
      </c>
    </row>
    <row r="2" spans="1:7" ht="15">
      <c r="A2" s="58" t="s">
        <v>25</v>
      </c>
      <c r="B2" s="188">
        <f>'20. LI3'!$B$2</f>
        <v>43830</v>
      </c>
    </row>
    <row r="3" spans="1:7">
      <c r="B3" s="135"/>
    </row>
    <row r="4" spans="1:7" ht="13.5" thickBot="1">
      <c r="A4" s="83" t="s">
        <v>121</v>
      </c>
      <c r="B4" s="178" t="s">
        <v>130</v>
      </c>
    </row>
    <row r="5" spans="1:7" s="135" customFormat="1">
      <c r="A5" s="136"/>
      <c r="B5" s="65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5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3" sqref="B23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0"/>
  </cols>
  <sheetData>
    <row r="1" spans="1:15" ht="15">
      <c r="A1" s="60" t="s">
        <v>24</v>
      </c>
      <c r="B1" s="187" t="str">
        <f>'20. LI3'!$B$1</f>
        <v>JSC “Ziraat Bank Georgia”</v>
      </c>
    </row>
    <row r="2" spans="1:15" ht="15">
      <c r="A2" s="60" t="s">
        <v>25</v>
      </c>
      <c r="B2" s="188">
        <f>'20. LI3'!$B$2</f>
        <v>43830</v>
      </c>
    </row>
    <row r="4" spans="1:15" ht="13.5" thickBot="1">
      <c r="A4" s="83" t="s">
        <v>50</v>
      </c>
      <c r="B4" s="179" t="s">
        <v>23</v>
      </c>
    </row>
    <row r="5" spans="1:15">
      <c r="A5" s="69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0"/>
      <c r="B6" s="72"/>
      <c r="C6" s="235" t="s">
        <v>135</v>
      </c>
      <c r="D6" s="235"/>
      <c r="E6" s="235"/>
      <c r="F6" s="237" t="s">
        <v>53</v>
      </c>
      <c r="G6" s="237"/>
      <c r="H6" s="237"/>
      <c r="I6" s="237"/>
      <c r="J6" s="237"/>
      <c r="K6" s="237"/>
      <c r="L6" s="237"/>
      <c r="M6" s="237" t="s">
        <v>59</v>
      </c>
      <c r="N6" s="237"/>
      <c r="O6" s="236"/>
    </row>
    <row r="7" spans="1:15" ht="15" customHeight="1">
      <c r="A7" s="70"/>
      <c r="B7" s="72"/>
      <c r="C7" s="237" t="s">
        <v>140</v>
      </c>
      <c r="D7" s="237" t="s">
        <v>141</v>
      </c>
      <c r="E7" s="237" t="s">
        <v>52</v>
      </c>
      <c r="F7" s="237" t="s">
        <v>54</v>
      </c>
      <c r="G7" s="237"/>
      <c r="H7" s="237" t="s">
        <v>55</v>
      </c>
      <c r="I7" s="237" t="s">
        <v>56</v>
      </c>
      <c r="J7" s="237"/>
      <c r="K7" s="238" t="s">
        <v>57</v>
      </c>
      <c r="L7" s="238"/>
      <c r="M7" s="235" t="s">
        <v>144</v>
      </c>
      <c r="N7" s="235" t="s">
        <v>145</v>
      </c>
      <c r="O7" s="236" t="s">
        <v>60</v>
      </c>
    </row>
    <row r="8" spans="1:15" ht="25.5">
      <c r="A8" s="70"/>
      <c r="B8" s="72"/>
      <c r="C8" s="237"/>
      <c r="D8" s="237"/>
      <c r="E8" s="237"/>
      <c r="F8" s="171" t="s">
        <v>142</v>
      </c>
      <c r="G8" s="171" t="s">
        <v>143</v>
      </c>
      <c r="H8" s="237"/>
      <c r="I8" s="171" t="s">
        <v>140</v>
      </c>
      <c r="J8" s="171" t="s">
        <v>141</v>
      </c>
      <c r="K8" s="173" t="s">
        <v>147</v>
      </c>
      <c r="L8" s="173" t="s">
        <v>58</v>
      </c>
      <c r="M8" s="235"/>
      <c r="N8" s="235"/>
      <c r="O8" s="236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1"/>
      <c r="I9" s="71"/>
      <c r="J9" s="71"/>
      <c r="K9" s="71"/>
      <c r="L9" s="71"/>
      <c r="M9" s="156"/>
      <c r="N9" s="156"/>
      <c r="O9" s="157"/>
    </row>
    <row r="10" spans="1:15">
      <c r="A10" s="70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0">
        <v>1.1000000000000001</v>
      </c>
      <c r="B11" s="72"/>
      <c r="C11" s="66"/>
      <c r="D11" s="66"/>
      <c r="E11" s="159">
        <f t="shared" ref="E11:E17" si="1">C11+D11</f>
        <v>0</v>
      </c>
      <c r="F11" s="66"/>
      <c r="G11" s="66"/>
      <c r="H11" s="66"/>
      <c r="I11" s="66"/>
      <c r="J11" s="66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0">
        <v>1.2</v>
      </c>
      <c r="B12" s="72"/>
      <c r="C12" s="66"/>
      <c r="D12" s="66"/>
      <c r="E12" s="159">
        <f t="shared" si="1"/>
        <v>0</v>
      </c>
      <c r="F12" s="66"/>
      <c r="G12" s="66"/>
      <c r="H12" s="66"/>
      <c r="I12" s="66"/>
      <c r="J12" s="66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0">
        <v>1.3</v>
      </c>
      <c r="B13" s="72"/>
      <c r="C13" s="66"/>
      <c r="D13" s="66"/>
      <c r="E13" s="159">
        <f t="shared" si="1"/>
        <v>0</v>
      </c>
      <c r="F13" s="66"/>
      <c r="G13" s="66"/>
      <c r="H13" s="66"/>
      <c r="I13" s="66"/>
      <c r="J13" s="66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0">
        <v>1.4</v>
      </c>
      <c r="B14" s="72"/>
      <c r="C14" s="66"/>
      <c r="D14" s="66"/>
      <c r="E14" s="159">
        <f t="shared" si="1"/>
        <v>0</v>
      </c>
      <c r="F14" s="66"/>
      <c r="G14" s="66"/>
      <c r="H14" s="66"/>
      <c r="I14" s="66"/>
      <c r="J14" s="66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0">
        <v>1.5</v>
      </c>
      <c r="B15" s="72"/>
      <c r="C15" s="66"/>
      <c r="D15" s="66"/>
      <c r="E15" s="159">
        <f t="shared" si="1"/>
        <v>0</v>
      </c>
      <c r="F15" s="66"/>
      <c r="G15" s="66"/>
      <c r="H15" s="66"/>
      <c r="I15" s="66"/>
      <c r="J15" s="66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0">
        <v>1.6</v>
      </c>
      <c r="B16" s="72"/>
      <c r="C16" s="66"/>
      <c r="D16" s="66"/>
      <c r="E16" s="159">
        <f t="shared" si="1"/>
        <v>0</v>
      </c>
      <c r="F16" s="66"/>
      <c r="G16" s="66"/>
      <c r="H16" s="66"/>
      <c r="I16" s="66"/>
      <c r="J16" s="66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0" t="s">
        <v>8</v>
      </c>
      <c r="B17" s="72"/>
      <c r="C17" s="66"/>
      <c r="D17" s="66"/>
      <c r="E17" s="159">
        <f t="shared" si="1"/>
        <v>0</v>
      </c>
      <c r="F17" s="66"/>
      <c r="G17" s="66"/>
      <c r="H17" s="66"/>
      <c r="I17" s="66"/>
      <c r="J17" s="66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5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0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6+FlPTc/cjJ3ifKmUMBU8cJawEbHRJVtpfm4W4nnXAk=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4oR+faM1VK6xo1i4rnIavghGIl+iEwlDH8c0cLRh9Ts=</DigestValue>
    </Reference>
  </SignedInfo>
  <SignatureValue>t9uYV241LMAexnGnPhgvluysSBy8ljdYwXYKMTwAK9SzhnjBc9pekM6jy1jF+wzcCMpNGFxFtACE
upFJd3+nODqgYAR/FJZe2gozdhKpxR1NL098+8CClrBHd1SpYGWAwGISQJQsdzFmic2sHKvj3TVF
mPo519xZhjSgxZ/wHRtsXD9w7IfYY+DEYi+qJpjML4moxmMtXfkfpsLjD56OB6hWi9UZlFO10mFx
fb3VImErJBEk26Gg1mHyjY+In6Q9iCS32c2Dwst20tTP9UMbkCu+YAOuatFOxp6JYOLn8FQRsRt9
IH6Oc8FFnQ0Ci2rV4BUHMrB6NaEby3xIzXfVvQ==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EoPyLM2nVQlWbrPMvWzI+VHVv4tnBntz6ypTeyMtnwM=</DigestValue>
      </Reference>
      <Reference URI="/xl/styles.xml?ContentType=application/vnd.openxmlformats-officedocument.spreadsheetml.styles+xml">
        <DigestMethod Algorithm="http://www.w3.org/2001/04/xmlenc#sha256"/>
        <DigestValue>6A9UnMAP35oDaUOrMhf+K2ftqBzoG39nJ9MoQaiLTcU=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doBuEkD4Cw1oArl2ShVtR2lPdsHBV4nO9N5jML51oYM=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k6XyhCkvlMAa7yPGp4ZX/eJdF8h4xcs2Vda2UsRW8Us=</DigestValue>
      </Reference>
      <Reference URI="/xl/worksheets/sheet2.xml?ContentType=application/vnd.openxmlformats-officedocument.spreadsheetml.worksheet+xml">
        <DigestMethod Algorithm="http://www.w3.org/2001/04/xmlenc#sha256"/>
        <DigestValue>XeJpnXXR6PZ1OkNrjgwDlHQJ9heoc5HUtjH4n7TsK20=</DigestValue>
      </Reference>
      <Reference URI="/xl/worksheets/sheet3.xml?ContentType=application/vnd.openxmlformats-officedocument.spreadsheetml.worksheet+xml">
        <DigestMethod Algorithm="http://www.w3.org/2001/04/xmlenc#sha256"/>
        <DigestValue>LOU/Ze5bSXi/f9k7kCHmUHPLyZx6QZljuEfBrMuZCuw=</DigestValue>
      </Reference>
      <Reference URI="/xl/worksheets/sheet4.xml?ContentType=application/vnd.openxmlformats-officedocument.spreadsheetml.worksheet+xml">
        <DigestMethod Algorithm="http://www.w3.org/2001/04/xmlenc#sha256"/>
        <DigestValue>tX76A+p2wqZBXD+D/CSaoAjeybQGROtb97tuq6AoJ6M=</DigestValue>
      </Reference>
      <Reference URI="/xl/worksheets/sheet5.xml?ContentType=application/vnd.openxmlformats-officedocument.spreadsheetml.worksheet+xml">
        <DigestMethod Algorithm="http://www.w3.org/2001/04/xmlenc#sha256"/>
        <DigestValue>7iY95MN1YACvfmSIAj2FtnEVELk3T988+gEbCp7+B1c=</DigestValue>
      </Reference>
      <Reference URI="/xl/worksheets/sheet6.xml?ContentType=application/vnd.openxmlformats-officedocument.spreadsheetml.worksheet+xml">
        <DigestMethod Algorithm="http://www.w3.org/2001/04/xmlenc#sha256"/>
        <DigestValue>joamMeQgCxbFkvZZ0AbJRXL3w4uZtF8Sd+z94AqjO7o=</DigestValue>
      </Reference>
      <Reference URI="/xl/worksheets/sheet7.xml?ContentType=application/vnd.openxmlformats-officedocument.spreadsheetml.worksheet+xml">
        <DigestMethod Algorithm="http://www.w3.org/2001/04/xmlenc#sha256"/>
        <DigestValue>Ho7QyPcjSlF5MMmMPR9OWIs0y8UyV5AB4TUPgom8Kp4=</DigestValue>
      </Reference>
      <Reference URI="/xl/worksheets/sheet8.xml?ContentType=application/vnd.openxmlformats-officedocument.spreadsheetml.worksheet+xml">
        <DigestMethod Algorithm="http://www.w3.org/2001/04/xmlenc#sha256"/>
        <DigestValue>xNLnMd4GQFVTy75Fo0MEqICsT2aJek6erkcLovT575s=</DigestValue>
      </Reference>
      <Reference URI="/xl/worksheets/sheet9.xml?ContentType=application/vnd.openxmlformats-officedocument.spreadsheetml.worksheet+xml">
        <DigestMethod Algorithm="http://www.w3.org/2001/04/xmlenc#sha256"/>
        <DigestValue>jgaje3vtr7YhF+nECBA6zqlyVe5DbWqIYdqfqr+H95I=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2020-05-15T14:56:05Z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2020-05-15T14:56:05Z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JSR8G9xc7tLuyNKJ+44he1DJaCWOr6FCYG6HldkoGfs=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mn4pR6Xfnpc9wp6qVyefjS6hr5qhdt2D8NUwSQ8/ygw=</DigestValue>
    </Reference>
  </SignedInfo>
  <SignatureValue>wVSzbf4lHlv3vJAJbTY8UXARngoyVNFHlvXMgknO7ZL0WfR5CkHlg/Zmp1EpqxCZnuRTYRC7gJRL
eWujTUPI3TxUfypJu062I9KRxRRocEs+aQ7JZeQZ0sE9Bb6WbP6DectfO/hxRtfS8ysMLHnoe3o4
BmazACqCw9IwhCsUbSVCqLvIzRbHIdP5C35BPEBKcDrFXY5agrjNYtl03a3oYTLu4Nx5r6jaCT2L
uyXuyTj+BjPDflHe3wBy4FwS71wtwMMyO50XvrvyMqcj+/It4gc/t7djrUBet1hu9mAK4wZnMRgp
ECCXOLpD4u7PCpwBM1XTURAJmgrqmX/eCtfe3A==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EoPyLM2nVQlWbrPMvWzI+VHVv4tnBntz6ypTeyMtnwM=</DigestValue>
      </Reference>
      <Reference URI="/xl/styles.xml?ContentType=application/vnd.openxmlformats-officedocument.spreadsheetml.styles+xml">
        <DigestMethod Algorithm="http://www.w3.org/2001/04/xmlenc#sha256"/>
        <DigestValue>6A9UnMAP35oDaUOrMhf+K2ftqBzoG39nJ9MoQaiLTcU=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doBuEkD4Cw1oArl2ShVtR2lPdsHBV4nO9N5jML51oYM=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k6XyhCkvlMAa7yPGp4ZX/eJdF8h4xcs2Vda2UsRW8Us=</DigestValue>
      </Reference>
      <Reference URI="/xl/worksheets/sheet2.xml?ContentType=application/vnd.openxmlformats-officedocument.spreadsheetml.worksheet+xml">
        <DigestMethod Algorithm="http://www.w3.org/2001/04/xmlenc#sha256"/>
        <DigestValue>XeJpnXXR6PZ1OkNrjgwDlHQJ9heoc5HUtjH4n7TsK20=</DigestValue>
      </Reference>
      <Reference URI="/xl/worksheets/sheet3.xml?ContentType=application/vnd.openxmlformats-officedocument.spreadsheetml.worksheet+xml">
        <DigestMethod Algorithm="http://www.w3.org/2001/04/xmlenc#sha256"/>
        <DigestValue>LOU/Ze5bSXi/f9k7kCHmUHPLyZx6QZljuEfBrMuZCuw=</DigestValue>
      </Reference>
      <Reference URI="/xl/worksheets/sheet4.xml?ContentType=application/vnd.openxmlformats-officedocument.spreadsheetml.worksheet+xml">
        <DigestMethod Algorithm="http://www.w3.org/2001/04/xmlenc#sha256"/>
        <DigestValue>tX76A+p2wqZBXD+D/CSaoAjeybQGROtb97tuq6AoJ6M=</DigestValue>
      </Reference>
      <Reference URI="/xl/worksheets/sheet5.xml?ContentType=application/vnd.openxmlformats-officedocument.spreadsheetml.worksheet+xml">
        <DigestMethod Algorithm="http://www.w3.org/2001/04/xmlenc#sha256"/>
        <DigestValue>7iY95MN1YACvfmSIAj2FtnEVELk3T988+gEbCp7+B1c=</DigestValue>
      </Reference>
      <Reference URI="/xl/worksheets/sheet6.xml?ContentType=application/vnd.openxmlformats-officedocument.spreadsheetml.worksheet+xml">
        <DigestMethod Algorithm="http://www.w3.org/2001/04/xmlenc#sha256"/>
        <DigestValue>joamMeQgCxbFkvZZ0AbJRXL3w4uZtF8Sd+z94AqjO7o=</DigestValue>
      </Reference>
      <Reference URI="/xl/worksheets/sheet7.xml?ContentType=application/vnd.openxmlformats-officedocument.spreadsheetml.worksheet+xml">
        <DigestMethod Algorithm="http://www.w3.org/2001/04/xmlenc#sha256"/>
        <DigestValue>Ho7QyPcjSlF5MMmMPR9OWIs0y8UyV5AB4TUPgom8Kp4=</DigestValue>
      </Reference>
      <Reference URI="/xl/worksheets/sheet8.xml?ContentType=application/vnd.openxmlformats-officedocument.spreadsheetml.worksheet+xml">
        <DigestMethod Algorithm="http://www.w3.org/2001/04/xmlenc#sha256"/>
        <DigestValue>xNLnMd4GQFVTy75Fo0MEqICsT2aJek6erkcLovT575s=</DigestValue>
      </Reference>
      <Reference URI="/xl/worksheets/sheet9.xml?ContentType=application/vnd.openxmlformats-officedocument.spreadsheetml.worksheet+xml">
        <DigestMethod Algorithm="http://www.w3.org/2001/04/xmlenc#sha256"/>
        <DigestValue>jgaje3vtr7YhF+nECBA6zqlyVe5DbWqIYdqfqr+H95I=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2020-05-15T14:56:20Z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2020-05-15T14:56:20Z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2020-05-15T07:27:31Z</dcterms:modified>
</cp:coreProperties>
</file>