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00" tabRatio="919" activeTab="3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E10" i="40" l="1"/>
  <c r="D10" i="40"/>
  <c r="C10" i="40"/>
  <c r="B2" i="39" l="1"/>
  <c r="B2" i="40"/>
  <c r="B2" i="48"/>
  <c r="B2" i="72"/>
  <c r="B2" i="50"/>
  <c r="B2" i="63"/>
  <c r="B2" i="68"/>
  <c r="B1" i="39"/>
  <c r="B1" i="40"/>
  <c r="B1" i="48"/>
  <c r="B1" i="72"/>
  <c r="B1" i="50"/>
  <c r="B1" i="63"/>
  <c r="B1" i="68"/>
  <c r="P35" i="67"/>
  <c r="P36" i="67"/>
  <c r="P37" i="67"/>
  <c r="P38" i="67"/>
  <c r="P39" i="67"/>
  <c r="P40" i="67"/>
  <c r="P41" i="67"/>
  <c r="E36" i="67"/>
  <c r="E35" i="67"/>
  <c r="C43" i="67"/>
  <c r="D43" i="67"/>
  <c r="F43" i="67"/>
  <c r="G43" i="67"/>
  <c r="H43" i="67"/>
  <c r="I43" i="67"/>
  <c r="J43" i="67"/>
  <c r="K43" i="67"/>
  <c r="L43" i="67"/>
  <c r="M43" i="67"/>
  <c r="N43" i="67"/>
  <c r="O43" i="67"/>
  <c r="T12" i="67"/>
  <c r="T13" i="67"/>
  <c r="E13" i="67" s="1"/>
  <c r="T14" i="67"/>
  <c r="T15" i="67"/>
  <c r="E15" i="67" s="1"/>
  <c r="T16" i="67"/>
  <c r="T17" i="67"/>
  <c r="E17" i="67" s="1"/>
  <c r="T18" i="67"/>
  <c r="E18" i="67" s="1"/>
  <c r="T19" i="67"/>
  <c r="T20" i="67"/>
  <c r="T21" i="67"/>
  <c r="T22" i="67"/>
  <c r="E19" i="67"/>
  <c r="E16" i="67"/>
  <c r="E14" i="67"/>
  <c r="E12" i="67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56" i="67"/>
  <c r="L56" i="67"/>
  <c r="K56" i="67"/>
  <c r="J56" i="67"/>
  <c r="I56" i="67"/>
  <c r="H56" i="67"/>
  <c r="G56" i="67"/>
  <c r="F56" i="67"/>
  <c r="E56" i="67"/>
  <c r="D56" i="67"/>
  <c r="C56" i="67"/>
  <c r="N55" i="67"/>
  <c r="N54" i="67"/>
  <c r="N53" i="67"/>
  <c r="N52" i="67"/>
  <c r="N51" i="67"/>
  <c r="N50" i="67"/>
  <c r="N49" i="67"/>
  <c r="N48" i="67"/>
  <c r="P42" i="67"/>
  <c r="E40" i="67"/>
  <c r="E39" i="67"/>
  <c r="E38" i="67"/>
  <c r="E37" i="67"/>
  <c r="P34" i="67"/>
  <c r="E34" i="67" s="1"/>
  <c r="P33" i="67"/>
  <c r="E33" i="67" s="1"/>
  <c r="P32" i="67"/>
  <c r="E32" i="67" s="1"/>
  <c r="P31" i="67"/>
  <c r="E31" i="67" s="1"/>
  <c r="S26" i="67"/>
  <c r="R26" i="67"/>
  <c r="Q26" i="67"/>
  <c r="P26" i="67"/>
  <c r="O26" i="67"/>
  <c r="N26" i="67"/>
  <c r="M26" i="67"/>
  <c r="L26" i="67"/>
  <c r="K26" i="67"/>
  <c r="J26" i="67"/>
  <c r="I26" i="67"/>
  <c r="H26" i="67"/>
  <c r="G26" i="67"/>
  <c r="F26" i="67"/>
  <c r="D26" i="67"/>
  <c r="C26" i="67"/>
  <c r="T25" i="67"/>
  <c r="T24" i="67"/>
  <c r="E24" i="67" s="1"/>
  <c r="T23" i="67"/>
  <c r="E23" i="67" s="1"/>
  <c r="E22" i="67"/>
  <c r="E21" i="67"/>
  <c r="E20" i="67"/>
  <c r="T11" i="67"/>
  <c r="E11" i="67" s="1"/>
  <c r="T10" i="67"/>
  <c r="E10" i="67" s="1"/>
  <c r="T9" i="67"/>
  <c r="E9" i="67" s="1"/>
  <c r="D22" i="50" l="1"/>
  <c r="E43" i="67"/>
  <c r="E26" i="67"/>
  <c r="P43" i="67"/>
  <c r="E22" i="48"/>
  <c r="T26" i="67"/>
  <c r="N56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<sst xmlns="http://schemas.openxmlformats.org/spreadsheetml/2006/main" count="278" uniqueCount="181">
  <si>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</si>
  <si>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</si>
  <si>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</si>
  <si>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</si>
  <si>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</si>
  <si>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</si>
  <si>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</si>
  <si>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</si>
  <si>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</si>
  <si>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</si>
  <si>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</si>
  <si>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</si>
  <si>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</si>
  <si>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</si>
  <si>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</si>
  <si>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</si>
  <si>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</si>
  <si>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</si>
  <si>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</si>
  <si>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</si>
  <si>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</si>
  <si>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</si>
  <si>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</si>
  <si>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</si>
  <si>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</si>
  <si>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</si>
  <si>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</si>
  <si>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</si>
  <si>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</si>
  <si>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</si>
  <si>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</si>
  <si>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</si>
  <si>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</si>
  <si>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</si>
  <si>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</si>
  <si>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</si>
  <si>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</si>
  <si>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</si>
  <si>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</si>
  <si>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</si>
  <si>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</si>
  <si>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</si>
  <si>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</si>
  <si>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</si>
  <si>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</si>
  <si>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</si>
  <si>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</si>
  <si>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</si>
  <si>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</si>
  <si>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</si>
  <si>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</si>
  <si>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</si>
  <si>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</si>
  <si>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</si>
  <si>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</si>
  <si>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</si>
  <si>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</si>
  <si>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</si>
  <si>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</si>
  <si>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</si>
  <si>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</si>
  <si>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</si>
  <si>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</si>
  <si>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</si>
  <si>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</si>
  <si>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</si>
  <si>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</si>
  <si>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</si>
  <si>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</si>
  <si>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</si>
  <si>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</si>
  <si>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</si>
  <si>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</si>
  <si>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</si>
  <si>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</si>
  <si>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</si>
  <si>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</si>
  <si>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</si>
  <si>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</si>
  <si>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</si>
  <si>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</si>
  <si>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</si>
  <si>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</si>
  <si>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</si>
  <si>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</si>
  <si>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</si>
  <si>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</si>
  <si>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</si>
  <si>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</si>
  <si>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</si>
  <si>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</si>
  <si>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</si>
  <si>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</si>
  <si>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</si>
  <si>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</si>
  <si>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</si>
  <si>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</si>
  <si>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</si>
  <si>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</si>
  <si>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</si>
  <si>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</si>
  <si>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</si>
  <si>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</si>
  <si>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</si>
  <si>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</si>
  <si>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</si>
  <si>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</si>
  <si>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</si>
  <si>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</si>
  <si>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</si>
  <si>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</si>
  <si>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</si>
  <si>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</si>
  <si>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</si>
  <si>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</si>
  <si>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</si>
  <si>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</si>
  <si>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</si>
  <si>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</si>
  <si>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</si>
  <si>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</si>
  <si>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</si>
  <si>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</si>
  <si>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</si>
  <si>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</si>
  <si>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</si>
  <si>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</si>
  <si>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</si>
  <si>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</si>
  <si>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</si>
  <si>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</si>
  <si>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</si>
  <si>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</si>
  <si>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</si>
  <si>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</si>
  <si>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</si>
  <si>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</si>
  <si>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</si>
  <si>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</si>
  <si>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</si>
  <si>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</si>
  <si>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</si>
  <si>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</si>
  <si>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</si>
  <si>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</si>
  <si>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</si>
  <si>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</si>
  <si>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</si>
  <si>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</si>
  <si>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balances with the NBG</t>
  </si>
  <si>
    <t>Mandatory reserve deposits with NBG</t>
  </si>
  <si>
    <t xml:space="preserve">Investments in debt securities </t>
  </si>
  <si>
    <t>Investments in equity securities</t>
  </si>
  <si>
    <t>Investment in Subsidiaries</t>
  </si>
  <si>
    <t>Due from other  banks</t>
  </si>
  <si>
    <t>Financial Assets at fair value through profit or loss</t>
  </si>
  <si>
    <t>Loans and advances to customers</t>
  </si>
  <si>
    <t>Current tax assets</t>
  </si>
  <si>
    <t xml:space="preserve">Investment Properties: </t>
  </si>
  <si>
    <t>Intangible assets</t>
  </si>
  <si>
    <t xml:space="preserve">Property and equipment </t>
  </si>
  <si>
    <t>ROU land and buildings</t>
  </si>
  <si>
    <t>Deferred tax assets</t>
  </si>
  <si>
    <t>Other assets</t>
  </si>
  <si>
    <t>Due  to other  banks</t>
  </si>
  <si>
    <t>Financial liabilities at fair value through profit or loss</t>
  </si>
  <si>
    <t>Customers accounts</t>
  </si>
  <si>
    <t>Borrowing from international financial institutions</t>
  </si>
  <si>
    <t>Subordinated debt</t>
  </si>
  <si>
    <t>Lease liabilities</t>
  </si>
  <si>
    <t>Current tax liabilities</t>
  </si>
  <si>
    <t>Other liabilities</t>
  </si>
  <si>
    <t>Provisions</t>
  </si>
  <si>
    <t>Deferred tax liabilities</t>
  </si>
  <si>
    <t>Subscribed capital</t>
  </si>
  <si>
    <t>Capital reserve</t>
  </si>
  <si>
    <t>Retained earnings</t>
  </si>
  <si>
    <t>Procredit Bank</t>
  </si>
  <si>
    <t>Georgia, Tbilisi; 
Real Estate management; 
Assets - 10 701 741 GEL; 
Capital - 10 335 474 GEL</t>
  </si>
  <si>
    <t>ProCredit Property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</si>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</sst>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&quot;$&quot;#,##0.00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_-* #,##0_-;\-* #,##0_-;_-* &quot;-&quot;??_-;_-@_-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57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0" fillId="36" borderId="0"/>
    <xf numFmtId="173" fontId="10" fillId="36" borderId="0"/>
    <xf numFmtId="172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174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3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0" fontId="25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0" fontId="26" fillId="9" borderId="27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0" fontId="25" fillId="64" borderId="31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76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72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2" fontId="38" fillId="0" borderId="7">
      <alignment horizontal="left" vertical="center"/>
    </xf>
    <xf numFmtId="0" fontId="39" fillId="0" borderId="33" applyNumberFormat="0" applyFill="0" applyAlignment="0" applyProtection="0"/>
    <xf numFmtId="173" fontId="39" fillId="0" borderId="33" applyNumberFormat="0" applyFill="0" applyAlignment="0" applyProtection="0"/>
    <xf numFmtId="0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73" fontId="40" fillId="0" borderId="34" applyNumberFormat="0" applyFill="0" applyAlignment="0" applyProtection="0"/>
    <xf numFmtId="0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73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2" fontId="43" fillId="0" borderId="0"/>
    <xf numFmtId="0" fontId="43" fillId="0" borderId="0"/>
    <xf numFmtId="172" fontId="43" fillId="0" borderId="0"/>
    <xf numFmtId="172" fontId="38" fillId="0" borderId="0"/>
    <xf numFmtId="0" fontId="38" fillId="0" borderId="0"/>
    <xf numFmtId="172" fontId="38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172" fontId="47" fillId="0" borderId="0"/>
    <xf numFmtId="0" fontId="47" fillId="0" borderId="0"/>
    <xf numFmtId="172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8" fillId="0" borderId="0" applyNumberFormat="0" applyFill="0" applyBorder="0" applyAlignment="0" applyProtection="0">
      <alignment vertical="top"/>
      <protection locked="0"/>
    </xf>
    <xf numFmtId="173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3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0" fontId="53" fillId="0" borderId="36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2" fontId="10" fillId="0" borderId="37"/>
    <xf numFmtId="173" fontId="10" fillId="0" borderId="37"/>
    <xf numFmtId="172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5" fontId="2" fillId="0" borderId="0"/>
    <xf numFmtId="183" fontId="1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1" fillId="0" borderId="0"/>
    <xf numFmtId="0" fontId="61" fillId="0" borderId="0"/>
    <xf numFmtId="0" fontId="60" fillId="0" borderId="0"/>
    <xf numFmtId="183" fontId="1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1" fillId="0" borderId="0"/>
    <xf numFmtId="183" fontId="12" fillId="0" borderId="0"/>
    <xf numFmtId="183" fontId="1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2" fillId="0" borderId="0"/>
    <xf numFmtId="183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2" fillId="0" borderId="0"/>
    <xf numFmtId="0" fontId="2" fillId="0" borderId="0"/>
    <xf numFmtId="0" fontId="11" fillId="0" borderId="0"/>
    <xf numFmtId="172" fontId="9" fillId="0" borderId="0"/>
    <xf numFmtId="0" fontId="2" fillId="0" borderId="0"/>
    <xf numFmtId="0" fontId="1" fillId="0" borderId="0"/>
    <xf numFmtId="0" fontId="1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2" fillId="0" borderId="0"/>
    <xf numFmtId="0" fontId="12" fillId="0" borderId="0"/>
    <xf numFmtId="172" fontId="9" fillId="0" borderId="0"/>
    <xf numFmtId="0" fontId="49" fillId="0" borderId="0"/>
    <xf numFmtId="0" fontId="2" fillId="0" borderId="0"/>
    <xf numFmtId="172" fontId="9" fillId="0" borderId="0"/>
    <xf numFmtId="0" fontId="1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2" fontId="9" fillId="0" borderId="0"/>
    <xf numFmtId="172" fontId="9" fillId="0" borderId="0"/>
    <xf numFmtId="0" fontId="1" fillId="0" borderId="0"/>
    <xf numFmtId="183" fontId="12" fillId="0" borderId="0"/>
    <xf numFmtId="183" fontId="1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2" fontId="9" fillId="0" borderId="0"/>
    <xf numFmtId="172" fontId="9" fillId="0" borderId="0"/>
    <xf numFmtId="0" fontId="1" fillId="0" borderId="0"/>
    <xf numFmtId="183" fontId="12" fillId="0" borderId="0"/>
    <xf numFmtId="183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183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3" fontId="1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83" fontId="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10" fillId="0" borderId="0"/>
    <xf numFmtId="0" fontId="5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5" fillId="0" borderId="0"/>
    <xf numFmtId="0" fontId="10" fillId="0" borderId="0"/>
    <xf numFmtId="183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0" fillId="0" borderId="0"/>
    <xf numFmtId="183" fontId="5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2" fontId="10" fillId="0" borderId="0"/>
    <xf numFmtId="0" fontId="6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2" fontId="5" fillId="0" borderId="0"/>
    <xf numFmtId="0" fontId="60" fillId="0" borderId="0"/>
    <xf numFmtId="172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3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3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10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8" fillId="0" borderId="0"/>
    <xf numFmtId="0" fontId="2" fillId="0" borderId="0"/>
    <xf numFmtId="0" fontId="60" fillId="0" borderId="0"/>
    <xf numFmtId="172" fontId="28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0" fontId="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3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2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3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5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4" borderId="2" applyFont="0">
      <alignment horizontal="right" vertical="center"/>
      <protection locked="0"/>
    </xf>
    <xf numFmtId="172" fontId="66" fillId="0" borderId="0"/>
    <xf numFmtId="0" fontId="66" fillId="0" borderId="0"/>
    <xf numFmtId="172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3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2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2" fontId="9" fillId="0" borderId="0"/>
    <xf numFmtId="172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3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9" fontId="65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1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71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7" fontId="4" fillId="75" borderId="14" xfId="0" applyNumberFormat="1" applyFont="1" applyFill="1" applyBorder="1" applyAlignment="1">
      <alignment horizontal="center" vertical="center"/>
    </xf>
    <xf numFmtId="197" fontId="4" fillId="35" borderId="17" xfId="0" applyNumberFormat="1" applyFont="1" applyFill="1" applyBorder="1" applyAlignment="1">
      <alignment horizontal="center" vertical="center"/>
    </xf>
    <xf numFmtId="197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197" fontId="3" fillId="0" borderId="2" xfId="0" applyNumberFormat="1" applyFont="1" applyBorder="1" applyProtection="1">
      <protection locked="0"/>
    </xf>
    <xf numFmtId="197" fontId="4" fillId="35" borderId="14" xfId="0" applyNumberFormat="1" applyFont="1" applyFill="1" applyBorder="1" applyAlignment="1">
      <alignment horizontal="center" vertical="center"/>
    </xf>
    <xf numFmtId="197" fontId="3" fillId="0" borderId="2" xfId="0" applyNumberFormat="1" applyFont="1" applyBorder="1" applyAlignment="1" applyProtection="1">
      <alignment horizontal="center"/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71" fontId="89" fillId="0" borderId="2" xfId="0" applyNumberFormat="1" applyFont="1" applyFill="1" applyBorder="1" applyAlignment="1">
      <alignment horizontal="center" vertical="center" textRotation="90" wrapText="1"/>
    </xf>
    <xf numFmtId="197" fontId="89" fillId="0" borderId="2" xfId="0" applyNumberFormat="1" applyFont="1" applyBorder="1" applyAlignment="1" applyProtection="1">
      <alignment horizontal="center" vertical="center"/>
      <protection locked="0"/>
    </xf>
    <xf numFmtId="197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197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7" fontId="89" fillId="0" borderId="17" xfId="0" applyNumberFormat="1" applyFont="1" applyBorder="1" applyProtection="1">
      <protection locked="0"/>
    </xf>
    <xf numFmtId="197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7" fontId="89" fillId="0" borderId="2" xfId="0" applyNumberFormat="1" applyFont="1" applyBorder="1" applyAlignment="1" applyProtection="1">
      <alignment vertical="center" wrapText="1"/>
      <protection locked="0"/>
    </xf>
    <xf numFmtId="197" fontId="89" fillId="0" borderId="14" xfId="0" applyNumberFormat="1" applyFont="1" applyBorder="1" applyAlignment="1" applyProtection="1">
      <alignment vertical="center" wrapText="1"/>
      <protection locked="0"/>
    </xf>
    <xf numFmtId="197" fontId="89" fillId="35" borderId="2" xfId="0" applyNumberFormat="1" applyFont="1" applyFill="1" applyBorder="1" applyAlignment="1">
      <alignment vertical="center" wrapText="1"/>
    </xf>
    <xf numFmtId="197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7" fontId="89" fillId="0" borderId="2" xfId="0" applyNumberFormat="1" applyFont="1" applyBorder="1" applyAlignment="1" applyProtection="1">
      <alignment horizontal="center" vertical="center" wrapText="1"/>
      <protection locked="0"/>
    </xf>
    <xf numFmtId="197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7" fontId="89" fillId="35" borderId="2" xfId="0" applyNumberFormat="1" applyFont="1" applyFill="1" applyBorder="1" applyAlignment="1">
      <alignment horizontal="right" vertical="center" wrapText="1"/>
    </xf>
    <xf numFmtId="197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7" fontId="89" fillId="35" borderId="17" xfId="0" applyNumberFormat="1" applyFont="1" applyFill="1" applyBorder="1" applyAlignment="1">
      <alignment horizontal="right" vertical="center" wrapText="1"/>
    </xf>
    <xf numFmtId="197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7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7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7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7" fontId="89" fillId="35" borderId="17" xfId="0" applyNumberFormat="1" applyFont="1" applyFill="1" applyBorder="1" applyAlignment="1">
      <alignment vertical="center" wrapText="1"/>
    </xf>
    <xf numFmtId="197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7" fontId="89" fillId="0" borderId="2" xfId="0" applyNumberFormat="1" applyFont="1" applyBorder="1" applyAlignment="1">
      <alignment horizontal="center" vertical="center"/>
    </xf>
    <xf numFmtId="197" fontId="89" fillId="0" borderId="2" xfId="0" applyNumberFormat="1" applyFont="1" applyFill="1" applyBorder="1" applyAlignment="1">
      <alignment horizontal="center" vertical="center"/>
    </xf>
    <xf numFmtId="197" fontId="89" fillId="0" borderId="2" xfId="0" applyNumberFormat="1" applyFont="1" applyFill="1" applyBorder="1" applyAlignment="1">
      <alignment horizontal="center" vertical="center" wrapText="1"/>
    </xf>
    <xf numFmtId="197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7" fontId="89" fillId="35" borderId="2" xfId="0" applyNumberFormat="1" applyFont="1" applyFill="1" applyBorder="1" applyAlignment="1">
      <alignment horizontal="center" vertical="center"/>
    </xf>
    <xf numFmtId="197" fontId="89" fillId="35" borderId="2" xfId="0" applyNumberFormat="1" applyFont="1" applyFill="1" applyBorder="1" applyAlignment="1">
      <alignment horizontal="center" vertical="center" wrapText="1"/>
    </xf>
    <xf numFmtId="197" fontId="89" fillId="35" borderId="14" xfId="0" applyNumberFormat="1" applyFont="1" applyFill="1" applyBorder="1" applyAlignment="1">
      <alignment horizontal="center" vertical="center"/>
    </xf>
    <xf numFmtId="197" fontId="89" fillId="2" borderId="2" xfId="0" applyNumberFormat="1" applyFont="1" applyFill="1" applyBorder="1" applyAlignment="1" applyProtection="1">
      <alignment horizontal="center" vertical="center"/>
      <protection locked="0"/>
    </xf>
    <xf numFmtId="197" fontId="89" fillId="2" borderId="2" xfId="0" applyNumberFormat="1" applyFont="1" applyFill="1" applyBorder="1" applyAlignment="1">
      <alignment horizontal="center" vertical="center"/>
    </xf>
    <xf numFmtId="197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71" fontId="3" fillId="0" borderId="8" xfId="0" applyNumberFormat="1" applyFont="1" applyBorder="1" applyAlignment="1">
      <alignment horizontal="center" vertical="center" textRotation="90" wrapText="1"/>
    </xf>
    <xf numFmtId="171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7" fontId="89" fillId="35" borderId="14" xfId="0" applyNumberFormat="1" applyFont="1" applyFill="1" applyBorder="1"/>
    <xf numFmtId="197" fontId="89" fillId="0" borderId="17" xfId="0" applyNumberFormat="1" applyFont="1" applyBorder="1" applyAlignment="1" applyProtection="1">
      <alignment horizontal="left" indent="3"/>
      <protection locked="0"/>
    </xf>
    <xf numFmtId="197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7" fontId="3" fillId="35" borderId="17" xfId="0" applyNumberFormat="1" applyFont="1" applyFill="1" applyBorder="1"/>
    <xf numFmtId="197" fontId="3" fillId="35" borderId="18" xfId="0" applyNumberFormat="1" applyFont="1" applyFill="1" applyBorder="1"/>
    <xf numFmtId="0" fontId="87" fillId="0" borderId="8" xfId="0" applyFont="1" applyBorder="1" applyAlignment="1" applyProtection="1">
      <alignment horizontal="left" wrapText="1"/>
      <protection locked="0"/>
    </xf>
    <xf numFmtId="198" fontId="87" fillId="0" borderId="2" xfId="20956" applyNumberFormat="1" applyFont="1" applyFill="1" applyBorder="1" applyAlignment="1" applyProtection="1">
      <alignment horizontal="center" vertical="center"/>
      <protection locked="0"/>
    </xf>
    <xf numFmtId="197" fontId="87" fillId="0" borderId="2" xfId="0" applyNumberFormat="1" applyFont="1" applyFill="1" applyBorder="1" applyAlignment="1" applyProtection="1">
      <alignment horizontal="center" vertical="center"/>
      <protection locked="0"/>
    </xf>
    <xf numFmtId="197" fontId="87" fillId="0" borderId="2" xfId="0" applyNumberFormat="1" applyFont="1" applyFill="1" applyBorder="1" applyProtection="1">
      <protection locked="0"/>
    </xf>
    <xf numFmtId="0" fontId="87" fillId="0" borderId="8" xfId="0" applyFont="1" applyBorder="1" applyAlignment="1" applyProtection="1">
      <alignment wrapText="1"/>
      <protection locked="0"/>
    </xf>
    <xf numFmtId="0" fontId="87" fillId="0" borderId="8" xfId="0" applyFont="1" applyBorder="1" applyAlignment="1" applyProtection="1">
      <alignment vertical="center" wrapText="1"/>
      <protection locked="0"/>
    </xf>
    <xf numFmtId="3" fontId="92" fillId="0" borderId="0" xfId="0" applyNumberFormat="1" applyFont="1" applyAlignment="1"/>
    <xf numFmtId="0" fontId="87" fillId="0" borderId="8" xfId="0" applyFont="1" applyBorder="1" applyProtection="1">
      <protection locked="0"/>
    </xf>
    <xf numFmtId="0" fontId="87" fillId="0" borderId="50" xfId="0" applyFont="1" applyBorder="1" applyAlignment="1" applyProtection="1">
      <alignment wrapText="1"/>
      <protection locked="0"/>
    </xf>
    <xf numFmtId="198" fontId="87" fillId="0" borderId="1" xfId="20956" applyNumberFormat="1" applyFont="1" applyFill="1" applyBorder="1" applyAlignment="1" applyProtection="1">
      <alignment horizontal="center" vertical="center"/>
      <protection locked="0"/>
    </xf>
    <xf numFmtId="197" fontId="87" fillId="0" borderId="1" xfId="0" applyNumberFormat="1" applyFont="1" applyFill="1" applyBorder="1" applyProtection="1">
      <protection locked="0"/>
    </xf>
    <xf numFmtId="197" fontId="87" fillId="0" borderId="1" xfId="0" applyNumberFormat="1" applyFont="1" applyFill="1" applyBorder="1" applyAlignment="1" applyProtection="1">
      <alignment horizontal="center" vertical="center"/>
      <protection locked="0"/>
    </xf>
    <xf numFmtId="0" fontId="87" fillId="0" borderId="4" xfId="0" applyFont="1" applyBorder="1" applyAlignment="1">
      <alignment horizontal="left" vertical="center"/>
    </xf>
    <xf numFmtId="198" fontId="87" fillId="0" borderId="2" xfId="20956" applyNumberFormat="1" applyFont="1" applyFill="1" applyBorder="1" applyAlignment="1" applyProtection="1">
      <alignment horizontal="center"/>
      <protection locked="0"/>
    </xf>
    <xf numFmtId="198" fontId="87" fillId="0" borderId="2" xfId="20956" applyNumberFormat="1" applyFont="1" applyFill="1" applyBorder="1" applyProtection="1">
      <protection locked="0"/>
    </xf>
    <xf numFmtId="0" fontId="87" fillId="0" borderId="2" xfId="0" applyFont="1" applyBorder="1" applyAlignment="1">
      <alignment wrapText="1"/>
    </xf>
    <xf numFmtId="0" fontId="87" fillId="0" borderId="4" xfId="0" applyFont="1" applyFill="1" applyBorder="1" applyAlignment="1">
      <alignment horizontal="left" vertical="center"/>
    </xf>
    <xf numFmtId="198" fontId="87" fillId="0" borderId="4" xfId="20956" applyNumberFormat="1" applyFont="1" applyFill="1" applyBorder="1" applyAlignment="1" applyProtection="1">
      <alignment horizontal="center"/>
      <protection locked="0"/>
    </xf>
    <xf numFmtId="198" fontId="87" fillId="0" borderId="4" xfId="20956" applyNumberFormat="1" applyFont="1" applyFill="1" applyBorder="1" applyProtection="1">
      <protection locked="0"/>
    </xf>
    <xf numFmtId="197" fontId="87" fillId="0" borderId="4" xfId="0" applyNumberFormat="1" applyFont="1" applyFill="1" applyBorder="1" applyProtection="1">
      <protection locked="0"/>
    </xf>
    <xf numFmtId="0" fontId="87" fillId="0" borderId="2" xfId="0" applyFont="1" applyBorder="1"/>
    <xf numFmtId="198" fontId="87" fillId="0" borderId="2" xfId="20956" applyNumberFormat="1" applyFont="1" applyBorder="1" applyAlignment="1" applyProtection="1">
      <alignment horizontal="center"/>
      <protection locked="0"/>
    </xf>
    <xf numFmtId="198" fontId="87" fillId="0" borderId="2" xfId="20956" applyNumberFormat="1" applyFont="1" applyBorder="1" applyProtection="1">
      <protection locked="0"/>
    </xf>
    <xf numFmtId="197" fontId="87" fillId="0" borderId="2" xfId="0" applyNumberFormat="1" applyFont="1" applyBorder="1" applyProtection="1">
      <protection locked="0"/>
    </xf>
    <xf numFmtId="197" fontId="87" fillId="0" borderId="0" xfId="0" applyNumberFormat="1" applyFont="1" applyBorder="1" applyProtection="1">
      <protection locked="0"/>
    </xf>
    <xf numFmtId="14" fontId="6" fillId="0" borderId="0" xfId="8" applyNumberFormat="1" applyFont="1" applyFill="1" applyBorder="1" applyAlignment="1" applyProtection="1"/>
    <xf numFmtId="14" fontId="2" fillId="0" borderId="0" xfId="8" applyNumberFormat="1" applyFont="1" applyFill="1" applyBorder="1" applyAlignment="1" applyProtection="1"/>
    <xf numFmtId="14" fontId="89" fillId="0" borderId="0" xfId="0" applyNumberFormat="1" applyFont="1"/>
    <xf numFmtId="14" fontId="89" fillId="0" borderId="0" xfId="0" applyNumberFormat="1" applyFont="1" applyAlignment="1">
      <alignment horizontal="center"/>
    </xf>
    <xf numFmtId="14" fontId="90" fillId="0" borderId="0" xfId="0" applyNumberFormat="1" applyFont="1" applyAlignment="1">
      <alignment vertical="center"/>
    </xf>
    <xf numFmtId="14" fontId="89" fillId="0" borderId="0" xfId="0" applyNumberFormat="1" applyFont="1" applyBorder="1"/>
    <xf numFmtId="14" fontId="89" fillId="0" borderId="0" xfId="0" applyNumberFormat="1" applyFont="1" applyFill="1"/>
    <xf numFmtId="0" fontId="87" fillId="0" borderId="14" xfId="0" applyFont="1" applyFill="1" applyBorder="1" applyAlignment="1">
      <alignment horizontal="center" wrapText="1"/>
    </xf>
    <xf numFmtId="0" fontId="89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97" fontId="3" fillId="0" borderId="17" xfId="0" applyNumberFormat="1" applyFont="1" applyBorder="1" applyProtection="1">
      <protection locked="0"/>
    </xf>
    <xf numFmtId="197" fontId="93" fillId="0" borderId="2" xfId="0" applyNumberFormat="1" applyFont="1" applyBorder="1" applyAlignment="1" applyProtection="1">
      <alignment vertical="center" wrapText="1"/>
      <protection locked="0"/>
    </xf>
    <xf numFmtId="197" fontId="93" fillId="0" borderId="14" xfId="0" applyNumberFormat="1" applyFont="1" applyBorder="1" applyAlignment="1" applyProtection="1">
      <alignment vertical="center" wrapText="1"/>
      <protection locked="0"/>
    </xf>
    <xf numFmtId="197" fontId="93" fillId="0" borderId="2" xfId="0" applyNumberFormat="1" applyFont="1" applyBorder="1" applyAlignment="1" applyProtection="1">
      <alignment horizontal="center" vertical="center" wrapText="1"/>
      <protection locked="0"/>
    </xf>
    <xf numFmtId="197" fontId="9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7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97" fontId="89" fillId="0" borderId="2" xfId="0" applyNumberFormat="1" applyFont="1" applyBorder="1" applyAlignment="1" applyProtection="1">
      <alignment horizontal="right"/>
      <protection locked="0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"/>
    </sheetView>
  </sheetViews>
  <sheetFormatPr defaultRowHeight="15"/>
  <cols>
    <col min="1" max="1" width="9.7109375" style="35" bestFit="1" customWidth="1"/>
    <col min="2" max="2" width="128.7109375" style="28" bestFit="1" customWidth="1"/>
    <col min="3" max="3" width="39.42578125" customWidth="1"/>
  </cols>
  <sheetData>
    <row r="1" spans="1:3" s="1" customFormat="1" ht="15.75">
      <c r="A1" s="33" t="s">
        <v>15</v>
      </c>
      <c r="B1" s="48" t="s">
        <v>17</v>
      </c>
      <c r="C1" s="27"/>
    </row>
    <row r="2" spans="1:3" s="29" customFormat="1">
      <c r="A2" s="34">
        <v>20</v>
      </c>
      <c r="B2" s="30" t="s">
        <v>19</v>
      </c>
      <c r="C2" s="11"/>
    </row>
    <row r="3" spans="1:3" s="29" customFormat="1">
      <c r="A3" s="34">
        <v>21</v>
      </c>
      <c r="B3" s="30" t="s">
        <v>16</v>
      </c>
    </row>
    <row r="4" spans="1:3" s="29" customFormat="1">
      <c r="A4" s="34">
        <v>22</v>
      </c>
      <c r="B4" s="30" t="s">
        <v>18</v>
      </c>
    </row>
    <row r="5" spans="1:3" s="29" customFormat="1">
      <c r="A5" s="34">
        <v>23</v>
      </c>
      <c r="B5" s="30" t="s">
        <v>20</v>
      </c>
    </row>
    <row r="6" spans="1:3" s="29" customFormat="1">
      <c r="A6" s="34">
        <v>24</v>
      </c>
      <c r="B6" s="30" t="s">
        <v>21</v>
      </c>
      <c r="C6" s="2"/>
    </row>
    <row r="7" spans="1:3" s="29" customFormat="1">
      <c r="A7" s="34">
        <v>25</v>
      </c>
      <c r="B7" s="30" t="s">
        <v>22</v>
      </c>
    </row>
    <row r="8" spans="1:3" s="29" customFormat="1">
      <c r="A8" s="34">
        <v>26</v>
      </c>
      <c r="B8" s="30" t="s">
        <v>129</v>
      </c>
    </row>
    <row r="9" spans="1:3" s="29" customFormat="1">
      <c r="A9" s="34">
        <v>27</v>
      </c>
      <c r="B9" s="30" t="s">
        <v>23</v>
      </c>
    </row>
    <row r="10" spans="1:3" s="1" customFormat="1">
      <c r="A10" s="36"/>
      <c r="B10" s="28"/>
      <c r="C10" s="27"/>
    </row>
    <row r="11" spans="1:3" s="1" customFormat="1" ht="30">
      <c r="A11" s="36"/>
      <c r="B11" s="180" t="s">
        <v>148</v>
      </c>
      <c r="C11" s="27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66"/>
  <sheetViews>
    <sheetView zoomScale="85" zoomScaleNormal="85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D20" sqref="D20"/>
    </sheetView>
  </sheetViews>
  <sheetFormatPr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3" t="s">
        <v>24</v>
      </c>
      <c r="B1" s="37" t="s">
        <v>177</v>
      </c>
    </row>
    <row r="2" spans="1:20" s="4" customFormat="1" ht="15.75" customHeight="1">
      <c r="A2" s="4" t="s">
        <v>25</v>
      </c>
      <c r="B2" s="208">
        <v>44196</v>
      </c>
    </row>
    <row r="3" spans="1:20">
      <c r="A3" s="21"/>
      <c r="B3" s="37"/>
      <c r="C3" s="11"/>
      <c r="D3" s="11"/>
      <c r="E3" s="5"/>
      <c r="F3" s="6"/>
    </row>
    <row r="4" spans="1:20" ht="13.5" thickBot="1">
      <c r="A4" s="38" t="s">
        <v>145</v>
      </c>
      <c r="B4" s="223" t="s">
        <v>19</v>
      </c>
      <c r="C4" s="224"/>
      <c r="D4" s="11"/>
      <c r="E4" s="5"/>
      <c r="F4" s="6"/>
    </row>
    <row r="5" spans="1:20">
      <c r="A5" s="39"/>
      <c r="B5" s="40" t="s">
        <v>0</v>
      </c>
      <c r="C5" s="22" t="s">
        <v>1</v>
      </c>
      <c r="D5" s="23" t="s">
        <v>2</v>
      </c>
      <c r="E5" s="16" t="s">
        <v>3</v>
      </c>
      <c r="F5" s="16" t="s">
        <v>4</v>
      </c>
      <c r="G5" s="227" t="s">
        <v>5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</row>
    <row r="6" spans="1:20" ht="16.899999999999999" customHeight="1">
      <c r="A6" s="225"/>
      <c r="B6" s="229" t="s">
        <v>60</v>
      </c>
      <c r="C6" s="230" t="s">
        <v>61</v>
      </c>
      <c r="D6" s="230" t="s">
        <v>62</v>
      </c>
      <c r="E6" s="230" t="s">
        <v>63</v>
      </c>
      <c r="F6" s="230" t="s">
        <v>64</v>
      </c>
      <c r="G6" s="233" t="s">
        <v>65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5"/>
    </row>
    <row r="7" spans="1:20" ht="14.45" customHeight="1">
      <c r="A7" s="225"/>
      <c r="B7" s="229"/>
      <c r="C7" s="231"/>
      <c r="D7" s="231"/>
      <c r="E7" s="231"/>
      <c r="F7" s="231"/>
      <c r="G7" s="18">
        <v>1</v>
      </c>
      <c r="H7" s="49">
        <v>2</v>
      </c>
      <c r="I7" s="49">
        <v>3</v>
      </c>
      <c r="J7" s="49">
        <v>4</v>
      </c>
      <c r="K7" s="49">
        <v>5</v>
      </c>
      <c r="L7" s="49">
        <v>6.1</v>
      </c>
      <c r="M7" s="49">
        <v>6.2</v>
      </c>
      <c r="N7" s="49">
        <v>6</v>
      </c>
      <c r="O7" s="49">
        <v>7</v>
      </c>
      <c r="P7" s="49">
        <v>8</v>
      </c>
      <c r="Q7" s="49">
        <v>9</v>
      </c>
      <c r="R7" s="49">
        <v>10</v>
      </c>
      <c r="S7" s="49">
        <v>11</v>
      </c>
      <c r="T7" s="50">
        <v>12</v>
      </c>
    </row>
    <row r="8" spans="1:20" ht="108">
      <c r="A8" s="225"/>
      <c r="B8" s="229"/>
      <c r="C8" s="232"/>
      <c r="D8" s="232"/>
      <c r="E8" s="232"/>
      <c r="F8" s="232"/>
      <c r="G8" s="167" t="s">
        <v>66</v>
      </c>
      <c r="H8" s="168" t="s">
        <v>67</v>
      </c>
      <c r="I8" s="168" t="s">
        <v>68</v>
      </c>
      <c r="J8" s="168" t="s">
        <v>69</v>
      </c>
      <c r="K8" s="168" t="s">
        <v>70</v>
      </c>
      <c r="L8" s="59" t="s">
        <v>71</v>
      </c>
      <c r="M8" s="168" t="s">
        <v>72</v>
      </c>
      <c r="N8" s="168" t="s">
        <v>73</v>
      </c>
      <c r="O8" s="17" t="s">
        <v>74</v>
      </c>
      <c r="P8" s="17" t="s">
        <v>75</v>
      </c>
      <c r="Q8" s="168" t="s">
        <v>76</v>
      </c>
      <c r="R8" s="168" t="s">
        <v>77</v>
      </c>
      <c r="S8" s="168" t="s">
        <v>78</v>
      </c>
      <c r="T8" s="168" t="s">
        <v>79</v>
      </c>
    </row>
    <row r="9" spans="1:20">
      <c r="A9" s="44"/>
      <c r="B9" s="183" t="s">
        <v>149</v>
      </c>
      <c r="C9" s="184">
        <v>199902.17032</v>
      </c>
      <c r="D9" s="184">
        <v>199902.17032</v>
      </c>
      <c r="E9" s="185">
        <f>T9</f>
        <v>202990.96417309399</v>
      </c>
      <c r="F9" s="186"/>
      <c r="G9" s="185">
        <v>42029.211799999997</v>
      </c>
      <c r="H9" s="185">
        <v>7663.2521794140002</v>
      </c>
      <c r="I9" s="185">
        <v>153015.84739067999</v>
      </c>
      <c r="J9" s="185">
        <v>0</v>
      </c>
      <c r="K9" s="185"/>
      <c r="L9" s="185"/>
      <c r="M9" s="185"/>
      <c r="N9" s="185"/>
      <c r="O9" s="185"/>
      <c r="P9" s="185"/>
      <c r="Q9" s="185"/>
      <c r="R9" s="185"/>
      <c r="S9" s="185">
        <v>282.65280300000001</v>
      </c>
      <c r="T9" s="41">
        <f>SUM(G9:K9,N9:S9)</f>
        <v>202990.96417309399</v>
      </c>
    </row>
    <row r="10" spans="1:20" ht="25.5">
      <c r="A10" s="44"/>
      <c r="B10" s="187" t="s">
        <v>150</v>
      </c>
      <c r="C10" s="184">
        <v>215459.25505000001</v>
      </c>
      <c r="D10" s="184">
        <v>215459.25505000001</v>
      </c>
      <c r="E10" s="185">
        <f t="shared" ref="E10:E24" si="0">T10</f>
        <v>214751.613950586</v>
      </c>
      <c r="F10" s="186"/>
      <c r="G10" s="185"/>
      <c r="H10" s="185">
        <v>214751.613950586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41">
        <f>SUM(G10:K10,N10:S10)</f>
        <v>214751.613950586</v>
      </c>
    </row>
    <row r="11" spans="1:20">
      <c r="A11" s="44"/>
      <c r="B11" s="188" t="s">
        <v>151</v>
      </c>
      <c r="C11" s="184">
        <v>51465.25387</v>
      </c>
      <c r="D11" s="184">
        <v>51465.25387</v>
      </c>
      <c r="E11" s="185">
        <f t="shared" si="0"/>
        <v>52384.197930000002</v>
      </c>
      <c r="F11" s="186"/>
      <c r="G11" s="185"/>
      <c r="H11" s="185"/>
      <c r="I11" s="185"/>
      <c r="J11" s="185"/>
      <c r="K11" s="185">
        <v>51428.812550000002</v>
      </c>
      <c r="L11" s="185"/>
      <c r="M11" s="185"/>
      <c r="N11" s="185"/>
      <c r="O11" s="185">
        <v>955.38538000000005</v>
      </c>
      <c r="P11" s="185"/>
      <c r="Q11" s="185"/>
      <c r="R11" s="185"/>
      <c r="S11" s="185"/>
      <c r="T11" s="41">
        <f t="shared" ref="T11:T25" si="1">SUM(G11:K11,N11:S11)</f>
        <v>52384.197930000002</v>
      </c>
    </row>
    <row r="12" spans="1:20">
      <c r="A12" s="44"/>
      <c r="B12" s="187" t="s">
        <v>152</v>
      </c>
      <c r="C12" s="184">
        <v>234.09998000000002</v>
      </c>
      <c r="D12" s="184">
        <v>234.09998000000002</v>
      </c>
      <c r="E12" s="185">
        <f t="shared" si="0"/>
        <v>264.95663000000002</v>
      </c>
      <c r="F12" s="186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>
        <v>264.95663000000002</v>
      </c>
      <c r="R12" s="185"/>
      <c r="S12" s="185"/>
      <c r="T12" s="41">
        <f t="shared" si="1"/>
        <v>264.95663000000002</v>
      </c>
    </row>
    <row r="13" spans="1:20">
      <c r="A13" s="44"/>
      <c r="B13" s="189" t="s">
        <v>153</v>
      </c>
      <c r="C13" s="184">
        <v>0</v>
      </c>
      <c r="D13" s="184">
        <v>6100</v>
      </c>
      <c r="E13" s="185">
        <f t="shared" si="0"/>
        <v>6100</v>
      </c>
      <c r="F13" s="186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>
        <v>6100</v>
      </c>
      <c r="R13" s="185"/>
      <c r="S13" s="185"/>
      <c r="T13" s="41">
        <f t="shared" si="1"/>
        <v>6100</v>
      </c>
    </row>
    <row r="14" spans="1:20">
      <c r="A14" s="44"/>
      <c r="B14" s="187" t="s">
        <v>154</v>
      </c>
      <c r="C14" s="184">
        <v>31978.435799999977</v>
      </c>
      <c r="D14" s="184">
        <v>31977.874659999998</v>
      </c>
      <c r="E14" s="185">
        <f t="shared" si="0"/>
        <v>31961.019577967018</v>
      </c>
      <c r="F14" s="186"/>
      <c r="G14" s="185"/>
      <c r="H14" s="185"/>
      <c r="I14" s="185">
        <v>30638.797239342017</v>
      </c>
      <c r="J14" s="185"/>
      <c r="K14" s="185"/>
      <c r="L14" s="185"/>
      <c r="M14" s="185"/>
      <c r="N14" s="185"/>
      <c r="O14" s="185">
        <v>5.9411000000000005</v>
      </c>
      <c r="P14" s="185"/>
      <c r="Q14" s="185"/>
      <c r="R14" s="185"/>
      <c r="S14" s="185">
        <v>1316.281238625</v>
      </c>
      <c r="T14" s="41">
        <f t="shared" si="1"/>
        <v>31961.019577967018</v>
      </c>
    </row>
    <row r="15" spans="1:20" ht="25.5">
      <c r="A15" s="44"/>
      <c r="B15" s="187" t="s">
        <v>155</v>
      </c>
      <c r="C15" s="184">
        <v>5.8779999999999999E-2</v>
      </c>
      <c r="D15" s="184">
        <v>5.8779999999999999E-2</v>
      </c>
      <c r="E15" s="185">
        <f t="shared" si="0"/>
        <v>462.35793999999999</v>
      </c>
      <c r="F15" s="186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>
        <v>462.35793999999999</v>
      </c>
      <c r="T15" s="41">
        <f t="shared" si="1"/>
        <v>462.35793999999999</v>
      </c>
    </row>
    <row r="16" spans="1:20">
      <c r="A16" s="44"/>
      <c r="B16" s="190" t="s">
        <v>156</v>
      </c>
      <c r="C16" s="184">
        <v>1354922.95316</v>
      </c>
      <c r="D16" s="184">
        <v>1354922.95316</v>
      </c>
      <c r="E16" s="185">
        <f t="shared" si="0"/>
        <v>1314813.931448804</v>
      </c>
      <c r="F16" s="186"/>
      <c r="G16" s="185"/>
      <c r="H16" s="185"/>
      <c r="I16" s="185"/>
      <c r="J16" s="185"/>
      <c r="K16" s="185"/>
      <c r="L16" s="185">
        <v>1379372.0871599838</v>
      </c>
      <c r="M16" s="185">
        <v>-74370.601541356693</v>
      </c>
      <c r="N16" s="185">
        <v>1305001.75549884</v>
      </c>
      <c r="O16" s="185">
        <v>9812.1759499640011</v>
      </c>
      <c r="P16" s="185"/>
      <c r="Q16" s="185"/>
      <c r="R16" s="185"/>
      <c r="S16" s="185"/>
      <c r="T16" s="41">
        <f t="shared" si="1"/>
        <v>1314813.931448804</v>
      </c>
    </row>
    <row r="17" spans="1:20">
      <c r="A17" s="44"/>
      <c r="B17" s="187" t="s">
        <v>157</v>
      </c>
      <c r="C17" s="184">
        <v>4018.6023</v>
      </c>
      <c r="D17" s="184">
        <v>4018.6023</v>
      </c>
      <c r="E17" s="185">
        <f t="shared" si="0"/>
        <v>4170.7307000000001</v>
      </c>
      <c r="F17" s="186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>
        <v>4170.7307000000001</v>
      </c>
      <c r="T17" s="41">
        <f t="shared" si="1"/>
        <v>4170.7307000000001</v>
      </c>
    </row>
    <row r="18" spans="1:20">
      <c r="A18" s="44"/>
      <c r="B18" s="187" t="s">
        <v>158</v>
      </c>
      <c r="C18" s="184">
        <v>8514.5375899999999</v>
      </c>
      <c r="D18" s="184">
        <v>5394.0940999999993</v>
      </c>
      <c r="E18" s="185">
        <f t="shared" si="0"/>
        <v>5279.6325999999999</v>
      </c>
      <c r="F18" s="186"/>
      <c r="G18" s="185"/>
      <c r="H18" s="185"/>
      <c r="I18" s="185"/>
      <c r="J18" s="185"/>
      <c r="K18" s="185"/>
      <c r="L18" s="185"/>
      <c r="M18" s="185"/>
      <c r="N18" s="185"/>
      <c r="O18" s="185"/>
      <c r="P18" s="185">
        <v>185.95150000000001</v>
      </c>
      <c r="Q18" s="185"/>
      <c r="R18" s="185">
        <v>5093.6810999999998</v>
      </c>
      <c r="S18" s="185"/>
      <c r="T18" s="41">
        <f t="shared" si="1"/>
        <v>5279.6325999999999</v>
      </c>
    </row>
    <row r="19" spans="1:20">
      <c r="A19" s="44"/>
      <c r="B19" s="191" t="s">
        <v>159</v>
      </c>
      <c r="C19" s="192">
        <v>781.22668999999996</v>
      </c>
      <c r="D19" s="192">
        <v>781.22668999999996</v>
      </c>
      <c r="E19" s="185">
        <f t="shared" si="0"/>
        <v>781.22668999999996</v>
      </c>
      <c r="F19" s="193"/>
      <c r="G19" s="194"/>
      <c r="H19" s="194"/>
      <c r="I19" s="194"/>
      <c r="J19" s="194"/>
      <c r="K19" s="194"/>
      <c r="L19" s="194"/>
      <c r="M19" s="194"/>
      <c r="N19" s="185"/>
      <c r="O19" s="194"/>
      <c r="P19" s="194"/>
      <c r="Q19" s="194"/>
      <c r="R19" s="194">
        <v>781.22668999999996</v>
      </c>
      <c r="S19" s="194"/>
      <c r="T19" s="41">
        <f t="shared" si="1"/>
        <v>781.22668999999996</v>
      </c>
    </row>
    <row r="20" spans="1:20">
      <c r="A20" s="44"/>
      <c r="B20" s="191" t="s">
        <v>160</v>
      </c>
      <c r="C20" s="192">
        <v>47874.732100000001</v>
      </c>
      <c r="D20" s="192">
        <v>47874.451119999998</v>
      </c>
      <c r="E20" s="185">
        <f t="shared" si="0"/>
        <v>47874.451349999996</v>
      </c>
      <c r="F20" s="193"/>
      <c r="G20" s="194"/>
      <c r="H20" s="194"/>
      <c r="I20" s="194"/>
      <c r="J20" s="194"/>
      <c r="K20" s="194"/>
      <c r="L20" s="194"/>
      <c r="M20" s="194"/>
      <c r="N20" s="185"/>
      <c r="O20" s="194"/>
      <c r="P20" s="194"/>
      <c r="Q20" s="194"/>
      <c r="R20" s="194">
        <v>47874.451349999996</v>
      </c>
      <c r="S20" s="194"/>
      <c r="T20" s="41">
        <f t="shared" si="1"/>
        <v>47874.451349999996</v>
      </c>
    </row>
    <row r="21" spans="1:20">
      <c r="A21" s="44"/>
      <c r="B21" s="191" t="s">
        <v>161</v>
      </c>
      <c r="C21" s="192">
        <v>1951.1680800000001</v>
      </c>
      <c r="D21" s="192">
        <v>1951.1680800000001</v>
      </c>
      <c r="E21" s="185">
        <f t="shared" si="0"/>
        <v>1951.1680800000001</v>
      </c>
      <c r="F21" s="193"/>
      <c r="G21" s="194"/>
      <c r="H21" s="194"/>
      <c r="I21" s="194"/>
      <c r="J21" s="194"/>
      <c r="K21" s="194"/>
      <c r="L21" s="194"/>
      <c r="M21" s="194"/>
      <c r="N21" s="185"/>
      <c r="O21" s="194"/>
      <c r="P21" s="194"/>
      <c r="Q21" s="194"/>
      <c r="R21" s="194">
        <v>1951.1680800000001</v>
      </c>
      <c r="S21" s="194"/>
      <c r="T21" s="41">
        <f t="shared" si="1"/>
        <v>1951.1680800000001</v>
      </c>
    </row>
    <row r="22" spans="1:20">
      <c r="A22" s="44"/>
      <c r="B22" s="187" t="s">
        <v>162</v>
      </c>
      <c r="C22" s="184"/>
      <c r="D22" s="184"/>
      <c r="E22" s="185">
        <f t="shared" si="0"/>
        <v>507.38299999999998</v>
      </c>
      <c r="F22" s="186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>
        <v>507.38299999999998</v>
      </c>
      <c r="T22" s="41">
        <f t="shared" si="1"/>
        <v>507.38299999999998</v>
      </c>
    </row>
    <row r="23" spans="1:20">
      <c r="A23" s="44"/>
      <c r="B23" s="191" t="s">
        <v>163</v>
      </c>
      <c r="C23" s="192">
        <v>6255.8404899999996</v>
      </c>
      <c r="D23" s="192">
        <v>5996.4426999999996</v>
      </c>
      <c r="E23" s="185">
        <f t="shared" si="0"/>
        <v>12500.088960388999</v>
      </c>
      <c r="F23" s="193"/>
      <c r="G23" s="194"/>
      <c r="H23" s="194"/>
      <c r="I23" s="194">
        <v>590.26254997800004</v>
      </c>
      <c r="J23" s="194"/>
      <c r="K23" s="194"/>
      <c r="L23" s="194">
        <v>0.26988021600000001</v>
      </c>
      <c r="M23" s="194"/>
      <c r="N23" s="185"/>
      <c r="O23" s="194">
        <v>85.945870035999988</v>
      </c>
      <c r="P23" s="194"/>
      <c r="Q23" s="194"/>
      <c r="R23" s="194"/>
      <c r="S23" s="194">
        <v>11823.880540374999</v>
      </c>
      <c r="T23" s="41">
        <f t="shared" si="1"/>
        <v>12500.088960388999</v>
      </c>
    </row>
    <row r="24" spans="1:20">
      <c r="A24" s="44"/>
      <c r="B24" s="191"/>
      <c r="C24" s="192"/>
      <c r="D24" s="192"/>
      <c r="E24" s="185">
        <f t="shared" si="0"/>
        <v>0</v>
      </c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41">
        <f t="shared" si="1"/>
        <v>0</v>
      </c>
    </row>
    <row r="25" spans="1:20">
      <c r="A25" s="44"/>
      <c r="B25" s="191"/>
      <c r="C25" s="192"/>
      <c r="D25" s="192"/>
      <c r="E25" s="194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41">
        <f t="shared" si="1"/>
        <v>0</v>
      </c>
    </row>
    <row r="26" spans="1:20" ht="13.5" thickBot="1">
      <c r="A26" s="15"/>
      <c r="B26" s="31" t="s">
        <v>80</v>
      </c>
      <c r="C26" s="42">
        <f t="shared" ref="C26:T26" si="2">SUM(C9:C25)</f>
        <v>1923358.33421</v>
      </c>
      <c r="D26" s="42">
        <f t="shared" si="2"/>
        <v>1926077.65081</v>
      </c>
      <c r="E26" s="42">
        <f t="shared" si="2"/>
        <v>1896793.7230308396</v>
      </c>
      <c r="F26" s="42">
        <f t="shared" si="2"/>
        <v>0</v>
      </c>
      <c r="G26" s="42">
        <f t="shared" si="2"/>
        <v>42029.211799999997</v>
      </c>
      <c r="H26" s="42">
        <f t="shared" si="2"/>
        <v>222414.86613000001</v>
      </c>
      <c r="I26" s="42">
        <f t="shared" si="2"/>
        <v>184244.90718000001</v>
      </c>
      <c r="J26" s="42">
        <f t="shared" si="2"/>
        <v>0</v>
      </c>
      <c r="K26" s="42">
        <f t="shared" si="2"/>
        <v>51428.812550000002</v>
      </c>
      <c r="L26" s="42">
        <f t="shared" si="2"/>
        <v>1379372.3570401999</v>
      </c>
      <c r="M26" s="42">
        <f t="shared" si="2"/>
        <v>-74370.601541356693</v>
      </c>
      <c r="N26" s="42">
        <f t="shared" si="2"/>
        <v>1305001.75549884</v>
      </c>
      <c r="O26" s="42">
        <f t="shared" si="2"/>
        <v>10859.4483</v>
      </c>
      <c r="P26" s="42">
        <f t="shared" si="2"/>
        <v>185.95150000000001</v>
      </c>
      <c r="Q26" s="42">
        <f t="shared" si="2"/>
        <v>6364.9566299999997</v>
      </c>
      <c r="R26" s="42">
        <f t="shared" si="2"/>
        <v>55700.527219999996</v>
      </c>
      <c r="S26" s="42">
        <f t="shared" si="2"/>
        <v>18563.286221999999</v>
      </c>
      <c r="T26" s="43">
        <f t="shared" si="2"/>
        <v>1896793.7230308396</v>
      </c>
    </row>
    <row r="27" spans="1:20">
      <c r="A27" s="14"/>
      <c r="B27" s="16" t="s">
        <v>0</v>
      </c>
      <c r="C27" s="22" t="s">
        <v>1</v>
      </c>
      <c r="D27" s="23" t="s">
        <v>2</v>
      </c>
      <c r="E27" s="16" t="s">
        <v>3</v>
      </c>
      <c r="F27" s="16" t="s">
        <v>4</v>
      </c>
      <c r="G27" s="227" t="s">
        <v>5</v>
      </c>
      <c r="H27" s="227"/>
      <c r="I27" s="227"/>
      <c r="J27" s="227"/>
      <c r="K27" s="227"/>
      <c r="L27" s="227"/>
      <c r="M27" s="227"/>
      <c r="N27" s="227"/>
      <c r="O27" s="227"/>
      <c r="P27" s="228"/>
    </row>
    <row r="28" spans="1:20" ht="14.45" customHeight="1">
      <c r="A28" s="226"/>
      <c r="B28" s="236" t="s">
        <v>81</v>
      </c>
      <c r="C28" s="239" t="s">
        <v>61</v>
      </c>
      <c r="D28" s="239" t="s">
        <v>62</v>
      </c>
      <c r="E28" s="239" t="s">
        <v>82</v>
      </c>
      <c r="F28" s="230" t="s">
        <v>64</v>
      </c>
      <c r="G28" s="240" t="s">
        <v>65</v>
      </c>
      <c r="H28" s="240"/>
      <c r="I28" s="240"/>
      <c r="J28" s="240"/>
      <c r="K28" s="240"/>
      <c r="L28" s="240"/>
      <c r="M28" s="240"/>
      <c r="N28" s="240"/>
      <c r="O28" s="240"/>
      <c r="P28" s="241"/>
    </row>
    <row r="29" spans="1:20" ht="14.45" customHeight="1">
      <c r="A29" s="226"/>
      <c r="B29" s="237"/>
      <c r="C29" s="239"/>
      <c r="D29" s="239"/>
      <c r="E29" s="239"/>
      <c r="F29" s="231"/>
      <c r="G29" s="19">
        <v>13</v>
      </c>
      <c r="H29" s="20">
        <v>14</v>
      </c>
      <c r="I29" s="20">
        <v>15</v>
      </c>
      <c r="J29" s="20">
        <v>16</v>
      </c>
      <c r="K29" s="20">
        <v>17</v>
      </c>
      <c r="L29" s="20">
        <v>18</v>
      </c>
      <c r="M29" s="20">
        <v>19</v>
      </c>
      <c r="N29" s="20">
        <v>20</v>
      </c>
      <c r="O29" s="20">
        <v>21</v>
      </c>
      <c r="P29" s="26">
        <v>22</v>
      </c>
    </row>
    <row r="30" spans="1:20" ht="100.15" customHeight="1">
      <c r="A30" s="226"/>
      <c r="B30" s="238"/>
      <c r="C30" s="239"/>
      <c r="D30" s="239"/>
      <c r="E30" s="239"/>
      <c r="F30" s="232"/>
      <c r="G30" s="167" t="s">
        <v>83</v>
      </c>
      <c r="H30" s="168" t="s">
        <v>84</v>
      </c>
      <c r="I30" s="168" t="s">
        <v>85</v>
      </c>
      <c r="J30" s="168" t="s">
        <v>86</v>
      </c>
      <c r="K30" s="168" t="s">
        <v>87</v>
      </c>
      <c r="L30" s="168" t="s">
        <v>88</v>
      </c>
      <c r="M30" s="17" t="s">
        <v>89</v>
      </c>
      <c r="N30" s="17" t="s">
        <v>90</v>
      </c>
      <c r="O30" s="17" t="s">
        <v>91</v>
      </c>
      <c r="P30" s="24" t="s">
        <v>92</v>
      </c>
    </row>
    <row r="31" spans="1:20">
      <c r="A31" s="8"/>
      <c r="B31" s="195" t="s">
        <v>164</v>
      </c>
      <c r="C31" s="196">
        <v>55716.933120000002</v>
      </c>
      <c r="D31" s="197">
        <v>55716.933120000002</v>
      </c>
      <c r="E31" s="186">
        <f>P31</f>
        <v>55538.154313979001</v>
      </c>
      <c r="F31" s="186"/>
      <c r="G31" s="186">
        <v>54314.55</v>
      </c>
      <c r="H31" s="186"/>
      <c r="I31" s="186"/>
      <c r="J31" s="186"/>
      <c r="K31" s="186">
        <v>0</v>
      </c>
      <c r="L31" s="186"/>
      <c r="M31" s="186">
        <v>71.016193709001527</v>
      </c>
      <c r="N31" s="186">
        <v>1152.58812027</v>
      </c>
      <c r="O31" s="186"/>
      <c r="P31" s="46">
        <f t="shared" ref="P31:P42" si="3">SUM(G31:O31)</f>
        <v>55538.154313979001</v>
      </c>
    </row>
    <row r="32" spans="1:20">
      <c r="A32" s="8"/>
      <c r="B32" s="195" t="s">
        <v>165</v>
      </c>
      <c r="C32" s="196">
        <v>3414.68932</v>
      </c>
      <c r="D32" s="197">
        <v>3414.68932</v>
      </c>
      <c r="E32" s="186">
        <f t="shared" ref="E32:E40" si="4">P32</f>
        <v>4463.2534672000002</v>
      </c>
      <c r="F32" s="186"/>
      <c r="G32" s="186"/>
      <c r="H32" s="186"/>
      <c r="I32" s="186"/>
      <c r="J32" s="186"/>
      <c r="K32" s="186"/>
      <c r="L32" s="186"/>
      <c r="M32" s="186"/>
      <c r="N32" s="186">
        <v>4463.2534672000002</v>
      </c>
      <c r="O32" s="186"/>
      <c r="P32" s="46">
        <f t="shared" si="3"/>
        <v>4463.2534672000002</v>
      </c>
    </row>
    <row r="33" spans="1:18">
      <c r="A33" s="8"/>
      <c r="B33" s="195" t="s">
        <v>166</v>
      </c>
      <c r="C33" s="196">
        <v>977403.75628999993</v>
      </c>
      <c r="D33" s="197">
        <v>982985.33586999995</v>
      </c>
      <c r="E33" s="186">
        <f t="shared" si="4"/>
        <v>988189.58317607595</v>
      </c>
      <c r="F33" s="186"/>
      <c r="G33" s="186"/>
      <c r="H33" s="186">
        <v>305445.09785000002</v>
      </c>
      <c r="I33" s="186">
        <v>353729.47408890002</v>
      </c>
      <c r="J33" s="186">
        <v>317314.06718999997</v>
      </c>
      <c r="K33" s="186"/>
      <c r="L33" s="186"/>
      <c r="M33" s="186">
        <v>4105.4963758700005</v>
      </c>
      <c r="N33" s="186">
        <v>7595.4476713060003</v>
      </c>
      <c r="O33" s="186"/>
      <c r="P33" s="46">
        <f t="shared" si="3"/>
        <v>988189.58317607595</v>
      </c>
    </row>
    <row r="34" spans="1:18" ht="25.5">
      <c r="A34" s="8"/>
      <c r="B34" s="198" t="s">
        <v>167</v>
      </c>
      <c r="C34" s="196">
        <v>582857.57212000003</v>
      </c>
      <c r="D34" s="197">
        <v>582857.57212000003</v>
      </c>
      <c r="E34" s="186">
        <f t="shared" si="4"/>
        <v>582471.44397895702</v>
      </c>
      <c r="F34" s="186"/>
      <c r="G34" s="186"/>
      <c r="H34" s="186"/>
      <c r="I34" s="186"/>
      <c r="J34" s="186"/>
      <c r="K34" s="186"/>
      <c r="L34" s="186">
        <v>576843.12288572802</v>
      </c>
      <c r="M34" s="186">
        <v>5628.3210932289994</v>
      </c>
      <c r="N34" s="186"/>
      <c r="O34" s="186"/>
      <c r="P34" s="46">
        <f t="shared" si="3"/>
        <v>582471.44397895702</v>
      </c>
    </row>
    <row r="35" spans="1:18">
      <c r="A35" s="8"/>
      <c r="B35" s="198" t="s">
        <v>168</v>
      </c>
      <c r="C35" s="196">
        <v>53752.690630000005</v>
      </c>
      <c r="D35" s="197">
        <v>53752.690630000005</v>
      </c>
      <c r="E35" s="186">
        <f t="shared" si="4"/>
        <v>53543.451608688003</v>
      </c>
      <c r="F35" s="186"/>
      <c r="G35" s="186"/>
      <c r="H35" s="186"/>
      <c r="I35" s="186"/>
      <c r="J35" s="186"/>
      <c r="K35" s="186"/>
      <c r="L35" s="186"/>
      <c r="M35" s="186">
        <v>660.95160868799996</v>
      </c>
      <c r="N35" s="186"/>
      <c r="O35" s="186">
        <v>52882.5</v>
      </c>
      <c r="P35" s="46">
        <f t="shared" si="3"/>
        <v>53543.451608688003</v>
      </c>
    </row>
    <row r="36" spans="1:18">
      <c r="A36" s="8"/>
      <c r="B36" s="198" t="s">
        <v>169</v>
      </c>
      <c r="C36" s="196">
        <v>2299.5425499999997</v>
      </c>
      <c r="D36" s="197">
        <v>2299.5425499999997</v>
      </c>
      <c r="E36" s="186">
        <f t="shared" si="4"/>
        <v>2290.1100826950001</v>
      </c>
      <c r="F36" s="186"/>
      <c r="G36" s="186"/>
      <c r="H36" s="186"/>
      <c r="I36" s="186"/>
      <c r="J36" s="186"/>
      <c r="K36" s="186"/>
      <c r="L36" s="186"/>
      <c r="M36" s="186">
        <v>7.3889585040000005</v>
      </c>
      <c r="N36" s="186">
        <v>2282.7211241909999</v>
      </c>
      <c r="O36" s="186"/>
      <c r="P36" s="46">
        <f t="shared" si="3"/>
        <v>2290.1100826950001</v>
      </c>
    </row>
    <row r="37" spans="1:18">
      <c r="A37" s="8"/>
      <c r="B37" s="198" t="s">
        <v>170</v>
      </c>
      <c r="C37" s="196">
        <v>0</v>
      </c>
      <c r="D37" s="197">
        <v>0</v>
      </c>
      <c r="E37" s="186">
        <f t="shared" si="4"/>
        <v>0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46">
        <f t="shared" si="3"/>
        <v>0</v>
      </c>
    </row>
    <row r="38" spans="1:18">
      <c r="A38" s="8"/>
      <c r="B38" s="198" t="s">
        <v>171</v>
      </c>
      <c r="C38" s="196">
        <v>1464.38048</v>
      </c>
      <c r="D38" s="197">
        <v>1098.1127900000001</v>
      </c>
      <c r="E38" s="186">
        <f t="shared" si="4"/>
        <v>3992.2299356609983</v>
      </c>
      <c r="F38" s="186"/>
      <c r="G38" s="186"/>
      <c r="H38" s="186"/>
      <c r="I38" s="186"/>
      <c r="J38" s="186"/>
      <c r="K38" s="186"/>
      <c r="L38" s="186"/>
      <c r="M38" s="186"/>
      <c r="N38" s="186">
        <v>3992.2299356609983</v>
      </c>
      <c r="O38" s="186"/>
      <c r="P38" s="46">
        <f t="shared" si="3"/>
        <v>3992.2299356609983</v>
      </c>
    </row>
    <row r="39" spans="1:18">
      <c r="A39" s="8"/>
      <c r="B39" s="198" t="s">
        <v>172</v>
      </c>
      <c r="C39" s="196">
        <v>721.2604</v>
      </c>
      <c r="D39" s="197">
        <v>721.2604</v>
      </c>
      <c r="E39" s="186">
        <f t="shared" si="4"/>
        <v>1726.6973713720001</v>
      </c>
      <c r="F39" s="186"/>
      <c r="G39" s="186"/>
      <c r="H39" s="186"/>
      <c r="I39" s="186"/>
      <c r="J39" s="186"/>
      <c r="K39" s="186"/>
      <c r="L39" s="186"/>
      <c r="M39" s="186"/>
      <c r="N39" s="186">
        <v>1726.6973713720001</v>
      </c>
      <c r="O39" s="186"/>
      <c r="P39" s="46">
        <f t="shared" si="3"/>
        <v>1726.6973713720001</v>
      </c>
    </row>
    <row r="40" spans="1:18">
      <c r="A40" s="8"/>
      <c r="B40" s="198" t="s">
        <v>173</v>
      </c>
      <c r="C40" s="196">
        <v>2638.8571000000002</v>
      </c>
      <c r="D40" s="197">
        <v>2638.8571000000002</v>
      </c>
      <c r="E40" s="186">
        <f t="shared" si="4"/>
        <v>1308.6681899999999</v>
      </c>
      <c r="F40" s="186"/>
      <c r="G40" s="186"/>
      <c r="H40" s="186"/>
      <c r="I40" s="186"/>
      <c r="J40" s="186"/>
      <c r="K40" s="186"/>
      <c r="L40" s="186"/>
      <c r="M40" s="186"/>
      <c r="N40" s="186">
        <v>1308.6681899999999</v>
      </c>
      <c r="O40" s="186"/>
      <c r="P40" s="46">
        <f t="shared" si="3"/>
        <v>1308.6681899999999</v>
      </c>
    </row>
    <row r="41" spans="1:18">
      <c r="A41" s="8"/>
      <c r="B41" s="198"/>
      <c r="C41" s="196"/>
      <c r="D41" s="19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46">
        <f t="shared" si="3"/>
        <v>0</v>
      </c>
    </row>
    <row r="42" spans="1:18">
      <c r="A42" s="8"/>
      <c r="B42" s="9"/>
      <c r="C42" s="4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>
        <f t="shared" si="3"/>
        <v>0</v>
      </c>
    </row>
    <row r="43" spans="1:18" ht="13.5" thickBot="1">
      <c r="A43" s="15"/>
      <c r="B43" s="32" t="s">
        <v>93</v>
      </c>
      <c r="C43" s="42">
        <f>SUM(C31:C42)</f>
        <v>1680269.6820099999</v>
      </c>
      <c r="D43" s="42">
        <f t="shared" ref="D43:P43" si="5">SUM(D31:D42)</f>
        <v>1685484.9938999997</v>
      </c>
      <c r="E43" s="42">
        <f t="shared" si="5"/>
        <v>1693523.5921246281</v>
      </c>
      <c r="F43" s="42">
        <f t="shared" si="5"/>
        <v>0</v>
      </c>
      <c r="G43" s="42">
        <f t="shared" si="5"/>
        <v>54314.55</v>
      </c>
      <c r="H43" s="42">
        <f t="shared" si="5"/>
        <v>305445.09785000002</v>
      </c>
      <c r="I43" s="42">
        <f t="shared" si="5"/>
        <v>353729.47408890002</v>
      </c>
      <c r="J43" s="42">
        <f t="shared" si="5"/>
        <v>317314.06718999997</v>
      </c>
      <c r="K43" s="42">
        <f t="shared" si="5"/>
        <v>0</v>
      </c>
      <c r="L43" s="42">
        <f t="shared" si="5"/>
        <v>576843.12288572802</v>
      </c>
      <c r="M43" s="42">
        <f t="shared" si="5"/>
        <v>10473.174230000001</v>
      </c>
      <c r="N43" s="42">
        <f t="shared" si="5"/>
        <v>22521.605879999999</v>
      </c>
      <c r="O43" s="42">
        <f t="shared" si="5"/>
        <v>52882.5</v>
      </c>
      <c r="P43" s="43">
        <f t="shared" si="5"/>
        <v>1693523.5921246281</v>
      </c>
    </row>
    <row r="44" spans="1:18">
      <c r="A44" s="14"/>
      <c r="B44" s="16" t="s">
        <v>0</v>
      </c>
      <c r="C44" s="22" t="s">
        <v>1</v>
      </c>
      <c r="D44" s="23" t="s">
        <v>2</v>
      </c>
      <c r="E44" s="16" t="s">
        <v>3</v>
      </c>
      <c r="F44" s="16" t="s">
        <v>4</v>
      </c>
      <c r="G44" s="227" t="s">
        <v>5</v>
      </c>
      <c r="H44" s="227"/>
      <c r="I44" s="227"/>
      <c r="J44" s="227"/>
      <c r="K44" s="227"/>
      <c r="L44" s="227"/>
      <c r="M44" s="227"/>
      <c r="N44" s="228"/>
    </row>
    <row r="45" spans="1:18" ht="40.15" customHeight="1">
      <c r="A45" s="226"/>
      <c r="B45" s="236" t="s">
        <v>94</v>
      </c>
      <c r="C45" s="239" t="s">
        <v>61</v>
      </c>
      <c r="D45" s="239" t="s">
        <v>62</v>
      </c>
      <c r="E45" s="230" t="s">
        <v>82</v>
      </c>
      <c r="F45" s="239" t="s">
        <v>64</v>
      </c>
      <c r="G45" s="242" t="s">
        <v>65</v>
      </c>
      <c r="H45" s="243"/>
      <c r="I45" s="243"/>
      <c r="J45" s="243"/>
      <c r="K45" s="243"/>
      <c r="L45" s="243"/>
      <c r="M45" s="243"/>
      <c r="N45" s="244"/>
    </row>
    <row r="46" spans="1:18" ht="13.9" customHeight="1">
      <c r="A46" s="226"/>
      <c r="B46" s="237"/>
      <c r="C46" s="239"/>
      <c r="D46" s="239"/>
      <c r="E46" s="231"/>
      <c r="F46" s="239"/>
      <c r="G46" s="7">
        <v>23</v>
      </c>
      <c r="H46" s="7">
        <v>24</v>
      </c>
      <c r="I46" s="7">
        <v>25</v>
      </c>
      <c r="J46" s="7">
        <v>26</v>
      </c>
      <c r="K46" s="7">
        <v>27</v>
      </c>
      <c r="L46" s="7">
        <v>28</v>
      </c>
      <c r="M46" s="7">
        <v>29</v>
      </c>
      <c r="N46" s="25">
        <v>30</v>
      </c>
      <c r="P46" s="21"/>
      <c r="Q46" s="21"/>
      <c r="R46" s="21"/>
    </row>
    <row r="47" spans="1:18" ht="102" customHeight="1">
      <c r="A47" s="226"/>
      <c r="B47" s="238"/>
      <c r="C47" s="239"/>
      <c r="D47" s="239"/>
      <c r="E47" s="232"/>
      <c r="F47" s="239"/>
      <c r="G47" s="168" t="s">
        <v>95</v>
      </c>
      <c r="H47" s="168" t="s">
        <v>96</v>
      </c>
      <c r="I47" s="168" t="s">
        <v>97</v>
      </c>
      <c r="J47" s="168" t="s">
        <v>98</v>
      </c>
      <c r="K47" s="168" t="s">
        <v>99</v>
      </c>
      <c r="L47" s="168" t="s">
        <v>100</v>
      </c>
      <c r="M47" s="168" t="s">
        <v>101</v>
      </c>
      <c r="N47" s="168" t="s">
        <v>135</v>
      </c>
      <c r="P47" s="21"/>
      <c r="Q47" s="21"/>
      <c r="R47" s="21"/>
    </row>
    <row r="48" spans="1:18">
      <c r="A48" s="8"/>
      <c r="B48" s="199" t="s">
        <v>174</v>
      </c>
      <c r="C48" s="200">
        <v>100351.375</v>
      </c>
      <c r="D48" s="201">
        <v>100351.375</v>
      </c>
      <c r="E48" s="202">
        <v>100351.37499</v>
      </c>
      <c r="F48" s="202"/>
      <c r="G48" s="186">
        <v>100351.37499</v>
      </c>
      <c r="H48" s="186"/>
      <c r="I48" s="186"/>
      <c r="J48" s="186"/>
      <c r="K48" s="186"/>
      <c r="L48" s="186"/>
      <c r="M48" s="186"/>
      <c r="N48" s="46">
        <f t="shared" ref="N48:N55" si="6">SUM(G48:M48)</f>
        <v>100351.37499</v>
      </c>
      <c r="P48" s="12"/>
      <c r="Q48" s="12"/>
      <c r="R48" s="12"/>
    </row>
    <row r="49" spans="1:14">
      <c r="A49" s="8"/>
      <c r="B49" s="199" t="s">
        <v>175</v>
      </c>
      <c r="C49" s="200">
        <v>51324.298820000004</v>
      </c>
      <c r="D49" s="201">
        <v>51324.298820000004</v>
      </c>
      <c r="E49" s="202">
        <v>51324.29883</v>
      </c>
      <c r="F49" s="202"/>
      <c r="G49" s="186"/>
      <c r="H49" s="186"/>
      <c r="I49" s="186"/>
      <c r="J49" s="186">
        <v>51324.29883</v>
      </c>
      <c r="K49" s="186"/>
      <c r="L49" s="186"/>
      <c r="M49" s="186"/>
      <c r="N49" s="46">
        <f t="shared" si="6"/>
        <v>51324.29883</v>
      </c>
    </row>
    <row r="50" spans="1:14">
      <c r="A50" s="8"/>
      <c r="B50" s="199" t="s">
        <v>176</v>
      </c>
      <c r="C50" s="200">
        <v>91412.978389999989</v>
      </c>
      <c r="D50" s="201">
        <v>88916.983099999983</v>
      </c>
      <c r="E50" s="202">
        <v>51594.457029199999</v>
      </c>
      <c r="F50" s="202"/>
      <c r="G50" s="186"/>
      <c r="H50" s="186"/>
      <c r="I50" s="186"/>
      <c r="J50" s="186"/>
      <c r="K50" s="186"/>
      <c r="L50" s="186">
        <v>51594.457029199999</v>
      </c>
      <c r="M50" s="186"/>
      <c r="N50" s="46">
        <f t="shared" si="6"/>
        <v>51594.457029199999</v>
      </c>
    </row>
    <row r="51" spans="1:14">
      <c r="A51" s="8"/>
      <c r="B51" s="203"/>
      <c r="C51" s="196"/>
      <c r="D51" s="197"/>
      <c r="E51" s="202">
        <v>0</v>
      </c>
      <c r="F51" s="186"/>
      <c r="G51" s="186"/>
      <c r="H51" s="186"/>
      <c r="I51" s="186"/>
      <c r="J51" s="186"/>
      <c r="K51" s="186"/>
      <c r="L51" s="186"/>
      <c r="M51" s="186"/>
      <c r="N51" s="46">
        <f t="shared" si="6"/>
        <v>0</v>
      </c>
    </row>
    <row r="52" spans="1:14">
      <c r="A52" s="8"/>
      <c r="B52" s="203"/>
      <c r="C52" s="196"/>
      <c r="D52" s="197"/>
      <c r="E52" s="186"/>
      <c r="F52" s="186"/>
      <c r="G52" s="186"/>
      <c r="H52" s="186"/>
      <c r="I52" s="186"/>
      <c r="J52" s="186"/>
      <c r="K52" s="186"/>
      <c r="L52" s="186"/>
      <c r="M52" s="186"/>
      <c r="N52" s="46">
        <f t="shared" si="6"/>
        <v>0</v>
      </c>
    </row>
    <row r="53" spans="1:14">
      <c r="A53" s="8"/>
      <c r="B53" s="203"/>
      <c r="C53" s="204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46">
        <f t="shared" si="6"/>
        <v>0</v>
      </c>
    </row>
    <row r="54" spans="1:14">
      <c r="A54" s="8"/>
      <c r="B54" s="203"/>
      <c r="C54" s="204"/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46">
        <f t="shared" si="6"/>
        <v>0</v>
      </c>
    </row>
    <row r="55" spans="1:14">
      <c r="A55" s="8"/>
      <c r="B55" s="203"/>
      <c r="C55" s="204"/>
      <c r="D55" s="205"/>
      <c r="E55" s="206"/>
      <c r="F55" s="206"/>
      <c r="G55" s="206"/>
      <c r="H55" s="206"/>
      <c r="I55" s="206"/>
      <c r="J55" s="206"/>
      <c r="K55" s="207"/>
      <c r="L55" s="206"/>
      <c r="M55" s="206"/>
      <c r="N55" s="46">
        <f t="shared" si="6"/>
        <v>0</v>
      </c>
    </row>
    <row r="56" spans="1:14" ht="13.5" thickBot="1">
      <c r="A56" s="15"/>
      <c r="B56" s="179" t="s">
        <v>102</v>
      </c>
      <c r="C56" s="42">
        <f t="shared" ref="C56:N56" si="7">SUM(C48:C55)</f>
        <v>243088.65220999997</v>
      </c>
      <c r="D56" s="42">
        <f t="shared" si="7"/>
        <v>240592.65691999998</v>
      </c>
      <c r="E56" s="42">
        <f t="shared" si="7"/>
        <v>203270.13084920001</v>
      </c>
      <c r="F56" s="42">
        <f t="shared" si="7"/>
        <v>0</v>
      </c>
      <c r="G56" s="42">
        <f t="shared" si="7"/>
        <v>100351.37499</v>
      </c>
      <c r="H56" s="42">
        <f t="shared" si="7"/>
        <v>0</v>
      </c>
      <c r="I56" s="42">
        <f t="shared" si="7"/>
        <v>0</v>
      </c>
      <c r="J56" s="42">
        <f t="shared" si="7"/>
        <v>51324.29883</v>
      </c>
      <c r="K56" s="42">
        <f t="shared" si="7"/>
        <v>0</v>
      </c>
      <c r="L56" s="42">
        <f t="shared" si="7"/>
        <v>51594.457029199999</v>
      </c>
      <c r="M56" s="42">
        <f t="shared" si="7"/>
        <v>0</v>
      </c>
      <c r="N56" s="43">
        <f t="shared" si="7"/>
        <v>203270.13084920001</v>
      </c>
    </row>
    <row r="59" spans="1:14" s="5" customFormat="1"/>
    <row r="60" spans="1:14" s="5" customFormat="1"/>
    <row r="61" spans="1:14" s="5" customFormat="1"/>
    <row r="66" spans="16:16">
      <c r="P66" s="13"/>
    </row>
  </sheetData>
  <mergeCells count="25">
    <mergeCell ref="F28:F30"/>
    <mergeCell ref="G28:P28"/>
    <mergeCell ref="G44:N44"/>
    <mergeCell ref="B45:B47"/>
    <mergeCell ref="C45:C47"/>
    <mergeCell ref="D45:D47"/>
    <mergeCell ref="E45:E47"/>
    <mergeCell ref="F45:F47"/>
    <mergeCell ref="G45:N45"/>
    <mergeCell ref="B4:C4"/>
    <mergeCell ref="A6:A8"/>
    <mergeCell ref="A28:A30"/>
    <mergeCell ref="A45:A47"/>
    <mergeCell ref="G27:P27"/>
    <mergeCell ref="G5:T5"/>
    <mergeCell ref="B6:B8"/>
    <mergeCell ref="C6:C8"/>
    <mergeCell ref="D6:D8"/>
    <mergeCell ref="E6:E8"/>
    <mergeCell ref="F6:F8"/>
    <mergeCell ref="G6:T6"/>
    <mergeCell ref="B28:B30"/>
    <mergeCell ref="C28:C30"/>
    <mergeCell ref="D28:D30"/>
    <mergeCell ref="E28:E3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7" sqref="B17"/>
    </sheetView>
  </sheetViews>
  <sheetFormatPr defaultRowHeight="12.75"/>
  <cols>
    <col min="1" max="1" width="10.5703125" style="53" bestFit="1" customWidth="1"/>
    <col min="2" max="2" width="39" style="53" customWidth="1"/>
    <col min="3" max="3" width="31.28515625" style="53" bestFit="1" customWidth="1"/>
    <col min="4" max="5" width="14.5703125" style="53" bestFit="1" customWidth="1"/>
    <col min="6" max="6" width="21.7109375" style="53" customWidth="1"/>
    <col min="7" max="7" width="12" style="53" bestFit="1" customWidth="1"/>
    <col min="8" max="8" width="33.42578125" style="53" customWidth="1"/>
    <col min="9" max="16384" width="9.140625" style="53"/>
  </cols>
  <sheetData>
    <row r="1" spans="1:8">
      <c r="A1" s="51" t="s">
        <v>24</v>
      </c>
      <c r="B1" s="53" t="str">
        <f>'20. LI3'!B1</f>
        <v>Procredit Bank</v>
      </c>
    </row>
    <row r="2" spans="1:8">
      <c r="A2" s="54" t="s">
        <v>25</v>
      </c>
      <c r="B2" s="209">
        <f>'20. LI3'!B2</f>
        <v>44196</v>
      </c>
      <c r="C2" s="54"/>
      <c r="D2" s="54"/>
      <c r="E2" s="54"/>
      <c r="F2" s="54"/>
      <c r="G2" s="54"/>
      <c r="H2" s="54"/>
    </row>
    <row r="3" spans="1:8">
      <c r="A3" s="54"/>
      <c r="B3" s="54"/>
      <c r="C3" s="54"/>
      <c r="D3" s="54"/>
      <c r="E3" s="54"/>
      <c r="F3" s="54"/>
      <c r="G3" s="54"/>
      <c r="H3" s="54"/>
    </row>
    <row r="4" spans="1:8" ht="13.5" thickBot="1">
      <c r="A4" s="57" t="s">
        <v>26</v>
      </c>
      <c r="B4" s="169" t="s">
        <v>16</v>
      </c>
    </row>
    <row r="5" spans="1:8" ht="14.45" customHeight="1">
      <c r="A5" s="251"/>
      <c r="B5" s="245" t="s">
        <v>27</v>
      </c>
      <c r="C5" s="247" t="s">
        <v>28</v>
      </c>
      <c r="D5" s="245" t="s">
        <v>31</v>
      </c>
      <c r="E5" s="245"/>
      <c r="F5" s="245"/>
      <c r="G5" s="245"/>
      <c r="H5" s="249" t="s">
        <v>32</v>
      </c>
    </row>
    <row r="6" spans="1:8" ht="25.5">
      <c r="A6" s="252"/>
      <c r="B6" s="246"/>
      <c r="C6" s="248"/>
      <c r="D6" s="161" t="s">
        <v>29</v>
      </c>
      <c r="E6" s="161" t="s">
        <v>30</v>
      </c>
      <c r="F6" s="161" t="s">
        <v>33</v>
      </c>
      <c r="G6" s="161" t="s">
        <v>34</v>
      </c>
      <c r="H6" s="250"/>
    </row>
    <row r="7" spans="1:8" ht="51.75" thickBot="1">
      <c r="A7" s="67">
        <v>1</v>
      </c>
      <c r="B7" s="216" t="s">
        <v>179</v>
      </c>
      <c r="C7" s="161" t="s">
        <v>29</v>
      </c>
      <c r="D7" s="66"/>
      <c r="E7" s="66"/>
      <c r="F7" s="66"/>
      <c r="G7" s="69" t="s">
        <v>7</v>
      </c>
      <c r="H7" s="215" t="s">
        <v>178</v>
      </c>
    </row>
    <row r="8" spans="1:8">
      <c r="A8" s="71"/>
      <c r="B8" s="68"/>
      <c r="C8" s="161"/>
      <c r="D8" s="66"/>
      <c r="E8" s="66"/>
      <c r="F8" s="69"/>
      <c r="G8" s="66"/>
      <c r="H8" s="70"/>
    </row>
    <row r="9" spans="1:8">
      <c r="A9" s="67"/>
      <c r="B9" s="68"/>
      <c r="C9" s="69"/>
      <c r="D9" s="66"/>
      <c r="E9" s="66"/>
      <c r="F9" s="66"/>
      <c r="G9" s="69"/>
      <c r="H9" s="70"/>
    </row>
    <row r="10" spans="1:8">
      <c r="A10" s="71"/>
      <c r="B10" s="68"/>
      <c r="C10" s="69"/>
      <c r="D10" s="66"/>
      <c r="E10" s="66"/>
      <c r="F10" s="66"/>
      <c r="G10" s="66"/>
      <c r="H10" s="70"/>
    </row>
    <row r="11" spans="1:8">
      <c r="A11" s="67"/>
      <c r="B11" s="68"/>
      <c r="C11" s="69"/>
      <c r="D11" s="66"/>
      <c r="E11" s="66"/>
      <c r="F11" s="66"/>
      <c r="G11" s="66"/>
      <c r="H11" s="70"/>
    </row>
    <row r="12" spans="1:8" ht="13.5" thickBot="1">
      <c r="A12" s="72"/>
      <c r="B12" s="73"/>
      <c r="C12" s="74"/>
      <c r="D12" s="75"/>
      <c r="E12" s="75"/>
      <c r="F12" s="75"/>
      <c r="G12" s="75"/>
      <c r="H12" s="76"/>
    </row>
    <row r="13" spans="1:8">
      <c r="A13" s="5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tabSelected="1" zoomScaleNormal="100" workbookViewId="0">
      <selection activeCell="D19" sqref="D19"/>
    </sheetView>
  </sheetViews>
  <sheetFormatPr defaultColWidth="9.140625" defaultRowHeight="12.75"/>
  <cols>
    <col min="1" max="1" width="10.5703125" style="53" bestFit="1" customWidth="1"/>
    <col min="2" max="2" width="70.140625" style="53" customWidth="1"/>
    <col min="3" max="5" width="10.7109375" style="53" customWidth="1"/>
    <col min="6" max="16384" width="9.140625" style="53"/>
  </cols>
  <sheetData>
    <row r="1" spans="1:12">
      <c r="A1" s="51" t="s">
        <v>24</v>
      </c>
      <c r="B1" s="52" t="str">
        <f>'20. LI3'!B1</f>
        <v>Procredit Bank</v>
      </c>
    </row>
    <row r="2" spans="1:12">
      <c r="A2" s="51" t="s">
        <v>25</v>
      </c>
      <c r="B2" s="214">
        <f>'20. LI3'!B2</f>
        <v>44196</v>
      </c>
    </row>
    <row r="3" spans="1:12">
      <c r="A3" s="55"/>
      <c r="B3" s="52"/>
    </row>
    <row r="4" spans="1:12" ht="13.5" thickBot="1">
      <c r="A4" s="77" t="s">
        <v>103</v>
      </c>
      <c r="B4" s="170" t="s">
        <v>18</v>
      </c>
      <c r="C4" s="78"/>
      <c r="D4" s="79"/>
      <c r="E4" s="79"/>
      <c r="F4" s="79"/>
      <c r="G4" s="79"/>
      <c r="H4" s="79"/>
      <c r="I4" s="79"/>
      <c r="J4" s="79"/>
      <c r="K4" s="79"/>
      <c r="L4" s="79"/>
    </row>
    <row r="5" spans="1:12">
      <c r="A5" s="80"/>
      <c r="B5" s="81"/>
      <c r="C5" s="82">
        <v>2020</v>
      </c>
      <c r="D5" s="82">
        <v>2019</v>
      </c>
      <c r="E5" s="82">
        <v>2018</v>
      </c>
      <c r="F5" s="79"/>
    </row>
    <row r="6" spans="1:12">
      <c r="A6" s="64">
        <v>1</v>
      </c>
      <c r="B6" s="66" t="s">
        <v>104</v>
      </c>
      <c r="C6" s="61">
        <v>32060.255481</v>
      </c>
      <c r="D6" s="61">
        <v>533268.49</v>
      </c>
      <c r="E6" s="61">
        <v>202113.11859</v>
      </c>
      <c r="F6" s="79"/>
    </row>
    <row r="7" spans="1:12">
      <c r="A7" s="64">
        <v>2</v>
      </c>
      <c r="B7" s="84" t="s">
        <v>105</v>
      </c>
      <c r="C7" s="267" t="s">
        <v>180</v>
      </c>
      <c r="D7" s="61">
        <v>481679.4</v>
      </c>
      <c r="E7" s="61">
        <v>149650.986542</v>
      </c>
      <c r="F7" s="79"/>
    </row>
    <row r="8" spans="1:12">
      <c r="A8" s="64">
        <v>3</v>
      </c>
      <c r="B8" s="66" t="s">
        <v>106</v>
      </c>
      <c r="C8" s="267" t="s">
        <v>180</v>
      </c>
      <c r="D8" s="61">
        <v>5</v>
      </c>
      <c r="E8" s="61">
        <v>4</v>
      </c>
    </row>
    <row r="9" spans="1:12" ht="13.5" thickBot="1">
      <c r="A9" s="62">
        <v>4</v>
      </c>
      <c r="B9" s="75" t="s">
        <v>107</v>
      </c>
      <c r="C9" s="61">
        <v>14860</v>
      </c>
      <c r="D9" s="61">
        <v>481679.4</v>
      </c>
      <c r="E9" s="61">
        <v>158448.35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C20" sqref="C20"/>
    </sheetView>
  </sheetViews>
  <sheetFormatPr defaultColWidth="9.140625" defaultRowHeight="12.75"/>
  <cols>
    <col min="1" max="1" width="10.5703125" style="53" bestFit="1" customWidth="1"/>
    <col min="2" max="2" width="52.5703125" style="53" customWidth="1"/>
    <col min="3" max="5" width="10.28515625" style="53" bestFit="1" customWidth="1"/>
    <col min="6" max="6" width="24.140625" style="53" customWidth="1"/>
    <col min="7" max="7" width="27.5703125" style="53" customWidth="1"/>
    <col min="8" max="16384" width="9.140625" style="53"/>
  </cols>
  <sheetData>
    <row r="1" spans="1:8">
      <c r="A1" s="53" t="s">
        <v>24</v>
      </c>
      <c r="B1" s="53" t="str">
        <f>'20. LI3'!B1</f>
        <v>Procredit Bank</v>
      </c>
    </row>
    <row r="2" spans="1:8">
      <c r="A2" s="79" t="s">
        <v>25</v>
      </c>
      <c r="B2" s="213">
        <f>'20. LI3'!B2</f>
        <v>44196</v>
      </c>
      <c r="C2" s="79"/>
      <c r="D2" s="79"/>
      <c r="E2" s="79"/>
      <c r="F2" s="79"/>
      <c r="G2" s="79"/>
      <c r="H2" s="79"/>
    </row>
    <row r="3" spans="1:8">
      <c r="A3" s="79"/>
      <c r="B3" s="79"/>
      <c r="C3" s="79"/>
      <c r="D3" s="79"/>
      <c r="E3" s="79"/>
      <c r="F3" s="79"/>
      <c r="G3" s="79"/>
      <c r="H3" s="79"/>
    </row>
    <row r="4" spans="1:8" ht="13.5" thickBot="1">
      <c r="A4" s="77" t="s">
        <v>35</v>
      </c>
      <c r="B4" s="171" t="s">
        <v>20</v>
      </c>
      <c r="F4" s="79"/>
      <c r="G4" s="79"/>
      <c r="H4" s="79"/>
    </row>
    <row r="5" spans="1:8">
      <c r="A5" s="87"/>
      <c r="B5" s="81"/>
      <c r="C5" s="81" t="s">
        <v>0</v>
      </c>
      <c r="D5" s="81" t="s">
        <v>1</v>
      </c>
      <c r="E5" s="81" t="s">
        <v>2</v>
      </c>
      <c r="F5" s="81" t="s">
        <v>3</v>
      </c>
      <c r="G5" s="88" t="s">
        <v>4</v>
      </c>
      <c r="H5" s="79"/>
    </row>
    <row r="6" spans="1:8" s="56" customFormat="1" ht="51">
      <c r="A6" s="89"/>
      <c r="B6" s="66"/>
      <c r="C6" s="217">
        <v>2020</v>
      </c>
      <c r="D6" s="217">
        <v>2019</v>
      </c>
      <c r="E6" s="217">
        <v>2018</v>
      </c>
      <c r="F6" s="90" t="s">
        <v>130</v>
      </c>
      <c r="G6" s="165" t="s">
        <v>131</v>
      </c>
    </row>
    <row r="7" spans="1:8">
      <c r="A7" s="91">
        <v>1</v>
      </c>
      <c r="B7" s="66" t="s">
        <v>36</v>
      </c>
      <c r="C7" s="45">
        <v>57015160.170000002</v>
      </c>
      <c r="D7" s="45">
        <v>51452462.20000001</v>
      </c>
      <c r="E7" s="45">
        <v>52147613.24000001</v>
      </c>
      <c r="F7" s="253"/>
      <c r="G7" s="253"/>
      <c r="H7" s="79"/>
    </row>
    <row r="8" spans="1:8">
      <c r="A8" s="91">
        <v>2</v>
      </c>
      <c r="B8" s="92" t="s">
        <v>37</v>
      </c>
      <c r="C8" s="45">
        <v>22265963.259199999</v>
      </c>
      <c r="D8" s="45">
        <v>23987023.819000002</v>
      </c>
      <c r="E8" s="45">
        <v>18008526.108900003</v>
      </c>
      <c r="F8" s="253"/>
      <c r="G8" s="253"/>
    </row>
    <row r="9" spans="1:8">
      <c r="A9" s="91">
        <v>3</v>
      </c>
      <c r="B9" s="93" t="s">
        <v>137</v>
      </c>
      <c r="C9" s="45">
        <v>1487646.12</v>
      </c>
      <c r="D9" s="45">
        <v>950470.78999999992</v>
      </c>
      <c r="E9" s="45">
        <v>123058.91999999993</v>
      </c>
      <c r="F9" s="253"/>
      <c r="G9" s="253"/>
    </row>
    <row r="10" spans="1:8" ht="13.5" thickBot="1">
      <c r="A10" s="94">
        <v>4</v>
      </c>
      <c r="B10" s="95" t="s">
        <v>38</v>
      </c>
      <c r="C10" s="218">
        <f t="shared" ref="C10" si="0">SUM(C7:C8)-C9</f>
        <v>77793477.309199989</v>
      </c>
      <c r="D10" s="218">
        <f t="shared" ref="D10" si="1">SUM(D7:D8)-D9</f>
        <v>74489015.229000002</v>
      </c>
      <c r="E10" s="218">
        <f>SUM(E7:E8)-E9</f>
        <v>70033080.428900018</v>
      </c>
      <c r="F10" s="181">
        <f>SUMIF(C10:E10, "&gt;=0",C10:E10)/3</f>
        <v>74105190.989033341</v>
      </c>
      <c r="G10" s="182">
        <f>F10*15%/8%</f>
        <v>138947233.10443753</v>
      </c>
    </row>
    <row r="11" spans="1:8">
      <c r="A11" s="96"/>
      <c r="B11" s="79"/>
      <c r="C11" s="79"/>
      <c r="D11" s="79"/>
      <c r="E11" s="7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6" sqref="D6:F6"/>
    </sheetView>
  </sheetViews>
  <sheetFormatPr defaultColWidth="9.140625" defaultRowHeight="12.75"/>
  <cols>
    <col min="1" max="1" width="10.5703125" style="120" bestFit="1" customWidth="1"/>
    <col min="2" max="2" width="16.28515625" style="53" customWidth="1"/>
    <col min="3" max="3" width="42.85546875" style="53" customWidth="1"/>
    <col min="4" max="5" width="33.42578125" style="53" customWidth="1"/>
    <col min="6" max="6" width="38.85546875" style="53" customWidth="1"/>
    <col min="7" max="16384" width="9.140625" style="53"/>
  </cols>
  <sheetData>
    <row r="1" spans="1:9">
      <c r="A1" s="51" t="s">
        <v>24</v>
      </c>
      <c r="B1" s="53" t="str">
        <f>'20. LI3'!B1</f>
        <v>Procredit Bank</v>
      </c>
    </row>
    <row r="2" spans="1:9">
      <c r="A2" s="51" t="s">
        <v>25</v>
      </c>
      <c r="B2" s="210">
        <f>'20. LI3'!B2</f>
        <v>44196</v>
      </c>
    </row>
    <row r="3" spans="1:9">
      <c r="A3" s="97"/>
    </row>
    <row r="4" spans="1:9" ht="13.5" thickBot="1">
      <c r="A4" s="77" t="s">
        <v>108</v>
      </c>
      <c r="B4" s="258" t="s">
        <v>21</v>
      </c>
      <c r="C4" s="258"/>
      <c r="D4" s="98"/>
      <c r="E4" s="98"/>
      <c r="F4" s="98"/>
    </row>
    <row r="5" spans="1:9" s="103" customFormat="1" ht="16.5" customHeight="1">
      <c r="A5" s="99"/>
      <c r="B5" s="100"/>
      <c r="C5" s="100"/>
      <c r="D5" s="101" t="s">
        <v>138</v>
      </c>
      <c r="E5" s="101" t="s">
        <v>109</v>
      </c>
      <c r="F5" s="102" t="s">
        <v>44</v>
      </c>
    </row>
    <row r="6" spans="1:9" ht="15" customHeight="1">
      <c r="A6" s="104">
        <v>1</v>
      </c>
      <c r="B6" s="248" t="s">
        <v>110</v>
      </c>
      <c r="C6" s="105" t="s">
        <v>45</v>
      </c>
      <c r="D6" s="219">
        <v>3</v>
      </c>
      <c r="E6" s="219">
        <v>2</v>
      </c>
      <c r="F6" s="220">
        <v>33</v>
      </c>
    </row>
    <row r="7" spans="1:9" ht="15" customHeight="1">
      <c r="A7" s="104">
        <v>2</v>
      </c>
      <c r="B7" s="254"/>
      <c r="C7" s="105" t="s">
        <v>111</v>
      </c>
      <c r="D7" s="108">
        <f>D8+D10+D12</f>
        <v>640174.2699999999</v>
      </c>
      <c r="E7" s="108">
        <f>E8+E10+E12</f>
        <v>66023.5</v>
      </c>
      <c r="F7" s="109">
        <f>F8+F10+F12</f>
        <v>2220764.6293999995</v>
      </c>
    </row>
    <row r="8" spans="1:9" ht="15" customHeight="1">
      <c r="A8" s="104">
        <v>3</v>
      </c>
      <c r="B8" s="254"/>
      <c r="C8" s="110" t="s">
        <v>46</v>
      </c>
      <c r="D8" s="219">
        <v>637795.2699999999</v>
      </c>
      <c r="E8" s="219">
        <v>66023.5</v>
      </c>
      <c r="F8" s="220">
        <v>2197220.6293999995</v>
      </c>
      <c r="G8" s="79"/>
      <c r="H8" s="79"/>
    </row>
    <row r="9" spans="1:9" ht="15" customHeight="1">
      <c r="A9" s="104">
        <v>4</v>
      </c>
      <c r="B9" s="254"/>
      <c r="C9" s="111" t="s">
        <v>112</v>
      </c>
      <c r="D9" s="219"/>
      <c r="E9" s="219">
        <v>30735.5</v>
      </c>
      <c r="F9" s="220"/>
      <c r="G9" s="79"/>
      <c r="H9" s="79"/>
    </row>
    <row r="10" spans="1:9" ht="30" customHeight="1">
      <c r="A10" s="104">
        <v>5</v>
      </c>
      <c r="B10" s="254"/>
      <c r="C10" s="110" t="s">
        <v>113</v>
      </c>
      <c r="D10" s="219"/>
      <c r="E10" s="219"/>
      <c r="F10" s="220"/>
    </row>
    <row r="11" spans="1:9" ht="15" customHeight="1">
      <c r="A11" s="104">
        <v>6</v>
      </c>
      <c r="B11" s="254"/>
      <c r="C11" s="111" t="s">
        <v>114</v>
      </c>
      <c r="D11" s="219"/>
      <c r="E11" s="219"/>
      <c r="F11" s="220"/>
    </row>
    <row r="12" spans="1:9" ht="15" customHeight="1">
      <c r="A12" s="104">
        <v>7</v>
      </c>
      <c r="B12" s="254"/>
      <c r="C12" s="110" t="s">
        <v>115</v>
      </c>
      <c r="D12" s="219">
        <v>2379</v>
      </c>
      <c r="E12" s="219"/>
      <c r="F12" s="220">
        <v>23544</v>
      </c>
    </row>
    <row r="13" spans="1:9" ht="15" customHeight="1">
      <c r="A13" s="104">
        <v>8</v>
      </c>
      <c r="B13" s="255"/>
      <c r="C13" s="111" t="s">
        <v>114</v>
      </c>
      <c r="D13" s="219"/>
      <c r="E13" s="219"/>
      <c r="F13" s="220"/>
    </row>
    <row r="14" spans="1:9" ht="15" customHeight="1">
      <c r="A14" s="104">
        <v>9</v>
      </c>
      <c r="B14" s="248" t="s">
        <v>116</v>
      </c>
      <c r="C14" s="105" t="s">
        <v>45</v>
      </c>
      <c r="D14" s="221"/>
      <c r="E14" s="221"/>
      <c r="F14" s="222"/>
      <c r="I14" s="114"/>
    </row>
    <row r="15" spans="1:9" ht="15" customHeight="1">
      <c r="A15" s="104">
        <v>10</v>
      </c>
      <c r="B15" s="254"/>
      <c r="C15" s="105" t="s">
        <v>117</v>
      </c>
      <c r="D15" s="115">
        <f>D16+D18+D20</f>
        <v>0</v>
      </c>
      <c r="E15" s="115">
        <f>E16+E18+E20</f>
        <v>0</v>
      </c>
      <c r="F15" s="116">
        <f>F16+F18+F20</f>
        <v>0</v>
      </c>
    </row>
    <row r="16" spans="1:9" ht="15" customHeight="1">
      <c r="A16" s="104">
        <v>11</v>
      </c>
      <c r="B16" s="254"/>
      <c r="C16" s="110" t="s">
        <v>46</v>
      </c>
      <c r="D16" s="112"/>
      <c r="E16" s="112"/>
      <c r="F16" s="113"/>
    </row>
    <row r="17" spans="1:6" ht="15" customHeight="1">
      <c r="A17" s="104">
        <v>12</v>
      </c>
      <c r="B17" s="254"/>
      <c r="C17" s="111" t="s">
        <v>112</v>
      </c>
      <c r="D17" s="106"/>
      <c r="E17" s="106"/>
      <c r="F17" s="107"/>
    </row>
    <row r="18" spans="1:6" ht="30" customHeight="1">
      <c r="A18" s="104">
        <v>13</v>
      </c>
      <c r="B18" s="254"/>
      <c r="C18" s="110" t="s">
        <v>118</v>
      </c>
      <c r="D18" s="112"/>
      <c r="E18" s="112"/>
      <c r="F18" s="113"/>
    </row>
    <row r="19" spans="1:6" ht="15" customHeight="1">
      <c r="A19" s="104">
        <v>14</v>
      </c>
      <c r="B19" s="254"/>
      <c r="C19" s="111" t="s">
        <v>114</v>
      </c>
      <c r="D19" s="112"/>
      <c r="E19" s="112"/>
      <c r="F19" s="113"/>
    </row>
    <row r="20" spans="1:6" ht="15" customHeight="1">
      <c r="A20" s="104">
        <v>15</v>
      </c>
      <c r="B20" s="254"/>
      <c r="C20" s="110" t="s">
        <v>115</v>
      </c>
      <c r="D20" s="112"/>
      <c r="E20" s="112"/>
      <c r="F20" s="113"/>
    </row>
    <row r="21" spans="1:6" ht="15" customHeight="1">
      <c r="A21" s="104">
        <v>16</v>
      </c>
      <c r="B21" s="255"/>
      <c r="C21" s="111" t="s">
        <v>114</v>
      </c>
      <c r="D21" s="112"/>
      <c r="E21" s="112"/>
      <c r="F21" s="113"/>
    </row>
    <row r="22" spans="1:6" ht="15" customHeight="1" thickBot="1">
      <c r="A22" s="117">
        <v>17</v>
      </c>
      <c r="B22" s="256" t="s">
        <v>119</v>
      </c>
      <c r="C22" s="257"/>
      <c r="D22" s="118">
        <f>D7+D15</f>
        <v>640174.2699999999</v>
      </c>
      <c r="E22" s="118">
        <f>E7+E15</f>
        <v>66023.5</v>
      </c>
      <c r="F22" s="119">
        <f>F7+F15</f>
        <v>2220764.6293999995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53" customWidth="1"/>
    <col min="2" max="2" width="45.85546875" style="53" customWidth="1"/>
    <col min="3" max="4" width="29.42578125" style="53" customWidth="1"/>
    <col min="5" max="5" width="28.42578125" style="53" customWidth="1"/>
    <col min="6" max="6" width="14" style="53" bestFit="1" customWidth="1"/>
    <col min="7" max="7" width="14.7109375" style="53" customWidth="1"/>
    <col min="8" max="8" width="26.42578125" style="53" customWidth="1"/>
    <col min="9" max="9" width="16.140625" style="53" bestFit="1" customWidth="1"/>
    <col min="10" max="10" width="14" style="53" bestFit="1" customWidth="1"/>
    <col min="11" max="11" width="14.7109375" style="53" customWidth="1"/>
    <col min="12" max="12" width="26.85546875" style="53" customWidth="1"/>
    <col min="13" max="16384" width="9.140625" style="53"/>
  </cols>
  <sheetData>
    <row r="1" spans="1:12">
      <c r="A1" s="53" t="s">
        <v>24</v>
      </c>
      <c r="B1" s="53" t="str">
        <f>'20. LI3'!B1</f>
        <v>Procredit Bank</v>
      </c>
    </row>
    <row r="2" spans="1:12">
      <c r="A2" s="53" t="s">
        <v>25</v>
      </c>
      <c r="B2" s="212">
        <f>'20. LI3'!B2</f>
        <v>44196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 thickBot="1">
      <c r="A4" s="175" t="s">
        <v>39</v>
      </c>
      <c r="B4" s="172" t="s">
        <v>22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>
      <c r="A5" s="123"/>
      <c r="B5" s="81"/>
      <c r="C5" s="176" t="s">
        <v>138</v>
      </c>
      <c r="D5" s="176" t="s">
        <v>109</v>
      </c>
      <c r="E5" s="162" t="s">
        <v>44</v>
      </c>
      <c r="F5" s="122"/>
      <c r="G5" s="122"/>
      <c r="H5" s="122"/>
      <c r="I5" s="122"/>
      <c r="J5" s="122"/>
      <c r="K5" s="122"/>
      <c r="L5" s="122"/>
    </row>
    <row r="6" spans="1:12">
      <c r="A6" s="259" t="s">
        <v>40</v>
      </c>
      <c r="B6" s="124" t="s">
        <v>45</v>
      </c>
      <c r="C6" s="61"/>
      <c r="D6" s="61"/>
      <c r="E6" s="83"/>
      <c r="F6" s="122"/>
      <c r="G6" s="122"/>
      <c r="H6" s="122"/>
      <c r="I6" s="122"/>
      <c r="J6" s="122"/>
      <c r="K6" s="122"/>
      <c r="L6" s="122"/>
    </row>
    <row r="7" spans="1:12">
      <c r="A7" s="260"/>
      <c r="B7" s="125" t="s">
        <v>147</v>
      </c>
      <c r="C7" s="61"/>
      <c r="D7" s="61"/>
      <c r="E7" s="83"/>
      <c r="F7" s="122"/>
      <c r="G7" s="122"/>
      <c r="H7" s="122"/>
      <c r="I7" s="122"/>
      <c r="J7" s="122"/>
      <c r="K7" s="122"/>
      <c r="L7" s="122"/>
    </row>
    <row r="8" spans="1:12">
      <c r="A8" s="261" t="s">
        <v>41</v>
      </c>
      <c r="B8" s="124" t="s">
        <v>45</v>
      </c>
      <c r="C8" s="61"/>
      <c r="D8" s="61"/>
      <c r="E8" s="83"/>
      <c r="F8" s="122"/>
      <c r="G8" s="122"/>
      <c r="H8" s="122"/>
      <c r="I8" s="122"/>
      <c r="J8" s="122"/>
      <c r="K8" s="122"/>
      <c r="L8" s="122"/>
    </row>
    <row r="9" spans="1:12">
      <c r="A9" s="261"/>
      <c r="B9" s="125" t="s">
        <v>50</v>
      </c>
      <c r="C9" s="126">
        <f>C10+C11+C12+C13</f>
        <v>0</v>
      </c>
      <c r="D9" s="126">
        <f>D10+D11+D12+D13</f>
        <v>0</v>
      </c>
      <c r="E9" s="177">
        <f>E10+E11+E12+E13</f>
        <v>0</v>
      </c>
      <c r="F9" s="122"/>
      <c r="G9" s="122"/>
      <c r="H9" s="122"/>
      <c r="I9" s="122"/>
      <c r="J9" s="122"/>
      <c r="K9" s="122"/>
      <c r="L9" s="122"/>
    </row>
    <row r="10" spans="1:12">
      <c r="A10" s="261"/>
      <c r="B10" s="127" t="s">
        <v>46</v>
      </c>
      <c r="C10" s="61"/>
      <c r="D10" s="61"/>
      <c r="E10" s="83"/>
      <c r="F10" s="122"/>
      <c r="G10" s="122"/>
      <c r="H10" s="122"/>
      <c r="I10" s="122"/>
      <c r="J10" s="122"/>
      <c r="K10" s="122"/>
      <c r="L10" s="122"/>
    </row>
    <row r="11" spans="1:12">
      <c r="A11" s="261"/>
      <c r="B11" s="127" t="s">
        <v>47</v>
      </c>
      <c r="C11" s="61"/>
      <c r="D11" s="61"/>
      <c r="E11" s="83"/>
      <c r="F11" s="122"/>
      <c r="G11" s="122"/>
      <c r="H11" s="122"/>
      <c r="I11" s="122"/>
      <c r="J11" s="122"/>
      <c r="K11" s="122"/>
      <c r="L11" s="122"/>
    </row>
    <row r="12" spans="1:12">
      <c r="A12" s="261"/>
      <c r="B12" s="127" t="s">
        <v>48</v>
      </c>
      <c r="C12" s="61"/>
      <c r="D12" s="61"/>
      <c r="E12" s="83"/>
      <c r="F12" s="122"/>
      <c r="G12" s="122"/>
      <c r="H12" s="122"/>
      <c r="I12" s="122"/>
      <c r="J12" s="122"/>
      <c r="K12" s="122"/>
      <c r="L12" s="122"/>
    </row>
    <row r="13" spans="1:12">
      <c r="A13" s="261"/>
      <c r="B13" s="127" t="s">
        <v>132</v>
      </c>
      <c r="C13" s="61"/>
      <c r="D13" s="61"/>
      <c r="E13" s="83"/>
      <c r="F13" s="122"/>
      <c r="G13" s="122"/>
      <c r="H13" s="122"/>
      <c r="I13" s="122"/>
      <c r="J13" s="122"/>
      <c r="K13" s="122"/>
      <c r="L13" s="122"/>
    </row>
    <row r="14" spans="1:12">
      <c r="A14" s="261" t="s">
        <v>42</v>
      </c>
      <c r="B14" s="124" t="s">
        <v>45</v>
      </c>
      <c r="C14" s="61"/>
      <c r="D14" s="61"/>
      <c r="E14" s="83"/>
      <c r="F14" s="122"/>
      <c r="G14" s="122"/>
      <c r="H14" s="122"/>
      <c r="I14" s="122"/>
      <c r="J14" s="122"/>
      <c r="K14" s="122"/>
      <c r="L14" s="122"/>
    </row>
    <row r="15" spans="1:12">
      <c r="A15" s="261"/>
      <c r="B15" s="125" t="s">
        <v>50</v>
      </c>
      <c r="C15" s="126">
        <f>C16+C17+C18+C19</f>
        <v>0</v>
      </c>
      <c r="D15" s="126">
        <f>D16+D17+D18+D19</f>
        <v>0</v>
      </c>
      <c r="E15" s="177">
        <f>E16+E17+E18+E19</f>
        <v>0</v>
      </c>
      <c r="F15" s="122"/>
      <c r="G15" s="122"/>
      <c r="H15" s="122"/>
      <c r="I15" s="122"/>
      <c r="J15" s="122"/>
      <c r="K15" s="122"/>
      <c r="L15" s="122"/>
    </row>
    <row r="16" spans="1:12">
      <c r="A16" s="261"/>
      <c r="B16" s="127" t="s">
        <v>46</v>
      </c>
      <c r="C16" s="61"/>
      <c r="D16" s="61"/>
      <c r="E16" s="83"/>
      <c r="F16" s="122"/>
      <c r="G16" s="122"/>
      <c r="H16" s="122"/>
      <c r="I16" s="122"/>
      <c r="J16" s="122"/>
      <c r="K16" s="122"/>
      <c r="L16" s="122"/>
    </row>
    <row r="17" spans="1:12">
      <c r="A17" s="259"/>
      <c r="B17" s="127" t="s">
        <v>47</v>
      </c>
      <c r="C17" s="61"/>
      <c r="D17" s="61"/>
      <c r="E17" s="83"/>
      <c r="F17" s="122"/>
      <c r="G17" s="122"/>
      <c r="H17" s="122"/>
      <c r="I17" s="122"/>
      <c r="J17" s="122"/>
      <c r="K17" s="122"/>
      <c r="L17" s="122"/>
    </row>
    <row r="18" spans="1:12">
      <c r="A18" s="259"/>
      <c r="B18" s="127" t="s">
        <v>48</v>
      </c>
      <c r="C18" s="61"/>
      <c r="D18" s="61"/>
      <c r="E18" s="83"/>
      <c r="F18" s="122"/>
      <c r="G18" s="122"/>
      <c r="H18" s="122"/>
      <c r="I18" s="122"/>
      <c r="J18" s="122"/>
      <c r="K18" s="122"/>
      <c r="L18" s="122"/>
    </row>
    <row r="19" spans="1:12" ht="13.5" thickBot="1">
      <c r="A19" s="262"/>
      <c r="B19" s="178" t="s">
        <v>132</v>
      </c>
      <c r="C19" s="85"/>
      <c r="D19" s="85"/>
      <c r="E19" s="86"/>
      <c r="F19" s="122"/>
      <c r="G19" s="122"/>
      <c r="H19" s="122"/>
      <c r="I19" s="122"/>
      <c r="J19" s="122"/>
      <c r="K19" s="122"/>
      <c r="L19" s="122"/>
    </row>
    <row r="20" spans="1:1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C13" sqref="C13:G16"/>
    </sheetView>
  </sheetViews>
  <sheetFormatPr defaultColWidth="9.140625" defaultRowHeight="12.75"/>
  <cols>
    <col min="1" max="1" width="10.5703125" style="53" bestFit="1" customWidth="1"/>
    <col min="2" max="2" width="54.7109375" style="53" customWidth="1"/>
    <col min="3" max="3" width="26.7109375" style="53" customWidth="1"/>
    <col min="4" max="4" width="34.85546875" style="53" customWidth="1"/>
    <col min="5" max="5" width="26.7109375" style="53" customWidth="1"/>
    <col min="6" max="6" width="25.5703125" style="53" customWidth="1"/>
    <col min="7" max="7" width="25" style="53" customWidth="1"/>
    <col min="8" max="16384" width="9.140625" style="53"/>
  </cols>
  <sheetData>
    <row r="1" spans="1:7">
      <c r="A1" s="51" t="s">
        <v>24</v>
      </c>
      <c r="B1" s="53" t="str">
        <f>'20. LI3'!B1</f>
        <v>Procredit Bank</v>
      </c>
    </row>
    <row r="2" spans="1:7">
      <c r="A2" s="51" t="s">
        <v>25</v>
      </c>
      <c r="B2" s="211">
        <f>'20. LI3'!B2</f>
        <v>44196</v>
      </c>
    </row>
    <row r="3" spans="1:7">
      <c r="B3" s="128"/>
    </row>
    <row r="4" spans="1:7" ht="13.5" thickBot="1">
      <c r="A4" s="77" t="s">
        <v>120</v>
      </c>
      <c r="B4" s="173" t="s">
        <v>129</v>
      </c>
    </row>
    <row r="5" spans="1:7" s="128" customFormat="1">
      <c r="A5" s="129"/>
      <c r="B5" s="58"/>
      <c r="C5" s="130" t="s">
        <v>0</v>
      </c>
      <c r="D5" s="160" t="s">
        <v>1</v>
      </c>
      <c r="E5" s="160" t="s">
        <v>2</v>
      </c>
      <c r="F5" s="160" t="s">
        <v>3</v>
      </c>
      <c r="G5" s="162" t="s">
        <v>4</v>
      </c>
    </row>
    <row r="6" spans="1:7" ht="51">
      <c r="A6" s="131"/>
      <c r="B6" s="132"/>
      <c r="C6" s="133" t="s">
        <v>121</v>
      </c>
      <c r="D6" s="132" t="s">
        <v>122</v>
      </c>
      <c r="E6" s="164" t="s">
        <v>123</v>
      </c>
      <c r="F6" s="164" t="s">
        <v>136</v>
      </c>
      <c r="G6" s="163" t="s">
        <v>124</v>
      </c>
    </row>
    <row r="7" spans="1:7">
      <c r="A7" s="131">
        <v>1</v>
      </c>
      <c r="B7" s="134" t="s">
        <v>138</v>
      </c>
      <c r="C7" s="135">
        <f>SUM(C8:C11)</f>
        <v>0</v>
      </c>
      <c r="D7" s="135">
        <f t="shared" ref="D7:G7" si="0">SUM(D8:D11)</f>
        <v>0</v>
      </c>
      <c r="E7" s="135">
        <f t="shared" si="0"/>
        <v>0</v>
      </c>
      <c r="F7" s="135">
        <f t="shared" si="0"/>
        <v>0</v>
      </c>
      <c r="G7" s="135">
        <f t="shared" si="0"/>
        <v>0</v>
      </c>
    </row>
    <row r="8" spans="1:7">
      <c r="A8" s="131">
        <v>2</v>
      </c>
      <c r="B8" s="136" t="s">
        <v>66</v>
      </c>
      <c r="C8" s="137"/>
      <c r="D8" s="112"/>
      <c r="E8" s="112"/>
      <c r="F8" s="112"/>
      <c r="G8" s="113"/>
    </row>
    <row r="9" spans="1:7">
      <c r="A9" s="131">
        <v>3</v>
      </c>
      <c r="B9" s="136" t="s">
        <v>125</v>
      </c>
      <c r="C9" s="137"/>
      <c r="D9" s="112"/>
      <c r="E9" s="112"/>
      <c r="F9" s="112"/>
      <c r="G9" s="113"/>
    </row>
    <row r="10" spans="1:7">
      <c r="A10" s="131">
        <v>4</v>
      </c>
      <c r="B10" s="138" t="s">
        <v>126</v>
      </c>
      <c r="C10" s="137"/>
      <c r="D10" s="112"/>
      <c r="E10" s="112"/>
      <c r="F10" s="112"/>
      <c r="G10" s="113"/>
    </row>
    <row r="11" spans="1:7">
      <c r="A11" s="131">
        <v>5</v>
      </c>
      <c r="B11" s="136" t="s">
        <v>127</v>
      </c>
      <c r="C11" s="137"/>
      <c r="D11" s="112"/>
      <c r="E11" s="112"/>
      <c r="F11" s="112"/>
      <c r="G11" s="113"/>
    </row>
    <row r="12" spans="1:7">
      <c r="A12" s="131">
        <v>6</v>
      </c>
      <c r="B12" s="105" t="s">
        <v>109</v>
      </c>
      <c r="C12" s="108">
        <f>SUM(C13:C16)</f>
        <v>30735.5</v>
      </c>
      <c r="D12" s="108">
        <f>SUM(D13:D16)</f>
        <v>0</v>
      </c>
      <c r="E12" s="108">
        <f>SUM(E13:E16)</f>
        <v>0</v>
      </c>
      <c r="F12" s="108">
        <f>SUM(F13:F16)</f>
        <v>0</v>
      </c>
      <c r="G12" s="109">
        <f>SUM(G13:G16)</f>
        <v>0</v>
      </c>
    </row>
    <row r="13" spans="1:7">
      <c r="A13" s="131">
        <v>7</v>
      </c>
      <c r="B13" s="136" t="s">
        <v>66</v>
      </c>
      <c r="C13" s="219">
        <v>30735.5</v>
      </c>
      <c r="D13" s="219"/>
      <c r="E13" s="219"/>
      <c r="F13" s="219"/>
      <c r="G13" s="220"/>
    </row>
    <row r="14" spans="1:7">
      <c r="A14" s="131">
        <v>8</v>
      </c>
      <c r="B14" s="136" t="s">
        <v>125</v>
      </c>
      <c r="C14" s="219"/>
      <c r="D14" s="219"/>
      <c r="E14" s="219"/>
      <c r="F14" s="219"/>
      <c r="G14" s="220"/>
    </row>
    <row r="15" spans="1:7">
      <c r="A15" s="131">
        <v>9</v>
      </c>
      <c r="B15" s="138" t="s">
        <v>126</v>
      </c>
      <c r="C15" s="219"/>
      <c r="D15" s="219"/>
      <c r="E15" s="219"/>
      <c r="F15" s="219"/>
      <c r="G15" s="220"/>
    </row>
    <row r="16" spans="1:7">
      <c r="A16" s="131">
        <v>10</v>
      </c>
      <c r="B16" s="136" t="s">
        <v>127</v>
      </c>
      <c r="C16" s="219"/>
      <c r="D16" s="219"/>
      <c r="E16" s="219"/>
      <c r="F16" s="219"/>
      <c r="G16" s="220"/>
    </row>
    <row r="17" spans="1:7">
      <c r="A17" s="131">
        <v>11</v>
      </c>
      <c r="B17" s="105" t="s">
        <v>44</v>
      </c>
      <c r="C17" s="108">
        <f>SUM(C18:C21)</f>
        <v>0</v>
      </c>
      <c r="D17" s="108">
        <f>SUM(D18:D21)</f>
        <v>0</v>
      </c>
      <c r="E17" s="108">
        <f>SUM(E18:E21)</f>
        <v>0</v>
      </c>
      <c r="F17" s="108">
        <f>SUM(F18:F21)</f>
        <v>0</v>
      </c>
      <c r="G17" s="109">
        <f>SUM(G18:G21)</f>
        <v>0</v>
      </c>
    </row>
    <row r="18" spans="1:7">
      <c r="A18" s="131">
        <v>12</v>
      </c>
      <c r="B18" s="136" t="s">
        <v>66</v>
      </c>
      <c r="C18" s="106"/>
      <c r="D18" s="106"/>
      <c r="E18" s="106" t="s">
        <v>6</v>
      </c>
      <c r="F18" s="106"/>
      <c r="G18" s="107"/>
    </row>
    <row r="19" spans="1:7">
      <c r="A19" s="131">
        <v>13</v>
      </c>
      <c r="B19" s="136" t="s">
        <v>125</v>
      </c>
      <c r="C19" s="106"/>
      <c r="D19" s="106"/>
      <c r="E19" s="106"/>
      <c r="F19" s="106"/>
      <c r="G19" s="107"/>
    </row>
    <row r="20" spans="1:7">
      <c r="A20" s="131">
        <v>14</v>
      </c>
      <c r="B20" s="138" t="s">
        <v>126</v>
      </c>
      <c r="C20" s="106"/>
      <c r="D20" s="106"/>
      <c r="E20" s="106"/>
      <c r="F20" s="106"/>
      <c r="G20" s="107"/>
    </row>
    <row r="21" spans="1:7">
      <c r="A21" s="131">
        <v>15</v>
      </c>
      <c r="B21" s="136" t="s">
        <v>127</v>
      </c>
      <c r="C21" s="106"/>
      <c r="D21" s="106"/>
      <c r="E21" s="106"/>
      <c r="F21" s="106"/>
      <c r="G21" s="107"/>
    </row>
    <row r="22" spans="1:7" ht="13.5" thickBot="1">
      <c r="A22" s="131">
        <v>16</v>
      </c>
      <c r="B22" s="139" t="s">
        <v>128</v>
      </c>
      <c r="C22" s="140">
        <f>C12+C17</f>
        <v>30735.5</v>
      </c>
      <c r="D22" s="140">
        <f>D12+D17</f>
        <v>0</v>
      </c>
      <c r="E22" s="140">
        <f>E12+E17</f>
        <v>0</v>
      </c>
      <c r="F22" s="140">
        <f>F12+F17</f>
        <v>0</v>
      </c>
      <c r="G22" s="141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53" bestFit="1" customWidth="1"/>
    <col min="2" max="2" width="89.140625" style="53" bestFit="1" customWidth="1"/>
    <col min="3" max="3" width="15.140625" style="142" customWidth="1"/>
    <col min="4" max="5" width="13.7109375" style="142" customWidth="1"/>
    <col min="6" max="6" width="16.28515625" style="142" customWidth="1"/>
    <col min="7" max="8" width="13.7109375" style="142" customWidth="1"/>
    <col min="9" max="9" width="17.5703125" style="142" customWidth="1"/>
    <col min="10" max="10" width="14.5703125" style="142" customWidth="1"/>
    <col min="11" max="12" width="13.7109375" style="142" customWidth="1"/>
    <col min="13" max="13" width="15" style="142" customWidth="1"/>
    <col min="14" max="15" width="13.7109375" style="142" customWidth="1"/>
    <col min="16" max="17" width="15.7109375" style="142" customWidth="1"/>
    <col min="18" max="18" width="9.140625" style="142"/>
    <col min="19" max="16384" width="9.140625" style="53"/>
  </cols>
  <sheetData>
    <row r="1" spans="1:15">
      <c r="A1" s="53" t="s">
        <v>24</v>
      </c>
      <c r="B1" s="53" t="str">
        <f>'20. LI3'!B1</f>
        <v>Procredit Bank</v>
      </c>
    </row>
    <row r="2" spans="1:15">
      <c r="A2" s="53" t="s">
        <v>25</v>
      </c>
      <c r="B2" s="210">
        <f>'20. LI3'!B2</f>
        <v>44196</v>
      </c>
    </row>
    <row r="4" spans="1:15" ht="13.5" thickBot="1">
      <c r="A4" s="77" t="s">
        <v>49</v>
      </c>
      <c r="B4" s="174" t="s">
        <v>23</v>
      </c>
    </row>
    <row r="5" spans="1:15">
      <c r="A5" s="63"/>
      <c r="B5" s="143"/>
      <c r="C5" s="159" t="s">
        <v>0</v>
      </c>
      <c r="D5" s="159" t="s">
        <v>1</v>
      </c>
      <c r="E5" s="159" t="s">
        <v>2</v>
      </c>
      <c r="F5" s="159" t="s">
        <v>3</v>
      </c>
      <c r="G5" s="159" t="s">
        <v>4</v>
      </c>
      <c r="H5" s="159" t="s">
        <v>5</v>
      </c>
      <c r="I5" s="159" t="s">
        <v>9</v>
      </c>
      <c r="J5" s="159" t="s">
        <v>10</v>
      </c>
      <c r="K5" s="159" t="s">
        <v>133</v>
      </c>
      <c r="L5" s="159" t="s">
        <v>11</v>
      </c>
      <c r="M5" s="159" t="s">
        <v>12</v>
      </c>
      <c r="N5" s="159" t="s">
        <v>13</v>
      </c>
      <c r="O5" s="144" t="s">
        <v>14</v>
      </c>
    </row>
    <row r="6" spans="1:15" ht="12.75" customHeight="1">
      <c r="A6" s="64"/>
      <c r="B6" s="66"/>
      <c r="C6" s="263" t="s">
        <v>134</v>
      </c>
      <c r="D6" s="263"/>
      <c r="E6" s="263"/>
      <c r="F6" s="265" t="s">
        <v>52</v>
      </c>
      <c r="G6" s="265"/>
      <c r="H6" s="265"/>
      <c r="I6" s="265"/>
      <c r="J6" s="265"/>
      <c r="K6" s="265"/>
      <c r="L6" s="265"/>
      <c r="M6" s="265" t="s">
        <v>58</v>
      </c>
      <c r="N6" s="265"/>
      <c r="O6" s="264"/>
    </row>
    <row r="7" spans="1:15" ht="15" customHeight="1">
      <c r="A7" s="64"/>
      <c r="B7" s="66"/>
      <c r="C7" s="265" t="s">
        <v>139</v>
      </c>
      <c r="D7" s="265" t="s">
        <v>140</v>
      </c>
      <c r="E7" s="265" t="s">
        <v>51</v>
      </c>
      <c r="F7" s="265" t="s">
        <v>53</v>
      </c>
      <c r="G7" s="265"/>
      <c r="H7" s="265" t="s">
        <v>54</v>
      </c>
      <c r="I7" s="265" t="s">
        <v>55</v>
      </c>
      <c r="J7" s="265"/>
      <c r="K7" s="266" t="s">
        <v>56</v>
      </c>
      <c r="L7" s="266"/>
      <c r="M7" s="263" t="s">
        <v>143</v>
      </c>
      <c r="N7" s="263" t="s">
        <v>144</v>
      </c>
      <c r="O7" s="264" t="s">
        <v>59</v>
      </c>
    </row>
    <row r="8" spans="1:15" ht="25.5">
      <c r="A8" s="64"/>
      <c r="B8" s="66"/>
      <c r="C8" s="265"/>
      <c r="D8" s="265"/>
      <c r="E8" s="265"/>
      <c r="F8" s="164" t="s">
        <v>141</v>
      </c>
      <c r="G8" s="164" t="s">
        <v>142</v>
      </c>
      <c r="H8" s="265"/>
      <c r="I8" s="164" t="s">
        <v>139</v>
      </c>
      <c r="J8" s="164" t="s">
        <v>140</v>
      </c>
      <c r="K8" s="166" t="s">
        <v>146</v>
      </c>
      <c r="L8" s="166" t="s">
        <v>57</v>
      </c>
      <c r="M8" s="263"/>
      <c r="N8" s="263"/>
      <c r="O8" s="264"/>
    </row>
    <row r="9" spans="1:15">
      <c r="A9" s="145"/>
      <c r="B9" s="146" t="s">
        <v>43</v>
      </c>
      <c r="C9" s="147"/>
      <c r="D9" s="147"/>
      <c r="E9" s="148"/>
      <c r="F9" s="149"/>
      <c r="G9" s="149"/>
      <c r="H9" s="65"/>
      <c r="I9" s="65"/>
      <c r="J9" s="65"/>
      <c r="K9" s="65"/>
      <c r="L9" s="65"/>
      <c r="M9" s="149"/>
      <c r="N9" s="149"/>
      <c r="O9" s="150"/>
    </row>
    <row r="10" spans="1:15">
      <c r="A10" s="64">
        <v>1</v>
      </c>
      <c r="B10" s="151" t="s">
        <v>50</v>
      </c>
      <c r="C10" s="152">
        <f>SUM(C11:C17)</f>
        <v>0</v>
      </c>
      <c r="D10" s="152">
        <f>SUM(D11:D17)</f>
        <v>0</v>
      </c>
      <c r="E10" s="152">
        <f>SUM(E11:E17)</f>
        <v>0</v>
      </c>
      <c r="F10" s="153">
        <f t="shared" ref="F10:O10" si="0">SUM(F11:F17)</f>
        <v>0</v>
      </c>
      <c r="G10" s="153">
        <f t="shared" si="0"/>
        <v>0</v>
      </c>
      <c r="H10" s="152">
        <f t="shared" si="0"/>
        <v>0</v>
      </c>
      <c r="I10" s="152">
        <f t="shared" si="0"/>
        <v>0</v>
      </c>
      <c r="J10" s="152">
        <f t="shared" si="0"/>
        <v>0</v>
      </c>
      <c r="K10" s="152">
        <f t="shared" si="0"/>
        <v>0</v>
      </c>
      <c r="L10" s="152">
        <f t="shared" si="0"/>
        <v>0</v>
      </c>
      <c r="M10" s="153">
        <f>SUM(M11:M17)</f>
        <v>0</v>
      </c>
      <c r="N10" s="153">
        <f t="shared" si="0"/>
        <v>0</v>
      </c>
      <c r="O10" s="154">
        <f t="shared" si="0"/>
        <v>0</v>
      </c>
    </row>
    <row r="11" spans="1:15">
      <c r="A11" s="64">
        <v>1.1000000000000001</v>
      </c>
      <c r="B11" s="66"/>
      <c r="C11" s="60"/>
      <c r="D11" s="60"/>
      <c r="E11" s="152">
        <f t="shared" ref="E11:E17" si="1">C11+D11</f>
        <v>0</v>
      </c>
      <c r="F11" s="60"/>
      <c r="G11" s="60"/>
      <c r="H11" s="60"/>
      <c r="I11" s="60"/>
      <c r="J11" s="60"/>
      <c r="K11" s="155"/>
      <c r="L11" s="155"/>
      <c r="M11" s="152">
        <f>C11+F11-H11-I11</f>
        <v>0</v>
      </c>
      <c r="N11" s="152">
        <f>D11+G11+H11-J11+K11-L11</f>
        <v>0</v>
      </c>
      <c r="O11" s="154">
        <f t="shared" ref="O11:O17" si="2">M11+N11</f>
        <v>0</v>
      </c>
    </row>
    <row r="12" spans="1:15">
      <c r="A12" s="64">
        <v>1.2</v>
      </c>
      <c r="B12" s="66"/>
      <c r="C12" s="60"/>
      <c r="D12" s="60"/>
      <c r="E12" s="152">
        <f t="shared" si="1"/>
        <v>0</v>
      </c>
      <c r="F12" s="60"/>
      <c r="G12" s="60"/>
      <c r="H12" s="60"/>
      <c r="I12" s="60"/>
      <c r="J12" s="60"/>
      <c r="K12" s="155"/>
      <c r="L12" s="155"/>
      <c r="M12" s="152">
        <f t="shared" ref="M12:M17" si="3">C12+F12-H12-I12</f>
        <v>0</v>
      </c>
      <c r="N12" s="152">
        <f t="shared" ref="N12:N17" si="4">D12+G12+H12-J12+K12-L12</f>
        <v>0</v>
      </c>
      <c r="O12" s="154">
        <f t="shared" si="2"/>
        <v>0</v>
      </c>
    </row>
    <row r="13" spans="1:15">
      <c r="A13" s="64">
        <v>1.3</v>
      </c>
      <c r="B13" s="66"/>
      <c r="C13" s="60"/>
      <c r="D13" s="60"/>
      <c r="E13" s="152">
        <f t="shared" si="1"/>
        <v>0</v>
      </c>
      <c r="F13" s="60"/>
      <c r="G13" s="60"/>
      <c r="H13" s="60"/>
      <c r="I13" s="60"/>
      <c r="J13" s="60"/>
      <c r="K13" s="155"/>
      <c r="L13" s="155"/>
      <c r="M13" s="152">
        <f t="shared" si="3"/>
        <v>0</v>
      </c>
      <c r="N13" s="152">
        <f t="shared" si="4"/>
        <v>0</v>
      </c>
      <c r="O13" s="154">
        <f t="shared" si="2"/>
        <v>0</v>
      </c>
    </row>
    <row r="14" spans="1:15">
      <c r="A14" s="64">
        <v>1.4</v>
      </c>
      <c r="B14" s="66"/>
      <c r="C14" s="60"/>
      <c r="D14" s="60"/>
      <c r="E14" s="152">
        <f t="shared" si="1"/>
        <v>0</v>
      </c>
      <c r="F14" s="60"/>
      <c r="G14" s="60"/>
      <c r="H14" s="60"/>
      <c r="I14" s="60"/>
      <c r="J14" s="60"/>
      <c r="K14" s="155"/>
      <c r="L14" s="155"/>
      <c r="M14" s="152">
        <f t="shared" si="3"/>
        <v>0</v>
      </c>
      <c r="N14" s="152">
        <f t="shared" si="4"/>
        <v>0</v>
      </c>
      <c r="O14" s="154">
        <f t="shared" si="2"/>
        <v>0</v>
      </c>
    </row>
    <row r="15" spans="1:15">
      <c r="A15" s="64">
        <v>1.5</v>
      </c>
      <c r="B15" s="66"/>
      <c r="C15" s="60"/>
      <c r="D15" s="60"/>
      <c r="E15" s="152">
        <f t="shared" si="1"/>
        <v>0</v>
      </c>
      <c r="F15" s="60"/>
      <c r="G15" s="60"/>
      <c r="H15" s="60"/>
      <c r="I15" s="60"/>
      <c r="J15" s="60"/>
      <c r="K15" s="155"/>
      <c r="L15" s="155"/>
      <c r="M15" s="152">
        <f t="shared" si="3"/>
        <v>0</v>
      </c>
      <c r="N15" s="152">
        <f t="shared" si="4"/>
        <v>0</v>
      </c>
      <c r="O15" s="154">
        <f t="shared" si="2"/>
        <v>0</v>
      </c>
    </row>
    <row r="16" spans="1:15">
      <c r="A16" s="64">
        <v>1.6</v>
      </c>
      <c r="B16" s="66"/>
      <c r="C16" s="60"/>
      <c r="D16" s="60"/>
      <c r="E16" s="152">
        <f t="shared" si="1"/>
        <v>0</v>
      </c>
      <c r="F16" s="60"/>
      <c r="G16" s="60"/>
      <c r="H16" s="60"/>
      <c r="I16" s="60"/>
      <c r="J16" s="60"/>
      <c r="K16" s="155"/>
      <c r="L16" s="155"/>
      <c r="M16" s="152">
        <f>C16+F16-H16-I16</f>
        <v>0</v>
      </c>
      <c r="N16" s="152">
        <f t="shared" si="4"/>
        <v>0</v>
      </c>
      <c r="O16" s="154">
        <f t="shared" si="2"/>
        <v>0</v>
      </c>
    </row>
    <row r="17" spans="1:15">
      <c r="A17" s="64" t="s">
        <v>8</v>
      </c>
      <c r="B17" s="66"/>
      <c r="C17" s="60"/>
      <c r="D17" s="60"/>
      <c r="E17" s="152">
        <f t="shared" si="1"/>
        <v>0</v>
      </c>
      <c r="F17" s="60"/>
      <c r="G17" s="60"/>
      <c r="H17" s="60"/>
      <c r="I17" s="60"/>
      <c r="J17" s="60"/>
      <c r="K17" s="155"/>
      <c r="L17" s="155"/>
      <c r="M17" s="152">
        <f t="shared" si="3"/>
        <v>0</v>
      </c>
      <c r="N17" s="152">
        <f t="shared" si="4"/>
        <v>0</v>
      </c>
      <c r="O17" s="154">
        <f t="shared" si="2"/>
        <v>0</v>
      </c>
    </row>
    <row r="18" spans="1:15">
      <c r="A18" s="145"/>
      <c r="B18" s="79" t="s">
        <v>44</v>
      </c>
      <c r="C18" s="147"/>
      <c r="D18" s="147"/>
      <c r="E18" s="147"/>
      <c r="F18" s="147"/>
      <c r="G18" s="147"/>
      <c r="H18" s="147"/>
      <c r="I18" s="147"/>
      <c r="J18" s="147"/>
      <c r="K18" s="156"/>
      <c r="L18" s="156"/>
      <c r="M18" s="147"/>
      <c r="N18" s="147"/>
      <c r="O18" s="157"/>
    </row>
    <row r="19" spans="1:15">
      <c r="A19" s="64">
        <v>2</v>
      </c>
      <c r="B19" s="158" t="s">
        <v>50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>
        <f t="shared" ref="M19" si="5">C19+F19-H19-I19</f>
        <v>0</v>
      </c>
      <c r="N19" s="152">
        <f t="shared" ref="N19" si="6">D19+G19+H19-J19+K19-L19</f>
        <v>0</v>
      </c>
      <c r="O19" s="154">
        <f t="shared" ref="O19" si="7">M19+N19</f>
        <v>0</v>
      </c>
    </row>
    <row r="20" spans="1:15">
      <c r="A20" s="79"/>
      <c r="B20" s="79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2021-05-14T12:09:41Z</dcterms:modified>
</cp:coreProperties>
</file>