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D67BEDD8-7E2A-4A83-AD7F-F3971F36E29E}" xr6:coauthVersionLast="44" xr6:coauthVersionMax="44" xr10:uidLastSave="{00000000-0000-0000-0000-000000000000}"/>
  <bookViews>
    <workbookView xWindow="-120" yWindow="-120" windowWidth="29040" windowHeight="15840" tabRatio="919" activeTab="5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67" l="1"/>
  <c r="P28" i="67"/>
  <c r="P29" i="67"/>
  <c r="P30" i="67"/>
  <c r="T11" i="67"/>
  <c r="T12" i="67"/>
  <c r="T13" i="67"/>
  <c r="T14" i="67"/>
  <c r="T15" i="67"/>
  <c r="T16" i="67"/>
  <c r="T17" i="67"/>
  <c r="T18" i="67"/>
  <c r="E20" i="67"/>
  <c r="F20" i="67"/>
  <c r="G20" i="67"/>
  <c r="H20" i="67"/>
  <c r="I20" i="67"/>
  <c r="J20" i="67"/>
  <c r="K20" i="67"/>
  <c r="L20" i="67"/>
  <c r="M20" i="67"/>
  <c r="N20" i="67"/>
  <c r="O20" i="67"/>
  <c r="P20" i="67"/>
  <c r="Q20" i="67"/>
  <c r="R20" i="67"/>
  <c r="S20" i="67"/>
  <c r="E10" i="40" l="1"/>
  <c r="D10" i="40"/>
  <c r="C10" i="40"/>
  <c r="F10" i="40"/>
  <c r="G10" i="40" s="1"/>
  <c r="N19" i="63"/>
  <c r="M19" i="63"/>
  <c r="O19" i="63" s="1"/>
  <c r="D15" i="48"/>
  <c r="G12" i="50"/>
  <c r="G17" i="50"/>
  <c r="G22" i="50"/>
  <c r="F17" i="50"/>
  <c r="E17" i="50"/>
  <c r="D17" i="50"/>
  <c r="D12" i="50"/>
  <c r="D22" i="50" s="1"/>
  <c r="C17" i="50"/>
  <c r="F12" i="50"/>
  <c r="F22" i="50"/>
  <c r="E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26" i="67"/>
  <c r="P25" i="67"/>
  <c r="D20" i="67"/>
  <c r="C20" i="67"/>
  <c r="T19" i="67"/>
  <c r="T10" i="67"/>
  <c r="T9" i="67"/>
  <c r="E22" i="50"/>
  <c r="E15" i="72"/>
  <c r="D15" i="72"/>
  <c r="C15" i="72"/>
  <c r="E9" i="72"/>
  <c r="D9" i="72"/>
  <c r="C9" i="72"/>
  <c r="N12" i="63"/>
  <c r="N13" i="63"/>
  <c r="N14" i="63"/>
  <c r="N15" i="63"/>
  <c r="N16" i="63"/>
  <c r="N17" i="63"/>
  <c r="N11" i="63"/>
  <c r="M16" i="63"/>
  <c r="M12" i="63"/>
  <c r="O12" i="63" s="1"/>
  <c r="M13" i="63"/>
  <c r="O13" i="63" s="1"/>
  <c r="M14" i="63"/>
  <c r="O14" i="63" s="1"/>
  <c r="M15" i="63"/>
  <c r="O15" i="63" s="1"/>
  <c r="M17" i="63"/>
  <c r="M11" i="63"/>
  <c r="O11" i="63" s="1"/>
  <c r="E11" i="63"/>
  <c r="E17" i="63"/>
  <c r="D10" i="63"/>
  <c r="C10" i="63"/>
  <c r="F10" i="63"/>
  <c r="G10" i="63"/>
  <c r="H10" i="63"/>
  <c r="I10" i="63"/>
  <c r="J10" i="63"/>
  <c r="K10" i="63"/>
  <c r="L10" i="63"/>
  <c r="N10" i="63"/>
  <c r="O17" i="63"/>
  <c r="O16" i="63"/>
  <c r="E12" i="63"/>
  <c r="E10" i="63" s="1"/>
  <c r="E13" i="63"/>
  <c r="E14" i="63"/>
  <c r="E15" i="63"/>
  <c r="E16" i="63"/>
  <c r="D22" i="48" l="1"/>
  <c r="E22" i="48"/>
  <c r="N47" i="67"/>
  <c r="P33" i="67"/>
  <c r="T20" i="67"/>
  <c r="O10" i="63"/>
  <c r="M1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<sst xmlns="http://schemas.openxmlformats.org/spreadsheetml/2006/main" count="285" uniqueCount="176">
  <si>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</si>
  <si>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</si>
  <si>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</si>
  <si>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</si>
  <si>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</si>
  <si>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</si>
  <si>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</si>
  <si>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</si>
  <si>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</si>
  <si>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</si>
  <si>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</si>
  <si>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</si>
  <si>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</si>
  <si>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</si>
  <si>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</si>
  <si>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</si>
  <si>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</si>
  <si>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</si>
  <si>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</si>
  <si>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</si>
  <si>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</si>
  <si>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</si>
  <si>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</si>
  <si>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</si>
  <si>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</si>
  <si>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</si>
  <si>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</si>
  <si>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</si>
  <si>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</si>
  <si>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</si>
  <si>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</si>
  <si>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</si>
  <si>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</si>
  <si>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</si>
  <si>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</si>
  <si>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</si>
  <si>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</si>
  <si>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</si>
  <si>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</si>
  <si>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</si>
  <si>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</si>
  <si>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</si>
  <si>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</si>
  <si>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</si>
  <si>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</si>
  <si>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</si>
  <si>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</si>
  <si>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</si>
  <si>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</si>
  <si>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</si>
  <si>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</si>
  <si>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</si>
  <si>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</si>
  <si>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</si>
  <si>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</si>
  <si>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</si>
  <si>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</si>
  <si>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</si>
  <si>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</si>
  <si>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</si>
  <si>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</si>
  <si>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</si>
  <si>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</si>
  <si>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</si>
  <si>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</si>
  <si>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</si>
  <si>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</si>
  <si>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</si>
  <si>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</si>
  <si>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</si>
  <si>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</si>
  <si>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</si>
  <si>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</si>
  <si>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</si>
  <si>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</si>
  <si>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</si>
  <si>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</si>
  <si>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</si>
  <si>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</si>
  <si>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</si>
  <si>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</si>
  <si>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</si>
  <si>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</si>
  <si>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</si>
  <si>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</si>
  <si>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</si>
  <si>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</si>
  <si>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</si>
  <si>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</si>
  <si>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</si>
  <si>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</si>
  <si>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</si>
  <si>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</si>
  <si>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</si>
  <si>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</si>
  <si>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</si>
  <si>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</si>
  <si>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</si>
  <si>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</si>
  <si>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</si>
  <si>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</si>
  <si>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</si>
  <si>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</si>
  <si>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</si>
  <si>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</si>
  <si>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</si>
  <si>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</si>
  <si>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</si>
  <si>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</si>
  <si>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</si>
  <si>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</si>
  <si>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</si>
  <si>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</si>
  <si>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</si>
  <si>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</si>
  <si>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</si>
  <si>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</si>
  <si>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</si>
  <si>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</si>
  <si>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</si>
  <si>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</si>
  <si>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</si>
  <si>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</si>
  <si>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</si>
  <si>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</si>
  <si>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</si>
  <si>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</si>
  <si>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</si>
  <si>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</si>
  <si>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</si>
  <si>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</si>
  <si>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</si>
  <si>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</si>
  <si>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</si>
  <si>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</si>
  <si>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</si>
  <si>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</si>
  <si>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</si>
  <si>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</si>
  <si>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</si>
  <si>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</si>
  <si>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</si>
  <si>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</si>
  <si>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</si>
  <si>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</si>
  <si>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</si>
  <si>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</si>
  <si>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</si>
  <si>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</si>
  <si>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</si>
  <si>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</si>
  <si>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</si>
  <si>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</si>
  <si>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</si>
  <si>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</si>
  <si>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</si>
  <si>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Deferred income tax assets</t>
  </si>
  <si>
    <t>Other assets</t>
  </si>
  <si>
    <t>Amounts due to credit institutions</t>
  </si>
  <si>
    <t>Amounts due to customers</t>
  </si>
  <si>
    <t>Provisions for guarantees and letters of credit</t>
  </si>
  <si>
    <t>Other liabilities</t>
  </si>
  <si>
    <t>Share capital</t>
  </si>
  <si>
    <t>Retained earnings</t>
  </si>
  <si>
    <t>Other reserves</t>
  </si>
  <si>
    <t xml:space="preserve">*   დამგვალებებიდან გამომდინარე  სხვა აქტივები , სხვა ვალდებულებები და  გაუნაწილებელი მოგება  მცირედით არ ემთხვევა გამოქვეყნებულ ფასს  ფინანსურ ანგარიშგებაში მოცემული საბალანსო ღირებულებებს </t>
  </si>
  <si>
    <t>Pasha Bank Georgia</t>
  </si>
  <si>
    <t>T-2018</t>
  </si>
  <si>
    <t>T-2017</t>
  </si>
  <si>
    <t>Right of use assets</t>
  </si>
  <si>
    <t>Income tax asset</t>
  </si>
  <si>
    <t>Subordinated debt</t>
  </si>
  <si>
    <t>Deferred income tax liability</t>
  </si>
  <si>
    <t>Lease Liabilities</t>
  </si>
  <si>
    <t>Additional paid-in capital</t>
  </si>
  <si>
    <t>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</si>
</sst>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4" fillId="0" borderId="2" xfId="0" applyNumberFormat="1" applyFont="1" applyBorder="1"/>
    <xf numFmtId="3" fontId="95" fillId="0" borderId="2" xfId="0" applyNumberFormat="1" applyFont="1" applyBorder="1"/>
    <xf numFmtId="43" fontId="95" fillId="0" borderId="2" xfId="20956" applyFont="1" applyBorder="1"/>
    <xf numFmtId="1" fontId="95" fillId="0" borderId="2" xfId="0" applyNumberFormat="1" applyFont="1" applyFill="1" applyBorder="1"/>
    <xf numFmtId="193" fontId="3" fillId="0" borderId="1" xfId="0" applyNumberFormat="1" applyFont="1" applyFill="1" applyBorder="1" applyAlignment="1" applyProtection="1">
      <alignment horizontal="center" vertical="center"/>
      <protection locked="0"/>
    </xf>
    <xf numFmtId="193" fontId="3" fillId="0" borderId="1" xfId="0" applyNumberFormat="1" applyFont="1" applyBorder="1" applyProtection="1">
      <protection locked="0"/>
    </xf>
    <xf numFmtId="193" fontId="3" fillId="0" borderId="1" xfId="0" applyNumberFormat="1" applyFont="1" applyBorder="1" applyAlignment="1" applyProtection="1">
      <alignment horizontal="center" vertical="center"/>
      <protection locked="0"/>
    </xf>
    <xf numFmtId="1" fontId="95" fillId="0" borderId="1" xfId="0" applyNumberFormat="1" applyFont="1" applyBorder="1"/>
    <xf numFmtId="3" fontId="95" fillId="0" borderId="2" xfId="0" applyNumberFormat="1" applyFont="1" applyFill="1" applyBorder="1"/>
    <xf numFmtId="193" fontId="3" fillId="0" borderId="14" xfId="0" applyNumberFormat="1" applyFont="1" applyBorder="1" applyProtection="1">
      <protection locked="0"/>
    </xf>
    <xf numFmtId="193" fontId="3" fillId="0" borderId="17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96" fillId="0" borderId="2" xfId="0" applyNumberFormat="1" applyFont="1" applyBorder="1" applyAlignment="1" applyProtection="1">
      <alignment vertical="center" wrapText="1"/>
      <protection locked="0"/>
    </xf>
    <xf numFmtId="193" fontId="96" fillId="0" borderId="2" xfId="0" applyNumberFormat="1" applyFont="1" applyBorder="1" applyAlignment="1" applyProtection="1">
      <alignment horizontal="center" vertical="center" wrapText="1"/>
      <protection locked="0"/>
    </xf>
    <xf numFmtId="0" fontId="95" fillId="0" borderId="2" xfId="0" applyFont="1" applyBorder="1"/>
    <xf numFmtId="0" fontId="97" fillId="0" borderId="2" xfId="0" applyFont="1" applyBorder="1"/>
    <xf numFmtId="179" fontId="6" fillId="0" borderId="0" xfId="8" applyNumberFormat="1" applyFont="1" applyFill="1" applyBorder="1" applyAlignment="1" applyProtection="1"/>
    <xf numFmtId="0" fontId="3" fillId="0" borderId="2" xfId="0" applyFont="1" applyBorder="1" applyAlignment="1">
      <alignment horizontal="center" vertical="center" wrapText="1"/>
    </xf>
    <xf numFmtId="43" fontId="3" fillId="0" borderId="2" xfId="20956" applyFont="1" applyBorder="1" applyAlignment="1" applyProtection="1">
      <alignment horizontal="center" vertical="center"/>
      <protection locked="0"/>
    </xf>
    <xf numFmtId="43" fontId="0" fillId="0" borderId="0" xfId="20956" applyFont="1" applyAlignment="1">
      <alignment horizontal="left" vertical="center"/>
    </xf>
    <xf numFmtId="43" fontId="3" fillId="0" borderId="2" xfId="20956" applyFont="1" applyFill="1" applyBorder="1" applyAlignment="1" applyProtection="1">
      <alignment horizontal="center" vertical="center"/>
      <protection locked="0"/>
    </xf>
    <xf numFmtId="3" fontId="95" fillId="0" borderId="2" xfId="0" applyNumberFormat="1" applyFont="1" applyFill="1" applyBorder="1" applyAlignment="1">
      <alignment horizontal="center"/>
    </xf>
    <xf numFmtId="43" fontId="3" fillId="0" borderId="1" xfId="20956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179" fontId="6" fillId="0" borderId="0" xfId="8" applyNumberFormat="1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0" fillId="0" borderId="2" xfId="20956" applyFont="1" applyBorder="1" applyAlignment="1">
      <alignment horizontal="left" vertical="center"/>
    </xf>
    <xf numFmtId="193" fontId="91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a.kumsiashvili\Downloads\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pshbgeo.local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40" sqref="B40"/>
    </sheetView>
  </sheetViews>
  <sheetFormatPr defaultRowHeight="15"/>
  <cols>
    <col min="1" max="1" width="9.7109375" style="36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34" t="s">
        <v>15</v>
      </c>
      <c r="B1" s="56" t="s">
        <v>17</v>
      </c>
      <c r="C1" s="28"/>
    </row>
    <row r="2" spans="1:3" s="30" customFormat="1">
      <c r="A2" s="35">
        <v>20</v>
      </c>
      <c r="B2" s="31" t="s">
        <v>19</v>
      </c>
      <c r="C2" s="12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130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30">
      <c r="A11" s="37"/>
      <c r="B11" s="187" t="s">
        <v>149</v>
      </c>
      <c r="C11" s="28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7"/>
  <sheetViews>
    <sheetView zoomScaleNormal="100" workbookViewId="0">
      <pane xSplit="1" ySplit="4" topLeftCell="F5" activePane="bottomRight" state="frozen"/>
      <selection activeCell="L18" sqref="L18"/>
      <selection pane="topRight" activeCell="L18" sqref="L18"/>
      <selection pane="bottomLeft" activeCell="L18" sqref="L18"/>
      <selection pane="bottomRight" activeCell="R47" sqref="R47"/>
    </sheetView>
  </sheetViews>
  <sheetFormatPr defaultRowHeight="12.75"/>
  <cols>
    <col min="1" max="1" width="10.5703125" style="2" bestFit="1" customWidth="1"/>
    <col min="2" max="2" width="52" style="2" bestFit="1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.42578125" style="2" bestFit="1" customWidth="1"/>
    <col min="8" max="8" width="13.5703125" style="2" bestFit="1" customWidth="1"/>
    <col min="9" max="9" width="14.28515625" style="2" bestFit="1" customWidth="1"/>
    <col min="10" max="10" width="12" style="2" customWidth="1"/>
    <col min="11" max="11" width="13.5703125" style="2" bestFit="1" customWidth="1"/>
    <col min="12" max="12" width="14.5703125" style="2" bestFit="1" customWidth="1"/>
    <col min="13" max="13" width="12.85546875" style="2" customWidth="1"/>
    <col min="14" max="14" width="14.5703125" style="2" bestFit="1" customWidth="1"/>
    <col min="15" max="15" width="12.42578125" style="2" bestFit="1" customWidth="1"/>
    <col min="16" max="16" width="13.28515625" style="2" customWidth="1"/>
    <col min="17" max="17" width="10.7109375" style="2" customWidth="1"/>
    <col min="18" max="19" width="12.42578125" style="2" bestFit="1" customWidth="1"/>
    <col min="20" max="20" width="13.7109375" style="2" customWidth="1"/>
    <col min="21" max="16384" width="9.140625" style="2"/>
  </cols>
  <sheetData>
    <row r="1" spans="1:20" ht="15">
      <c r="A1" s="4" t="s">
        <v>24</v>
      </c>
      <c r="B1" s="38" t="s">
        <v>166</v>
      </c>
      <c r="C1" s="213"/>
    </row>
    <row r="2" spans="1:20" s="5" customFormat="1" ht="15.75" customHeight="1">
      <c r="A2" s="5" t="s">
        <v>25</v>
      </c>
      <c r="B2" s="206">
        <v>43496</v>
      </c>
      <c r="C2" s="214"/>
    </row>
    <row r="3" spans="1:20">
      <c r="A3" s="22"/>
      <c r="B3" s="38"/>
      <c r="C3" s="12"/>
      <c r="D3" s="12"/>
      <c r="E3" s="6"/>
      <c r="F3" s="7"/>
    </row>
    <row r="4" spans="1:20" ht="13.5" thickBot="1">
      <c r="A4" s="39" t="s">
        <v>146</v>
      </c>
      <c r="B4" s="233" t="s">
        <v>19</v>
      </c>
      <c r="C4" s="234"/>
      <c r="D4" s="12"/>
      <c r="E4" s="6"/>
      <c r="F4" s="7"/>
    </row>
    <row r="5" spans="1:20">
      <c r="A5" s="40"/>
      <c r="B5" s="41" t="s">
        <v>0</v>
      </c>
      <c r="C5" s="23" t="s">
        <v>1</v>
      </c>
      <c r="D5" s="24" t="s">
        <v>2</v>
      </c>
      <c r="E5" s="17" t="s">
        <v>3</v>
      </c>
      <c r="F5" s="17" t="s">
        <v>4</v>
      </c>
      <c r="G5" s="224" t="s">
        <v>5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</row>
    <row r="6" spans="1:20" ht="16.899999999999999" customHeight="1">
      <c r="A6" s="235"/>
      <c r="B6" s="237" t="s">
        <v>61</v>
      </c>
      <c r="C6" s="219" t="s">
        <v>62</v>
      </c>
      <c r="D6" s="219" t="s">
        <v>63</v>
      </c>
      <c r="E6" s="219" t="s">
        <v>64</v>
      </c>
      <c r="F6" s="219" t="s">
        <v>65</v>
      </c>
      <c r="G6" s="238" t="s">
        <v>66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</row>
    <row r="7" spans="1:20" ht="14.45" customHeight="1">
      <c r="A7" s="235"/>
      <c r="B7" s="237"/>
      <c r="C7" s="220"/>
      <c r="D7" s="220"/>
      <c r="E7" s="220"/>
      <c r="F7" s="220"/>
      <c r="G7" s="19">
        <v>1</v>
      </c>
      <c r="H7" s="57">
        <v>2</v>
      </c>
      <c r="I7" s="57">
        <v>3</v>
      </c>
      <c r="J7" s="57">
        <v>4</v>
      </c>
      <c r="K7" s="57">
        <v>5</v>
      </c>
      <c r="L7" s="57">
        <v>6.1</v>
      </c>
      <c r="M7" s="57">
        <v>6.2</v>
      </c>
      <c r="N7" s="57">
        <v>6</v>
      </c>
      <c r="O7" s="57">
        <v>7</v>
      </c>
      <c r="P7" s="57">
        <v>8</v>
      </c>
      <c r="Q7" s="57">
        <v>9</v>
      </c>
      <c r="R7" s="57">
        <v>10</v>
      </c>
      <c r="S7" s="57">
        <v>11</v>
      </c>
      <c r="T7" s="58">
        <v>12</v>
      </c>
    </row>
    <row r="8" spans="1:20" ht="49.5">
      <c r="A8" s="235"/>
      <c r="B8" s="237"/>
      <c r="C8" s="221"/>
      <c r="D8" s="221"/>
      <c r="E8" s="221"/>
      <c r="F8" s="221"/>
      <c r="G8" s="174" t="s">
        <v>67</v>
      </c>
      <c r="H8" s="175" t="s">
        <v>68</v>
      </c>
      <c r="I8" s="175" t="s">
        <v>69</v>
      </c>
      <c r="J8" s="175" t="s">
        <v>70</v>
      </c>
      <c r="K8" s="175" t="s">
        <v>71</v>
      </c>
      <c r="L8" s="67" t="s">
        <v>72</v>
      </c>
      <c r="M8" s="175" t="s">
        <v>73</v>
      </c>
      <c r="N8" s="175" t="s">
        <v>74</v>
      </c>
      <c r="O8" s="18" t="s">
        <v>75</v>
      </c>
      <c r="P8" s="18" t="s">
        <v>76</v>
      </c>
      <c r="Q8" s="175" t="s">
        <v>77</v>
      </c>
      <c r="R8" s="175" t="s">
        <v>78</v>
      </c>
      <c r="S8" s="175" t="s">
        <v>79</v>
      </c>
      <c r="T8" s="175" t="s">
        <v>80</v>
      </c>
    </row>
    <row r="9" spans="1:20" ht="18" customHeight="1">
      <c r="A9" s="45"/>
      <c r="B9" s="204" t="s">
        <v>150</v>
      </c>
      <c r="C9" s="190">
        <v>88950990.424824998</v>
      </c>
      <c r="D9" s="190">
        <v>88950990.424824998</v>
      </c>
      <c r="E9" s="49">
        <v>88959289.439899996</v>
      </c>
      <c r="F9" s="48"/>
      <c r="G9" s="208">
        <v>4608058.96</v>
      </c>
      <c r="H9" s="208">
        <v>2741802.98</v>
      </c>
      <c r="I9" s="209">
        <v>81560579.980000004</v>
      </c>
      <c r="J9" s="208"/>
      <c r="K9" s="208"/>
      <c r="L9" s="208"/>
      <c r="M9" s="208"/>
      <c r="N9" s="208"/>
      <c r="O9" s="210">
        <v>48847.519899999999</v>
      </c>
      <c r="P9" s="208"/>
      <c r="Q9" s="208"/>
      <c r="R9" s="208"/>
      <c r="S9" s="208"/>
      <c r="T9" s="42">
        <f>SUM(G9:K9,N9:S9)</f>
        <v>88959289.439899996</v>
      </c>
    </row>
    <row r="10" spans="1:20" ht="18" customHeight="1">
      <c r="A10" s="45"/>
      <c r="B10" s="204" t="s">
        <v>151</v>
      </c>
      <c r="C10" s="190">
        <v>58669826.167099997</v>
      </c>
      <c r="D10" s="190">
        <v>58669826.167099997</v>
      </c>
      <c r="E10" s="49">
        <v>58669826.1686</v>
      </c>
      <c r="F10" s="48"/>
      <c r="G10" s="208"/>
      <c r="H10" s="208">
        <v>58669826.1686</v>
      </c>
      <c r="I10" s="208"/>
      <c r="J10" s="208"/>
      <c r="K10" s="208"/>
      <c r="L10" s="208"/>
      <c r="M10" s="208"/>
      <c r="N10" s="208"/>
      <c r="O10" s="210"/>
      <c r="P10" s="208"/>
      <c r="Q10" s="208"/>
      <c r="R10" s="208"/>
      <c r="S10" s="208"/>
      <c r="T10" s="42">
        <f>SUM(G10:K10,N10:S10)</f>
        <v>58669826.1686</v>
      </c>
    </row>
    <row r="11" spans="1:20" ht="18" customHeight="1">
      <c r="A11" s="45"/>
      <c r="B11" s="204" t="s">
        <v>152</v>
      </c>
      <c r="C11" s="191">
        <v>297785490.58400732</v>
      </c>
      <c r="D11" s="191">
        <v>297785490.58400732</v>
      </c>
      <c r="E11" s="49">
        <v>296998249.20430261</v>
      </c>
      <c r="F11" s="48"/>
      <c r="G11" s="208"/>
      <c r="H11" s="208"/>
      <c r="I11" s="208"/>
      <c r="J11" s="208"/>
      <c r="K11" s="208"/>
      <c r="L11" s="208">
        <v>302529867.83310264</v>
      </c>
      <c r="M11" s="208">
        <v>-6981833.0709000202</v>
      </c>
      <c r="N11" s="208">
        <v>295548034.76220262</v>
      </c>
      <c r="O11" s="208">
        <v>1325740.992099996</v>
      </c>
      <c r="P11" s="208"/>
      <c r="Q11" s="208"/>
      <c r="R11" s="208"/>
      <c r="S11" s="208">
        <v>124473.45</v>
      </c>
      <c r="T11" s="42">
        <f t="shared" ref="T11:T18" si="0">SUM(G11:K11,N11:S11)</f>
        <v>296998249.20430261</v>
      </c>
    </row>
    <row r="12" spans="1:20" ht="18" customHeight="1">
      <c r="A12" s="45"/>
      <c r="B12" s="204" t="s">
        <v>153</v>
      </c>
      <c r="C12" s="191">
        <v>26479921.197326813</v>
      </c>
      <c r="D12" s="191">
        <v>26479921.197326813</v>
      </c>
      <c r="E12" s="49">
        <v>26349186.387700003</v>
      </c>
      <c r="F12" s="48"/>
      <c r="G12" s="208"/>
      <c r="H12" s="208"/>
      <c r="I12" s="208"/>
      <c r="J12" s="208"/>
      <c r="K12" s="208">
        <v>25825523.258900002</v>
      </c>
      <c r="L12" s="208"/>
      <c r="M12" s="208"/>
      <c r="N12" s="208"/>
      <c r="O12" s="208">
        <v>523663.12879999995</v>
      </c>
      <c r="P12" s="208"/>
      <c r="Q12" s="208"/>
      <c r="R12" s="208"/>
      <c r="S12" s="208"/>
      <c r="T12" s="42">
        <f t="shared" si="0"/>
        <v>26349186.387700003</v>
      </c>
    </row>
    <row r="13" spans="1:20" ht="18" customHeight="1">
      <c r="A13" s="45"/>
      <c r="B13" s="204" t="s">
        <v>154</v>
      </c>
      <c r="C13" s="192">
        <v>8876470.4100000001</v>
      </c>
      <c r="D13" s="192">
        <v>8876470.4100000001</v>
      </c>
      <c r="E13" s="49">
        <v>8876470.4100000001</v>
      </c>
      <c r="F13" s="4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>
        <v>8876470.4100000001</v>
      </c>
      <c r="S13" s="208"/>
      <c r="T13" s="42">
        <f t="shared" si="0"/>
        <v>8876470.4100000001</v>
      </c>
    </row>
    <row r="14" spans="1:20" ht="18" customHeight="1">
      <c r="A14" s="45"/>
      <c r="B14" s="204" t="s">
        <v>169</v>
      </c>
      <c r="C14" s="192">
        <v>5239895.6100000003</v>
      </c>
      <c r="D14" s="192">
        <v>5239895.6100000003</v>
      </c>
      <c r="E14" s="49">
        <v>5239895.6099999994</v>
      </c>
      <c r="F14" s="4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>
        <v>5239895.6099999994</v>
      </c>
      <c r="S14" s="208"/>
      <c r="T14" s="42">
        <f t="shared" si="0"/>
        <v>5239895.6099999994</v>
      </c>
    </row>
    <row r="15" spans="1:20" ht="18" customHeight="1">
      <c r="A15" s="45"/>
      <c r="B15" s="204" t="s">
        <v>155</v>
      </c>
      <c r="C15" s="191">
        <v>4607475.92</v>
      </c>
      <c r="D15" s="191">
        <v>4607475.92</v>
      </c>
      <c r="E15" s="49">
        <v>4607475.92</v>
      </c>
      <c r="F15" s="48"/>
      <c r="G15" s="208"/>
      <c r="H15" s="208"/>
      <c r="I15" s="208"/>
      <c r="J15" s="208"/>
      <c r="K15" s="217"/>
      <c r="L15" s="208"/>
      <c r="M15" s="208"/>
      <c r="N15" s="208"/>
      <c r="O15" s="208"/>
      <c r="P15" s="208"/>
      <c r="Q15" s="208"/>
      <c r="R15" s="208">
        <v>4607475.92</v>
      </c>
      <c r="S15" s="208"/>
      <c r="T15" s="42">
        <f t="shared" si="0"/>
        <v>4607475.92</v>
      </c>
    </row>
    <row r="16" spans="1:20" ht="18" customHeight="1">
      <c r="A16" s="45"/>
      <c r="B16" s="204" t="s">
        <v>170</v>
      </c>
      <c r="C16" s="191">
        <v>182989</v>
      </c>
      <c r="D16" s="191">
        <v>182989</v>
      </c>
      <c r="E16" s="49">
        <v>182989</v>
      </c>
      <c r="F16" s="48"/>
      <c r="G16" s="208"/>
      <c r="H16" s="208"/>
      <c r="I16" s="208"/>
      <c r="J16" s="208"/>
      <c r="K16" s="217"/>
      <c r="L16" s="208"/>
      <c r="M16" s="208"/>
      <c r="N16" s="208"/>
      <c r="O16" s="208"/>
      <c r="P16" s="208"/>
      <c r="Q16" s="208"/>
      <c r="R16" s="208"/>
      <c r="S16" s="208">
        <v>182989</v>
      </c>
      <c r="T16" s="42">
        <f t="shared" si="0"/>
        <v>182989</v>
      </c>
    </row>
    <row r="17" spans="1:20" ht="18" customHeight="1">
      <c r="A17" s="45"/>
      <c r="B17" s="204" t="s">
        <v>156</v>
      </c>
      <c r="C17" s="191">
        <v>0</v>
      </c>
      <c r="D17" s="191">
        <v>0</v>
      </c>
      <c r="E17" s="211">
        <v>0</v>
      </c>
      <c r="F17" s="4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42">
        <f t="shared" si="0"/>
        <v>0</v>
      </c>
    </row>
    <row r="18" spans="1:20" ht="18" customHeight="1">
      <c r="A18" s="45"/>
      <c r="B18" s="204" t="s">
        <v>157</v>
      </c>
      <c r="C18" s="193">
        <v>1494876.6838040031</v>
      </c>
      <c r="D18" s="193">
        <v>1494876.6838040031</v>
      </c>
      <c r="E18" s="194">
        <v>5358705.4052000102</v>
      </c>
      <c r="F18" s="48"/>
      <c r="G18" s="208"/>
      <c r="H18" s="208"/>
      <c r="I18" s="212"/>
      <c r="J18" s="212"/>
      <c r="K18" s="212"/>
      <c r="L18" s="212"/>
      <c r="M18" s="212"/>
      <c r="N18" s="208"/>
      <c r="O18" s="212">
        <v>38677.598600000005</v>
      </c>
      <c r="P18" s="212"/>
      <c r="Q18" s="212"/>
      <c r="R18" s="212"/>
      <c r="S18" s="212">
        <v>5320027.80660001</v>
      </c>
      <c r="T18" s="42">
        <f t="shared" si="0"/>
        <v>5358705.4052000102</v>
      </c>
    </row>
    <row r="19" spans="1:20">
      <c r="A19" s="45"/>
      <c r="B19" s="46"/>
      <c r="C19" s="197"/>
      <c r="D19" s="196"/>
      <c r="E19" s="194"/>
      <c r="F19" s="195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42">
        <f t="shared" ref="T19" si="1">SUM(G19:K19,N19:S19)</f>
        <v>0</v>
      </c>
    </row>
    <row r="20" spans="1:20" ht="13.5" thickBot="1">
      <c r="A20" s="16"/>
      <c r="B20" s="32" t="s">
        <v>81</v>
      </c>
      <c r="C20" s="43">
        <f>SUM(C9:C19)</f>
        <v>492287935.99706316</v>
      </c>
      <c r="D20" s="43">
        <f t="shared" ref="D20:T20" si="2">SUM(D9:D19)</f>
        <v>492287935.99706316</v>
      </c>
      <c r="E20" s="43">
        <f t="shared" si="2"/>
        <v>495242087.5457027</v>
      </c>
      <c r="F20" s="43">
        <f t="shared" si="2"/>
        <v>0</v>
      </c>
      <c r="G20" s="43">
        <f t="shared" si="2"/>
        <v>4608058.96</v>
      </c>
      <c r="H20" s="43">
        <f t="shared" si="2"/>
        <v>61411629.148599997</v>
      </c>
      <c r="I20" s="43">
        <f t="shared" si="2"/>
        <v>81560579.980000004</v>
      </c>
      <c r="J20" s="43">
        <f t="shared" si="2"/>
        <v>0</v>
      </c>
      <c r="K20" s="43">
        <f t="shared" si="2"/>
        <v>25825523.258900002</v>
      </c>
      <c r="L20" s="43">
        <f t="shared" si="2"/>
        <v>302529867.83310264</v>
      </c>
      <c r="M20" s="43">
        <f t="shared" si="2"/>
        <v>-6981833.0709000202</v>
      </c>
      <c r="N20" s="43">
        <f t="shared" si="2"/>
        <v>295548034.76220262</v>
      </c>
      <c r="O20" s="43">
        <f t="shared" si="2"/>
        <v>1936929.2393999959</v>
      </c>
      <c r="P20" s="43">
        <f t="shared" si="2"/>
        <v>0</v>
      </c>
      <c r="Q20" s="43">
        <f t="shared" si="2"/>
        <v>0</v>
      </c>
      <c r="R20" s="43">
        <f t="shared" si="2"/>
        <v>18723841.939999998</v>
      </c>
      <c r="S20" s="43">
        <f t="shared" si="2"/>
        <v>5627490.2566000102</v>
      </c>
      <c r="T20" s="44">
        <f t="shared" si="2"/>
        <v>495242087.5457027</v>
      </c>
    </row>
    <row r="21" spans="1:20">
      <c r="A21" s="15"/>
      <c r="B21" s="17" t="s">
        <v>0</v>
      </c>
      <c r="C21" s="23" t="s">
        <v>1</v>
      </c>
      <c r="D21" s="24" t="s">
        <v>2</v>
      </c>
      <c r="E21" s="17" t="s">
        <v>3</v>
      </c>
      <c r="F21" s="17" t="s">
        <v>4</v>
      </c>
      <c r="G21" s="224" t="s">
        <v>5</v>
      </c>
      <c r="H21" s="224"/>
      <c r="I21" s="224"/>
      <c r="J21" s="224"/>
      <c r="K21" s="224"/>
      <c r="L21" s="224"/>
      <c r="M21" s="224"/>
      <c r="N21" s="224"/>
      <c r="O21" s="224"/>
      <c r="P21" s="225"/>
    </row>
    <row r="22" spans="1:20" ht="14.45" customHeight="1">
      <c r="A22" s="236"/>
      <c r="B22" s="226" t="s">
        <v>82</v>
      </c>
      <c r="C22" s="229" t="s">
        <v>62</v>
      </c>
      <c r="D22" s="229" t="s">
        <v>63</v>
      </c>
      <c r="E22" s="229" t="s">
        <v>83</v>
      </c>
      <c r="F22" s="219" t="s">
        <v>65</v>
      </c>
      <c r="G22" s="222" t="s">
        <v>66</v>
      </c>
      <c r="H22" s="222"/>
      <c r="I22" s="222"/>
      <c r="J22" s="222"/>
      <c r="K22" s="222"/>
      <c r="L22" s="222"/>
      <c r="M22" s="222"/>
      <c r="N22" s="222"/>
      <c r="O22" s="222"/>
      <c r="P22" s="223"/>
    </row>
    <row r="23" spans="1:20" ht="14.45" customHeight="1">
      <c r="A23" s="236"/>
      <c r="B23" s="227"/>
      <c r="C23" s="229"/>
      <c r="D23" s="229"/>
      <c r="E23" s="229"/>
      <c r="F23" s="220"/>
      <c r="G23" s="20">
        <v>13</v>
      </c>
      <c r="H23" s="21">
        <v>14</v>
      </c>
      <c r="I23" s="21">
        <v>15</v>
      </c>
      <c r="J23" s="21">
        <v>16</v>
      </c>
      <c r="K23" s="21">
        <v>17</v>
      </c>
      <c r="L23" s="21">
        <v>18</v>
      </c>
      <c r="M23" s="21">
        <v>19</v>
      </c>
      <c r="N23" s="21">
        <v>20</v>
      </c>
      <c r="O23" s="21">
        <v>21</v>
      </c>
      <c r="P23" s="27">
        <v>22</v>
      </c>
    </row>
    <row r="24" spans="1:20" ht="100.15" customHeight="1">
      <c r="A24" s="236"/>
      <c r="B24" s="228"/>
      <c r="C24" s="229"/>
      <c r="D24" s="229"/>
      <c r="E24" s="229"/>
      <c r="F24" s="221"/>
      <c r="G24" s="174" t="s">
        <v>84</v>
      </c>
      <c r="H24" s="175" t="s">
        <v>85</v>
      </c>
      <c r="I24" s="175" t="s">
        <v>86</v>
      </c>
      <c r="J24" s="175" t="s">
        <v>87</v>
      </c>
      <c r="K24" s="175" t="s">
        <v>88</v>
      </c>
      <c r="L24" s="175" t="s">
        <v>89</v>
      </c>
      <c r="M24" s="18" t="s">
        <v>90</v>
      </c>
      <c r="N24" s="18" t="s">
        <v>91</v>
      </c>
      <c r="O24" s="18" t="s">
        <v>92</v>
      </c>
      <c r="P24" s="25" t="s">
        <v>93</v>
      </c>
    </row>
    <row r="25" spans="1:20">
      <c r="A25" s="9"/>
      <c r="B25" s="204" t="s">
        <v>158</v>
      </c>
      <c r="C25" s="191">
        <v>110130445.91</v>
      </c>
      <c r="D25" s="191">
        <v>110130445.91</v>
      </c>
      <c r="E25" s="191">
        <v>110130446.29959999</v>
      </c>
      <c r="F25" s="51"/>
      <c r="G25" s="47">
        <v>86296037.236999989</v>
      </c>
      <c r="H25" s="52"/>
      <c r="I25" s="52"/>
      <c r="J25" s="47">
        <v>7000000</v>
      </c>
      <c r="K25" s="52"/>
      <c r="L25" s="47">
        <v>16079375</v>
      </c>
      <c r="M25" s="47">
        <v>755034.06260000006</v>
      </c>
      <c r="N25" s="52"/>
      <c r="O25" s="52"/>
      <c r="P25" s="50">
        <f t="shared" ref="P25:P32" si="3">SUM(G25:O25)</f>
        <v>110130446.29959999</v>
      </c>
    </row>
    <row r="26" spans="1:20">
      <c r="A26" s="9"/>
      <c r="B26" s="204" t="s">
        <v>159</v>
      </c>
      <c r="C26" s="191">
        <v>241708079.16999999</v>
      </c>
      <c r="D26" s="191">
        <v>241708079.16999999</v>
      </c>
      <c r="E26" s="191">
        <v>241708079.18229997</v>
      </c>
      <c r="F26" s="51"/>
      <c r="G26" s="48"/>
      <c r="H26" s="48">
        <v>67963237.747099996</v>
      </c>
      <c r="I26" s="48">
        <v>32361218.870799996</v>
      </c>
      <c r="J26" s="48">
        <v>140820636.1004</v>
      </c>
      <c r="K26" s="48"/>
      <c r="L26" s="48"/>
      <c r="M26" s="47">
        <v>562986.46400000004</v>
      </c>
      <c r="N26" s="47"/>
      <c r="O26" s="48"/>
      <c r="P26" s="50">
        <f t="shared" si="3"/>
        <v>241708079.18229997</v>
      </c>
    </row>
    <row r="27" spans="1:20">
      <c r="A27" s="9"/>
      <c r="B27" s="204" t="s">
        <v>160</v>
      </c>
      <c r="C27" s="191">
        <v>416473.27186891797</v>
      </c>
      <c r="D27" s="191">
        <v>416473.27186891797</v>
      </c>
      <c r="E27" s="191">
        <v>19592.099999999999</v>
      </c>
      <c r="F27" s="51"/>
      <c r="G27" s="48"/>
      <c r="H27" s="48"/>
      <c r="I27" s="48"/>
      <c r="J27" s="48"/>
      <c r="K27" s="48"/>
      <c r="L27" s="48"/>
      <c r="M27" s="47"/>
      <c r="N27" s="191">
        <v>19592.099999999999</v>
      </c>
      <c r="O27" s="48"/>
      <c r="P27" s="50">
        <f t="shared" si="3"/>
        <v>19592.099999999999</v>
      </c>
    </row>
    <row r="28" spans="1:20">
      <c r="A28" s="9"/>
      <c r="B28" s="204" t="s">
        <v>172</v>
      </c>
      <c r="C28" s="191">
        <v>63550.570699909302</v>
      </c>
      <c r="D28" s="191">
        <v>63550.570699909302</v>
      </c>
      <c r="E28" s="191">
        <v>0</v>
      </c>
      <c r="F28" s="51"/>
      <c r="G28" s="48"/>
      <c r="H28" s="48"/>
      <c r="I28" s="48"/>
      <c r="J28" s="48"/>
      <c r="K28" s="48"/>
      <c r="L28" s="48"/>
      <c r="M28" s="47"/>
      <c r="N28" s="191"/>
      <c r="O28" s="48"/>
      <c r="P28" s="50">
        <f t="shared" si="3"/>
        <v>0</v>
      </c>
    </row>
    <row r="29" spans="1:20">
      <c r="A29" s="9"/>
      <c r="B29" s="204" t="s">
        <v>173</v>
      </c>
      <c r="C29" s="191">
        <v>5574563.6100000003</v>
      </c>
      <c r="D29" s="191">
        <v>5574563.6100000003</v>
      </c>
      <c r="E29" s="191">
        <v>5574563.608</v>
      </c>
      <c r="F29" s="51"/>
      <c r="G29" s="48"/>
      <c r="H29" s="48"/>
      <c r="I29" s="48"/>
      <c r="J29" s="48"/>
      <c r="K29" s="48"/>
      <c r="L29" s="48"/>
      <c r="M29" s="47">
        <v>31564.786400000001</v>
      </c>
      <c r="N29" s="191">
        <v>5542998.8216000004</v>
      </c>
      <c r="O29" s="48"/>
      <c r="P29" s="50">
        <f t="shared" si="3"/>
        <v>5574563.608</v>
      </c>
    </row>
    <row r="30" spans="1:20">
      <c r="A30" s="9"/>
      <c r="B30" s="204" t="s">
        <v>161</v>
      </c>
      <c r="C30" s="191">
        <v>4469545.1438039998</v>
      </c>
      <c r="D30" s="191">
        <v>4469545.1438039998</v>
      </c>
      <c r="E30" s="191">
        <v>9873426.1709000021</v>
      </c>
      <c r="F30" s="51"/>
      <c r="G30" s="48"/>
      <c r="H30" s="48"/>
      <c r="I30" s="48"/>
      <c r="J30" s="48"/>
      <c r="K30" s="48"/>
      <c r="L30" s="48"/>
      <c r="M30" s="47"/>
      <c r="N30" s="47">
        <v>9873426.1709000021</v>
      </c>
      <c r="O30" s="48"/>
      <c r="P30" s="50">
        <f t="shared" si="3"/>
        <v>9873426.1709000021</v>
      </c>
    </row>
    <row r="31" spans="1:20">
      <c r="A31" s="9"/>
      <c r="B31" s="10" t="s">
        <v>171</v>
      </c>
      <c r="C31" s="191">
        <v>27588905.915846001</v>
      </c>
      <c r="D31" s="191">
        <v>27588905.915846001</v>
      </c>
      <c r="E31" s="48">
        <v>28724794.980799999</v>
      </c>
      <c r="F31" s="48"/>
      <c r="G31" s="48"/>
      <c r="H31" s="48"/>
      <c r="I31" s="48"/>
      <c r="J31" s="48"/>
      <c r="K31" s="48"/>
      <c r="L31" s="48"/>
      <c r="M31" s="48">
        <v>47794.980799999998</v>
      </c>
      <c r="N31" s="48"/>
      <c r="O31" s="48">
        <v>28677000</v>
      </c>
      <c r="P31" s="50">
        <f t="shared" si="3"/>
        <v>28724794.980799999</v>
      </c>
    </row>
    <row r="32" spans="1:20">
      <c r="A32" s="9"/>
      <c r="B32" s="10"/>
      <c r="C32" s="5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>
        <f t="shared" si="3"/>
        <v>0</v>
      </c>
    </row>
    <row r="33" spans="1:18" ht="13.5" thickBot="1">
      <c r="A33" s="16"/>
      <c r="B33" s="33" t="s">
        <v>94</v>
      </c>
      <c r="C33" s="43">
        <f t="shared" ref="C33:P33" si="4">SUM(C25:C32)</f>
        <v>389951563.59221888</v>
      </c>
      <c r="D33" s="43">
        <f t="shared" si="4"/>
        <v>389951563.59221888</v>
      </c>
      <c r="E33" s="43">
        <f t="shared" si="4"/>
        <v>396030902.34159994</v>
      </c>
      <c r="F33" s="43">
        <f t="shared" si="4"/>
        <v>0</v>
      </c>
      <c r="G33" s="43">
        <f t="shared" si="4"/>
        <v>86296037.236999989</v>
      </c>
      <c r="H33" s="43">
        <f t="shared" si="4"/>
        <v>67963237.747099996</v>
      </c>
      <c r="I33" s="43">
        <f t="shared" si="4"/>
        <v>32361218.870799996</v>
      </c>
      <c r="J33" s="43">
        <f t="shared" si="4"/>
        <v>147820636.1004</v>
      </c>
      <c r="K33" s="43">
        <f t="shared" si="4"/>
        <v>0</v>
      </c>
      <c r="L33" s="43">
        <f t="shared" si="4"/>
        <v>16079375</v>
      </c>
      <c r="M33" s="43">
        <f t="shared" si="4"/>
        <v>1397380.2938000001</v>
      </c>
      <c r="N33" s="43">
        <f t="shared" si="4"/>
        <v>15436017.092500001</v>
      </c>
      <c r="O33" s="43">
        <f t="shared" si="4"/>
        <v>28677000</v>
      </c>
      <c r="P33" s="44">
        <f t="shared" si="4"/>
        <v>396030902.34159994</v>
      </c>
    </row>
    <row r="34" spans="1:18">
      <c r="A34" s="15"/>
      <c r="B34" s="17" t="s">
        <v>0</v>
      </c>
      <c r="C34" s="23" t="s">
        <v>1</v>
      </c>
      <c r="D34" s="24" t="s">
        <v>2</v>
      </c>
      <c r="E34" s="17" t="s">
        <v>3</v>
      </c>
      <c r="F34" s="17" t="s">
        <v>4</v>
      </c>
      <c r="G34" s="224" t="s">
        <v>5</v>
      </c>
      <c r="H34" s="224"/>
      <c r="I34" s="224"/>
      <c r="J34" s="224"/>
      <c r="K34" s="224"/>
      <c r="L34" s="224"/>
      <c r="M34" s="224"/>
      <c r="N34" s="225"/>
    </row>
    <row r="35" spans="1:18" ht="40.15" customHeight="1">
      <c r="A35" s="236"/>
      <c r="B35" s="226" t="s">
        <v>95</v>
      </c>
      <c r="C35" s="229" t="s">
        <v>62</v>
      </c>
      <c r="D35" s="229" t="s">
        <v>63</v>
      </c>
      <c r="E35" s="219" t="s">
        <v>83</v>
      </c>
      <c r="F35" s="229" t="s">
        <v>65</v>
      </c>
      <c r="G35" s="230" t="s">
        <v>66</v>
      </c>
      <c r="H35" s="231"/>
      <c r="I35" s="231"/>
      <c r="J35" s="231"/>
      <c r="K35" s="231"/>
      <c r="L35" s="231"/>
      <c r="M35" s="231"/>
      <c r="N35" s="232"/>
    </row>
    <row r="36" spans="1:18" ht="13.9" customHeight="1">
      <c r="A36" s="236"/>
      <c r="B36" s="227"/>
      <c r="C36" s="229"/>
      <c r="D36" s="229"/>
      <c r="E36" s="220"/>
      <c r="F36" s="229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6">
        <v>30</v>
      </c>
      <c r="P36" s="22"/>
      <c r="Q36" s="22"/>
      <c r="R36" s="22"/>
    </row>
    <row r="37" spans="1:18" ht="102" customHeight="1">
      <c r="A37" s="236"/>
      <c r="B37" s="228"/>
      <c r="C37" s="229"/>
      <c r="D37" s="229"/>
      <c r="E37" s="221"/>
      <c r="F37" s="229"/>
      <c r="G37" s="175" t="s">
        <v>96</v>
      </c>
      <c r="H37" s="175" t="s">
        <v>97</v>
      </c>
      <c r="I37" s="175" t="s">
        <v>98</v>
      </c>
      <c r="J37" s="175" t="s">
        <v>99</v>
      </c>
      <c r="K37" s="175" t="s">
        <v>100</v>
      </c>
      <c r="L37" s="175" t="s">
        <v>101</v>
      </c>
      <c r="M37" s="175" t="s">
        <v>102</v>
      </c>
      <c r="N37" s="175" t="s">
        <v>136</v>
      </c>
      <c r="P37" s="22"/>
      <c r="Q37" s="22"/>
      <c r="R37" s="22"/>
    </row>
    <row r="38" spans="1:18">
      <c r="A38" s="9"/>
      <c r="B38" s="204" t="s">
        <v>162</v>
      </c>
      <c r="C38" s="191">
        <v>103000000</v>
      </c>
      <c r="D38" s="191">
        <v>103000000</v>
      </c>
      <c r="E38" s="191">
        <v>103000000</v>
      </c>
      <c r="F38" s="51"/>
      <c r="G38" s="47">
        <v>103000000</v>
      </c>
      <c r="H38" s="52"/>
      <c r="I38" s="52"/>
      <c r="J38" s="52"/>
      <c r="K38" s="52"/>
      <c r="L38" s="52"/>
      <c r="M38" s="52"/>
      <c r="N38" s="50">
        <f t="shared" ref="N38:N46" si="5">SUM(G38:M38)</f>
        <v>103000000</v>
      </c>
      <c r="P38" s="13"/>
      <c r="Q38" s="13"/>
      <c r="R38" s="13"/>
    </row>
    <row r="39" spans="1:18">
      <c r="A39" s="9"/>
      <c r="B39" s="204" t="s">
        <v>174</v>
      </c>
      <c r="C39" s="191">
        <v>1154910.5032035001</v>
      </c>
      <c r="D39" s="191">
        <v>1154910.5032035001</v>
      </c>
      <c r="E39" s="191"/>
      <c r="F39" s="51"/>
      <c r="G39" s="47"/>
      <c r="H39" s="52"/>
      <c r="I39" s="52"/>
      <c r="J39" s="52"/>
      <c r="K39" s="52"/>
      <c r="L39" s="52"/>
      <c r="M39" s="52"/>
      <c r="N39" s="50"/>
      <c r="P39" s="13"/>
      <c r="Q39" s="13"/>
      <c r="R39" s="13"/>
    </row>
    <row r="40" spans="1:18">
      <c r="A40" s="9"/>
      <c r="B40" s="204" t="s">
        <v>163</v>
      </c>
      <c r="C40" s="198">
        <v>-1818538.12835923</v>
      </c>
      <c r="D40" s="198">
        <v>-1818538.12835923</v>
      </c>
      <c r="E40" s="191">
        <v>-3788814.799999997</v>
      </c>
      <c r="F40" s="54"/>
      <c r="G40" s="48"/>
      <c r="H40" s="48"/>
      <c r="I40" s="48"/>
      <c r="J40" s="48"/>
      <c r="K40" s="48"/>
      <c r="L40" s="48">
        <v>-3788814.799999997</v>
      </c>
      <c r="M40" s="48"/>
      <c r="N40" s="50">
        <f t="shared" si="5"/>
        <v>-3788814.799999997</v>
      </c>
    </row>
    <row r="41" spans="1:18">
      <c r="A41" s="9"/>
      <c r="B41" s="204" t="s">
        <v>164</v>
      </c>
      <c r="C41" s="53"/>
      <c r="D41" s="54"/>
      <c r="E41" s="54"/>
      <c r="F41" s="54"/>
      <c r="G41" s="48"/>
      <c r="H41" s="48"/>
      <c r="I41" s="48"/>
      <c r="J41" s="48"/>
      <c r="K41" s="48"/>
      <c r="L41" s="48"/>
      <c r="M41" s="48"/>
      <c r="N41" s="50">
        <f t="shared" si="5"/>
        <v>0</v>
      </c>
    </row>
    <row r="42" spans="1:18">
      <c r="A42" s="9"/>
      <c r="B42" s="205"/>
      <c r="C42" s="5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0">
        <f t="shared" si="5"/>
        <v>0</v>
      </c>
    </row>
    <row r="43" spans="1:18">
      <c r="A43" s="9"/>
      <c r="B43" s="3"/>
      <c r="C43" s="53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5"/>
        <v>0</v>
      </c>
    </row>
    <row r="44" spans="1:18">
      <c r="A44" s="9"/>
      <c r="B44" s="3"/>
      <c r="C44" s="53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5"/>
        <v>0</v>
      </c>
    </row>
    <row r="45" spans="1:18">
      <c r="A45" s="9"/>
      <c r="B45" s="3"/>
      <c r="C45" s="53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5"/>
        <v>0</v>
      </c>
    </row>
    <row r="46" spans="1:18">
      <c r="A46" s="9"/>
      <c r="B46" s="3"/>
      <c r="C46" s="53"/>
      <c r="D46" s="48"/>
      <c r="E46" s="48"/>
      <c r="F46" s="48"/>
      <c r="G46" s="48"/>
      <c r="H46" s="48"/>
      <c r="I46" s="48"/>
      <c r="J46" s="48"/>
      <c r="K46" s="55"/>
      <c r="L46" s="48"/>
      <c r="M46" s="48"/>
      <c r="N46" s="50">
        <f t="shared" si="5"/>
        <v>0</v>
      </c>
    </row>
    <row r="47" spans="1:18" ht="13.5" thickBot="1">
      <c r="A47" s="16"/>
      <c r="B47" s="186" t="s">
        <v>103</v>
      </c>
      <c r="C47" s="43">
        <f t="shared" ref="C47:N47" si="6">SUM(C38:C46)</f>
        <v>102336372.37484427</v>
      </c>
      <c r="D47" s="43">
        <f t="shared" si="6"/>
        <v>102336372.37484427</v>
      </c>
      <c r="E47" s="43">
        <f t="shared" si="6"/>
        <v>99211185.200000003</v>
      </c>
      <c r="F47" s="43">
        <f t="shared" si="6"/>
        <v>0</v>
      </c>
      <c r="G47" s="43">
        <f t="shared" si="6"/>
        <v>103000000</v>
      </c>
      <c r="H47" s="43">
        <f t="shared" si="6"/>
        <v>0</v>
      </c>
      <c r="I47" s="43">
        <f t="shared" si="6"/>
        <v>0</v>
      </c>
      <c r="J47" s="43">
        <f t="shared" si="6"/>
        <v>0</v>
      </c>
      <c r="K47" s="43">
        <f t="shared" si="6"/>
        <v>0</v>
      </c>
      <c r="L47" s="43">
        <f t="shared" si="6"/>
        <v>-3788814.799999997</v>
      </c>
      <c r="M47" s="43">
        <f t="shared" si="6"/>
        <v>0</v>
      </c>
      <c r="N47" s="44">
        <f t="shared" si="6"/>
        <v>99211185.200000003</v>
      </c>
    </row>
    <row r="50" spans="2:16" s="6" customFormat="1" ht="63.75">
      <c r="B50" s="6" t="s">
        <v>165</v>
      </c>
    </row>
    <row r="51" spans="2:16" s="6" customFormat="1"/>
    <row r="52" spans="2:16" s="6" customFormat="1"/>
    <row r="57" spans="2:16">
      <c r="P57" s="14"/>
    </row>
  </sheetData>
  <mergeCells count="25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D26" sqref="D26"/>
    </sheetView>
  </sheetViews>
  <sheetFormatPr defaultRowHeight="12.75"/>
  <cols>
    <col min="1" max="1" width="10.5703125" style="61" bestFit="1" customWidth="1"/>
    <col min="2" max="2" width="39" style="61" customWidth="1"/>
    <col min="3" max="3" width="31.28515625" style="61" bestFit="1" customWidth="1"/>
    <col min="4" max="5" width="14.5703125" style="61" bestFit="1" customWidth="1"/>
    <col min="6" max="6" width="21.7109375" style="61" customWidth="1"/>
    <col min="7" max="7" width="12" style="61" bestFit="1" customWidth="1"/>
    <col min="8" max="8" width="14.5703125" style="61" customWidth="1"/>
    <col min="9" max="16384" width="9.140625" style="61"/>
  </cols>
  <sheetData>
    <row r="1" spans="1:8">
      <c r="A1" s="59" t="s">
        <v>24</v>
      </c>
      <c r="B1" s="38" t="s">
        <v>166</v>
      </c>
    </row>
    <row r="2" spans="1:8" ht="15">
      <c r="A2" s="62" t="s">
        <v>25</v>
      </c>
      <c r="B2" s="206">
        <v>43496</v>
      </c>
      <c r="C2" s="62"/>
      <c r="D2" s="62"/>
      <c r="E2" s="62"/>
      <c r="F2" s="62"/>
      <c r="G2" s="62"/>
      <c r="H2" s="62"/>
    </row>
    <row r="3" spans="1:8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65" t="s">
        <v>26</v>
      </c>
      <c r="B4" s="176" t="s">
        <v>16</v>
      </c>
    </row>
    <row r="5" spans="1:8" ht="14.45" customHeight="1">
      <c r="A5" s="247"/>
      <c r="B5" s="241" t="s">
        <v>27</v>
      </c>
      <c r="C5" s="243" t="s">
        <v>28</v>
      </c>
      <c r="D5" s="241" t="s">
        <v>32</v>
      </c>
      <c r="E5" s="241"/>
      <c r="F5" s="241"/>
      <c r="G5" s="241"/>
      <c r="H5" s="245" t="s">
        <v>33</v>
      </c>
    </row>
    <row r="6" spans="1:8" ht="25.5">
      <c r="A6" s="248"/>
      <c r="B6" s="242"/>
      <c r="C6" s="244"/>
      <c r="D6" s="168" t="s">
        <v>29</v>
      </c>
      <c r="E6" s="168" t="s">
        <v>30</v>
      </c>
      <c r="F6" s="168" t="s">
        <v>34</v>
      </c>
      <c r="G6" s="168" t="s">
        <v>35</v>
      </c>
      <c r="H6" s="246"/>
    </row>
    <row r="7" spans="1:8">
      <c r="A7" s="75">
        <v>1</v>
      </c>
      <c r="B7" s="76" t="s">
        <v>7</v>
      </c>
      <c r="C7" s="168" t="s">
        <v>29</v>
      </c>
      <c r="D7" s="74"/>
      <c r="E7" s="74"/>
      <c r="F7" s="74"/>
      <c r="G7" s="77"/>
      <c r="H7" s="78"/>
    </row>
    <row r="8" spans="1:8">
      <c r="A8" s="79">
        <v>2</v>
      </c>
      <c r="B8" s="76" t="s">
        <v>7</v>
      </c>
      <c r="C8" s="168" t="s">
        <v>30</v>
      </c>
      <c r="D8" s="74"/>
      <c r="E8" s="74"/>
      <c r="F8" s="77"/>
      <c r="G8" s="74"/>
      <c r="H8" s="78"/>
    </row>
    <row r="9" spans="1:8">
      <c r="A9" s="75">
        <v>3</v>
      </c>
      <c r="B9" s="76" t="s">
        <v>7</v>
      </c>
      <c r="C9" s="77" t="s">
        <v>31</v>
      </c>
      <c r="D9" s="74"/>
      <c r="E9" s="74"/>
      <c r="F9" s="74"/>
      <c r="G9" s="77"/>
      <c r="H9" s="78"/>
    </row>
    <row r="10" spans="1:8">
      <c r="A10" s="79"/>
      <c r="B10" s="76"/>
      <c r="C10" s="77"/>
      <c r="D10" s="74"/>
      <c r="E10" s="74"/>
      <c r="F10" s="74"/>
      <c r="G10" s="74"/>
      <c r="H10" s="78"/>
    </row>
    <row r="11" spans="1:8">
      <c r="A11" s="75"/>
      <c r="B11" s="76"/>
      <c r="C11" s="77"/>
      <c r="D11" s="74"/>
      <c r="E11" s="74"/>
      <c r="F11" s="74"/>
      <c r="G11" s="74"/>
      <c r="H11" s="78"/>
    </row>
    <row r="12" spans="1:8" ht="13.5" thickBot="1">
      <c r="A12" s="80"/>
      <c r="B12" s="81"/>
      <c r="C12" s="82"/>
      <c r="D12" s="83"/>
      <c r="E12" s="83"/>
      <c r="F12" s="83"/>
      <c r="G12" s="83"/>
      <c r="H12" s="84"/>
    </row>
    <row r="13" spans="1:8">
      <c r="A13" s="59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2" sqref="B2"/>
    </sheetView>
  </sheetViews>
  <sheetFormatPr defaultColWidth="9.140625" defaultRowHeight="12.75"/>
  <cols>
    <col min="1" max="1" width="10.5703125" style="61" bestFit="1" customWidth="1"/>
    <col min="2" max="2" width="70.140625" style="61" customWidth="1"/>
    <col min="3" max="5" width="10.7109375" style="61" customWidth="1"/>
    <col min="6" max="16384" width="9.140625" style="61"/>
  </cols>
  <sheetData>
    <row r="1" spans="1:12">
      <c r="A1" s="59" t="s">
        <v>24</v>
      </c>
      <c r="B1" s="38" t="s">
        <v>166</v>
      </c>
    </row>
    <row r="2" spans="1:12" ht="15">
      <c r="A2" s="59" t="s">
        <v>25</v>
      </c>
      <c r="B2" s="206">
        <v>43496</v>
      </c>
    </row>
    <row r="3" spans="1:12">
      <c r="A3" s="63"/>
      <c r="B3" s="60"/>
    </row>
    <row r="4" spans="1:12" ht="13.5" thickBot="1">
      <c r="A4" s="85" t="s">
        <v>104</v>
      </c>
      <c r="B4" s="177" t="s">
        <v>18</v>
      </c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>
      <c r="A5" s="88"/>
      <c r="B5" s="89"/>
      <c r="C5" s="215" t="s">
        <v>175</v>
      </c>
      <c r="D5" s="215" t="s">
        <v>167</v>
      </c>
      <c r="E5" s="216" t="s">
        <v>168</v>
      </c>
      <c r="F5" s="87"/>
    </row>
    <row r="6" spans="1:12">
      <c r="A6" s="72">
        <v>1</v>
      </c>
      <c r="B6" s="74" t="s">
        <v>105</v>
      </c>
      <c r="C6" s="48">
        <v>0</v>
      </c>
      <c r="D6" s="48">
        <v>0</v>
      </c>
      <c r="E6" s="199">
        <v>0</v>
      </c>
      <c r="F6" s="87"/>
    </row>
    <row r="7" spans="1:12">
      <c r="A7" s="72">
        <v>2</v>
      </c>
      <c r="B7" s="91" t="s">
        <v>106</v>
      </c>
      <c r="C7" s="48"/>
      <c r="D7" s="48"/>
      <c r="E7" s="199"/>
      <c r="F7" s="87"/>
    </row>
    <row r="8" spans="1:12">
      <c r="A8" s="72">
        <v>3</v>
      </c>
      <c r="B8" s="74" t="s">
        <v>107</v>
      </c>
      <c r="C8" s="48"/>
      <c r="D8" s="48"/>
      <c r="E8" s="199"/>
    </row>
    <row r="9" spans="1:12" ht="13.5" thickBot="1">
      <c r="A9" s="70">
        <v>4</v>
      </c>
      <c r="B9" s="83" t="s">
        <v>108</v>
      </c>
      <c r="C9" s="200">
        <v>0</v>
      </c>
      <c r="D9" s="200">
        <v>0</v>
      </c>
      <c r="E9" s="201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E32" sqref="E32"/>
    </sheetView>
  </sheetViews>
  <sheetFormatPr defaultColWidth="9.140625" defaultRowHeight="12.75"/>
  <cols>
    <col min="1" max="1" width="10.5703125" style="61" bestFit="1" customWidth="1"/>
    <col min="2" max="2" width="52.5703125" style="61" customWidth="1"/>
    <col min="3" max="3" width="15.28515625" style="61" customWidth="1"/>
    <col min="4" max="5" width="10.28515625" style="61" bestFit="1" customWidth="1"/>
    <col min="6" max="6" width="24.140625" style="61" customWidth="1"/>
    <col min="7" max="7" width="27.5703125" style="61" customWidth="1"/>
    <col min="8" max="16384" width="9.140625" style="61"/>
  </cols>
  <sheetData>
    <row r="1" spans="1:8">
      <c r="A1" s="61" t="s">
        <v>24</v>
      </c>
      <c r="B1" s="38" t="s">
        <v>166</v>
      </c>
    </row>
    <row r="2" spans="1:8" ht="15">
      <c r="A2" s="87" t="s">
        <v>25</v>
      </c>
      <c r="B2" s="206">
        <v>43496</v>
      </c>
      <c r="C2" s="87"/>
      <c r="D2" s="87"/>
      <c r="E2" s="87"/>
      <c r="F2" s="87"/>
      <c r="G2" s="87"/>
      <c r="H2" s="87"/>
    </row>
    <row r="3" spans="1:8">
      <c r="A3" s="87"/>
      <c r="B3" s="87"/>
      <c r="C3" s="87"/>
      <c r="D3" s="87"/>
      <c r="E3" s="87"/>
      <c r="F3" s="87"/>
      <c r="G3" s="87"/>
      <c r="H3" s="87"/>
    </row>
    <row r="4" spans="1:8" ht="13.5" thickBot="1">
      <c r="A4" s="85" t="s">
        <v>36</v>
      </c>
      <c r="B4" s="178" t="s">
        <v>20</v>
      </c>
      <c r="F4" s="87"/>
      <c r="G4" s="87"/>
      <c r="H4" s="87"/>
    </row>
    <row r="5" spans="1:8">
      <c r="A5" s="94"/>
      <c r="B5" s="89"/>
      <c r="C5" s="89" t="s">
        <v>0</v>
      </c>
      <c r="D5" s="89" t="s">
        <v>1</v>
      </c>
      <c r="E5" s="89" t="s">
        <v>2</v>
      </c>
      <c r="F5" s="89" t="s">
        <v>3</v>
      </c>
      <c r="G5" s="95" t="s">
        <v>4</v>
      </c>
      <c r="H5" s="87"/>
    </row>
    <row r="6" spans="1:8" s="64" customFormat="1" ht="51">
      <c r="A6" s="96"/>
      <c r="B6" s="74"/>
      <c r="C6" s="207" t="s">
        <v>175</v>
      </c>
      <c r="D6" s="207" t="s">
        <v>167</v>
      </c>
      <c r="E6" s="207" t="s">
        <v>168</v>
      </c>
      <c r="F6" s="97" t="s">
        <v>131</v>
      </c>
      <c r="G6" s="172" t="s">
        <v>132</v>
      </c>
    </row>
    <row r="7" spans="1:8">
      <c r="A7" s="98">
        <v>1</v>
      </c>
      <c r="B7" s="74" t="s">
        <v>37</v>
      </c>
      <c r="C7" s="48">
        <v>18266980.689999998</v>
      </c>
      <c r="D7" s="48">
        <v>15819225.720000001</v>
      </c>
      <c r="E7" s="48">
        <v>14544468.52</v>
      </c>
      <c r="F7" s="249"/>
      <c r="G7" s="249"/>
      <c r="H7" s="87"/>
    </row>
    <row r="8" spans="1:8">
      <c r="A8" s="98">
        <v>2</v>
      </c>
      <c r="B8" s="99" t="s">
        <v>38</v>
      </c>
      <c r="C8" s="48">
        <v>4877017.41</v>
      </c>
      <c r="D8" s="48">
        <v>3590645.1799999997</v>
      </c>
      <c r="E8" s="48">
        <v>2343358.5099999998</v>
      </c>
      <c r="F8" s="249"/>
      <c r="G8" s="249"/>
    </row>
    <row r="9" spans="1:8">
      <c r="A9" s="98">
        <v>3</v>
      </c>
      <c r="B9" s="100" t="s">
        <v>138</v>
      </c>
      <c r="C9" s="48">
        <v>-639670.37</v>
      </c>
      <c r="D9" s="48">
        <v>26117.360000000001</v>
      </c>
      <c r="E9" s="48">
        <v>60819.75</v>
      </c>
      <c r="F9" s="249"/>
      <c r="G9" s="249"/>
    </row>
    <row r="10" spans="1:8" ht="13.5" thickBot="1">
      <c r="A10" s="101">
        <v>4</v>
      </c>
      <c r="B10" s="102" t="s">
        <v>39</v>
      </c>
      <c r="C10" s="200">
        <f>C7+C8-C9</f>
        <v>23783668.469999999</v>
      </c>
      <c r="D10" s="200">
        <f>D7+D8-D9</f>
        <v>19383753.539999999</v>
      </c>
      <c r="E10" s="200">
        <f>E7+E8-E9</f>
        <v>16827007.280000001</v>
      </c>
      <c r="F10" s="188">
        <f>SUMIF(C10:E10, "&gt;=0",C10:E10)/3</f>
        <v>19998143.096666668</v>
      </c>
      <c r="G10" s="189">
        <f>F10*15%/8%</f>
        <v>37496518.306249999</v>
      </c>
    </row>
    <row r="11" spans="1:8">
      <c r="A11" s="103"/>
      <c r="B11" s="87"/>
      <c r="C11" s="87"/>
      <c r="D11" s="87"/>
      <c r="E11" s="8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tabSelected="1" topLeftCell="B1" zoomScaleNormal="100" workbookViewId="0">
      <selection activeCell="D16" sqref="D16"/>
    </sheetView>
  </sheetViews>
  <sheetFormatPr defaultColWidth="9.140625" defaultRowHeight="12.75"/>
  <cols>
    <col min="1" max="1" width="10.5703125" style="127" bestFit="1" customWidth="1"/>
    <col min="2" max="2" width="16.28515625" style="61" customWidth="1"/>
    <col min="3" max="3" width="42.85546875" style="61" customWidth="1"/>
    <col min="4" max="5" width="33.42578125" style="61" customWidth="1"/>
    <col min="6" max="6" width="38.85546875" style="61" customWidth="1"/>
    <col min="7" max="16384" width="9.140625" style="61"/>
  </cols>
  <sheetData>
    <row r="1" spans="1:9">
      <c r="A1" s="59" t="s">
        <v>24</v>
      </c>
      <c r="B1" s="38" t="s">
        <v>166</v>
      </c>
    </row>
    <row r="2" spans="1:9" ht="15">
      <c r="A2" s="59" t="s">
        <v>25</v>
      </c>
      <c r="B2" s="206">
        <v>43496</v>
      </c>
    </row>
    <row r="3" spans="1:9">
      <c r="A3" s="104"/>
    </row>
    <row r="4" spans="1:9" ht="13.5" thickBot="1">
      <c r="A4" s="85" t="s">
        <v>109</v>
      </c>
      <c r="B4" s="254" t="s">
        <v>21</v>
      </c>
      <c r="C4" s="254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139</v>
      </c>
      <c r="E5" s="108" t="s">
        <v>110</v>
      </c>
      <c r="F5" s="109" t="s">
        <v>45</v>
      </c>
    </row>
    <row r="6" spans="1:9" ht="15" customHeight="1">
      <c r="A6" s="111">
        <v>1</v>
      </c>
      <c r="B6" s="244" t="s">
        <v>111</v>
      </c>
      <c r="C6" s="112" t="s">
        <v>46</v>
      </c>
      <c r="D6" s="113">
        <v>4</v>
      </c>
      <c r="E6" s="113">
        <v>3</v>
      </c>
      <c r="F6" s="114"/>
    </row>
    <row r="7" spans="1:9" ht="15" customHeight="1">
      <c r="A7" s="111">
        <v>2</v>
      </c>
      <c r="B7" s="250"/>
      <c r="C7" s="112" t="s">
        <v>112</v>
      </c>
      <c r="D7" s="115">
        <f>D8+D10+D12</f>
        <v>1101763.5999999999</v>
      </c>
      <c r="E7" s="115">
        <f>E8+E10+E12</f>
        <v>428345.73</v>
      </c>
      <c r="F7" s="116">
        <f>F8+F10+F12</f>
        <v>0</v>
      </c>
    </row>
    <row r="8" spans="1:9" ht="15" customHeight="1">
      <c r="A8" s="111">
        <v>3</v>
      </c>
      <c r="B8" s="250"/>
      <c r="C8" s="117" t="s">
        <v>47</v>
      </c>
      <c r="D8" s="202">
        <v>967237.71</v>
      </c>
      <c r="E8" s="202">
        <v>428345.73</v>
      </c>
      <c r="F8" s="114"/>
      <c r="G8" s="87"/>
      <c r="H8" s="87"/>
    </row>
    <row r="9" spans="1:9" ht="15" customHeight="1">
      <c r="A9" s="111">
        <v>4</v>
      </c>
      <c r="B9" s="250"/>
      <c r="C9" s="118" t="s">
        <v>113</v>
      </c>
      <c r="D9" s="202"/>
      <c r="E9" s="113"/>
      <c r="F9" s="114"/>
      <c r="G9" s="87"/>
      <c r="H9" s="87"/>
    </row>
    <row r="10" spans="1:9" ht="30" customHeight="1">
      <c r="A10" s="111">
        <v>5</v>
      </c>
      <c r="B10" s="250"/>
      <c r="C10" s="117" t="s">
        <v>114</v>
      </c>
      <c r="D10" s="202"/>
      <c r="E10" s="113"/>
      <c r="F10" s="114"/>
    </row>
    <row r="11" spans="1:9" ht="15" customHeight="1">
      <c r="A11" s="111">
        <v>6</v>
      </c>
      <c r="B11" s="250"/>
      <c r="C11" s="118" t="s">
        <v>115</v>
      </c>
      <c r="D11" s="202"/>
      <c r="E11" s="113"/>
      <c r="F11" s="114"/>
    </row>
    <row r="12" spans="1:9" ht="15" customHeight="1">
      <c r="A12" s="111">
        <v>7</v>
      </c>
      <c r="B12" s="250"/>
      <c r="C12" s="117" t="s">
        <v>116</v>
      </c>
      <c r="D12" s="202">
        <v>134525.88999999998</v>
      </c>
      <c r="E12" s="113"/>
      <c r="F12" s="114"/>
    </row>
    <row r="13" spans="1:9" ht="15" customHeight="1">
      <c r="A13" s="111">
        <v>8</v>
      </c>
      <c r="B13" s="251"/>
      <c r="C13" s="118" t="s">
        <v>115</v>
      </c>
      <c r="D13" s="202"/>
      <c r="E13" s="113"/>
      <c r="F13" s="114"/>
    </row>
    <row r="14" spans="1:9" ht="15" customHeight="1">
      <c r="A14" s="111">
        <v>9</v>
      </c>
      <c r="B14" s="244" t="s">
        <v>117</v>
      </c>
      <c r="C14" s="112" t="s">
        <v>46</v>
      </c>
      <c r="D14" s="202">
        <v>3</v>
      </c>
      <c r="E14" s="202">
        <v>2</v>
      </c>
      <c r="F14" s="120"/>
      <c r="I14" s="121"/>
    </row>
    <row r="15" spans="1:9" ht="15" customHeight="1">
      <c r="A15" s="111">
        <v>10</v>
      </c>
      <c r="B15" s="250"/>
      <c r="C15" s="112" t="s">
        <v>118</v>
      </c>
      <c r="D15" s="122">
        <f>D16+D18+D20</f>
        <v>427901.38</v>
      </c>
      <c r="E15" s="122">
        <f>E16+E18+E20</f>
        <v>26733.74</v>
      </c>
      <c r="F15" s="123">
        <f>F16+F18+F20</f>
        <v>0</v>
      </c>
    </row>
    <row r="16" spans="1:9" ht="15" customHeight="1">
      <c r="A16" s="111">
        <v>11</v>
      </c>
      <c r="B16" s="250"/>
      <c r="C16" s="117" t="s">
        <v>47</v>
      </c>
      <c r="D16" s="202">
        <v>409812</v>
      </c>
      <c r="E16" s="218">
        <v>26733.74</v>
      </c>
      <c r="F16" s="120"/>
    </row>
    <row r="17" spans="1:6" ht="15" customHeight="1">
      <c r="A17" s="111">
        <v>12</v>
      </c>
      <c r="B17" s="250"/>
      <c r="C17" s="118" t="s">
        <v>113</v>
      </c>
      <c r="D17" s="202"/>
      <c r="E17" s="218"/>
      <c r="F17" s="114"/>
    </row>
    <row r="18" spans="1:6" ht="30" customHeight="1">
      <c r="A18" s="111">
        <v>13</v>
      </c>
      <c r="B18" s="250"/>
      <c r="C18" s="117" t="s">
        <v>119</v>
      </c>
      <c r="D18" s="203"/>
      <c r="E18" s="218"/>
      <c r="F18" s="120"/>
    </row>
    <row r="19" spans="1:6" ht="15" customHeight="1">
      <c r="A19" s="111">
        <v>14</v>
      </c>
      <c r="B19" s="250"/>
      <c r="C19" s="118" t="s">
        <v>115</v>
      </c>
      <c r="D19" s="203"/>
      <c r="E19" s="218"/>
      <c r="F19" s="120"/>
    </row>
    <row r="20" spans="1:6" ht="15" customHeight="1">
      <c r="A20" s="111">
        <v>15</v>
      </c>
      <c r="B20" s="250"/>
      <c r="C20" s="117" t="s">
        <v>116</v>
      </c>
      <c r="D20" s="202">
        <v>18089.379999999997</v>
      </c>
      <c r="E20" s="218"/>
      <c r="F20" s="120"/>
    </row>
    <row r="21" spans="1:6" ht="15" customHeight="1">
      <c r="A21" s="111">
        <v>16</v>
      </c>
      <c r="B21" s="251"/>
      <c r="C21" s="118" t="s">
        <v>115</v>
      </c>
      <c r="D21" s="203"/>
      <c r="E21" s="218"/>
      <c r="F21" s="120"/>
    </row>
    <row r="22" spans="1:6" ht="15" customHeight="1" thickBot="1">
      <c r="A22" s="124">
        <v>17</v>
      </c>
      <c r="B22" s="252" t="s">
        <v>120</v>
      </c>
      <c r="C22" s="253"/>
      <c r="D22" s="125">
        <f>D7+D15</f>
        <v>1529664.98</v>
      </c>
      <c r="E22" s="125">
        <f>E7+E15</f>
        <v>455079.47</v>
      </c>
      <c r="F22" s="12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2" sqref="B2"/>
    </sheetView>
  </sheetViews>
  <sheetFormatPr defaultColWidth="9.140625" defaultRowHeight="12.75"/>
  <cols>
    <col min="1" max="1" width="35.140625" style="61" customWidth="1"/>
    <col min="2" max="2" width="45.85546875" style="61" customWidth="1"/>
    <col min="3" max="4" width="29.42578125" style="61" customWidth="1"/>
    <col min="5" max="5" width="28.42578125" style="61" customWidth="1"/>
    <col min="6" max="6" width="14" style="61" bestFit="1" customWidth="1"/>
    <col min="7" max="7" width="14.7109375" style="61" customWidth="1"/>
    <col min="8" max="8" width="26.42578125" style="61" customWidth="1"/>
    <col min="9" max="9" width="16.140625" style="61" bestFit="1" customWidth="1"/>
    <col min="10" max="10" width="14" style="61" bestFit="1" customWidth="1"/>
    <col min="11" max="11" width="14.7109375" style="61" customWidth="1"/>
    <col min="12" max="12" width="26.85546875" style="61" customWidth="1"/>
    <col min="13" max="16384" width="9.140625" style="61"/>
  </cols>
  <sheetData>
    <row r="1" spans="1:12">
      <c r="A1" s="61" t="s">
        <v>24</v>
      </c>
      <c r="B1" s="38" t="s">
        <v>166</v>
      </c>
    </row>
    <row r="2" spans="1:12" ht="15">
      <c r="A2" s="61" t="s">
        <v>25</v>
      </c>
      <c r="B2" s="206">
        <v>43496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3.5" thickBot="1">
      <c r="A4" s="182" t="s">
        <v>40</v>
      </c>
      <c r="B4" s="179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>
      <c r="A5" s="130"/>
      <c r="B5" s="89"/>
      <c r="C5" s="183" t="s">
        <v>139</v>
      </c>
      <c r="D5" s="183" t="s">
        <v>110</v>
      </c>
      <c r="E5" s="169" t="s">
        <v>45</v>
      </c>
      <c r="F5" s="129"/>
      <c r="G5" s="129"/>
      <c r="H5" s="129"/>
      <c r="I5" s="129"/>
      <c r="J5" s="129"/>
      <c r="K5" s="129"/>
      <c r="L5" s="129"/>
    </row>
    <row r="6" spans="1:12">
      <c r="A6" s="255" t="s">
        <v>41</v>
      </c>
      <c r="B6" s="131" t="s">
        <v>46</v>
      </c>
      <c r="C6" s="69"/>
      <c r="D6" s="69"/>
      <c r="E6" s="90"/>
      <c r="F6" s="129"/>
      <c r="G6" s="129"/>
      <c r="H6" s="129"/>
      <c r="I6" s="129"/>
      <c r="J6" s="129"/>
      <c r="K6" s="129"/>
      <c r="L6" s="129"/>
    </row>
    <row r="7" spans="1:12">
      <c r="A7" s="256"/>
      <c r="B7" s="132" t="s">
        <v>148</v>
      </c>
      <c r="C7" s="69"/>
      <c r="D7" s="69"/>
      <c r="E7" s="90"/>
      <c r="F7" s="129"/>
      <c r="G7" s="129"/>
      <c r="H7" s="129"/>
      <c r="I7" s="129"/>
      <c r="J7" s="129"/>
      <c r="K7" s="129"/>
      <c r="L7" s="129"/>
    </row>
    <row r="8" spans="1:12">
      <c r="A8" s="257" t="s">
        <v>42</v>
      </c>
      <c r="B8" s="131" t="s">
        <v>46</v>
      </c>
      <c r="C8" s="69"/>
      <c r="D8" s="69"/>
      <c r="E8" s="90"/>
      <c r="F8" s="129"/>
      <c r="G8" s="129"/>
      <c r="H8" s="129"/>
      <c r="I8" s="129"/>
      <c r="J8" s="129"/>
      <c r="K8" s="129"/>
      <c r="L8" s="129"/>
    </row>
    <row r="9" spans="1:12">
      <c r="A9" s="257"/>
      <c r="B9" s="132" t="s">
        <v>51</v>
      </c>
      <c r="C9" s="133">
        <f>C10+C11+C12+C13</f>
        <v>0</v>
      </c>
      <c r="D9" s="133">
        <f>D10+D11+D12+D13</f>
        <v>0</v>
      </c>
      <c r="E9" s="184">
        <f>E10+E11+E12+E13</f>
        <v>0</v>
      </c>
      <c r="F9" s="129"/>
      <c r="G9" s="129"/>
      <c r="H9" s="129"/>
      <c r="I9" s="129"/>
      <c r="J9" s="129"/>
      <c r="K9" s="129"/>
      <c r="L9" s="129"/>
    </row>
    <row r="10" spans="1:12">
      <c r="A10" s="257"/>
      <c r="B10" s="134" t="s">
        <v>47</v>
      </c>
      <c r="C10" s="69"/>
      <c r="D10" s="69"/>
      <c r="E10" s="90"/>
      <c r="F10" s="129"/>
      <c r="G10" s="129"/>
      <c r="H10" s="129"/>
      <c r="I10" s="129"/>
      <c r="J10" s="129"/>
      <c r="K10" s="129"/>
      <c r="L10" s="129"/>
    </row>
    <row r="11" spans="1:12">
      <c r="A11" s="257"/>
      <c r="B11" s="134" t="s">
        <v>48</v>
      </c>
      <c r="C11" s="69"/>
      <c r="D11" s="69"/>
      <c r="E11" s="90"/>
      <c r="F11" s="129"/>
      <c r="G11" s="129"/>
      <c r="H11" s="129"/>
      <c r="I11" s="129"/>
      <c r="J11" s="129"/>
      <c r="K11" s="129"/>
      <c r="L11" s="129"/>
    </row>
    <row r="12" spans="1:12">
      <c r="A12" s="257"/>
      <c r="B12" s="134" t="s">
        <v>49</v>
      </c>
      <c r="C12" s="69"/>
      <c r="D12" s="69"/>
      <c r="E12" s="90"/>
      <c r="F12" s="129"/>
      <c r="G12" s="129"/>
      <c r="H12" s="129"/>
      <c r="I12" s="129"/>
      <c r="J12" s="129"/>
      <c r="K12" s="129"/>
      <c r="L12" s="129"/>
    </row>
    <row r="13" spans="1:12">
      <c r="A13" s="257"/>
      <c r="B13" s="134" t="s">
        <v>133</v>
      </c>
      <c r="C13" s="69"/>
      <c r="D13" s="69"/>
      <c r="E13" s="90"/>
      <c r="F13" s="129"/>
      <c r="G13" s="129"/>
      <c r="H13" s="129"/>
      <c r="I13" s="129"/>
      <c r="J13" s="129"/>
      <c r="K13" s="129"/>
      <c r="L13" s="129"/>
    </row>
    <row r="14" spans="1:12">
      <c r="A14" s="257" t="s">
        <v>43</v>
      </c>
      <c r="B14" s="131" t="s">
        <v>46</v>
      </c>
      <c r="C14" s="69"/>
      <c r="D14" s="69"/>
      <c r="E14" s="90"/>
      <c r="F14" s="129"/>
      <c r="G14" s="129"/>
      <c r="H14" s="129"/>
      <c r="I14" s="129"/>
      <c r="J14" s="129"/>
      <c r="K14" s="129"/>
      <c r="L14" s="129"/>
    </row>
    <row r="15" spans="1:12">
      <c r="A15" s="257"/>
      <c r="B15" s="132" t="s">
        <v>51</v>
      </c>
      <c r="C15" s="133">
        <f>C16+C17+C18+C19</f>
        <v>0</v>
      </c>
      <c r="D15" s="133">
        <f>D16+D17+D18+D19</f>
        <v>0</v>
      </c>
      <c r="E15" s="184">
        <f>E16+E17+E18+E19</f>
        <v>0</v>
      </c>
      <c r="F15" s="129"/>
      <c r="G15" s="129"/>
      <c r="H15" s="129"/>
      <c r="I15" s="129"/>
      <c r="J15" s="129"/>
      <c r="K15" s="129"/>
      <c r="L15" s="129"/>
    </row>
    <row r="16" spans="1:12">
      <c r="A16" s="257"/>
      <c r="B16" s="134" t="s">
        <v>47</v>
      </c>
      <c r="C16" s="69"/>
      <c r="D16" s="69"/>
      <c r="E16" s="90"/>
      <c r="F16" s="129"/>
      <c r="G16" s="129"/>
      <c r="H16" s="129"/>
      <c r="I16" s="129"/>
      <c r="J16" s="129"/>
      <c r="K16" s="129"/>
      <c r="L16" s="129"/>
    </row>
    <row r="17" spans="1:12">
      <c r="A17" s="255"/>
      <c r="B17" s="134" t="s">
        <v>48</v>
      </c>
      <c r="C17" s="69"/>
      <c r="D17" s="69"/>
      <c r="E17" s="90"/>
      <c r="F17" s="129"/>
      <c r="G17" s="129"/>
      <c r="H17" s="129"/>
      <c r="I17" s="129"/>
      <c r="J17" s="129"/>
      <c r="K17" s="129"/>
      <c r="L17" s="129"/>
    </row>
    <row r="18" spans="1:12">
      <c r="A18" s="255"/>
      <c r="B18" s="134" t="s">
        <v>49</v>
      </c>
      <c r="C18" s="69"/>
      <c r="D18" s="69"/>
      <c r="E18" s="90"/>
      <c r="F18" s="129"/>
      <c r="G18" s="129"/>
      <c r="H18" s="129"/>
      <c r="I18" s="129"/>
      <c r="J18" s="129"/>
      <c r="K18" s="129"/>
      <c r="L18" s="129"/>
    </row>
    <row r="19" spans="1:12" ht="13.5" thickBot="1">
      <c r="A19" s="258"/>
      <c r="B19" s="185" t="s">
        <v>133</v>
      </c>
      <c r="C19" s="92"/>
      <c r="D19" s="92"/>
      <c r="E19" s="93"/>
      <c r="F19" s="129"/>
      <c r="G19" s="129"/>
      <c r="H19" s="129"/>
      <c r="I19" s="129"/>
      <c r="J19" s="129"/>
      <c r="K19" s="129"/>
      <c r="L19" s="129"/>
    </row>
    <row r="20" spans="1:12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61" bestFit="1" customWidth="1"/>
    <col min="2" max="2" width="54.7109375" style="61" customWidth="1"/>
    <col min="3" max="3" width="26.7109375" style="61" customWidth="1"/>
    <col min="4" max="4" width="34.85546875" style="61" customWidth="1"/>
    <col min="5" max="5" width="26.7109375" style="61" customWidth="1"/>
    <col min="6" max="6" width="25.5703125" style="61" customWidth="1"/>
    <col min="7" max="7" width="25" style="61" customWidth="1"/>
    <col min="8" max="16384" width="9.140625" style="61"/>
  </cols>
  <sheetData>
    <row r="1" spans="1:7">
      <c r="A1" s="59" t="s">
        <v>24</v>
      </c>
      <c r="B1" s="38" t="s">
        <v>166</v>
      </c>
    </row>
    <row r="2" spans="1:7" ht="15">
      <c r="A2" s="59" t="s">
        <v>25</v>
      </c>
      <c r="B2" s="206">
        <v>43496</v>
      </c>
    </row>
    <row r="3" spans="1:7">
      <c r="B3" s="135"/>
    </row>
    <row r="4" spans="1:7" ht="13.5" thickBot="1">
      <c r="A4" s="85" t="s">
        <v>121</v>
      </c>
      <c r="B4" s="180" t="s">
        <v>130</v>
      </c>
    </row>
    <row r="5" spans="1:7" s="135" customFormat="1">
      <c r="A5" s="136"/>
      <c r="B5" s="66"/>
      <c r="C5" s="137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1">
      <c r="A6" s="138"/>
      <c r="B6" s="139"/>
      <c r="C6" s="140" t="s">
        <v>122</v>
      </c>
      <c r="D6" s="139" t="s">
        <v>123</v>
      </c>
      <c r="E6" s="171" t="s">
        <v>124</v>
      </c>
      <c r="F6" s="171" t="s">
        <v>137</v>
      </c>
      <c r="G6" s="170" t="s">
        <v>125</v>
      </c>
    </row>
    <row r="7" spans="1:7">
      <c r="A7" s="138">
        <v>1</v>
      </c>
      <c r="B7" s="141" t="s">
        <v>139</v>
      </c>
      <c r="C7" s="142">
        <f>SUM(C8:C11)</f>
        <v>0</v>
      </c>
      <c r="D7" s="142">
        <f t="shared" ref="D7:G7" si="0">SUM(D8:D11)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</row>
    <row r="8" spans="1:7">
      <c r="A8" s="138">
        <v>2</v>
      </c>
      <c r="B8" s="143" t="s">
        <v>67</v>
      </c>
      <c r="C8" s="144"/>
      <c r="D8" s="119"/>
      <c r="E8" s="119"/>
      <c r="F8" s="119"/>
      <c r="G8" s="120"/>
    </row>
    <row r="9" spans="1:7">
      <c r="A9" s="138">
        <v>3</v>
      </c>
      <c r="B9" s="143" t="s">
        <v>126</v>
      </c>
      <c r="C9" s="144"/>
      <c r="D9" s="119"/>
      <c r="E9" s="119"/>
      <c r="F9" s="119"/>
      <c r="G9" s="120"/>
    </row>
    <row r="10" spans="1:7">
      <c r="A10" s="138">
        <v>4</v>
      </c>
      <c r="B10" s="145" t="s">
        <v>127</v>
      </c>
      <c r="C10" s="144"/>
      <c r="D10" s="119"/>
      <c r="E10" s="119"/>
      <c r="F10" s="119"/>
      <c r="G10" s="120"/>
    </row>
    <row r="11" spans="1:7">
      <c r="A11" s="138">
        <v>5</v>
      </c>
      <c r="B11" s="143" t="s">
        <v>128</v>
      </c>
      <c r="C11" s="144"/>
      <c r="D11" s="119"/>
      <c r="E11" s="119"/>
      <c r="F11" s="119"/>
      <c r="G11" s="120"/>
    </row>
    <row r="12" spans="1:7">
      <c r="A12" s="138">
        <v>6</v>
      </c>
      <c r="B12" s="112" t="s">
        <v>110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8">
        <v>7</v>
      </c>
      <c r="B13" s="143" t="s">
        <v>67</v>
      </c>
      <c r="C13" s="113"/>
      <c r="D13" s="113"/>
      <c r="E13" s="113"/>
      <c r="F13" s="113"/>
      <c r="G13" s="114"/>
    </row>
    <row r="14" spans="1:7">
      <c r="A14" s="138">
        <v>8</v>
      </c>
      <c r="B14" s="143" t="s">
        <v>126</v>
      </c>
      <c r="C14" s="113"/>
      <c r="D14" s="113"/>
      <c r="E14" s="113"/>
      <c r="F14" s="113"/>
      <c r="G14" s="114"/>
    </row>
    <row r="15" spans="1:7">
      <c r="A15" s="138">
        <v>9</v>
      </c>
      <c r="B15" s="145" t="s">
        <v>127</v>
      </c>
      <c r="C15" s="113"/>
      <c r="D15" s="113"/>
      <c r="E15" s="113"/>
      <c r="F15" s="113"/>
      <c r="G15" s="114"/>
    </row>
    <row r="16" spans="1:7">
      <c r="A16" s="138">
        <v>10</v>
      </c>
      <c r="B16" s="143" t="s">
        <v>128</v>
      </c>
      <c r="C16" s="113"/>
      <c r="D16" s="113"/>
      <c r="E16" s="113"/>
      <c r="F16" s="113"/>
      <c r="G16" s="114"/>
    </row>
    <row r="17" spans="1:7">
      <c r="A17" s="138">
        <v>11</v>
      </c>
      <c r="B17" s="112" t="s">
        <v>45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8">
        <v>12</v>
      </c>
      <c r="B18" s="143" t="s">
        <v>67</v>
      </c>
      <c r="C18" s="113"/>
      <c r="D18" s="113"/>
      <c r="E18" s="113" t="s">
        <v>6</v>
      </c>
      <c r="F18" s="113"/>
      <c r="G18" s="114"/>
    </row>
    <row r="19" spans="1:7">
      <c r="A19" s="138">
        <v>13</v>
      </c>
      <c r="B19" s="143" t="s">
        <v>126</v>
      </c>
      <c r="C19" s="113"/>
      <c r="D19" s="113"/>
      <c r="E19" s="113"/>
      <c r="F19" s="113"/>
      <c r="G19" s="114"/>
    </row>
    <row r="20" spans="1:7">
      <c r="A20" s="138">
        <v>14</v>
      </c>
      <c r="B20" s="145" t="s">
        <v>127</v>
      </c>
      <c r="C20" s="113"/>
      <c r="D20" s="113"/>
      <c r="E20" s="113"/>
      <c r="F20" s="113"/>
      <c r="G20" s="114"/>
    </row>
    <row r="21" spans="1:7">
      <c r="A21" s="138">
        <v>15</v>
      </c>
      <c r="B21" s="143" t="s">
        <v>128</v>
      </c>
      <c r="C21" s="113"/>
      <c r="D21" s="113"/>
      <c r="E21" s="113"/>
      <c r="F21" s="113"/>
      <c r="G21" s="114"/>
    </row>
    <row r="22" spans="1:7" ht="13.5" thickBot="1">
      <c r="A22" s="138">
        <v>16</v>
      </c>
      <c r="B22" s="146" t="s">
        <v>129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H27" sqref="H27:H28"/>
    </sheetView>
  </sheetViews>
  <sheetFormatPr defaultColWidth="9.140625" defaultRowHeight="12.75"/>
  <cols>
    <col min="1" max="1" width="10.5703125" style="61" bestFit="1" customWidth="1"/>
    <col min="2" max="2" width="89.140625" style="61" bestFit="1" customWidth="1"/>
    <col min="3" max="3" width="15.140625" style="149" customWidth="1"/>
    <col min="4" max="5" width="13.7109375" style="149" customWidth="1"/>
    <col min="6" max="6" width="16.28515625" style="149" customWidth="1"/>
    <col min="7" max="8" width="13.7109375" style="149" customWidth="1"/>
    <col min="9" max="9" width="17.5703125" style="149" customWidth="1"/>
    <col min="10" max="10" width="14.5703125" style="149" customWidth="1"/>
    <col min="11" max="12" width="13.7109375" style="149" customWidth="1"/>
    <col min="13" max="13" width="15" style="149" customWidth="1"/>
    <col min="14" max="15" width="13.7109375" style="149" customWidth="1"/>
    <col min="16" max="17" width="15.7109375" style="149" customWidth="1"/>
    <col min="18" max="18" width="9.140625" style="149"/>
    <col min="19" max="16384" width="9.140625" style="61"/>
  </cols>
  <sheetData>
    <row r="1" spans="1:15">
      <c r="A1" s="61" t="s">
        <v>24</v>
      </c>
      <c r="B1" s="38" t="s">
        <v>166</v>
      </c>
    </row>
    <row r="2" spans="1:15" ht="15">
      <c r="A2" s="61" t="s">
        <v>25</v>
      </c>
      <c r="B2" s="206">
        <v>43496</v>
      </c>
    </row>
    <row r="4" spans="1:15" ht="13.5" thickBot="1">
      <c r="A4" s="85" t="s">
        <v>50</v>
      </c>
      <c r="B4" s="181" t="s">
        <v>23</v>
      </c>
    </row>
    <row r="5" spans="1:15">
      <c r="A5" s="71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5</v>
      </c>
      <c r="I5" s="166" t="s">
        <v>9</v>
      </c>
      <c r="J5" s="166" t="s">
        <v>10</v>
      </c>
      <c r="K5" s="166" t="s">
        <v>134</v>
      </c>
      <c r="L5" s="166" t="s">
        <v>11</v>
      </c>
      <c r="M5" s="166" t="s">
        <v>12</v>
      </c>
      <c r="N5" s="166" t="s">
        <v>13</v>
      </c>
      <c r="O5" s="151" t="s">
        <v>14</v>
      </c>
    </row>
    <row r="6" spans="1:15" ht="12.75" customHeight="1">
      <c r="A6" s="72"/>
      <c r="B6" s="74"/>
      <c r="C6" s="259" t="s">
        <v>135</v>
      </c>
      <c r="D6" s="259"/>
      <c r="E6" s="259"/>
      <c r="F6" s="261" t="s">
        <v>53</v>
      </c>
      <c r="G6" s="261"/>
      <c r="H6" s="261"/>
      <c r="I6" s="261"/>
      <c r="J6" s="261"/>
      <c r="K6" s="261"/>
      <c r="L6" s="261"/>
      <c r="M6" s="261" t="s">
        <v>59</v>
      </c>
      <c r="N6" s="261"/>
      <c r="O6" s="260"/>
    </row>
    <row r="7" spans="1:15" ht="15" customHeight="1">
      <c r="A7" s="72"/>
      <c r="B7" s="74"/>
      <c r="C7" s="261" t="s">
        <v>140</v>
      </c>
      <c r="D7" s="261" t="s">
        <v>141</v>
      </c>
      <c r="E7" s="261" t="s">
        <v>52</v>
      </c>
      <c r="F7" s="261" t="s">
        <v>54</v>
      </c>
      <c r="G7" s="261"/>
      <c r="H7" s="261" t="s">
        <v>55</v>
      </c>
      <c r="I7" s="261" t="s">
        <v>56</v>
      </c>
      <c r="J7" s="261"/>
      <c r="K7" s="262" t="s">
        <v>57</v>
      </c>
      <c r="L7" s="262"/>
      <c r="M7" s="259" t="s">
        <v>144</v>
      </c>
      <c r="N7" s="259" t="s">
        <v>145</v>
      </c>
      <c r="O7" s="260" t="s">
        <v>60</v>
      </c>
    </row>
    <row r="8" spans="1:15" ht="25.5">
      <c r="A8" s="72"/>
      <c r="B8" s="74"/>
      <c r="C8" s="261"/>
      <c r="D8" s="261"/>
      <c r="E8" s="261"/>
      <c r="F8" s="171" t="s">
        <v>142</v>
      </c>
      <c r="G8" s="171" t="s">
        <v>143</v>
      </c>
      <c r="H8" s="261"/>
      <c r="I8" s="171" t="s">
        <v>140</v>
      </c>
      <c r="J8" s="171" t="s">
        <v>141</v>
      </c>
      <c r="K8" s="173" t="s">
        <v>147</v>
      </c>
      <c r="L8" s="173" t="s">
        <v>58</v>
      </c>
      <c r="M8" s="259"/>
      <c r="N8" s="259"/>
      <c r="O8" s="260"/>
    </row>
    <row r="9" spans="1:15">
      <c r="A9" s="152"/>
      <c r="B9" s="153" t="s">
        <v>44</v>
      </c>
      <c r="C9" s="154"/>
      <c r="D9" s="154"/>
      <c r="E9" s="155"/>
      <c r="F9" s="156"/>
      <c r="G9" s="156"/>
      <c r="H9" s="73"/>
      <c r="I9" s="73"/>
      <c r="J9" s="73"/>
      <c r="K9" s="73"/>
      <c r="L9" s="73"/>
      <c r="M9" s="156"/>
      <c r="N9" s="156"/>
      <c r="O9" s="157"/>
    </row>
    <row r="10" spans="1:15">
      <c r="A10" s="72">
        <v>1</v>
      </c>
      <c r="B10" s="158" t="s">
        <v>51</v>
      </c>
      <c r="C10" s="159">
        <f>SUM(C11:C17)</f>
        <v>0</v>
      </c>
      <c r="D10" s="159">
        <f>SUM(D11:D17)</f>
        <v>0</v>
      </c>
      <c r="E10" s="159">
        <f>SUM(E11:E17)</f>
        <v>0</v>
      </c>
      <c r="F10" s="160">
        <f t="shared" ref="F10:O10" si="0">SUM(F11:F17)</f>
        <v>0</v>
      </c>
      <c r="G10" s="160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>SUM(M11:M17)</f>
        <v>0</v>
      </c>
      <c r="N10" s="160">
        <f t="shared" si="0"/>
        <v>0</v>
      </c>
      <c r="O10" s="161">
        <f t="shared" si="0"/>
        <v>0</v>
      </c>
    </row>
    <row r="11" spans="1:15">
      <c r="A11" s="72">
        <v>1.1000000000000001</v>
      </c>
      <c r="B11" s="74"/>
      <c r="C11" s="68"/>
      <c r="D11" s="68"/>
      <c r="E11" s="159">
        <f t="shared" ref="E11:E17" si="1">C11+D11</f>
        <v>0</v>
      </c>
      <c r="F11" s="68"/>
      <c r="G11" s="68"/>
      <c r="H11" s="68"/>
      <c r="I11" s="68"/>
      <c r="J11" s="68"/>
      <c r="K11" s="162"/>
      <c r="L11" s="162"/>
      <c r="M11" s="159">
        <f>C11+F11-H11-I11</f>
        <v>0</v>
      </c>
      <c r="N11" s="159">
        <f>D11+G11+H11-J11+K11-L11</f>
        <v>0</v>
      </c>
      <c r="O11" s="161">
        <f t="shared" ref="O11:O17" si="2">M11+N11</f>
        <v>0</v>
      </c>
    </row>
    <row r="12" spans="1:15">
      <c r="A12" s="72">
        <v>1.2</v>
      </c>
      <c r="B12" s="74"/>
      <c r="C12" s="68"/>
      <c r="D12" s="68"/>
      <c r="E12" s="159">
        <f t="shared" si="1"/>
        <v>0</v>
      </c>
      <c r="F12" s="68"/>
      <c r="G12" s="68"/>
      <c r="H12" s="68"/>
      <c r="I12" s="68"/>
      <c r="J12" s="68"/>
      <c r="K12" s="162"/>
      <c r="L12" s="162"/>
      <c r="M12" s="159">
        <f t="shared" ref="M12:M17" si="3">C12+F12-H12-I12</f>
        <v>0</v>
      </c>
      <c r="N12" s="159">
        <f t="shared" ref="N12:N17" si="4">D12+G12+H12-J12+K12-L12</f>
        <v>0</v>
      </c>
      <c r="O12" s="161">
        <f t="shared" si="2"/>
        <v>0</v>
      </c>
    </row>
    <row r="13" spans="1:15">
      <c r="A13" s="72">
        <v>1.3</v>
      </c>
      <c r="B13" s="74"/>
      <c r="C13" s="68"/>
      <c r="D13" s="68"/>
      <c r="E13" s="159">
        <f t="shared" si="1"/>
        <v>0</v>
      </c>
      <c r="F13" s="68"/>
      <c r="G13" s="68"/>
      <c r="H13" s="68"/>
      <c r="I13" s="68"/>
      <c r="J13" s="68"/>
      <c r="K13" s="162"/>
      <c r="L13" s="162"/>
      <c r="M13" s="159">
        <f t="shared" si="3"/>
        <v>0</v>
      </c>
      <c r="N13" s="159">
        <f t="shared" si="4"/>
        <v>0</v>
      </c>
      <c r="O13" s="161">
        <f t="shared" si="2"/>
        <v>0</v>
      </c>
    </row>
    <row r="14" spans="1:15">
      <c r="A14" s="72">
        <v>1.4</v>
      </c>
      <c r="B14" s="74"/>
      <c r="C14" s="68"/>
      <c r="D14" s="68"/>
      <c r="E14" s="159">
        <f t="shared" si="1"/>
        <v>0</v>
      </c>
      <c r="F14" s="68"/>
      <c r="G14" s="68"/>
      <c r="H14" s="68"/>
      <c r="I14" s="68"/>
      <c r="J14" s="68"/>
      <c r="K14" s="162"/>
      <c r="L14" s="162"/>
      <c r="M14" s="159">
        <f t="shared" si="3"/>
        <v>0</v>
      </c>
      <c r="N14" s="159">
        <f t="shared" si="4"/>
        <v>0</v>
      </c>
      <c r="O14" s="161">
        <f t="shared" si="2"/>
        <v>0</v>
      </c>
    </row>
    <row r="15" spans="1:15">
      <c r="A15" s="72">
        <v>1.5</v>
      </c>
      <c r="B15" s="74"/>
      <c r="C15" s="68"/>
      <c r="D15" s="68"/>
      <c r="E15" s="159">
        <f t="shared" si="1"/>
        <v>0</v>
      </c>
      <c r="F15" s="68"/>
      <c r="G15" s="68"/>
      <c r="H15" s="68"/>
      <c r="I15" s="68"/>
      <c r="J15" s="68"/>
      <c r="K15" s="162"/>
      <c r="L15" s="162"/>
      <c r="M15" s="159">
        <f t="shared" si="3"/>
        <v>0</v>
      </c>
      <c r="N15" s="159">
        <f t="shared" si="4"/>
        <v>0</v>
      </c>
      <c r="O15" s="161">
        <f t="shared" si="2"/>
        <v>0</v>
      </c>
    </row>
    <row r="16" spans="1:15">
      <c r="A16" s="72">
        <v>1.6</v>
      </c>
      <c r="B16" s="74"/>
      <c r="C16" s="68"/>
      <c r="D16" s="68"/>
      <c r="E16" s="159">
        <f t="shared" si="1"/>
        <v>0</v>
      </c>
      <c r="F16" s="68"/>
      <c r="G16" s="68"/>
      <c r="H16" s="68"/>
      <c r="I16" s="68"/>
      <c r="J16" s="68"/>
      <c r="K16" s="162"/>
      <c r="L16" s="162"/>
      <c r="M16" s="159">
        <f>C16+F16-H16-I16</f>
        <v>0</v>
      </c>
      <c r="N16" s="159">
        <f t="shared" si="4"/>
        <v>0</v>
      </c>
      <c r="O16" s="161">
        <f t="shared" si="2"/>
        <v>0</v>
      </c>
    </row>
    <row r="17" spans="1:15">
      <c r="A17" s="72" t="s">
        <v>8</v>
      </c>
      <c r="B17" s="74"/>
      <c r="C17" s="68"/>
      <c r="D17" s="68"/>
      <c r="E17" s="159">
        <f t="shared" si="1"/>
        <v>0</v>
      </c>
      <c r="F17" s="68"/>
      <c r="G17" s="68"/>
      <c r="H17" s="68"/>
      <c r="I17" s="68"/>
      <c r="J17" s="68"/>
      <c r="K17" s="162"/>
      <c r="L17" s="162"/>
      <c r="M17" s="159">
        <f t="shared" si="3"/>
        <v>0</v>
      </c>
      <c r="N17" s="159">
        <f t="shared" si="4"/>
        <v>0</v>
      </c>
      <c r="O17" s="161">
        <f t="shared" si="2"/>
        <v>0</v>
      </c>
    </row>
    <row r="18" spans="1:15">
      <c r="A18" s="152"/>
      <c r="B18" s="87" t="s">
        <v>45</v>
      </c>
      <c r="C18" s="154"/>
      <c r="D18" s="154"/>
      <c r="E18" s="154"/>
      <c r="F18" s="154"/>
      <c r="G18" s="154"/>
      <c r="H18" s="154"/>
      <c r="I18" s="154"/>
      <c r="J18" s="154"/>
      <c r="K18" s="163"/>
      <c r="L18" s="163"/>
      <c r="M18" s="154"/>
      <c r="N18" s="154"/>
      <c r="O18" s="164"/>
    </row>
    <row r="19" spans="1:15">
      <c r="A19" s="72">
        <v>2</v>
      </c>
      <c r="B19" s="165" t="s">
        <v>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f t="shared" ref="M19" si="5">C19+F19-H19-I19</f>
        <v>0</v>
      </c>
      <c r="N19" s="159">
        <f t="shared" ref="N19" si="6">D19+G19+H19-J19+K19-L19</f>
        <v>0</v>
      </c>
      <c r="O19" s="161">
        <f t="shared" ref="O19" si="7">M19+N19</f>
        <v>0</v>
      </c>
    </row>
    <row r="20" spans="1:15">
      <c r="A20" s="87"/>
      <c r="B20" s="87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aV4/zWyau7ykRAXss0nBDAKQ0hBRIu5IFPi4lZpIhYM=</DigestValue>
    </Reference>
    <Reference Type="http://www.w3.org/2000/09/xmldsig#Object" URI="#idOfficeObject">
      <DigestMethod Algorithm="http://www.w3.org/2001/04/xmlenc#sha256"/>
      <DigestValue>VNSGmRcMH0jHiTlCPMITJN5R+QWPDeZLfDUFefUp+4s=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AmbWn7Zkd6FhweGlY8b6HNECjsahIjatX3k6YUVqhds=</DigestValue>
    </Reference>
  </SignedInfo>
  <SignatureValue>4jzhobE+SO2FANTvZ6qZBjB9bYG2plgANN/fgzOG9z8gRxYk+LUdeIAONyJVHbti2GxZCJiyDPpq
AK6Jo/W2Nqr7J/wMZqyWbr6gICVlgDCavOYHAS7qkkJ/bUO4UVEcTrzJ+athQH+FyRkce4JGi7se
7m5mjr7Cs/6KnILzKOquopYmyIed48IXX3HGYyLuociPyUf/teF80YQt4MjShS0xgNl+xfk+JFpi
v8UgTOK7/fpItb6vI61ia17QveBxdpRF/stFWy7DlqsOiOiWCzqEF6c2rJwfo0HczDFOZev8q3ey
W/JmHKx+RMxrAogHUSUpKl5xtdlf2eoTwtwJyA==</SignatureValue>
  <KeyInfo>
    <X509Data>
      <X509Certificate>MIIGRjCCBS6gAwIBAgIKcllZzQACAAEQWjANBgkqhkiG9w0BAQsFADBKMRIwEAYKCZImiZPyLGQBGRYCZ2UxEzARBgoJkiaJk/IsZAEZFgNuYmcxHzAdBgNVBAMTFk5CRyBDbGFzcyAyIElOVCBTdWIgQ0EwHhcNMTkwMjI2MTQzNjUzWhcNMjEwMjI1MTQzNjUzWjBEMR8wHQYDVQQKExZKU0MgUGFzaGEgQmFuayBHZW9yZ2lhMSEwHwYDVQQDExhCUEIgLSBNYXJnYXJpdGEgU3ZhbmlkemUwggEiMA0GCSqGSIb3DQEBAQUAA4IBDwAwggEKAoIBAQDw2TnOXGoIpRYVcevzP+/kZRkl3hXJFO2kwPrYTpK3qDnlWjajGnyxSE+VSAYdCM1dNDOW/Vt+GTXpetIO11p0KDo6EnrJJFpMF95hW6HMiWW7n2XRMyew7aG5k+YDK6h06cEoznF+O71fUbOlmCvIaSIddPoqXzDMRlOW3/+pON5Yhb6GnPC8EywCMVOaYgRh6kJuORzKlZgKggQqRSQOeeeN8oo4MI0gQZmHQ8TXjoFaDwaPgGzavrC4X4fDTtjPj+yEE4md7zoK6QL7CSYqUuY2rmNWWfR8WAZwaOCXPz2LtOGqIMtcbr1R9ft0UdZlpzzM93TouA/KhtRlfFKRAgMBAAGjggMyMIIDLjA8BgkrBgEEAYI3FQcELzAtBiUrBgEEAYI3FQjmsmCDjfVEhoGZCYO4oUqDvoRxBIPEkTOEg4hdAgFkAgEjMB0GA1UdJQQWMBQGCCsGAQUFBwMCBggrBgEFBQcDBDALBgNVHQ8EBAMCB4AwJwYJKwYBBAGCNxUKBBowGDAKBggrBgEFBQcDAjAKBggrBgEFBQcDBDAdBgNVHQ4EFgQUWGi5m5+vJGpHUVYriosbbuE717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MjmmXcplJTMIjFaZ0Aw01tF+Tqp55MUWm51/9Uv/KYajUIK8bfWluqAiwfEa8cjpcbNM77/hF3ncQA2gb8D8JQEFl+iT38lasIa3z4gwZ9xyKGV40P0aptZ0jKe2X7GgH47VdXxuXTI/oo+f+ZzC70goEGhsBpJjU30DllzIGcYLuwyoOYvLjaSmHMkjyHGtzvuxYqTHnLGHardljou0B84NxaQYQeyQx/R1KhopiJggEFHGYOuxgojAo8gU38WPZOuty5LdkYhF/6w7FLd0iki7iye14bhg9wVQrvaxDkF5uHo2SX/ndvnFIs179tFwI2wmiJTD+aFLEw1UmojA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QnSmdEXp95g/o8EB3RtB2WSEL4bsUtAB2hhWVD9NhE8=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VeLQuW/XQ4BPSV0kU0tZZMZrGliCaeaFVkwzKjqrRp0=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ro+Lb/Fjcf1sVL5JkxUnT61cO4pgb9wlvs2nDn2E0n0=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NKdhP57oLkdF/bKAwxoUrLQLb7GXUnIGRRpf+f+FkI8=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UzfERNDWsW2u93qwbuuNen06MnzyhGRV1OwMGgeXKeo=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aX3vON2u6/AisRKlaUHMgnrsQZyzAHXMF1uAKju7uZY=</DigestValue>
      </Reference>
      <Reference URI="/xl/styles.xml?ContentType=application/vnd.openxmlformats-officedocument.spreadsheetml.styles+xml">
        <DigestMethod Algorithm="http://www.w3.org/2001/04/xmlenc#sha256"/>
        <DigestValue>uZwpvpbZJdIjcoCHTr1NEM8vj0mTQX2GIvSMwpwbLDo=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0T3Vojq51G8RyeTpwsR2v2Sm7izhu/f7GamKA0Do/hA=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pQuUsbWrjC4WcbmgOh8mV/vgdV7Sxoiy2hgqtD5E7q4=</DigestValue>
      </Reference>
      <Reference URI="/xl/worksheets/sheet2.xml?ContentType=application/vnd.openxmlformats-officedocument.spreadsheetml.worksheet+xml">
        <DigestMethod Algorithm="http://www.w3.org/2001/04/xmlenc#sha256"/>
        <DigestValue>54BsXGpy44M4JheKuFiHQvpZz+MFyEomhpRI8rwRESA=</DigestValue>
      </Reference>
      <Reference URI="/xl/worksheets/sheet3.xml?ContentType=application/vnd.openxmlformats-officedocument.spreadsheetml.worksheet+xml">
        <DigestMethod Algorithm="http://www.w3.org/2001/04/xmlenc#sha256"/>
        <DigestValue>tB7T85YyBUoOEdKmdoS0cl0NT2jw93dsroq4XkHQucM=</DigestValue>
      </Reference>
      <Reference URI="/xl/worksheets/sheet4.xml?ContentType=application/vnd.openxmlformats-officedocument.spreadsheetml.worksheet+xml">
        <DigestMethod Algorithm="http://www.w3.org/2001/04/xmlenc#sha256"/>
        <DigestValue>09adATvg5XIfLqbHhoe62/WgU8WavCL6SlDA4B9lrA8=</DigestValue>
      </Reference>
      <Reference URI="/xl/worksheets/sheet5.xml?ContentType=application/vnd.openxmlformats-officedocument.spreadsheetml.worksheet+xml">
        <DigestMethod Algorithm="http://www.w3.org/2001/04/xmlenc#sha256"/>
        <DigestValue>cAYgOwJW/InG7LqsQhFNT7+ZZB4QpqA/FEHx+0jJYxU=</DigestValue>
      </Reference>
      <Reference URI="/xl/worksheets/sheet6.xml?ContentType=application/vnd.openxmlformats-officedocument.spreadsheetml.worksheet+xml">
        <DigestMethod Algorithm="http://www.w3.org/2001/04/xmlenc#sha256"/>
        <DigestValue>R5oXWx4sOu101sTqm+0YRQd2QZ428+B2UhnDP8Nrt7s=</DigestValue>
      </Reference>
      <Reference URI="/xl/worksheets/sheet7.xml?ContentType=application/vnd.openxmlformats-officedocument.spreadsheetml.worksheet+xml">
        <DigestMethod Algorithm="http://www.w3.org/2001/04/xmlenc#sha256"/>
        <DigestValue>IqahrYAjw9tsLj2vxlJU6s+5n1+oT3YPiHMWFHuaEj4=</DigestValue>
      </Reference>
      <Reference URI="/xl/worksheets/sheet8.xml?ContentType=application/vnd.openxmlformats-officedocument.spreadsheetml.worksheet+xml">
        <DigestMethod Algorithm="http://www.w3.org/2001/04/xmlenc#sha256"/>
        <DigestValue>qhHtQjtp9ta+h920Psdj1qvdLjKYC9C5MqoZcTJBrJc=</DigestValue>
      </Reference>
      <Reference URI="/xl/worksheets/sheet9.xml?ContentType=application/vnd.openxmlformats-officedocument.spreadsheetml.worksheet+xml">
        <DigestMethod Algorithm="http://www.w3.org/2001/04/xmlenc#sha256"/>
        <DigestValue>9ZtlP8er7gCiOaUn/x6X28nBBvkpadTLGks5FGmS4jM=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2020-04-13T19:54:00Z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2020-04-13T19:54:00Z</xd:SigningTime>
          <xd:SigningCertificate>
            <xd:Cert>
              <xd:CertDigest>
                <DigestMethod Algorithm="http://www.w3.org/2001/04/xmlenc#sha256"/>
                <DigestValue>KTFB6Mfelu7W5iiB/quXIWIpIZQQZGGHKg1e6yOEeak=</DigestValue>
              </xd:CertDigest>
              <xd:IssuerSerial>
                <X509IssuerName>CN=NBG Class 2 INT Sub CA, DC=nbg, DC=ge</X509IssuerName>
                <X509SerialNumber>539998010097947895730266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0W8wAhZolwoSK1bkMb2/ZNPP2HakT9K8cmJxYv5xfAQ=</DigestValue>
    </Reference>
    <Reference Type="http://www.w3.org/2000/09/xmldsig#Object" URI="#idOfficeObject">
      <DigestMethod Algorithm="http://www.w3.org/2001/04/xmlenc#sha256"/>
      <DigestValue>VNSGmRcMH0jHiTlCPMITJN5R+QWPDeZLfDUFefUp+4s=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LAPsM9CnY5p4qZuszuqtZh+qxpxsD0chLi068KBQrpo=</DigestValue>
    </Reference>
  </SignedInfo>
  <SignatureValue>u6qWe1uTmN5P7GA/gr07JbGDbX9V+0TxkxFIxjLYY0W9IOpjZr7WNHLa6pnqHQ0J3J1LFMO+oboF
UIgKBM8aOuo6jn+SeFh9drjipb1SXRdNxQTY4mYTucLN0iJ9zs0rkHEA/ykOZ7sl3U7PYAuDzO/r
nJfwmoSQG8UbvWAZ5lzfiFkz+dnA10yXAjf/vuLdJTMRzQxpPGicVQPyJGI8I4Ha3VojO7lJV1c9
3rQj+rEOh0K9lnhzsru5KE5u3xFfVPz5/yEK75QUJJqYwZEfeUDkX4Qf43fkuK+stcTZkSDNf5Pn
x8VpGE9Ledy3qhlVznNlu9Ylx4yKaPrIaKuUSQ==</SignatureValue>
  <KeyInfo>
    <X509Data>
      <X509Certificate>MIIGRDCCBSygAwIBAgIKcjOrJgACAAEQTTANBgkqhkiG9w0BAQsFADBKMRIwEAYKCZImiZPyLGQBGRYCZ2UxEzARBgoJkiaJk/IsZAEZFgNuYmcxHzAdBgNVBAMTFk5CRyBDbGFzcyAyIElOVCBTdWIgQ0EwHhcNMTkwMjI2MTM1NTQ0WhcNMjEwMjI1MTM1NTQ0WjBCMR8wHQYDVQQKExZKU0MgUGFzaGEgQmFuayBHZW9yZ2lhMR8wHQYDVQQDExZCUEIgLSBMZWxhIEdvZ2lhc2h2aWxpMIIBIjANBgkqhkiG9w0BAQEFAAOCAQ8AMIIBCgKCAQEA+aWEGRbMjUhk3brfYAjiFCK70e93rHHkQthg7VSPc87wAgyo5oMXBf7Hvpjcvs/BnBTSliPYJDnGnvRLo4+dSZy1pNJ1YeBAgm7Srncr2+yNI6yfwKpMkJiDM911+eqK0YbKjKSlcGFXibgUat6Xm0v/1b/PhkcF69w704YahMQE7hTbVW7VeSlGSvDZTjWCuF9fz/5wKBrsq7Pm65A/YbNGlM89taokrg7aM6bdaHMvJx8NuzCfAGY0fbDzyxV/y/f/FtyPCSt3uaoloy8HI5p1zoeexFoUFNuoUrCKaiJpAQVglun7PKrGCSEwAuJyTHUngFuIXRg0Z5kz/I3WqQIDAQABo4IDMjCCAy4wPAYJKwYBBAGCNxUHBC8wLQYlKwYBBAGCNxUI5rJgg431RIaBmQmDuKFKg76EcQSDxJEzhIOIXQIBZAIBIzAdBgNVHSUEFjAUBggrBgEFBQcDAgYIKwYBBQUHAwQwCwYDVR0PBAQDAgeAMCcGCSsGAQQBgjcVCgQaMBgwCgYIKwYBBQUHAwIwCgYIKwYBBQUHAwQwHQYDVR0OBBYEFDd3bnwuffFeIXam3viz3VsYxa/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+/9MVdDpnHfpij2RMp//QWcZraltCpe4pASQpoVE/5jo2pMwTD8PzxuKgh98Pr4XMuy+Rl1m/6qOG5vIGh1ZMz/Q0Ad6DaXdr1DlsTutQnMK0eM9e2zpJgBo+lAE5JJZ/1WUbMAnybqY5knGjQ+tH8yTY95COn3oHhjSPihSvyUv1qp4meIbVsOG1/1Hscq7t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QnSmdEXp95g/o8EB3RtB2WSEL4bsUtAB2hhWVD9NhE8=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VeLQuW/XQ4BPSV0kU0tZZMZrGliCaeaFVkwzKjqrRp0=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ro+Lb/Fjcf1sVL5JkxUnT61cO4pgb9wlvs2nDn2E0n0=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NKdhP57oLkdF/bKAwxoUrLQLb7GXUnIGRRpf+f+FkI8=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UzfERNDWsW2u93qwbuuNen06MnzyhGRV1OwMGgeXKeo=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aX3vON2u6/AisRKlaUHMgnrsQZyzAHXMF1uAKju7uZY=</DigestValue>
      </Reference>
      <Reference URI="/xl/styles.xml?ContentType=application/vnd.openxmlformats-officedocument.spreadsheetml.styles+xml">
        <DigestMethod Algorithm="http://www.w3.org/2001/04/xmlenc#sha256"/>
        <DigestValue>uZwpvpbZJdIjcoCHTr1NEM8vj0mTQX2GIvSMwpwbLDo=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0T3Vojq51G8RyeTpwsR2v2Sm7izhu/f7GamKA0Do/hA=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pQuUsbWrjC4WcbmgOh8mV/vgdV7Sxoiy2hgqtD5E7q4=</DigestValue>
      </Reference>
      <Reference URI="/xl/worksheets/sheet2.xml?ContentType=application/vnd.openxmlformats-officedocument.spreadsheetml.worksheet+xml">
        <DigestMethod Algorithm="http://www.w3.org/2001/04/xmlenc#sha256"/>
        <DigestValue>54BsXGpy44M4JheKuFiHQvpZz+MFyEomhpRI8rwRESA=</DigestValue>
      </Reference>
      <Reference URI="/xl/worksheets/sheet3.xml?ContentType=application/vnd.openxmlformats-officedocument.spreadsheetml.worksheet+xml">
        <DigestMethod Algorithm="http://www.w3.org/2001/04/xmlenc#sha256"/>
        <DigestValue>tB7T85YyBUoOEdKmdoS0cl0NT2jw93dsroq4XkHQucM=</DigestValue>
      </Reference>
      <Reference URI="/xl/worksheets/sheet4.xml?ContentType=application/vnd.openxmlformats-officedocument.spreadsheetml.worksheet+xml">
        <DigestMethod Algorithm="http://www.w3.org/2001/04/xmlenc#sha256"/>
        <DigestValue>09adATvg5XIfLqbHhoe62/WgU8WavCL6SlDA4B9lrA8=</DigestValue>
      </Reference>
      <Reference URI="/xl/worksheets/sheet5.xml?ContentType=application/vnd.openxmlformats-officedocument.spreadsheetml.worksheet+xml">
        <DigestMethod Algorithm="http://www.w3.org/2001/04/xmlenc#sha256"/>
        <DigestValue>cAYgOwJW/InG7LqsQhFNT7+ZZB4QpqA/FEHx+0jJYxU=</DigestValue>
      </Reference>
      <Reference URI="/xl/worksheets/sheet6.xml?ContentType=application/vnd.openxmlformats-officedocument.spreadsheetml.worksheet+xml">
        <DigestMethod Algorithm="http://www.w3.org/2001/04/xmlenc#sha256"/>
        <DigestValue>R5oXWx4sOu101sTqm+0YRQd2QZ428+B2UhnDP8Nrt7s=</DigestValue>
      </Reference>
      <Reference URI="/xl/worksheets/sheet7.xml?ContentType=application/vnd.openxmlformats-officedocument.spreadsheetml.worksheet+xml">
        <DigestMethod Algorithm="http://www.w3.org/2001/04/xmlenc#sha256"/>
        <DigestValue>IqahrYAjw9tsLj2vxlJU6s+5n1+oT3YPiHMWFHuaEj4=</DigestValue>
      </Reference>
      <Reference URI="/xl/worksheets/sheet8.xml?ContentType=application/vnd.openxmlformats-officedocument.spreadsheetml.worksheet+xml">
        <DigestMethod Algorithm="http://www.w3.org/2001/04/xmlenc#sha256"/>
        <DigestValue>qhHtQjtp9ta+h920Psdj1qvdLjKYC9C5MqoZcTJBrJc=</DigestValue>
      </Reference>
      <Reference URI="/xl/worksheets/sheet9.xml?ContentType=application/vnd.openxmlformats-officedocument.spreadsheetml.worksheet+xml">
        <DigestMethod Algorithm="http://www.w3.org/2001/04/xmlenc#sha256"/>
        <DigestValue>9ZtlP8er7gCiOaUn/x6X28nBBvkpadTLGks5FGmS4jM=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2020-04-13T19:55:19Z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2020-04-13T19:55:19Z</xd:SigningTime>
          <xd:SigningCertificate>
            <xd:Cert>
              <xd:CertDigest>
                <DigestMethod Algorithm="http://www.w3.org/2001/04/xmlenc#sha256"/>
                <DigestValue>UXBoFErkJBN/nUn7YS/BRBoNFIbJMf2jTUQBNDfiRSM=</DigestValue>
              </xd:CertDigest>
              <xd:IssuerSerial>
                <X509IssuerName>CN=NBG Class 2 INT Sub CA, DC=nbg, DC=ge</X509IssuerName>
                <X509SerialNumber>539302895539536932180045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2020-04-08T09:26:01Z</dcterms:modified>
</cp:coreProperties>
</file>