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815" windowHeight="747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E10" i="40" l="1"/>
  <c r="D10" i="40"/>
  <c r="C10" i="40"/>
  <c r="T18" i="67" l="1"/>
  <c r="T17" i="67"/>
  <c r="F10" i="40" l="1"/>
  <c r="G10" i="40" s="1"/>
  <c r="N19" i="63"/>
  <c r="M19" i="63"/>
  <c r="O19" i="63" s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M46" i="67"/>
  <c r="L46" i="67"/>
  <c r="K46" i="67"/>
  <c r="J46" i="67"/>
  <c r="I46" i="67"/>
  <c r="H46" i="67"/>
  <c r="G46" i="67"/>
  <c r="E46" i="67"/>
  <c r="D46" i="67"/>
  <c r="C46" i="67"/>
  <c r="N45" i="67"/>
  <c r="N44" i="67"/>
  <c r="N43" i="67"/>
  <c r="N42" i="67"/>
  <c r="N41" i="67"/>
  <c r="N40" i="67"/>
  <c r="O34" i="67"/>
  <c r="N34" i="67"/>
  <c r="M34" i="67"/>
  <c r="L34" i="67"/>
  <c r="K34" i="67"/>
  <c r="J34" i="67"/>
  <c r="I34" i="67"/>
  <c r="H34" i="67"/>
  <c r="G34" i="67"/>
  <c r="E34" i="67"/>
  <c r="D34" i="67"/>
  <c r="C34" i="67"/>
  <c r="P33" i="67"/>
  <c r="P32" i="67"/>
  <c r="P31" i="67"/>
  <c r="P30" i="67"/>
  <c r="P29" i="67"/>
  <c r="P28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E19" i="67"/>
  <c r="D19" i="67"/>
  <c r="C19" i="67"/>
  <c r="T16" i="67"/>
  <c r="T15" i="67"/>
  <c r="T14" i="67"/>
  <c r="T13" i="67"/>
  <c r="T12" i="67"/>
  <c r="T11" i="67"/>
  <c r="T10" i="67"/>
  <c r="T9" i="67"/>
  <c r="P34" i="67" l="1"/>
  <c r="T19" i="67"/>
  <c r="N46" i="67"/>
  <c r="E22" i="50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<sst xmlns="http://schemas.openxmlformats.org/spreadsheetml/2006/main" count="290" uniqueCount="186">
  <si>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</si>
  <si>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</si>
  <si>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</si>
  <si>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</si>
  <si>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</si>
  <si>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</si>
  <si>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</si>
  <si>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</si>
  <si>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</si>
  <si>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</si>
  <si>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</si>
  <si>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</si>
  <si>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</si>
  <si>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</si>
  <si>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</si>
  <si>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</si>
  <si>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</si>
  <si>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</si>
  <si>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</si>
  <si>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</si>
  <si>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</si>
  <si>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</si>
  <si>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</si>
  <si>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</si>
  <si>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</si>
  <si>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</si>
  <si>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</si>
  <si>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</si>
  <si>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</si>
  <si>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</si>
  <si>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</si>
  <si>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</si>
  <si>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</si>
  <si>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</si>
  <si>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</si>
  <si>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</si>
  <si>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</si>
  <si>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</si>
  <si>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</si>
  <si>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</si>
  <si>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</si>
  <si>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</si>
  <si>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</si>
  <si>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</si>
  <si>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</si>
  <si>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</si>
  <si>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</si>
  <si>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</si>
  <si>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</si>
  <si>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</si>
  <si>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</si>
  <si>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</si>
  <si>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</si>
  <si>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</si>
  <si>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</si>
  <si>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</si>
  <si>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</si>
  <si>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</si>
  <si>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</si>
  <si>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</si>
  <si>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</si>
  <si>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</si>
  <si>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</si>
  <si>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</si>
  <si>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</si>
  <si>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</si>
  <si>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</si>
  <si>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</si>
  <si>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</si>
  <si>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</si>
  <si>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</si>
  <si>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</si>
  <si>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</si>
  <si>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</si>
  <si>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</si>
  <si>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</si>
  <si>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</si>
  <si>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</si>
  <si>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</si>
  <si>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</si>
  <si>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</si>
  <si>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</si>
  <si>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</si>
  <si>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</si>
  <si>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</si>
  <si>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</si>
  <si>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</si>
  <si>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</si>
  <si>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</si>
  <si>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</si>
  <si>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</si>
  <si>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</si>
  <si>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</si>
  <si>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</si>
  <si>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</si>
  <si>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</si>
  <si>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</si>
  <si>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</si>
  <si>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</si>
  <si>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</si>
  <si>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</si>
  <si>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</si>
  <si>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</si>
  <si>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</si>
  <si>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</si>
  <si>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</si>
  <si>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</si>
  <si>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</si>
  <si>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</si>
  <si>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</si>
  <si>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</si>
  <si>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</si>
  <si>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</si>
  <si>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</si>
  <si>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</si>
  <si>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</si>
  <si>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</si>
  <si>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</si>
  <si>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</si>
  <si>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</si>
  <si>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</si>
  <si>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</si>
  <si>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</si>
  <si>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</si>
  <si>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</si>
  <si>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</si>
  <si>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</si>
  <si>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</si>
  <si>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</si>
  <si>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</si>
  <si>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</si>
  <si>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</si>
  <si>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</si>
  <si>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</si>
  <si>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</si>
  <si>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</si>
  <si>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</si>
  <si>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</si>
  <si>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</si>
  <si>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</si>
  <si>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</si>
  <si>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</si>
  <si>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</si>
  <si>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</si>
  <si>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</si>
  <si>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</si>
  <si>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</si>
  <si>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</si>
  <si>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</si>
  <si>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credit institutions</t>
  </si>
  <si>
    <t>Loans to customers</t>
  </si>
  <si>
    <t>Investment securities</t>
  </si>
  <si>
    <t>Property and equipment</t>
  </si>
  <si>
    <t>Intangible assets</t>
  </si>
  <si>
    <t>Right Of Use Asset</t>
  </si>
  <si>
    <t>Prepayments</t>
  </si>
  <si>
    <t>Current income tax assets</t>
  </si>
  <si>
    <t>Other assets</t>
  </si>
  <si>
    <t>Amounts due to credit institutions</t>
  </si>
  <si>
    <t>Amounts due to customers</t>
  </si>
  <si>
    <t>Current income tax liabilities</t>
  </si>
  <si>
    <t>Deferred income tax liabilities</t>
  </si>
  <si>
    <t>Other liabilities</t>
  </si>
  <si>
    <t>Subordinated debt</t>
  </si>
  <si>
    <t>Share capital</t>
  </si>
  <si>
    <t>Additional paid-in capital</t>
  </si>
  <si>
    <t>Treasury shares</t>
  </si>
  <si>
    <t>Convertible preferred shares</t>
  </si>
  <si>
    <t>Retained earnings</t>
  </si>
  <si>
    <t>Other reserves</t>
  </si>
  <si>
    <t>(1) Difference is reasoned by netting of cash and cash equivalents to liabilities per IFRS</t>
  </si>
  <si>
    <t xml:space="preserve">(2) Difference is mainly reasoned by the different methodologies of provisioning/expected credit loss, fee deferral and overdue accrued interest recognition between NBG and IFRS </t>
  </si>
  <si>
    <t xml:space="preserve">(3) Diference is mainly reasoned by the different methodologies and clasification of loan accrued interest between IFRS and the NBG </t>
  </si>
  <si>
    <t>(4)Difference is reasoned by offsetting specific financial assets and liabilities per IFRS and NBG vs IFRS provisioning policy differences</t>
  </si>
  <si>
    <t>(1) The difference in current income and deferred income tax liabilities are caused by different tax recogniton methodologies used in IFRS and the NBG reporting</t>
  </si>
  <si>
    <t>(1) The difference in retained earnings is due to the aggregate historically accumulated differences in IFRS and the NBG reporting standards</t>
  </si>
  <si>
    <t>JSC Liberty Bank</t>
  </si>
  <si>
    <t xml:space="preserve"> ,,Smartex" LTD  </t>
  </si>
  <si>
    <t>Equity Method</t>
  </si>
  <si>
    <t xml:space="preserve"> x </t>
  </si>
  <si>
    <t xml:space="preserve"> Early-stage VC investments </t>
  </si>
  <si>
    <t xml:space="preserve"> ,,Busstop" LTD                </t>
  </si>
  <si>
    <t xml:space="preserve"> Outdoor Advertising </t>
  </si>
  <si>
    <t>Irakli Otar Rukhadze - common shares</t>
  </si>
  <si>
    <t>Irakli Otar Rukhadze - preferred shares</t>
  </si>
  <si>
    <t>Beka Gogichaishvili - preferred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</si>
</sst>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dd\-mmm\-yy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0" fontId="91" fillId="0" borderId="16" xfId="0" applyFont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91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0" fontId="94" fillId="0" borderId="0" xfId="0" applyFont="1"/>
    <xf numFmtId="0" fontId="95" fillId="0" borderId="0" xfId="8" applyFont="1" applyFill="1" applyBorder="1" applyProtection="1"/>
    <xf numFmtId="0" fontId="95" fillId="0" borderId="0" xfId="8" applyFont="1" applyFill="1" applyBorder="1" applyAlignment="1" applyProtection="1"/>
    <xf numFmtId="0" fontId="96" fillId="0" borderId="0" xfId="0" applyFont="1" applyFill="1"/>
    <xf numFmtId="194" fontId="95" fillId="0" borderId="0" xfId="8" applyNumberFormat="1" applyFont="1" applyFill="1" applyBorder="1" applyAlignment="1" applyProtection="1">
      <alignment horizontal="left"/>
    </xf>
    <xf numFmtId="164" fontId="91" fillId="0" borderId="2" xfId="20956" applyNumberFormat="1" applyFont="1" applyBorder="1"/>
    <xf numFmtId="164" fontId="91" fillId="0" borderId="17" xfId="0" applyNumberFormat="1" applyFont="1" applyBorder="1"/>
    <xf numFmtId="164" fontId="91" fillId="0" borderId="17" xfId="20956" applyNumberFormat="1" applyFont="1" applyBorder="1"/>
    <xf numFmtId="164" fontId="91" fillId="35" borderId="2" xfId="20956" applyNumberFormat="1" applyFont="1" applyFill="1" applyBorder="1" applyAlignment="1">
      <alignment horizontal="right" vertical="center" wrapText="1"/>
    </xf>
    <xf numFmtId="164" fontId="91" fillId="35" borderId="14" xfId="20956" applyNumberFormat="1" applyFont="1" applyFill="1" applyBorder="1" applyAlignment="1">
      <alignment horizontal="right" vertical="center" wrapText="1"/>
    </xf>
    <xf numFmtId="164" fontId="91" fillId="35" borderId="17" xfId="20956" applyNumberFormat="1" applyFont="1" applyFill="1" applyBorder="1" applyAlignment="1">
      <alignment horizontal="right" vertical="center" wrapText="1"/>
    </xf>
    <xf numFmtId="164" fontId="91" fillId="35" borderId="18" xfId="20956" applyNumberFormat="1" applyFont="1" applyFill="1" applyBorder="1" applyAlignment="1">
      <alignment horizontal="right" vertical="center" wrapText="1"/>
    </xf>
    <xf numFmtId="164" fontId="91" fillId="0" borderId="2" xfId="20956" applyNumberFormat="1" applyFont="1" applyBorder="1" applyAlignment="1" applyProtection="1">
      <alignment horizontal="right" vertical="center" wrapText="1"/>
      <protection locked="0"/>
    </xf>
    <xf numFmtId="164" fontId="91" fillId="0" borderId="14" xfId="20956" applyNumberFormat="1" applyFont="1" applyBorder="1" applyAlignment="1" applyProtection="1">
      <alignment horizontal="right" vertical="center" wrapText="1"/>
      <protection locked="0"/>
    </xf>
    <xf numFmtId="164" fontId="91" fillId="0" borderId="2" xfId="20956" applyNumberFormat="1" applyFont="1" applyBorder="1" applyAlignment="1" applyProtection="1">
      <alignment horizontal="right"/>
      <protection locked="0"/>
    </xf>
    <xf numFmtId="164" fontId="91" fillId="0" borderId="14" xfId="20956" applyNumberFormat="1" applyFont="1" applyBorder="1" applyAlignment="1" applyProtection="1">
      <alignment horizontal="right"/>
      <protection locked="0"/>
    </xf>
    <xf numFmtId="164" fontId="91" fillId="35" borderId="2" xfId="20956" applyNumberFormat="1" applyFont="1" applyFill="1" applyBorder="1" applyAlignment="1">
      <alignment horizontal="right"/>
    </xf>
    <xf numFmtId="164" fontId="91" fillId="35" borderId="14" xfId="20956" applyNumberFormat="1" applyFont="1" applyFill="1" applyBorder="1" applyAlignment="1">
      <alignment horizontal="right"/>
    </xf>
    <xf numFmtId="164" fontId="91" fillId="0" borderId="17" xfId="20956" applyNumberFormat="1" applyFont="1" applyBorder="1" applyAlignment="1" applyProtection="1">
      <alignment horizontal="right"/>
      <protection locked="0"/>
    </xf>
    <xf numFmtId="164" fontId="91" fillId="0" borderId="18" xfId="20956" applyNumberFormat="1" applyFont="1" applyBorder="1" applyAlignment="1" applyProtection="1">
      <alignment horizontal="right"/>
      <protection locked="0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1" sqref="B11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14</v>
      </c>
      <c r="B1" s="55" t="s">
        <v>16</v>
      </c>
      <c r="C1" s="29"/>
    </row>
    <row r="2" spans="1:3" s="31" customFormat="1">
      <c r="A2" s="36">
        <v>20</v>
      </c>
      <c r="B2" s="32" t="s">
        <v>18</v>
      </c>
      <c r="C2" s="11"/>
    </row>
    <row r="3" spans="1:3" s="31" customFormat="1">
      <c r="A3" s="36">
        <v>21</v>
      </c>
      <c r="B3" s="32" t="s">
        <v>15</v>
      </c>
    </row>
    <row r="4" spans="1:3" s="31" customFormat="1">
      <c r="A4" s="36">
        <v>22</v>
      </c>
      <c r="B4" s="32" t="s">
        <v>17</v>
      </c>
    </row>
    <row r="5" spans="1:3" s="31" customFormat="1">
      <c r="A5" s="36">
        <v>23</v>
      </c>
      <c r="B5" s="32" t="s">
        <v>19</v>
      </c>
    </row>
    <row r="6" spans="1:3" s="31" customFormat="1">
      <c r="A6" s="36">
        <v>24</v>
      </c>
      <c r="B6" s="32" t="s">
        <v>20</v>
      </c>
      <c r="C6" s="2"/>
    </row>
    <row r="7" spans="1:3" s="31" customFormat="1">
      <c r="A7" s="36">
        <v>25</v>
      </c>
      <c r="B7" s="32" t="s">
        <v>21</v>
      </c>
    </row>
    <row r="8" spans="1:3" s="31" customFormat="1">
      <c r="A8" s="36">
        <v>26</v>
      </c>
      <c r="B8" s="32" t="s">
        <v>128</v>
      </c>
    </row>
    <row r="9" spans="1:3" s="31" customFormat="1">
      <c r="A9" s="36">
        <v>27</v>
      </c>
      <c r="B9" s="32" t="s">
        <v>22</v>
      </c>
    </row>
    <row r="10" spans="1:3" s="1" customFormat="1">
      <c r="A10" s="38"/>
      <c r="B10" s="30"/>
      <c r="C10" s="29"/>
    </row>
    <row r="11" spans="1:3" s="1" customFormat="1" ht="30">
      <c r="A11" s="38"/>
      <c r="B11" s="181" t="s">
        <v>147</v>
      </c>
      <c r="C11" s="29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RowHeight="12.75"/>
  <cols>
    <col min="1" max="1" width="10.5703125" style="2" bestFit="1" customWidth="1"/>
    <col min="2" max="2" width="32.85546875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.28515625" style="2" bestFit="1" customWidth="1"/>
    <col min="8" max="8" width="13.85546875" style="2" bestFit="1" customWidth="1"/>
    <col min="9" max="11" width="12.28515625" style="2" bestFit="1" customWidth="1"/>
    <col min="12" max="12" width="13.85546875" style="2" bestFit="1" customWidth="1"/>
    <col min="13" max="13" width="12.85546875" style="2" customWidth="1"/>
    <col min="14" max="14" width="13.85546875" style="2" bestFit="1" customWidth="1"/>
    <col min="15" max="15" width="12.28515625" style="2" bestFit="1" customWidth="1"/>
    <col min="16" max="16" width="13.85546875" style="2" bestFit="1" customWidth="1"/>
    <col min="17" max="17" width="8.5703125" style="2" bestFit="1" customWidth="1"/>
    <col min="18" max="18" width="12.28515625" style="2" bestFit="1" customWidth="1"/>
    <col min="19" max="19" width="11.28515625" style="2" bestFit="1" customWidth="1"/>
    <col min="20" max="20" width="13.7109375" style="2" customWidth="1"/>
    <col min="21" max="16384" width="9.140625" style="2"/>
  </cols>
  <sheetData>
    <row r="1" spans="1:20">
      <c r="A1" s="231" t="s">
        <v>23</v>
      </c>
      <c r="B1" s="233" t="s">
        <v>176</v>
      </c>
    </row>
    <row r="2" spans="1:20" s="4" customFormat="1" ht="15.75" customHeight="1">
      <c r="A2" s="232" t="s">
        <v>24</v>
      </c>
      <c r="B2" s="234">
        <v>44196</v>
      </c>
    </row>
    <row r="3" spans="1:20">
      <c r="A3" s="21"/>
      <c r="B3" s="39"/>
      <c r="C3" s="11"/>
      <c r="D3" s="11"/>
      <c r="E3" s="5"/>
      <c r="F3" s="6"/>
    </row>
    <row r="4" spans="1:20" ht="13.5" thickBot="1">
      <c r="A4" s="40" t="s">
        <v>144</v>
      </c>
      <c r="B4" s="185" t="s">
        <v>18</v>
      </c>
      <c r="C4" s="186"/>
      <c r="D4" s="11"/>
      <c r="E4" s="5"/>
      <c r="F4" s="6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189" t="s">
        <v>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</row>
    <row r="6" spans="1:20" ht="16.899999999999999" customHeight="1">
      <c r="A6" s="187"/>
      <c r="B6" s="191" t="s">
        <v>59</v>
      </c>
      <c r="C6" s="192" t="s">
        <v>60</v>
      </c>
      <c r="D6" s="192" t="s">
        <v>61</v>
      </c>
      <c r="E6" s="192" t="s">
        <v>62</v>
      </c>
      <c r="F6" s="192" t="s">
        <v>63</v>
      </c>
      <c r="G6" s="195" t="s">
        <v>64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7"/>
    </row>
    <row r="7" spans="1:20" ht="14.45" customHeight="1">
      <c r="A7" s="187"/>
      <c r="B7" s="191"/>
      <c r="C7" s="193"/>
      <c r="D7" s="193"/>
      <c r="E7" s="193"/>
      <c r="F7" s="193"/>
      <c r="G7" s="18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ht="108">
      <c r="A8" s="187"/>
      <c r="B8" s="191"/>
      <c r="C8" s="194"/>
      <c r="D8" s="194"/>
      <c r="E8" s="194"/>
      <c r="F8" s="194"/>
      <c r="G8" s="169" t="s">
        <v>65</v>
      </c>
      <c r="H8" s="170" t="s">
        <v>66</v>
      </c>
      <c r="I8" s="170" t="s">
        <v>67</v>
      </c>
      <c r="J8" s="170" t="s">
        <v>68</v>
      </c>
      <c r="K8" s="170" t="s">
        <v>69</v>
      </c>
      <c r="L8" s="66" t="s">
        <v>70</v>
      </c>
      <c r="M8" s="170" t="s">
        <v>71</v>
      </c>
      <c r="N8" s="170" t="s">
        <v>72</v>
      </c>
      <c r="O8" s="17" t="s">
        <v>73</v>
      </c>
      <c r="P8" s="17" t="s">
        <v>74</v>
      </c>
      <c r="Q8" s="170" t="s">
        <v>75</v>
      </c>
      <c r="R8" s="170" t="s">
        <v>76</v>
      </c>
      <c r="S8" s="170" t="s">
        <v>77</v>
      </c>
      <c r="T8" s="170" t="s">
        <v>78</v>
      </c>
    </row>
    <row r="9" spans="1:20">
      <c r="A9" s="46">
        <v>1</v>
      </c>
      <c r="B9" s="47" t="s">
        <v>148</v>
      </c>
      <c r="C9" s="48">
        <v>632100</v>
      </c>
      <c r="D9" s="48">
        <v>632101483.87116027</v>
      </c>
      <c r="E9" s="48">
        <v>636822217</v>
      </c>
      <c r="F9" s="53">
        <v>1</v>
      </c>
      <c r="G9" s="48">
        <v>250115311.21999997</v>
      </c>
      <c r="H9" s="48">
        <v>16223014.76</v>
      </c>
      <c r="I9" s="48">
        <v>370483890.67000002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3">
        <f>SUM(G9:K9,N9:S9)</f>
        <v>636822216.64999998</v>
      </c>
    </row>
    <row r="10" spans="1:20">
      <c r="A10" s="46">
        <v>2</v>
      </c>
      <c r="B10" s="47" t="s">
        <v>149</v>
      </c>
      <c r="C10" s="48">
        <v>203155</v>
      </c>
      <c r="D10" s="48">
        <v>203154844.78218466</v>
      </c>
      <c r="E10" s="50">
        <v>193454615</v>
      </c>
      <c r="F10" s="53"/>
      <c r="G10" s="48"/>
      <c r="H10" s="48">
        <v>193454615.25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3">
        <f>SUM(G10:K10,N10:S10)</f>
        <v>193454615.25</v>
      </c>
    </row>
    <row r="11" spans="1:20">
      <c r="A11" s="46">
        <v>3</v>
      </c>
      <c r="B11" s="47" t="s">
        <v>150</v>
      </c>
      <c r="C11" s="48">
        <v>1606159</v>
      </c>
      <c r="D11" s="48">
        <v>1606158746.1669679</v>
      </c>
      <c r="E11" s="50">
        <v>1564467892</v>
      </c>
      <c r="F11" s="53">
        <v>2</v>
      </c>
      <c r="G11" s="48"/>
      <c r="H11" s="48"/>
      <c r="I11" s="48"/>
      <c r="J11" s="48"/>
      <c r="K11" s="48"/>
      <c r="L11" s="48">
        <v>1672980140.4899893</v>
      </c>
      <c r="M11" s="48">
        <v>-117613974.60000025</v>
      </c>
      <c r="N11" s="48">
        <v>1555366165.8899891</v>
      </c>
      <c r="O11" s="48">
        <v>9101726</v>
      </c>
      <c r="P11" s="48"/>
      <c r="Q11" s="48"/>
      <c r="R11" s="48"/>
      <c r="S11" s="48"/>
      <c r="T11" s="43">
        <f t="shared" ref="T11:T18" si="0">SUM(G11:K11,N11:S11)</f>
        <v>1564467891.8899891</v>
      </c>
    </row>
    <row r="12" spans="1:20">
      <c r="A12" s="46">
        <v>4</v>
      </c>
      <c r="B12" s="47" t="s">
        <v>151</v>
      </c>
      <c r="C12" s="48">
        <v>271192</v>
      </c>
      <c r="D12" s="48">
        <v>271192064.24959743</v>
      </c>
      <c r="E12" s="50">
        <v>265217811</v>
      </c>
      <c r="F12" s="53"/>
      <c r="G12" s="48"/>
      <c r="H12" s="48"/>
      <c r="I12" s="48"/>
      <c r="J12" s="48"/>
      <c r="K12" s="48">
        <v>265217811.13999999</v>
      </c>
      <c r="L12" s="48"/>
      <c r="M12" s="48"/>
      <c r="N12" s="48"/>
      <c r="O12" s="48"/>
      <c r="P12" s="48"/>
      <c r="Q12" s="48"/>
      <c r="R12" s="48"/>
      <c r="S12" s="48"/>
      <c r="T12" s="43">
        <f t="shared" si="0"/>
        <v>265217811.13999999</v>
      </c>
    </row>
    <row r="13" spans="1:20">
      <c r="A13" s="46">
        <v>5</v>
      </c>
      <c r="B13" s="51" t="s">
        <v>152</v>
      </c>
      <c r="C13" s="48">
        <v>157026</v>
      </c>
      <c r="D13" s="48">
        <v>156833846.2100912</v>
      </c>
      <c r="E13" s="50">
        <v>151621663</v>
      </c>
      <c r="F13" s="5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151621663</v>
      </c>
      <c r="S13" s="48"/>
      <c r="T13" s="43">
        <f t="shared" si="0"/>
        <v>151621663</v>
      </c>
    </row>
    <row r="14" spans="1:20">
      <c r="A14" s="46">
        <v>6</v>
      </c>
      <c r="B14" s="51" t="s">
        <v>153</v>
      </c>
      <c r="C14" s="48">
        <v>52338</v>
      </c>
      <c r="D14" s="48">
        <v>52337531.560000002</v>
      </c>
      <c r="E14" s="50">
        <v>52348483</v>
      </c>
      <c r="F14" s="5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52348483</v>
      </c>
      <c r="S14" s="48"/>
      <c r="T14" s="43">
        <f t="shared" si="0"/>
        <v>52348483</v>
      </c>
    </row>
    <row r="15" spans="1:20">
      <c r="A15" s="46">
        <v>7</v>
      </c>
      <c r="B15" s="51" t="s">
        <v>154</v>
      </c>
      <c r="C15" s="48">
        <v>34419</v>
      </c>
      <c r="D15" s="48">
        <v>34419277</v>
      </c>
      <c r="E15" s="50">
        <v>34419279</v>
      </c>
      <c r="F15" s="5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34419279</v>
      </c>
      <c r="S15" s="48"/>
      <c r="T15" s="43">
        <f t="shared" si="0"/>
        <v>34419279</v>
      </c>
    </row>
    <row r="16" spans="1:20">
      <c r="A16" s="46">
        <v>8</v>
      </c>
      <c r="B16" s="47" t="s">
        <v>155</v>
      </c>
      <c r="C16" s="48">
        <v>7815</v>
      </c>
      <c r="D16" s="48">
        <v>7815048.799999997</v>
      </c>
      <c r="E16" s="50">
        <v>45090561</v>
      </c>
      <c r="F16" s="53">
        <v>3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>
        <v>45090561</v>
      </c>
      <c r="T16" s="43">
        <f t="shared" si="0"/>
        <v>45090561</v>
      </c>
    </row>
    <row r="17" spans="1:20">
      <c r="A17" s="46">
        <v>9</v>
      </c>
      <c r="B17" s="47" t="s">
        <v>156</v>
      </c>
      <c r="C17" s="48">
        <v>5590</v>
      </c>
      <c r="D17" s="48">
        <v>5590315.8316354845</v>
      </c>
      <c r="E17" s="50">
        <v>9807303</v>
      </c>
      <c r="F17" s="5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>
        <v>9807303</v>
      </c>
      <c r="T17" s="43">
        <f t="shared" si="0"/>
        <v>9807303</v>
      </c>
    </row>
    <row r="18" spans="1:20">
      <c r="A18" s="46">
        <v>10</v>
      </c>
      <c r="B18" s="47" t="s">
        <v>157</v>
      </c>
      <c r="C18" s="48">
        <v>20906</v>
      </c>
      <c r="D18" s="48">
        <v>22061983.422921594</v>
      </c>
      <c r="E18" s="50">
        <v>28716538</v>
      </c>
      <c r="F18" s="53">
        <v>4</v>
      </c>
      <c r="G18" s="48"/>
      <c r="H18" s="48"/>
      <c r="I18" s="48"/>
      <c r="J18" s="48"/>
      <c r="K18" s="48"/>
      <c r="L18" s="48"/>
      <c r="M18" s="48"/>
      <c r="N18" s="48"/>
      <c r="O18" s="48">
        <v>26725856</v>
      </c>
      <c r="P18" s="48">
        <v>103192</v>
      </c>
      <c r="Q18" s="48">
        <v>106733.3</v>
      </c>
      <c r="R18" s="48"/>
      <c r="S18" s="48">
        <v>1780757</v>
      </c>
      <c r="T18" s="43">
        <f t="shared" si="0"/>
        <v>28716538.300000001</v>
      </c>
    </row>
    <row r="19" spans="1:20" ht="13.5" thickBot="1">
      <c r="A19" s="15"/>
      <c r="B19" s="33" t="s">
        <v>79</v>
      </c>
      <c r="C19" s="44">
        <f>SUM(C9:C18)</f>
        <v>2990700</v>
      </c>
      <c r="D19" s="44">
        <f>SUM(D9:D18)</f>
        <v>2991665141.8945584</v>
      </c>
      <c r="E19" s="44">
        <f>SUM(E9:E18)</f>
        <v>2981966362</v>
      </c>
      <c r="F19" s="44"/>
      <c r="G19" s="44">
        <f>SUM(G9:G18)</f>
        <v>250115311.21999997</v>
      </c>
      <c r="H19" s="44">
        <f>SUM(H9:H18)</f>
        <v>209677630.00999999</v>
      </c>
      <c r="I19" s="44">
        <f>SUM(I9:I18)</f>
        <v>370483890.67000002</v>
      </c>
      <c r="J19" s="44">
        <f>SUM(J9:J18)</f>
        <v>0</v>
      </c>
      <c r="K19" s="44">
        <f>SUM(K9:K18)</f>
        <v>265217811.13999999</v>
      </c>
      <c r="L19" s="44">
        <f>SUM(L9:L18)</f>
        <v>1672980140.4899893</v>
      </c>
      <c r="M19" s="44">
        <f>SUM(M9:M18)</f>
        <v>-117613974.60000025</v>
      </c>
      <c r="N19" s="44">
        <f>SUM(N9:N18)</f>
        <v>1555366165.8899891</v>
      </c>
      <c r="O19" s="44">
        <f>SUM(O9:O18)</f>
        <v>35827582</v>
      </c>
      <c r="P19" s="44">
        <f>SUM(P9:P18)</f>
        <v>103192</v>
      </c>
      <c r="Q19" s="44">
        <f>SUM(Q9:Q18)</f>
        <v>106733.3</v>
      </c>
      <c r="R19" s="44">
        <f>SUM(R9:R18)</f>
        <v>238389425</v>
      </c>
      <c r="S19" s="44">
        <f>SUM(S9:S18)</f>
        <v>56678621</v>
      </c>
      <c r="T19" s="45">
        <f>SUM(T9:T18)</f>
        <v>2981966362.2299891</v>
      </c>
    </row>
    <row r="20" spans="1:20" s="39" customFormat="1">
      <c r="A20" s="230" t="s">
        <v>170</v>
      </c>
      <c r="B20" s="12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</row>
    <row r="21" spans="1:20" s="39" customFormat="1">
      <c r="A21" s="230" t="s">
        <v>171</v>
      </c>
      <c r="B21" s="12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</row>
    <row r="22" spans="1:20" s="39" customFormat="1">
      <c r="A22" s="230" t="s">
        <v>172</v>
      </c>
      <c r="B22" s="12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</row>
    <row r="23" spans="1:20" s="39" customFormat="1" ht="13.5" thickBot="1">
      <c r="A23" s="230" t="s">
        <v>173</v>
      </c>
      <c r="B23" s="12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 spans="1:20">
      <c r="A24" s="14"/>
      <c r="B24" s="16" t="s">
        <v>0</v>
      </c>
      <c r="C24" s="24" t="s">
        <v>1</v>
      </c>
      <c r="D24" s="25" t="s">
        <v>2</v>
      </c>
      <c r="E24" s="16" t="s">
        <v>3</v>
      </c>
      <c r="F24" s="16" t="s">
        <v>4</v>
      </c>
      <c r="G24" s="189" t="s">
        <v>5</v>
      </c>
      <c r="H24" s="189"/>
      <c r="I24" s="189"/>
      <c r="J24" s="189"/>
      <c r="K24" s="189"/>
      <c r="L24" s="189"/>
      <c r="M24" s="189"/>
      <c r="N24" s="189"/>
      <c r="O24" s="189"/>
      <c r="P24" s="190"/>
    </row>
    <row r="25" spans="1:20" ht="14.45" customHeight="1">
      <c r="A25" s="188"/>
      <c r="B25" s="198" t="s">
        <v>80</v>
      </c>
      <c r="C25" s="201" t="s">
        <v>60</v>
      </c>
      <c r="D25" s="201" t="s">
        <v>61</v>
      </c>
      <c r="E25" s="201" t="s">
        <v>81</v>
      </c>
      <c r="F25" s="192" t="s">
        <v>63</v>
      </c>
      <c r="G25" s="202" t="s">
        <v>64</v>
      </c>
      <c r="H25" s="202"/>
      <c r="I25" s="202"/>
      <c r="J25" s="202"/>
      <c r="K25" s="202"/>
      <c r="L25" s="202"/>
      <c r="M25" s="202"/>
      <c r="N25" s="202"/>
      <c r="O25" s="202"/>
      <c r="P25" s="203"/>
    </row>
    <row r="26" spans="1:20" ht="14.45" customHeight="1">
      <c r="A26" s="188"/>
      <c r="B26" s="199"/>
      <c r="C26" s="201"/>
      <c r="D26" s="201"/>
      <c r="E26" s="201"/>
      <c r="F26" s="193"/>
      <c r="G26" s="19">
        <v>13</v>
      </c>
      <c r="H26" s="20">
        <v>14</v>
      </c>
      <c r="I26" s="20">
        <v>15</v>
      </c>
      <c r="J26" s="20">
        <v>16</v>
      </c>
      <c r="K26" s="20">
        <v>17</v>
      </c>
      <c r="L26" s="20">
        <v>18</v>
      </c>
      <c r="M26" s="20">
        <v>19</v>
      </c>
      <c r="N26" s="20">
        <v>20</v>
      </c>
      <c r="O26" s="20">
        <v>21</v>
      </c>
      <c r="P26" s="28">
        <v>22</v>
      </c>
    </row>
    <row r="27" spans="1:20" ht="100.15" customHeight="1">
      <c r="A27" s="188"/>
      <c r="B27" s="200"/>
      <c r="C27" s="201"/>
      <c r="D27" s="201"/>
      <c r="E27" s="201"/>
      <c r="F27" s="194"/>
      <c r="G27" s="169" t="s">
        <v>82</v>
      </c>
      <c r="H27" s="170" t="s">
        <v>83</v>
      </c>
      <c r="I27" s="170" t="s">
        <v>84</v>
      </c>
      <c r="J27" s="170" t="s">
        <v>85</v>
      </c>
      <c r="K27" s="170" t="s">
        <v>86</v>
      </c>
      <c r="L27" s="170" t="s">
        <v>87</v>
      </c>
      <c r="M27" s="17" t="s">
        <v>88</v>
      </c>
      <c r="N27" s="17" t="s">
        <v>89</v>
      </c>
      <c r="O27" s="17" t="s">
        <v>90</v>
      </c>
      <c r="P27" s="26" t="s">
        <v>91</v>
      </c>
    </row>
    <row r="28" spans="1:20">
      <c r="A28" s="8">
        <v>12</v>
      </c>
      <c r="B28" s="22" t="s">
        <v>158</v>
      </c>
      <c r="C28" s="53">
        <v>322749</v>
      </c>
      <c r="D28" s="53">
        <v>322748916.76999998</v>
      </c>
      <c r="E28" s="53">
        <v>330309433</v>
      </c>
      <c r="F28" s="49"/>
      <c r="G28" s="49">
        <v>17003331.059999999</v>
      </c>
      <c r="H28" s="49"/>
      <c r="I28" s="49"/>
      <c r="J28" s="49"/>
      <c r="K28" s="49"/>
      <c r="L28" s="49">
        <v>305113360.03822136</v>
      </c>
      <c r="M28" s="49">
        <v>12355.4</v>
      </c>
      <c r="N28" s="49">
        <v>8180386.7199999997</v>
      </c>
      <c r="O28" s="49"/>
      <c r="P28" s="52">
        <f t="shared" ref="P28:P33" si="1">SUM(G28:O28)</f>
        <v>330309433.21822137</v>
      </c>
    </row>
    <row r="29" spans="1:20">
      <c r="A29" s="8">
        <v>13</v>
      </c>
      <c r="B29" s="22" t="s">
        <v>159</v>
      </c>
      <c r="C29" s="53">
        <v>2173399</v>
      </c>
      <c r="D29" s="53">
        <v>2173356396.5</v>
      </c>
      <c r="E29" s="53">
        <v>2176935812</v>
      </c>
      <c r="F29" s="49"/>
      <c r="G29" s="49"/>
      <c r="H29" s="49">
        <v>1024440328.2932237</v>
      </c>
      <c r="I29" s="49">
        <v>296363211.58900499</v>
      </c>
      <c r="J29" s="49">
        <v>841715591.6477766</v>
      </c>
      <c r="K29" s="49"/>
      <c r="L29" s="49"/>
      <c r="M29" s="49">
        <v>11141148.24</v>
      </c>
      <c r="N29" s="49">
        <v>3275532.13</v>
      </c>
      <c r="O29" s="49"/>
      <c r="P29" s="52">
        <f t="shared" si="1"/>
        <v>2176935811.9000053</v>
      </c>
    </row>
    <row r="30" spans="1:20">
      <c r="A30" s="8">
        <v>14</v>
      </c>
      <c r="B30" s="22" t="s">
        <v>160</v>
      </c>
      <c r="C30" s="53">
        <v>391</v>
      </c>
      <c r="D30" s="53">
        <v>391165</v>
      </c>
      <c r="E30" s="53">
        <v>11767170</v>
      </c>
      <c r="F30" s="53">
        <v>1</v>
      </c>
      <c r="G30" s="49"/>
      <c r="H30" s="49"/>
      <c r="I30" s="49"/>
      <c r="J30" s="49"/>
      <c r="K30" s="49"/>
      <c r="L30" s="49"/>
      <c r="M30" s="49"/>
      <c r="N30" s="49">
        <v>11767170.129999999</v>
      </c>
      <c r="O30" s="49"/>
      <c r="P30" s="52">
        <f t="shared" si="1"/>
        <v>11767170.129999999</v>
      </c>
    </row>
    <row r="31" spans="1:20">
      <c r="A31" s="8">
        <v>15</v>
      </c>
      <c r="B31" s="9" t="s">
        <v>161</v>
      </c>
      <c r="C31" s="53">
        <v>0</v>
      </c>
      <c r="D31" s="53">
        <v>0</v>
      </c>
      <c r="E31" s="53">
        <v>6431635</v>
      </c>
      <c r="F31" s="53">
        <v>1</v>
      </c>
      <c r="G31" s="49"/>
      <c r="H31" s="49"/>
      <c r="I31" s="49"/>
      <c r="J31" s="49"/>
      <c r="K31" s="49"/>
      <c r="L31" s="49"/>
      <c r="M31" s="49">
        <v>1219230.3899999987</v>
      </c>
      <c r="N31" s="49">
        <v>5212404.42</v>
      </c>
      <c r="O31" s="49"/>
      <c r="P31" s="52">
        <f t="shared" si="1"/>
        <v>6431634.8099999987</v>
      </c>
    </row>
    <row r="32" spans="1:20">
      <c r="A32" s="8">
        <v>16</v>
      </c>
      <c r="B32" s="9" t="s">
        <v>162</v>
      </c>
      <c r="C32" s="53">
        <v>69343</v>
      </c>
      <c r="D32" s="53">
        <v>69360946.787350714</v>
      </c>
      <c r="E32" s="53">
        <v>57926338</v>
      </c>
      <c r="F32" s="49"/>
      <c r="G32" s="49"/>
      <c r="H32" s="49"/>
      <c r="I32" s="49"/>
      <c r="J32" s="49"/>
      <c r="K32" s="49"/>
      <c r="L32" s="49"/>
      <c r="M32" s="49"/>
      <c r="N32" s="49">
        <v>57926338.074599989</v>
      </c>
      <c r="O32" s="49"/>
      <c r="P32" s="52">
        <f t="shared" si="1"/>
        <v>57926338.074599989</v>
      </c>
    </row>
    <row r="33" spans="1:18">
      <c r="A33" s="8">
        <v>17</v>
      </c>
      <c r="B33" s="9" t="s">
        <v>163</v>
      </c>
      <c r="C33" s="53">
        <v>113572</v>
      </c>
      <c r="D33" s="53">
        <v>113572420</v>
      </c>
      <c r="E33" s="53">
        <v>113132914</v>
      </c>
      <c r="F33" s="49"/>
      <c r="G33" s="49"/>
      <c r="H33" s="49"/>
      <c r="I33" s="49"/>
      <c r="J33" s="49"/>
      <c r="K33" s="49"/>
      <c r="L33" s="49"/>
      <c r="M33" s="49"/>
      <c r="N33" s="49"/>
      <c r="O33" s="49">
        <v>113132914</v>
      </c>
      <c r="P33" s="52">
        <f t="shared" si="1"/>
        <v>113132914</v>
      </c>
    </row>
    <row r="34" spans="1:18" ht="13.5" thickBot="1">
      <c r="A34" s="15"/>
      <c r="B34" s="34" t="s">
        <v>92</v>
      </c>
      <c r="C34" s="44">
        <f>SUM(C28:C33)</f>
        <v>2679454</v>
      </c>
      <c r="D34" s="44">
        <f>SUM(D28:D33)</f>
        <v>2679429845.0573506</v>
      </c>
      <c r="E34" s="44">
        <f>SUM(E28:E33)</f>
        <v>2696503302</v>
      </c>
      <c r="F34" s="44"/>
      <c r="G34" s="44">
        <f>SUM(G28:G33)</f>
        <v>17003331.059999999</v>
      </c>
      <c r="H34" s="44">
        <f>SUM(H28:H33)</f>
        <v>1024440328.2932237</v>
      </c>
      <c r="I34" s="44">
        <f>SUM(I28:I33)</f>
        <v>296363211.58900499</v>
      </c>
      <c r="J34" s="44">
        <f>SUM(J28:J33)</f>
        <v>841715591.6477766</v>
      </c>
      <c r="K34" s="44">
        <f>SUM(K28:K33)</f>
        <v>0</v>
      </c>
      <c r="L34" s="44">
        <f>SUM(L28:L33)</f>
        <v>305113360.03822136</v>
      </c>
      <c r="M34" s="44">
        <f>SUM(M28:M33)</f>
        <v>12372734.029999999</v>
      </c>
      <c r="N34" s="44">
        <f>SUM(N28:N33)</f>
        <v>86361831.474599987</v>
      </c>
      <c r="O34" s="44">
        <f>SUM(O28:O33)</f>
        <v>113132914</v>
      </c>
      <c r="P34" s="45">
        <f>SUM(P28:P33)</f>
        <v>2696503302.1328268</v>
      </c>
    </row>
    <row r="35" spans="1:18" s="39" customFormat="1" ht="13.5" thickBot="1">
      <c r="A35" s="230" t="s">
        <v>174</v>
      </c>
      <c r="B35" s="12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</row>
    <row r="36" spans="1:18">
      <c r="A36" s="14"/>
      <c r="B36" s="16" t="s">
        <v>0</v>
      </c>
      <c r="C36" s="24" t="s">
        <v>1</v>
      </c>
      <c r="D36" s="25" t="s">
        <v>2</v>
      </c>
      <c r="E36" s="16" t="s">
        <v>3</v>
      </c>
      <c r="F36" s="16" t="s">
        <v>4</v>
      </c>
      <c r="G36" s="189" t="s">
        <v>5</v>
      </c>
      <c r="H36" s="189"/>
      <c r="I36" s="189"/>
      <c r="J36" s="189"/>
      <c r="K36" s="189"/>
      <c r="L36" s="189"/>
      <c r="M36" s="189"/>
      <c r="N36" s="190"/>
    </row>
    <row r="37" spans="1:18" ht="40.15" customHeight="1">
      <c r="A37" s="188"/>
      <c r="B37" s="198" t="s">
        <v>93</v>
      </c>
      <c r="C37" s="201" t="s">
        <v>60</v>
      </c>
      <c r="D37" s="201" t="s">
        <v>61</v>
      </c>
      <c r="E37" s="192" t="s">
        <v>81</v>
      </c>
      <c r="F37" s="201" t="s">
        <v>63</v>
      </c>
      <c r="G37" s="204" t="s">
        <v>64</v>
      </c>
      <c r="H37" s="205"/>
      <c r="I37" s="205"/>
      <c r="J37" s="205"/>
      <c r="K37" s="205"/>
      <c r="L37" s="205"/>
      <c r="M37" s="205"/>
      <c r="N37" s="206"/>
    </row>
    <row r="38" spans="1:18" ht="13.9" customHeight="1">
      <c r="A38" s="188"/>
      <c r="B38" s="199"/>
      <c r="C38" s="201"/>
      <c r="D38" s="201"/>
      <c r="E38" s="193"/>
      <c r="F38" s="201"/>
      <c r="G38" s="7">
        <v>23</v>
      </c>
      <c r="H38" s="7">
        <v>24</v>
      </c>
      <c r="I38" s="7">
        <v>25</v>
      </c>
      <c r="J38" s="7">
        <v>26</v>
      </c>
      <c r="K38" s="7">
        <v>27</v>
      </c>
      <c r="L38" s="7">
        <v>28</v>
      </c>
      <c r="M38" s="7">
        <v>29</v>
      </c>
      <c r="N38" s="27">
        <v>30</v>
      </c>
      <c r="P38" s="21"/>
      <c r="Q38" s="21"/>
      <c r="R38" s="21"/>
    </row>
    <row r="39" spans="1:18" ht="102" customHeight="1">
      <c r="A39" s="188"/>
      <c r="B39" s="200"/>
      <c r="C39" s="201"/>
      <c r="D39" s="201"/>
      <c r="E39" s="194"/>
      <c r="F39" s="201"/>
      <c r="G39" s="170" t="s">
        <v>94</v>
      </c>
      <c r="H39" s="170" t="s">
        <v>95</v>
      </c>
      <c r="I39" s="170" t="s">
        <v>96</v>
      </c>
      <c r="J39" s="170" t="s">
        <v>97</v>
      </c>
      <c r="K39" s="170" t="s">
        <v>98</v>
      </c>
      <c r="L39" s="170" t="s">
        <v>99</v>
      </c>
      <c r="M39" s="170" t="s">
        <v>100</v>
      </c>
      <c r="N39" s="170" t="s">
        <v>134</v>
      </c>
      <c r="P39" s="21"/>
      <c r="Q39" s="21"/>
      <c r="R39" s="21"/>
    </row>
    <row r="40" spans="1:18">
      <c r="A40" s="8">
        <v>21</v>
      </c>
      <c r="B40" s="23" t="s">
        <v>164</v>
      </c>
      <c r="C40" s="54">
        <v>54629</v>
      </c>
      <c r="D40" s="54">
        <v>54628743</v>
      </c>
      <c r="E40" s="54">
        <v>54628743</v>
      </c>
      <c r="F40" s="54"/>
      <c r="G40" s="49">
        <v>54628743</v>
      </c>
      <c r="H40" s="49"/>
      <c r="I40" s="49"/>
      <c r="J40" s="49"/>
      <c r="K40" s="49"/>
      <c r="L40" s="49"/>
      <c r="M40" s="49"/>
      <c r="N40" s="52">
        <f t="shared" ref="N40:N45" si="2">SUM(G40:M40)</f>
        <v>54628743</v>
      </c>
    </row>
    <row r="41" spans="1:18">
      <c r="A41" s="8">
        <v>22</v>
      </c>
      <c r="B41" s="23" t="s">
        <v>165</v>
      </c>
      <c r="C41" s="54">
        <v>36851</v>
      </c>
      <c r="D41" s="54">
        <v>35557784.999555558</v>
      </c>
      <c r="E41" s="54">
        <v>35132256</v>
      </c>
      <c r="F41" s="54"/>
      <c r="G41" s="49"/>
      <c r="H41" s="49"/>
      <c r="I41" s="49"/>
      <c r="J41" s="49">
        <v>35132256.079999998</v>
      </c>
      <c r="K41" s="49"/>
      <c r="L41" s="49"/>
      <c r="M41" s="49"/>
      <c r="N41" s="52">
        <f t="shared" si="2"/>
        <v>35132256.079999998</v>
      </c>
    </row>
    <row r="42" spans="1:18">
      <c r="A42" s="8">
        <v>23</v>
      </c>
      <c r="B42" s="23" t="s">
        <v>166</v>
      </c>
      <c r="C42" s="54">
        <v>-10138</v>
      </c>
      <c r="D42" s="54">
        <v>-10138283</v>
      </c>
      <c r="E42" s="54">
        <v>-10138283</v>
      </c>
      <c r="F42" s="54"/>
      <c r="G42" s="49"/>
      <c r="H42" s="49"/>
      <c r="I42" s="49">
        <v>-10138283</v>
      </c>
      <c r="J42" s="49"/>
      <c r="K42" s="49"/>
      <c r="L42" s="49"/>
      <c r="M42" s="49"/>
      <c r="N42" s="52">
        <f t="shared" si="2"/>
        <v>-10138283</v>
      </c>
    </row>
    <row r="43" spans="1:18">
      <c r="A43" s="8">
        <v>24</v>
      </c>
      <c r="B43" s="3" t="s">
        <v>167</v>
      </c>
      <c r="C43" s="53">
        <v>4565</v>
      </c>
      <c r="D43" s="53">
        <v>4565384</v>
      </c>
      <c r="E43" s="53">
        <v>4565384</v>
      </c>
      <c r="F43" s="53"/>
      <c r="G43" s="49"/>
      <c r="H43" s="49">
        <v>61390.64</v>
      </c>
      <c r="I43" s="49">
        <v>-15736.8</v>
      </c>
      <c r="J43" s="49">
        <v>4519730.16</v>
      </c>
      <c r="K43" s="49"/>
      <c r="L43" s="49"/>
      <c r="M43" s="49"/>
      <c r="N43" s="52">
        <f t="shared" si="2"/>
        <v>4565384</v>
      </c>
    </row>
    <row r="44" spans="1:18">
      <c r="A44" s="8">
        <v>25</v>
      </c>
      <c r="B44" s="3" t="s">
        <v>168</v>
      </c>
      <c r="C44" s="53">
        <v>202737</v>
      </c>
      <c r="D44" s="53">
        <v>205020125.54237249</v>
      </c>
      <c r="E44" s="53">
        <v>172201012</v>
      </c>
      <c r="F44" s="53">
        <v>1</v>
      </c>
      <c r="G44" s="49"/>
      <c r="H44" s="49"/>
      <c r="I44" s="49"/>
      <c r="J44" s="49"/>
      <c r="K44" s="49">
        <v>1694028</v>
      </c>
      <c r="L44" s="49">
        <v>170506983.91999996</v>
      </c>
      <c r="M44" s="49"/>
      <c r="N44" s="52">
        <f t="shared" si="2"/>
        <v>172201011.91999996</v>
      </c>
    </row>
    <row r="45" spans="1:18">
      <c r="A45" s="8">
        <v>26</v>
      </c>
      <c r="B45" s="3" t="s">
        <v>169</v>
      </c>
      <c r="C45" s="53">
        <v>22602</v>
      </c>
      <c r="D45" s="53">
        <v>22601542.404415369</v>
      </c>
      <c r="E45" s="53">
        <v>29073948</v>
      </c>
      <c r="F45" s="53"/>
      <c r="G45" s="49"/>
      <c r="H45" s="49"/>
      <c r="I45" s="49"/>
      <c r="J45" s="49"/>
      <c r="K45" s="49"/>
      <c r="L45" s="49"/>
      <c r="M45" s="49">
        <v>29073948</v>
      </c>
      <c r="N45" s="52">
        <f t="shared" si="2"/>
        <v>29073948</v>
      </c>
    </row>
    <row r="46" spans="1:18" ht="13.5" thickBot="1">
      <c r="A46" s="15"/>
      <c r="B46" s="180" t="s">
        <v>101</v>
      </c>
      <c r="C46" s="44">
        <f>SUM(C40:C45)</f>
        <v>311246</v>
      </c>
      <c r="D46" s="44">
        <f>SUM(D40:D45)</f>
        <v>312235296.94634342</v>
      </c>
      <c r="E46" s="44">
        <f>SUM(E40:E45)</f>
        <v>285463060</v>
      </c>
      <c r="F46" s="44"/>
      <c r="G46" s="44">
        <f>SUM(G40:G45)</f>
        <v>54628743</v>
      </c>
      <c r="H46" s="44">
        <f>SUM(H40:H45)</f>
        <v>61390.64</v>
      </c>
      <c r="I46" s="44">
        <f>SUM(I40:I45)</f>
        <v>-10154019.800000001</v>
      </c>
      <c r="J46" s="44">
        <f>SUM(J40:J45)</f>
        <v>39651986.239999995</v>
      </c>
      <c r="K46" s="44">
        <f>SUM(K40:K45)</f>
        <v>1694028</v>
      </c>
      <c r="L46" s="44">
        <f>SUM(L40:L45)</f>
        <v>170506983.91999996</v>
      </c>
      <c r="M46" s="44">
        <f>SUM(M40:M45)</f>
        <v>29073948</v>
      </c>
      <c r="N46" s="45">
        <f>SUM(N40:N45)</f>
        <v>285463059.99999994</v>
      </c>
    </row>
    <row r="47" spans="1:18">
      <c r="A47" s="230" t="s">
        <v>175</v>
      </c>
    </row>
    <row r="49" spans="16:16" s="5" customFormat="1"/>
    <row r="50" spans="16:16" s="5" customFormat="1"/>
    <row r="51" spans="16:16" s="5" customFormat="1"/>
    <row r="56" spans="16:16">
      <c r="P56" s="13"/>
    </row>
  </sheetData>
  <mergeCells count="25">
    <mergeCell ref="F25:F27"/>
    <mergeCell ref="G25:P25"/>
    <mergeCell ref="G36:N36"/>
    <mergeCell ref="B37:B39"/>
    <mergeCell ref="C37:C39"/>
    <mergeCell ref="D37:D39"/>
    <mergeCell ref="E37:E39"/>
    <mergeCell ref="F37:F39"/>
    <mergeCell ref="G37:N37"/>
    <mergeCell ref="B4:C4"/>
    <mergeCell ref="A6:A8"/>
    <mergeCell ref="A25:A27"/>
    <mergeCell ref="A37:A39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9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2.75"/>
  <cols>
    <col min="1" max="1" width="10.5703125" style="60" bestFit="1" customWidth="1"/>
    <col min="2" max="2" width="39" style="60" customWidth="1"/>
    <col min="3" max="3" width="31.28515625" style="60" bestFit="1" customWidth="1"/>
    <col min="4" max="5" width="14.5703125" style="60" bestFit="1" customWidth="1"/>
    <col min="6" max="6" width="21.7109375" style="60" customWidth="1"/>
    <col min="7" max="7" width="12" style="60" bestFit="1" customWidth="1"/>
    <col min="8" max="8" width="14.5703125" style="60" customWidth="1"/>
    <col min="9" max="16384" width="9.140625" style="60"/>
  </cols>
  <sheetData>
    <row r="1" spans="1:8">
      <c r="A1" s="58" t="s">
        <v>23</v>
      </c>
      <c r="B1" s="233" t="s">
        <v>176</v>
      </c>
    </row>
    <row r="2" spans="1:8">
      <c r="A2" s="61" t="s">
        <v>24</v>
      </c>
      <c r="B2" s="234">
        <v>44196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25</v>
      </c>
      <c r="B4" s="171" t="s">
        <v>15</v>
      </c>
    </row>
    <row r="5" spans="1:8" ht="14.45" customHeight="1">
      <c r="A5" s="213"/>
      <c r="B5" s="207" t="s">
        <v>26</v>
      </c>
      <c r="C5" s="209" t="s">
        <v>27</v>
      </c>
      <c r="D5" s="207" t="s">
        <v>30</v>
      </c>
      <c r="E5" s="207"/>
      <c r="F5" s="207"/>
      <c r="G5" s="207"/>
      <c r="H5" s="211" t="s">
        <v>31</v>
      </c>
    </row>
    <row r="6" spans="1:8" ht="25.5">
      <c r="A6" s="214"/>
      <c r="B6" s="208"/>
      <c r="C6" s="210"/>
      <c r="D6" s="163" t="s">
        <v>28</v>
      </c>
      <c r="E6" s="163" t="s">
        <v>29</v>
      </c>
      <c r="F6" s="163" t="s">
        <v>32</v>
      </c>
      <c r="G6" s="163" t="s">
        <v>33</v>
      </c>
      <c r="H6" s="212"/>
    </row>
    <row r="7" spans="1:8">
      <c r="A7" s="74">
        <v>1</v>
      </c>
      <c r="B7" s="75" t="s">
        <v>177</v>
      </c>
      <c r="C7" s="184" t="s">
        <v>178</v>
      </c>
      <c r="D7" s="73"/>
      <c r="E7" s="73" t="s">
        <v>179</v>
      </c>
      <c r="F7" s="73"/>
      <c r="G7" s="76"/>
      <c r="H7" s="77" t="s">
        <v>180</v>
      </c>
    </row>
    <row r="8" spans="1:8" ht="13.5" thickBot="1">
      <c r="A8" s="78">
        <v>2</v>
      </c>
      <c r="B8" s="79" t="s">
        <v>181</v>
      </c>
      <c r="C8" s="80" t="s">
        <v>28</v>
      </c>
      <c r="D8" s="81" t="s">
        <v>179</v>
      </c>
      <c r="E8" s="81"/>
      <c r="F8" s="81"/>
      <c r="G8" s="81"/>
      <c r="H8" s="82" t="s">
        <v>182</v>
      </c>
    </row>
    <row r="9" spans="1:8">
      <c r="A9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5" sqref="B15"/>
    </sheetView>
  </sheetViews>
  <sheetFormatPr defaultColWidth="9.140625" defaultRowHeight="12.75"/>
  <cols>
    <col min="1" max="1" width="10.5703125" style="60" bestFit="1" customWidth="1"/>
    <col min="2" max="2" width="70.140625" style="60" customWidth="1"/>
    <col min="3" max="5" width="10.7109375" style="60" customWidth="1"/>
    <col min="6" max="16384" width="9.140625" style="60"/>
  </cols>
  <sheetData>
    <row r="1" spans="1:12">
      <c r="A1" s="58" t="s">
        <v>23</v>
      </c>
      <c r="B1" s="233" t="s">
        <v>176</v>
      </c>
    </row>
    <row r="2" spans="1:12">
      <c r="A2" s="58" t="s">
        <v>24</v>
      </c>
      <c r="B2" s="234">
        <v>44196</v>
      </c>
    </row>
    <row r="3" spans="1:12">
      <c r="A3" s="62"/>
      <c r="B3" s="59"/>
    </row>
    <row r="4" spans="1:12" ht="13.5" thickBot="1">
      <c r="A4" s="83" t="s">
        <v>102</v>
      </c>
      <c r="B4" s="172" t="s">
        <v>17</v>
      </c>
      <c r="C4" s="84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6"/>
      <c r="B5" s="87"/>
      <c r="C5" s="88">
        <v>2020</v>
      </c>
      <c r="D5" s="88">
        <v>2019</v>
      </c>
      <c r="E5" s="89">
        <v>2018</v>
      </c>
      <c r="F5" s="85"/>
    </row>
    <row r="6" spans="1:12">
      <c r="A6" s="71">
        <v>1</v>
      </c>
      <c r="B6" s="73" t="s">
        <v>103</v>
      </c>
      <c r="C6" s="68">
        <v>5882866.1799999997</v>
      </c>
      <c r="D6" s="68">
        <v>1951554.16</v>
      </c>
      <c r="E6" s="90">
        <v>2160766.15</v>
      </c>
      <c r="F6" s="85"/>
    </row>
    <row r="7" spans="1:12">
      <c r="A7" s="71">
        <v>2</v>
      </c>
      <c r="B7" s="91" t="s">
        <v>104</v>
      </c>
      <c r="C7" s="68">
        <v>4601924.6399999997</v>
      </c>
      <c r="D7" s="68">
        <v>783896.8</v>
      </c>
      <c r="E7" s="90">
        <v>1100856.49</v>
      </c>
      <c r="F7" s="85"/>
    </row>
    <row r="8" spans="1:12">
      <c r="A8" s="71">
        <v>3</v>
      </c>
      <c r="B8" s="73" t="s">
        <v>105</v>
      </c>
      <c r="C8" s="68">
        <v>41</v>
      </c>
      <c r="D8" s="68">
        <v>25</v>
      </c>
      <c r="E8" s="90">
        <v>24</v>
      </c>
    </row>
    <row r="9" spans="1:12" ht="13.5" thickBot="1">
      <c r="A9" s="69">
        <v>4</v>
      </c>
      <c r="B9" s="81" t="s">
        <v>106</v>
      </c>
      <c r="C9" s="92">
        <v>3959268.95</v>
      </c>
      <c r="D9" s="92">
        <v>415333.67</v>
      </c>
      <c r="E9" s="93">
        <v>749113.53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6" sqref="B16"/>
    </sheetView>
  </sheetViews>
  <sheetFormatPr defaultColWidth="9.140625" defaultRowHeight="12.75"/>
  <cols>
    <col min="1" max="1" width="10.5703125" style="60" bestFit="1" customWidth="1"/>
    <col min="2" max="2" width="52.5703125" style="60" customWidth="1"/>
    <col min="3" max="5" width="15" style="60" bestFit="1" customWidth="1"/>
    <col min="6" max="6" width="24.140625" style="60" customWidth="1"/>
    <col min="7" max="7" width="27.5703125" style="60" customWidth="1"/>
    <col min="8" max="16384" width="9.140625" style="60"/>
  </cols>
  <sheetData>
    <row r="1" spans="1:8">
      <c r="A1" s="60" t="s">
        <v>23</v>
      </c>
      <c r="B1" s="233" t="s">
        <v>176</v>
      </c>
    </row>
    <row r="2" spans="1:8">
      <c r="A2" s="85" t="s">
        <v>24</v>
      </c>
      <c r="B2" s="234">
        <v>44196</v>
      </c>
      <c r="C2" s="85"/>
      <c r="D2" s="85"/>
      <c r="E2" s="85"/>
      <c r="F2" s="85"/>
      <c r="G2" s="85"/>
      <c r="H2" s="85"/>
    </row>
    <row r="3" spans="1:8">
      <c r="A3" s="85"/>
      <c r="B3" s="85"/>
      <c r="C3" s="85"/>
      <c r="D3" s="85"/>
      <c r="E3" s="85"/>
      <c r="F3" s="85"/>
      <c r="G3" s="85"/>
      <c r="H3" s="85"/>
    </row>
    <row r="4" spans="1:8" ht="13.5" thickBot="1">
      <c r="A4" s="83" t="s">
        <v>34</v>
      </c>
      <c r="B4" s="173" t="s">
        <v>19</v>
      </c>
      <c r="F4" s="85"/>
      <c r="G4" s="85"/>
      <c r="H4" s="85"/>
    </row>
    <row r="5" spans="1:8">
      <c r="A5" s="94"/>
      <c r="B5" s="87"/>
      <c r="C5" s="87" t="s">
        <v>0</v>
      </c>
      <c r="D5" s="87" t="s">
        <v>1</v>
      </c>
      <c r="E5" s="87" t="s">
        <v>2</v>
      </c>
      <c r="F5" s="87" t="s">
        <v>3</v>
      </c>
      <c r="G5" s="95" t="s">
        <v>4</v>
      </c>
      <c r="H5" s="85"/>
    </row>
    <row r="6" spans="1:8" s="63" customFormat="1" ht="51">
      <c r="A6" s="96"/>
      <c r="B6" s="73"/>
      <c r="C6" s="73">
        <v>2020</v>
      </c>
      <c r="D6" s="73">
        <v>2019</v>
      </c>
      <c r="E6" s="73">
        <v>2018</v>
      </c>
      <c r="F6" s="97" t="s">
        <v>129</v>
      </c>
      <c r="G6" s="167" t="s">
        <v>130</v>
      </c>
    </row>
    <row r="7" spans="1:8">
      <c r="A7" s="98">
        <v>1</v>
      </c>
      <c r="B7" s="73" t="s">
        <v>35</v>
      </c>
      <c r="C7" s="235">
        <v>154248374.55999997</v>
      </c>
      <c r="D7" s="235">
        <v>162385086</v>
      </c>
      <c r="E7" s="235">
        <v>177152729</v>
      </c>
      <c r="F7" s="215"/>
      <c r="G7" s="215"/>
      <c r="H7" s="85"/>
    </row>
    <row r="8" spans="1:8">
      <c r="A8" s="98">
        <v>2</v>
      </c>
      <c r="B8" s="99" t="s">
        <v>36</v>
      </c>
      <c r="C8" s="235">
        <v>35801278.420000002</v>
      </c>
      <c r="D8" s="235">
        <v>36180872</v>
      </c>
      <c r="E8" s="235">
        <v>45786594</v>
      </c>
      <c r="F8" s="215"/>
      <c r="G8" s="215"/>
    </row>
    <row r="9" spans="1:8">
      <c r="A9" s="98">
        <v>3</v>
      </c>
      <c r="B9" s="100" t="s">
        <v>136</v>
      </c>
      <c r="C9" s="235">
        <v>122213.6</v>
      </c>
      <c r="D9" s="235">
        <v>315197</v>
      </c>
      <c r="E9" s="235">
        <v>183487</v>
      </c>
      <c r="F9" s="215"/>
      <c r="G9" s="215"/>
    </row>
    <row r="10" spans="1:8" ht="13.5" thickBot="1">
      <c r="A10" s="101">
        <v>4</v>
      </c>
      <c r="B10" s="102" t="s">
        <v>37</v>
      </c>
      <c r="C10" s="236">
        <f>C7+C8-C9</f>
        <v>189927439.37999997</v>
      </c>
      <c r="D10" s="237">
        <f t="shared" ref="D10:E10" si="0">D7+D8-D9</f>
        <v>198250761</v>
      </c>
      <c r="E10" s="237">
        <f t="shared" si="0"/>
        <v>222755836</v>
      </c>
      <c r="F10" s="182">
        <f>SUMIF(C10:E10, "&gt;=0",C10:E10)/3</f>
        <v>203644678.79333332</v>
      </c>
      <c r="G10" s="183">
        <f>F10*15%/8%</f>
        <v>381833772.73749995</v>
      </c>
    </row>
    <row r="11" spans="1:8">
      <c r="A11" s="103"/>
      <c r="B11" s="85"/>
      <c r="C11" s="85"/>
      <c r="D11" s="85"/>
      <c r="E11" s="85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D12" sqref="D12"/>
    </sheetView>
  </sheetViews>
  <sheetFormatPr defaultColWidth="9.140625" defaultRowHeight="12.75"/>
  <cols>
    <col min="1" max="1" width="10.5703125" style="123" bestFit="1" customWidth="1"/>
    <col min="2" max="2" width="16.28515625" style="60" customWidth="1"/>
    <col min="3" max="3" width="42.85546875" style="60" customWidth="1"/>
    <col min="4" max="5" width="33.42578125" style="60" customWidth="1"/>
    <col min="6" max="6" width="38.85546875" style="60" customWidth="1"/>
    <col min="7" max="16384" width="9.140625" style="60"/>
  </cols>
  <sheetData>
    <row r="1" spans="1:9">
      <c r="A1" s="58" t="s">
        <v>23</v>
      </c>
      <c r="B1" s="233" t="s">
        <v>176</v>
      </c>
    </row>
    <row r="2" spans="1:9">
      <c r="A2" s="58" t="s">
        <v>24</v>
      </c>
      <c r="B2" s="234">
        <v>44196</v>
      </c>
    </row>
    <row r="3" spans="1:9">
      <c r="A3" s="104"/>
    </row>
    <row r="4" spans="1:9" ht="13.5" thickBot="1">
      <c r="A4" s="83" t="s">
        <v>107</v>
      </c>
      <c r="B4" s="220" t="s">
        <v>20</v>
      </c>
      <c r="C4" s="220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137</v>
      </c>
      <c r="E5" s="108" t="s">
        <v>108</v>
      </c>
      <c r="F5" s="109" t="s">
        <v>43</v>
      </c>
    </row>
    <row r="6" spans="1:9" ht="15" customHeight="1">
      <c r="A6" s="111">
        <v>1</v>
      </c>
      <c r="B6" s="210" t="s">
        <v>109</v>
      </c>
      <c r="C6" s="112" t="s">
        <v>44</v>
      </c>
      <c r="D6" s="242">
        <v>7</v>
      </c>
      <c r="E6" s="242">
        <v>4</v>
      </c>
      <c r="F6" s="243">
        <v>18</v>
      </c>
    </row>
    <row r="7" spans="1:9" ht="15" customHeight="1">
      <c r="A7" s="111">
        <v>2</v>
      </c>
      <c r="B7" s="216"/>
      <c r="C7" s="112" t="s">
        <v>110</v>
      </c>
      <c r="D7" s="238">
        <v>2818991</v>
      </c>
      <c r="E7" s="238">
        <v>723214</v>
      </c>
      <c r="F7" s="239">
        <v>1870837</v>
      </c>
    </row>
    <row r="8" spans="1:9" ht="15" customHeight="1">
      <c r="A8" s="111">
        <v>3</v>
      </c>
      <c r="B8" s="216"/>
      <c r="C8" s="117" t="s">
        <v>45</v>
      </c>
      <c r="D8" s="242">
        <v>2818991</v>
      </c>
      <c r="E8" s="242">
        <v>723214</v>
      </c>
      <c r="F8" s="243">
        <v>1870837</v>
      </c>
      <c r="G8" s="85"/>
      <c r="H8" s="85"/>
    </row>
    <row r="9" spans="1:9" ht="15" customHeight="1">
      <c r="A9" s="111">
        <v>4</v>
      </c>
      <c r="B9" s="216"/>
      <c r="C9" s="118" t="s">
        <v>111</v>
      </c>
      <c r="D9" s="242">
        <v>0</v>
      </c>
      <c r="E9" s="242">
        <v>0</v>
      </c>
      <c r="F9" s="243">
        <v>0</v>
      </c>
      <c r="G9" s="85"/>
      <c r="H9" s="85"/>
    </row>
    <row r="10" spans="1:9" ht="30" customHeight="1">
      <c r="A10" s="111">
        <v>5</v>
      </c>
      <c r="B10" s="216"/>
      <c r="C10" s="117" t="s">
        <v>112</v>
      </c>
      <c r="D10" s="242">
        <v>0</v>
      </c>
      <c r="E10" s="242">
        <v>0</v>
      </c>
      <c r="F10" s="243">
        <v>0</v>
      </c>
    </row>
    <row r="11" spans="1:9" ht="15" customHeight="1">
      <c r="A11" s="111">
        <v>6</v>
      </c>
      <c r="B11" s="216"/>
      <c r="C11" s="118" t="s">
        <v>113</v>
      </c>
      <c r="D11" s="242">
        <v>0</v>
      </c>
      <c r="E11" s="242">
        <v>0</v>
      </c>
      <c r="F11" s="243">
        <v>0</v>
      </c>
    </row>
    <row r="12" spans="1:9" ht="15" customHeight="1">
      <c r="A12" s="111">
        <v>7</v>
      </c>
      <c r="B12" s="216"/>
      <c r="C12" s="117" t="s">
        <v>114</v>
      </c>
      <c r="D12" s="242">
        <v>0</v>
      </c>
      <c r="E12" s="242">
        <v>0</v>
      </c>
      <c r="F12" s="243">
        <v>0</v>
      </c>
    </row>
    <row r="13" spans="1:9" ht="15" customHeight="1">
      <c r="A13" s="111">
        <v>8</v>
      </c>
      <c r="B13" s="217"/>
      <c r="C13" s="118" t="s">
        <v>113</v>
      </c>
      <c r="D13" s="242">
        <v>0</v>
      </c>
      <c r="E13" s="242">
        <v>0</v>
      </c>
      <c r="F13" s="243">
        <v>0</v>
      </c>
    </row>
    <row r="14" spans="1:9" ht="15" customHeight="1">
      <c r="A14" s="111">
        <v>9</v>
      </c>
      <c r="B14" s="210" t="s">
        <v>115</v>
      </c>
      <c r="C14" s="112" t="s">
        <v>44</v>
      </c>
      <c r="D14" s="242">
        <v>0</v>
      </c>
      <c r="E14" s="242">
        <v>0</v>
      </c>
      <c r="F14" s="243">
        <v>14</v>
      </c>
      <c r="I14" s="121"/>
    </row>
    <row r="15" spans="1:9" ht="15" customHeight="1">
      <c r="A15" s="111">
        <v>10</v>
      </c>
      <c r="B15" s="216"/>
      <c r="C15" s="112" t="s">
        <v>116</v>
      </c>
      <c r="D15" s="238">
        <v>0</v>
      </c>
      <c r="E15" s="238">
        <v>0</v>
      </c>
      <c r="F15" s="239">
        <v>404439</v>
      </c>
    </row>
    <row r="16" spans="1:9" ht="15" customHeight="1">
      <c r="A16" s="111">
        <v>11</v>
      </c>
      <c r="B16" s="216"/>
      <c r="C16" s="117" t="s">
        <v>45</v>
      </c>
      <c r="D16" s="242">
        <v>0</v>
      </c>
      <c r="E16" s="242">
        <v>0</v>
      </c>
      <c r="F16" s="243">
        <v>404439</v>
      </c>
    </row>
    <row r="17" spans="1:6" ht="15" customHeight="1">
      <c r="A17" s="111">
        <v>12</v>
      </c>
      <c r="B17" s="216"/>
      <c r="C17" s="118" t="s">
        <v>111</v>
      </c>
      <c r="D17" s="242">
        <v>0</v>
      </c>
      <c r="E17" s="242">
        <v>0</v>
      </c>
      <c r="F17" s="243">
        <v>0</v>
      </c>
    </row>
    <row r="18" spans="1:6" ht="30" customHeight="1">
      <c r="A18" s="111">
        <v>13</v>
      </c>
      <c r="B18" s="216"/>
      <c r="C18" s="117" t="s">
        <v>117</v>
      </c>
      <c r="D18" s="242">
        <v>0</v>
      </c>
      <c r="E18" s="242">
        <v>0</v>
      </c>
      <c r="F18" s="243">
        <v>0</v>
      </c>
    </row>
    <row r="19" spans="1:6" ht="15" customHeight="1">
      <c r="A19" s="111">
        <v>14</v>
      </c>
      <c r="B19" s="216"/>
      <c r="C19" s="118" t="s">
        <v>113</v>
      </c>
      <c r="D19" s="242">
        <v>0</v>
      </c>
      <c r="E19" s="242">
        <v>0</v>
      </c>
      <c r="F19" s="243">
        <v>0</v>
      </c>
    </row>
    <row r="20" spans="1:6" ht="15" customHeight="1">
      <c r="A20" s="111">
        <v>15</v>
      </c>
      <c r="B20" s="216"/>
      <c r="C20" s="117" t="s">
        <v>114</v>
      </c>
      <c r="D20" s="242">
        <v>0</v>
      </c>
      <c r="E20" s="242">
        <v>0</v>
      </c>
      <c r="F20" s="243">
        <v>0</v>
      </c>
    </row>
    <row r="21" spans="1:6" ht="15" customHeight="1">
      <c r="A21" s="111">
        <v>16</v>
      </c>
      <c r="B21" s="217"/>
      <c r="C21" s="118" t="s">
        <v>113</v>
      </c>
      <c r="D21" s="242">
        <v>0</v>
      </c>
      <c r="E21" s="242">
        <v>0</v>
      </c>
      <c r="F21" s="243">
        <v>0</v>
      </c>
    </row>
    <row r="22" spans="1:6" ht="15" customHeight="1" thickBot="1">
      <c r="A22" s="122">
        <v>17</v>
      </c>
      <c r="B22" s="218" t="s">
        <v>118</v>
      </c>
      <c r="C22" s="219"/>
      <c r="D22" s="240">
        <v>2818991</v>
      </c>
      <c r="E22" s="240">
        <v>723214</v>
      </c>
      <c r="F22" s="241">
        <v>2275276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21" sqref="B21"/>
    </sheetView>
  </sheetViews>
  <sheetFormatPr defaultColWidth="9.140625" defaultRowHeight="12.75"/>
  <cols>
    <col min="1" max="1" width="35.140625" style="60" customWidth="1"/>
    <col min="2" max="2" width="45.85546875" style="60" customWidth="1"/>
    <col min="3" max="4" width="29.42578125" style="60" customWidth="1"/>
    <col min="5" max="5" width="28.42578125" style="60" customWidth="1"/>
    <col min="6" max="6" width="14" style="60" bestFit="1" customWidth="1"/>
    <col min="7" max="7" width="14.7109375" style="60" customWidth="1"/>
    <col min="8" max="8" width="26.42578125" style="60" customWidth="1"/>
    <col min="9" max="9" width="16.140625" style="60" bestFit="1" customWidth="1"/>
    <col min="10" max="10" width="14" style="60" bestFit="1" customWidth="1"/>
    <col min="11" max="11" width="14.7109375" style="60" customWidth="1"/>
    <col min="12" max="12" width="26.85546875" style="60" customWidth="1"/>
    <col min="13" max="16384" width="9.140625" style="60"/>
  </cols>
  <sheetData>
    <row r="1" spans="1:12">
      <c r="A1" s="60" t="s">
        <v>23</v>
      </c>
      <c r="B1" s="233" t="s">
        <v>176</v>
      </c>
    </row>
    <row r="2" spans="1:12">
      <c r="A2" s="60" t="s">
        <v>24</v>
      </c>
      <c r="B2" s="234">
        <v>44196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3.5" thickBot="1">
      <c r="A4" s="177" t="s">
        <v>38</v>
      </c>
      <c r="B4" s="174" t="s">
        <v>21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>
      <c r="A5" s="126"/>
      <c r="B5" s="87"/>
      <c r="C5" s="178" t="s">
        <v>137</v>
      </c>
      <c r="D5" s="178" t="s">
        <v>108</v>
      </c>
      <c r="E5" s="164" t="s">
        <v>43</v>
      </c>
      <c r="F5" s="125"/>
      <c r="G5" s="125"/>
      <c r="H5" s="125"/>
      <c r="I5" s="125"/>
      <c r="J5" s="125"/>
      <c r="K5" s="125"/>
      <c r="L5" s="125"/>
    </row>
    <row r="6" spans="1:12">
      <c r="A6" s="221" t="s">
        <v>39</v>
      </c>
      <c r="B6" s="127" t="s">
        <v>44</v>
      </c>
      <c r="C6" s="244">
        <v>1</v>
      </c>
      <c r="D6" s="244">
        <v>0</v>
      </c>
      <c r="E6" s="245">
        <v>1</v>
      </c>
      <c r="F6" s="125"/>
      <c r="G6" s="125"/>
      <c r="H6" s="125"/>
      <c r="I6" s="125"/>
      <c r="J6" s="125"/>
      <c r="K6" s="125"/>
      <c r="L6" s="125"/>
    </row>
    <row r="7" spans="1:12">
      <c r="A7" s="222"/>
      <c r="B7" s="128" t="s">
        <v>146</v>
      </c>
      <c r="C7" s="244">
        <v>494250</v>
      </c>
      <c r="D7" s="244"/>
      <c r="E7" s="245">
        <v>75000</v>
      </c>
      <c r="F7" s="125"/>
      <c r="G7" s="125"/>
      <c r="H7" s="125"/>
      <c r="I7" s="125"/>
      <c r="J7" s="125"/>
      <c r="K7" s="125"/>
      <c r="L7" s="125"/>
    </row>
    <row r="8" spans="1:12">
      <c r="A8" s="223" t="s">
        <v>40</v>
      </c>
      <c r="B8" s="127" t="s">
        <v>44</v>
      </c>
      <c r="C8" s="244">
        <v>0</v>
      </c>
      <c r="D8" s="244">
        <v>0</v>
      </c>
      <c r="E8" s="245">
        <v>2</v>
      </c>
      <c r="F8" s="125"/>
      <c r="G8" s="125"/>
      <c r="H8" s="125"/>
      <c r="I8" s="125"/>
      <c r="J8" s="125"/>
      <c r="K8" s="125"/>
      <c r="L8" s="125"/>
    </row>
    <row r="9" spans="1:12">
      <c r="A9" s="223"/>
      <c r="B9" s="128" t="s">
        <v>49</v>
      </c>
      <c r="C9" s="246"/>
      <c r="D9" s="246"/>
      <c r="E9" s="247">
        <v>192500</v>
      </c>
      <c r="F9" s="125"/>
      <c r="G9" s="125"/>
      <c r="H9" s="125"/>
      <c r="I9" s="125"/>
      <c r="J9" s="125"/>
      <c r="K9" s="125"/>
      <c r="L9" s="125"/>
    </row>
    <row r="10" spans="1:12">
      <c r="A10" s="223"/>
      <c r="B10" s="129" t="s">
        <v>45</v>
      </c>
      <c r="C10" s="244">
        <v>0</v>
      </c>
      <c r="D10" s="244">
        <v>0</v>
      </c>
      <c r="E10" s="245">
        <v>192500</v>
      </c>
      <c r="F10" s="125"/>
      <c r="G10" s="125"/>
      <c r="H10" s="125"/>
      <c r="I10" s="125"/>
      <c r="J10" s="125"/>
      <c r="K10" s="125"/>
      <c r="L10" s="125"/>
    </row>
    <row r="11" spans="1:12">
      <c r="A11" s="223"/>
      <c r="B11" s="129" t="s">
        <v>46</v>
      </c>
      <c r="C11" s="244">
        <v>0</v>
      </c>
      <c r="D11" s="244">
        <v>0</v>
      </c>
      <c r="E11" s="245">
        <v>0</v>
      </c>
      <c r="F11" s="125"/>
      <c r="G11" s="125"/>
      <c r="H11" s="125"/>
      <c r="I11" s="125"/>
      <c r="J11" s="125"/>
      <c r="K11" s="125"/>
      <c r="L11" s="125"/>
    </row>
    <row r="12" spans="1:12">
      <c r="A12" s="223"/>
      <c r="B12" s="129" t="s">
        <v>47</v>
      </c>
      <c r="C12" s="244">
        <v>0</v>
      </c>
      <c r="D12" s="244">
        <v>0</v>
      </c>
      <c r="E12" s="245">
        <v>0</v>
      </c>
      <c r="F12" s="125"/>
      <c r="G12" s="125"/>
      <c r="H12" s="125"/>
      <c r="I12" s="125"/>
      <c r="J12" s="125"/>
      <c r="K12" s="125"/>
      <c r="L12" s="125"/>
    </row>
    <row r="13" spans="1:12">
      <c r="A13" s="223"/>
      <c r="B13" s="129" t="s">
        <v>131</v>
      </c>
      <c r="C13" s="244">
        <v>0</v>
      </c>
      <c r="D13" s="244">
        <v>0</v>
      </c>
      <c r="E13" s="245">
        <v>0</v>
      </c>
      <c r="F13" s="125"/>
      <c r="G13" s="125"/>
      <c r="H13" s="125"/>
      <c r="I13" s="125"/>
      <c r="J13" s="125"/>
      <c r="K13" s="125"/>
      <c r="L13" s="125"/>
    </row>
    <row r="14" spans="1:12">
      <c r="A14" s="223" t="s">
        <v>41</v>
      </c>
      <c r="B14" s="127" t="s">
        <v>44</v>
      </c>
      <c r="C14" s="244">
        <v>6</v>
      </c>
      <c r="D14" s="244">
        <v>0</v>
      </c>
      <c r="E14" s="245">
        <v>4</v>
      </c>
      <c r="F14" s="125"/>
      <c r="G14" s="125"/>
      <c r="H14" s="125"/>
      <c r="I14" s="125"/>
      <c r="J14" s="125"/>
      <c r="K14" s="125"/>
      <c r="L14" s="125"/>
    </row>
    <row r="15" spans="1:12">
      <c r="A15" s="223"/>
      <c r="B15" s="128" t="s">
        <v>49</v>
      </c>
      <c r="C15" s="246">
        <v>2404307</v>
      </c>
      <c r="D15" s="246"/>
      <c r="E15" s="247">
        <v>297082</v>
      </c>
      <c r="F15" s="125"/>
      <c r="G15" s="125"/>
      <c r="H15" s="125"/>
      <c r="I15" s="125"/>
      <c r="J15" s="125"/>
      <c r="K15" s="125"/>
      <c r="L15" s="125"/>
    </row>
    <row r="16" spans="1:12">
      <c r="A16" s="223"/>
      <c r="B16" s="129" t="s">
        <v>45</v>
      </c>
      <c r="C16" s="244">
        <v>2404307</v>
      </c>
      <c r="D16" s="244">
        <v>0</v>
      </c>
      <c r="E16" s="245">
        <v>297082</v>
      </c>
      <c r="F16" s="125"/>
      <c r="G16" s="125"/>
      <c r="H16" s="125"/>
      <c r="I16" s="125"/>
      <c r="J16" s="125"/>
      <c r="K16" s="125"/>
      <c r="L16" s="125"/>
    </row>
    <row r="17" spans="1:12">
      <c r="A17" s="221"/>
      <c r="B17" s="129" t="s">
        <v>46</v>
      </c>
      <c r="C17" s="244">
        <v>0</v>
      </c>
      <c r="D17" s="244">
        <v>0</v>
      </c>
      <c r="E17" s="245">
        <v>0</v>
      </c>
      <c r="F17" s="125"/>
      <c r="G17" s="125"/>
      <c r="H17" s="125"/>
      <c r="I17" s="125"/>
      <c r="J17" s="125"/>
      <c r="K17" s="125"/>
      <c r="L17" s="125"/>
    </row>
    <row r="18" spans="1:12">
      <c r="A18" s="221"/>
      <c r="B18" s="129" t="s">
        <v>47</v>
      </c>
      <c r="C18" s="244">
        <v>0</v>
      </c>
      <c r="D18" s="244">
        <v>0</v>
      </c>
      <c r="E18" s="245">
        <v>0</v>
      </c>
      <c r="F18" s="125"/>
      <c r="G18" s="125"/>
      <c r="H18" s="125"/>
      <c r="I18" s="125"/>
      <c r="J18" s="125"/>
      <c r="K18" s="125"/>
      <c r="L18" s="125"/>
    </row>
    <row r="19" spans="1:12" ht="13.5" thickBot="1">
      <c r="A19" s="224"/>
      <c r="B19" s="179" t="s">
        <v>131</v>
      </c>
      <c r="C19" s="248">
        <v>0</v>
      </c>
      <c r="D19" s="248">
        <v>0</v>
      </c>
      <c r="E19" s="249">
        <v>0</v>
      </c>
      <c r="F19" s="125"/>
      <c r="G19" s="125"/>
      <c r="H19" s="125"/>
      <c r="I19" s="125"/>
      <c r="J19" s="125"/>
      <c r="K19" s="125"/>
      <c r="L19" s="125"/>
    </row>
    <row r="20" spans="1:12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D21" sqref="D21"/>
    </sheetView>
  </sheetViews>
  <sheetFormatPr defaultColWidth="9.140625" defaultRowHeight="12.75"/>
  <cols>
    <col min="1" max="1" width="10.5703125" style="60" bestFit="1" customWidth="1"/>
    <col min="2" max="2" width="54.7109375" style="60" customWidth="1"/>
    <col min="3" max="3" width="26.7109375" style="60" customWidth="1"/>
    <col min="4" max="4" width="34.85546875" style="60" customWidth="1"/>
    <col min="5" max="5" width="26.7109375" style="60" customWidth="1"/>
    <col min="6" max="6" width="25.5703125" style="60" customWidth="1"/>
    <col min="7" max="7" width="25" style="60" customWidth="1"/>
    <col min="8" max="16384" width="9.140625" style="60"/>
  </cols>
  <sheetData>
    <row r="1" spans="1:7">
      <c r="A1" s="58" t="s">
        <v>23</v>
      </c>
      <c r="B1" s="233" t="s">
        <v>176</v>
      </c>
    </row>
    <row r="2" spans="1:7">
      <c r="A2" s="58" t="s">
        <v>24</v>
      </c>
      <c r="B2" s="234">
        <v>44196</v>
      </c>
    </row>
    <row r="3" spans="1:7">
      <c r="B3" s="130"/>
    </row>
    <row r="4" spans="1:7" ht="13.5" thickBot="1">
      <c r="A4" s="83" t="s">
        <v>119</v>
      </c>
      <c r="B4" s="175" t="s">
        <v>128</v>
      </c>
    </row>
    <row r="5" spans="1:7" s="130" customFormat="1">
      <c r="A5" s="131"/>
      <c r="B5" s="65"/>
      <c r="C5" s="132" t="s">
        <v>0</v>
      </c>
      <c r="D5" s="162" t="s">
        <v>1</v>
      </c>
      <c r="E5" s="162" t="s">
        <v>2</v>
      </c>
      <c r="F5" s="162" t="s">
        <v>3</v>
      </c>
      <c r="G5" s="164" t="s">
        <v>4</v>
      </c>
    </row>
    <row r="6" spans="1:7" ht="51">
      <c r="A6" s="133"/>
      <c r="B6" s="134"/>
      <c r="C6" s="135" t="s">
        <v>120</v>
      </c>
      <c r="D6" s="134" t="s">
        <v>121</v>
      </c>
      <c r="E6" s="166" t="s">
        <v>122</v>
      </c>
      <c r="F6" s="166" t="s">
        <v>135</v>
      </c>
      <c r="G6" s="165" t="s">
        <v>123</v>
      </c>
    </row>
    <row r="7" spans="1:7">
      <c r="A7" s="133">
        <v>1</v>
      </c>
      <c r="B7" s="136" t="s">
        <v>137</v>
      </c>
      <c r="C7" s="137">
        <f>SUM(C8:C11)</f>
        <v>0</v>
      </c>
      <c r="D7" s="137">
        <f t="shared" ref="D7:G7" si="0">SUM(D8:D11)</f>
        <v>0</v>
      </c>
      <c r="E7" s="137">
        <f t="shared" si="0"/>
        <v>0</v>
      </c>
      <c r="F7" s="137">
        <f t="shared" si="0"/>
        <v>0</v>
      </c>
      <c r="G7" s="137">
        <f t="shared" si="0"/>
        <v>0</v>
      </c>
    </row>
    <row r="8" spans="1:7">
      <c r="A8" s="133">
        <v>2</v>
      </c>
      <c r="B8" s="138" t="s">
        <v>65</v>
      </c>
      <c r="C8" s="139"/>
      <c r="D8" s="119"/>
      <c r="E8" s="119"/>
      <c r="F8" s="119"/>
      <c r="G8" s="120"/>
    </row>
    <row r="9" spans="1:7">
      <c r="A9" s="133">
        <v>3</v>
      </c>
      <c r="B9" s="138" t="s">
        <v>124</v>
      </c>
      <c r="C9" s="139"/>
      <c r="D9" s="119"/>
      <c r="E9" s="119"/>
      <c r="F9" s="119"/>
      <c r="G9" s="120"/>
    </row>
    <row r="10" spans="1:7">
      <c r="A10" s="133">
        <v>4</v>
      </c>
      <c r="B10" s="140" t="s">
        <v>125</v>
      </c>
      <c r="C10" s="139"/>
      <c r="D10" s="119"/>
      <c r="E10" s="119"/>
      <c r="F10" s="119"/>
      <c r="G10" s="120"/>
    </row>
    <row r="11" spans="1:7">
      <c r="A11" s="133">
        <v>5</v>
      </c>
      <c r="B11" s="138" t="s">
        <v>126</v>
      </c>
      <c r="C11" s="139"/>
      <c r="D11" s="119"/>
      <c r="E11" s="119"/>
      <c r="F11" s="119"/>
      <c r="G11" s="120"/>
    </row>
    <row r="12" spans="1:7">
      <c r="A12" s="133">
        <v>6</v>
      </c>
      <c r="B12" s="112" t="s">
        <v>108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3">
        <v>7</v>
      </c>
      <c r="B13" s="138" t="s">
        <v>65</v>
      </c>
      <c r="C13" s="113"/>
      <c r="D13" s="113"/>
      <c r="E13" s="113"/>
      <c r="F13" s="113"/>
      <c r="G13" s="114"/>
    </row>
    <row r="14" spans="1:7">
      <c r="A14" s="133">
        <v>8</v>
      </c>
      <c r="B14" s="138" t="s">
        <v>124</v>
      </c>
      <c r="C14" s="113"/>
      <c r="D14" s="113"/>
      <c r="E14" s="113"/>
      <c r="F14" s="113"/>
      <c r="G14" s="114"/>
    </row>
    <row r="15" spans="1:7">
      <c r="A15" s="133">
        <v>9</v>
      </c>
      <c r="B15" s="140" t="s">
        <v>125</v>
      </c>
      <c r="C15" s="113"/>
      <c r="D15" s="113"/>
      <c r="E15" s="113"/>
      <c r="F15" s="113"/>
      <c r="G15" s="114"/>
    </row>
    <row r="16" spans="1:7">
      <c r="A16" s="133">
        <v>10</v>
      </c>
      <c r="B16" s="138" t="s">
        <v>126</v>
      </c>
      <c r="C16" s="113"/>
      <c r="D16" s="113"/>
      <c r="E16" s="113"/>
      <c r="F16" s="113"/>
      <c r="G16" s="114"/>
    </row>
    <row r="17" spans="1:7">
      <c r="A17" s="133">
        <v>11</v>
      </c>
      <c r="B17" s="112" t="s">
        <v>43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3">
        <v>12</v>
      </c>
      <c r="B18" s="138" t="s">
        <v>65</v>
      </c>
      <c r="C18" s="113"/>
      <c r="D18" s="113"/>
      <c r="E18" s="113" t="s">
        <v>6</v>
      </c>
      <c r="F18" s="113"/>
      <c r="G18" s="114"/>
    </row>
    <row r="19" spans="1:7">
      <c r="A19" s="133">
        <v>13</v>
      </c>
      <c r="B19" s="138" t="s">
        <v>124</v>
      </c>
      <c r="C19" s="113"/>
      <c r="D19" s="113"/>
      <c r="E19" s="113"/>
      <c r="F19" s="113"/>
      <c r="G19" s="114"/>
    </row>
    <row r="20" spans="1:7">
      <c r="A20" s="133">
        <v>14</v>
      </c>
      <c r="B20" s="140" t="s">
        <v>125</v>
      </c>
      <c r="C20" s="113"/>
      <c r="D20" s="113"/>
      <c r="E20" s="113"/>
      <c r="F20" s="113"/>
      <c r="G20" s="114"/>
    </row>
    <row r="21" spans="1:7">
      <c r="A21" s="133">
        <v>15</v>
      </c>
      <c r="B21" s="138" t="s">
        <v>126</v>
      </c>
      <c r="C21" s="113"/>
      <c r="D21" s="113"/>
      <c r="E21" s="113"/>
      <c r="F21" s="113"/>
      <c r="G21" s="114"/>
    </row>
    <row r="22" spans="1:7" ht="13.5" thickBot="1">
      <c r="A22" s="133">
        <v>16</v>
      </c>
      <c r="B22" s="141" t="s">
        <v>127</v>
      </c>
      <c r="C22" s="142">
        <f>C12+C17</f>
        <v>0</v>
      </c>
      <c r="D22" s="142">
        <f>D12+D17</f>
        <v>0</v>
      </c>
      <c r="E22" s="142">
        <f>E12+E17</f>
        <v>0</v>
      </c>
      <c r="F22" s="142">
        <f>F12+F17</f>
        <v>0</v>
      </c>
      <c r="G22" s="143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E10" sqref="E10"/>
    </sheetView>
  </sheetViews>
  <sheetFormatPr defaultColWidth="9.140625" defaultRowHeight="12.75"/>
  <cols>
    <col min="1" max="1" width="10.5703125" style="60" bestFit="1" customWidth="1"/>
    <col min="2" max="2" width="89.140625" style="60" bestFit="1" customWidth="1"/>
    <col min="3" max="3" width="15.140625" style="144" customWidth="1"/>
    <col min="4" max="5" width="13.7109375" style="144" customWidth="1"/>
    <col min="6" max="6" width="16.28515625" style="144" customWidth="1"/>
    <col min="7" max="8" width="13.7109375" style="144" customWidth="1"/>
    <col min="9" max="9" width="17.5703125" style="144" customWidth="1"/>
    <col min="10" max="10" width="14.5703125" style="144" customWidth="1"/>
    <col min="11" max="12" width="13.7109375" style="144" customWidth="1"/>
    <col min="13" max="13" width="15" style="144" customWidth="1"/>
    <col min="14" max="15" width="13.7109375" style="144" customWidth="1"/>
    <col min="16" max="17" width="15.7109375" style="144" customWidth="1"/>
    <col min="18" max="18" width="9.140625" style="144"/>
    <col min="19" max="16384" width="9.140625" style="60"/>
  </cols>
  <sheetData>
    <row r="1" spans="1:15">
      <c r="A1" s="60" t="s">
        <v>23</v>
      </c>
      <c r="B1" s="233" t="s">
        <v>176</v>
      </c>
    </row>
    <row r="2" spans="1:15">
      <c r="A2" s="60" t="s">
        <v>24</v>
      </c>
      <c r="B2" s="234">
        <v>44196</v>
      </c>
    </row>
    <row r="4" spans="1:15" ht="13.5" thickBot="1">
      <c r="A4" s="83" t="s">
        <v>48</v>
      </c>
      <c r="B4" s="176" t="s">
        <v>22</v>
      </c>
    </row>
    <row r="5" spans="1:15">
      <c r="A5" s="70"/>
      <c r="B5" s="145"/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61" t="s">
        <v>5</v>
      </c>
      <c r="I5" s="161" t="s">
        <v>8</v>
      </c>
      <c r="J5" s="161" t="s">
        <v>9</v>
      </c>
      <c r="K5" s="161" t="s">
        <v>132</v>
      </c>
      <c r="L5" s="161" t="s">
        <v>10</v>
      </c>
      <c r="M5" s="161" t="s">
        <v>11</v>
      </c>
      <c r="N5" s="161" t="s">
        <v>12</v>
      </c>
      <c r="O5" s="146" t="s">
        <v>13</v>
      </c>
    </row>
    <row r="6" spans="1:15" ht="12.75" customHeight="1">
      <c r="A6" s="71"/>
      <c r="B6" s="73"/>
      <c r="C6" s="225" t="s">
        <v>133</v>
      </c>
      <c r="D6" s="225"/>
      <c r="E6" s="225"/>
      <c r="F6" s="227" t="s">
        <v>51</v>
      </c>
      <c r="G6" s="227"/>
      <c r="H6" s="227"/>
      <c r="I6" s="227"/>
      <c r="J6" s="227"/>
      <c r="K6" s="227"/>
      <c r="L6" s="227"/>
      <c r="M6" s="227" t="s">
        <v>57</v>
      </c>
      <c r="N6" s="227"/>
      <c r="O6" s="226"/>
    </row>
    <row r="7" spans="1:15" ht="15" customHeight="1">
      <c r="A7" s="71"/>
      <c r="B7" s="73"/>
      <c r="C7" s="227" t="s">
        <v>138</v>
      </c>
      <c r="D7" s="227" t="s">
        <v>139</v>
      </c>
      <c r="E7" s="227" t="s">
        <v>50</v>
      </c>
      <c r="F7" s="227" t="s">
        <v>52</v>
      </c>
      <c r="G7" s="227"/>
      <c r="H7" s="227" t="s">
        <v>53</v>
      </c>
      <c r="I7" s="227" t="s">
        <v>54</v>
      </c>
      <c r="J7" s="227"/>
      <c r="K7" s="228" t="s">
        <v>55</v>
      </c>
      <c r="L7" s="228"/>
      <c r="M7" s="225" t="s">
        <v>142</v>
      </c>
      <c r="N7" s="225" t="s">
        <v>143</v>
      </c>
      <c r="O7" s="226" t="s">
        <v>58</v>
      </c>
    </row>
    <row r="8" spans="1:15" ht="25.5">
      <c r="A8" s="71"/>
      <c r="B8" s="73"/>
      <c r="C8" s="227"/>
      <c r="D8" s="227"/>
      <c r="E8" s="227"/>
      <c r="F8" s="166" t="s">
        <v>140</v>
      </c>
      <c r="G8" s="166" t="s">
        <v>141</v>
      </c>
      <c r="H8" s="227"/>
      <c r="I8" s="166" t="s">
        <v>138</v>
      </c>
      <c r="J8" s="166" t="s">
        <v>139</v>
      </c>
      <c r="K8" s="168" t="s">
        <v>145</v>
      </c>
      <c r="L8" s="168" t="s">
        <v>56</v>
      </c>
      <c r="M8" s="225"/>
      <c r="N8" s="225"/>
      <c r="O8" s="226"/>
    </row>
    <row r="9" spans="1:15">
      <c r="A9" s="147"/>
      <c r="B9" s="148" t="s">
        <v>42</v>
      </c>
      <c r="C9" s="149"/>
      <c r="D9" s="149"/>
      <c r="E9" s="150"/>
      <c r="F9" s="151"/>
      <c r="G9" s="151"/>
      <c r="H9" s="72"/>
      <c r="I9" s="72"/>
      <c r="J9" s="72"/>
      <c r="K9" s="72"/>
      <c r="L9" s="72"/>
      <c r="M9" s="151"/>
      <c r="N9" s="151"/>
      <c r="O9" s="152"/>
    </row>
    <row r="10" spans="1:15">
      <c r="A10" s="71">
        <v>1</v>
      </c>
      <c r="B10" s="153" t="s">
        <v>49</v>
      </c>
      <c r="C10" s="154">
        <v>0</v>
      </c>
      <c r="D10" s="154">
        <v>1364385546</v>
      </c>
      <c r="E10" s="154">
        <v>1364385546</v>
      </c>
      <c r="F10" s="155">
        <v>0</v>
      </c>
      <c r="G10" s="155">
        <v>0</v>
      </c>
      <c r="H10" s="154">
        <v>0</v>
      </c>
      <c r="I10" s="154">
        <v>0</v>
      </c>
      <c r="J10" s="154">
        <v>0</v>
      </c>
      <c r="K10" s="154">
        <v>80000</v>
      </c>
      <c r="L10" s="154">
        <v>0</v>
      </c>
      <c r="M10" s="155">
        <v>0</v>
      </c>
      <c r="N10" s="155">
        <v>1364465546</v>
      </c>
      <c r="O10" s="156">
        <v>1364465546</v>
      </c>
    </row>
    <row r="11" spans="1:15">
      <c r="A11" s="71">
        <v>1.1000000000000001</v>
      </c>
      <c r="B11" s="73" t="s">
        <v>183</v>
      </c>
      <c r="C11" s="67"/>
      <c r="D11" s="67">
        <v>1364157493</v>
      </c>
      <c r="E11" s="154">
        <v>1364157493</v>
      </c>
      <c r="F11" s="67"/>
      <c r="G11" s="67"/>
      <c r="H11" s="67"/>
      <c r="I11" s="67"/>
      <c r="J11" s="67"/>
      <c r="K11" s="157"/>
      <c r="L11" s="157"/>
      <c r="M11" s="154">
        <v>0</v>
      </c>
      <c r="N11" s="154">
        <v>1364157493</v>
      </c>
      <c r="O11" s="156">
        <v>1364157493</v>
      </c>
    </row>
    <row r="12" spans="1:15">
      <c r="A12" s="71">
        <v>1.2</v>
      </c>
      <c r="B12" s="73" t="s">
        <v>184</v>
      </c>
      <c r="C12" s="67"/>
      <c r="D12" s="67">
        <v>228053</v>
      </c>
      <c r="E12" s="154">
        <v>228053</v>
      </c>
      <c r="F12" s="67"/>
      <c r="G12" s="67"/>
      <c r="H12" s="67"/>
      <c r="I12" s="67"/>
      <c r="J12" s="67"/>
      <c r="K12" s="157"/>
      <c r="L12" s="157"/>
      <c r="M12" s="154">
        <v>0</v>
      </c>
      <c r="N12" s="154">
        <v>228053</v>
      </c>
      <c r="O12" s="156">
        <v>228053</v>
      </c>
    </row>
    <row r="13" spans="1:15">
      <c r="A13" s="71">
        <v>1.3</v>
      </c>
      <c r="B13" s="73" t="s">
        <v>185</v>
      </c>
      <c r="C13" s="67"/>
      <c r="D13" s="67"/>
      <c r="E13" s="154">
        <v>0</v>
      </c>
      <c r="F13" s="67"/>
      <c r="G13" s="67"/>
      <c r="H13" s="67"/>
      <c r="I13" s="67"/>
      <c r="J13" s="67"/>
      <c r="K13" s="157">
        <v>80000</v>
      </c>
      <c r="L13" s="157"/>
      <c r="M13" s="154">
        <v>0</v>
      </c>
      <c r="N13" s="154">
        <v>80000</v>
      </c>
      <c r="O13" s="156">
        <v>80000</v>
      </c>
    </row>
    <row r="14" spans="1:15">
      <c r="A14" s="71">
        <v>1.4</v>
      </c>
      <c r="B14" s="73"/>
      <c r="C14" s="67"/>
      <c r="D14" s="67"/>
      <c r="E14" s="154">
        <v>0</v>
      </c>
      <c r="F14" s="67"/>
      <c r="G14" s="67"/>
      <c r="H14" s="67"/>
      <c r="I14" s="67"/>
      <c r="J14" s="67"/>
      <c r="K14" s="157"/>
      <c r="L14" s="157"/>
      <c r="M14" s="154">
        <v>0</v>
      </c>
      <c r="N14" s="154">
        <v>0</v>
      </c>
      <c r="O14" s="156">
        <v>0</v>
      </c>
    </row>
    <row r="15" spans="1:15">
      <c r="A15" s="71">
        <v>1.5</v>
      </c>
      <c r="B15" s="73"/>
      <c r="C15" s="67"/>
      <c r="D15" s="67"/>
      <c r="E15" s="154">
        <v>0</v>
      </c>
      <c r="F15" s="67"/>
      <c r="G15" s="67"/>
      <c r="H15" s="67"/>
      <c r="I15" s="67"/>
      <c r="J15" s="67"/>
      <c r="K15" s="157"/>
      <c r="L15" s="157"/>
      <c r="M15" s="154">
        <v>0</v>
      </c>
      <c r="N15" s="154">
        <v>0</v>
      </c>
      <c r="O15" s="156">
        <v>0</v>
      </c>
    </row>
    <row r="16" spans="1:15">
      <c r="A16" s="71">
        <v>1.6</v>
      </c>
      <c r="B16" s="73"/>
      <c r="C16" s="67"/>
      <c r="D16" s="67"/>
      <c r="E16" s="154">
        <v>0</v>
      </c>
      <c r="F16" s="67"/>
      <c r="G16" s="67"/>
      <c r="H16" s="67"/>
      <c r="I16" s="67"/>
      <c r="J16" s="67"/>
      <c r="K16" s="157"/>
      <c r="L16" s="157"/>
      <c r="M16" s="154">
        <v>0</v>
      </c>
      <c r="N16" s="154">
        <v>0</v>
      </c>
      <c r="O16" s="156">
        <v>0</v>
      </c>
    </row>
    <row r="17" spans="1:15">
      <c r="A17" s="71" t="s">
        <v>7</v>
      </c>
      <c r="B17" s="73"/>
      <c r="C17" s="67"/>
      <c r="D17" s="67"/>
      <c r="E17" s="154">
        <v>0</v>
      </c>
      <c r="F17" s="67"/>
      <c r="G17" s="67"/>
      <c r="H17" s="67"/>
      <c r="I17" s="67"/>
      <c r="J17" s="67"/>
      <c r="K17" s="157"/>
      <c r="L17" s="157"/>
      <c r="M17" s="154">
        <v>0</v>
      </c>
      <c r="N17" s="154">
        <v>0</v>
      </c>
      <c r="O17" s="156">
        <v>0</v>
      </c>
    </row>
    <row r="18" spans="1:15">
      <c r="A18" s="147"/>
      <c r="B18" s="85" t="s">
        <v>43</v>
      </c>
      <c r="C18" s="149"/>
      <c r="D18" s="149"/>
      <c r="E18" s="149"/>
      <c r="F18" s="149"/>
      <c r="G18" s="149"/>
      <c r="H18" s="149"/>
      <c r="I18" s="149"/>
      <c r="J18" s="149"/>
      <c r="K18" s="158"/>
      <c r="L18" s="158"/>
      <c r="M18" s="149"/>
      <c r="N18" s="149"/>
      <c r="O18" s="159"/>
    </row>
    <row r="19" spans="1:15">
      <c r="A19" s="71">
        <v>2</v>
      </c>
      <c r="B19" s="160" t="s">
        <v>49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>
        <f t="shared" ref="M19" si="0">C19+F19-H19-I19</f>
        <v>0</v>
      </c>
      <c r="N19" s="154">
        <f t="shared" ref="N19" si="1">D19+G19+H19-J19+K19-L19</f>
        <v>0</v>
      </c>
      <c r="O19" s="156">
        <f t="shared" ref="O19" si="2">M19+N19</f>
        <v>0</v>
      </c>
    </row>
    <row r="20" spans="1:15">
      <c r="A20" s="85"/>
      <c r="B20" s="8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ZSvweboQbwm2uwnWAc9y0QjC/CcGYGtqP4CLVc+5BwQ=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3fr+nw3o+/wk1QhrC8XbuXWCXMkrlhw7t89QqmQYk70=</DigestValue>
    </Reference>
  </SignedInfo>
  <SignatureValue>SDXX7HlUJJqLRxruYsyXTsg0zRdngj9xNIsSIDTb1LdQffkgRm+nBVxd/x+Zt8iCxGKLm9AFQs4P
NqqHxPg9WTcJLMlpSzJ//WDvkgmCPF2LxH32FEO6KB/i/D8jBDuyE3Lk4WV0HuIh37w/x1fP5VE/
cFfke+uPeJcbjMZAGV4CI9nkOsURduvHVMOvVVZ9HcNXLVWw1QYEKAJrXMkJpMDjGLW3su4l/PQ/
Wg7OLPVjDRSAbcu3wVCltMuLIJe8NlM9eHGyc2C+Th1pEuOmDlsQr0Ip5W/8v3y5SLMBHf/POmu4
G6Er6iJ+Wt8CL3zRW33fyR3Stss+gjgu0fmb/Q==</SignatureValue>
  <KeyInfo>
    <X509Data>
      <X509Certificate>MIIGPjCCBSagAwIBAgIKceS21gADAAHWTjANBgkqhkiG9w0BAQsFADBKMRIwEAYKCZImiZPyLGQBGRYCZ2UxEzARBgoJkiaJk/IsZAEZFgNuYmcxHzAdBgNVBAMTFk5CRyBDbGFzcyAyIElOVCBTdWIgQ0EwHhcNMjEwNDEyMDkwOTA0WhcNMjMwNDEyMDkwOTA0WjA8MRgwFgYDVQQKEw9KU0MgTGliZXR5IEJhbmsxIDAeBgNVBAMTF0JMQiAtIFRlb25hIEdpb3Jnb2JpYW5pMIIBIjANBgkqhkiG9w0BAQEFAAOCAQ8AMIIBCgKCAQEA8pM4wfd4iw4mZG1gDB6WXuTbyxasXtzDZlhBgGwSZ8qsccG/oyqAKwBtjPVmaRFCr35zPoTqaNU8gjUW9pl5GPbmmlZjesIz9kAe0eGWUSQFqZzLZbLGwNPn8kWPJ1th4bJe3oV3jLFxDAWfAqQecF2+gFV4ZbC2+hEVARI+MhGu08Q9tE1mXuh1MlEVQWt15Ik9ocPPmMbOLEy/WZ8gmiYBQXCsC2+4QEBRK9iNK17YUxHlzcUGacxSGWP286nDE2STlttsEHlAMS/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/nDG8FRF6lQk1w3sI7Uwc7YMPsFw674T3OjkKfCL+aJpiWDDLhKibmSVgpMvzJA0+wOxYQuYKx9qqm8jJE593fJjVjsmuzFMjD6+kwAt1Z+LKlL48DU5/sWxYrBLrN/RpmwV1p+x/mA+Vr5ks1l5/4c74gUR2AolItB8W8ohb8s3FfvGBIK8UsjEw4C+h5XMpL+/PyqGcBw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PqA8tuH1PFAXqHlYuASJrE6ApDQOt12n3wo4jGs//EM=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QMAD/git6BC158Nu3Cx09odKjbMfrjcONiuAPCG3hyE=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Qy1sjsW4dk3Oxr1TLCKvwB/eAXNmHt1I+2vD6DW2uU8=</DigestValue>
      </Reference>
      <Reference URI="/xl/styles.xml?ContentType=application/vnd.openxmlformats-officedocument.spreadsheetml.styles+xml">
        <DigestMethod Algorithm="http://www.w3.org/2001/04/xmlenc#sha256"/>
        <DigestValue>0DKOljnuoYobvDeINqpYThQowug7Tdoazqh6jwgEhm8=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Owb+gsusRj4gzV16zUKLxwTfKvMUJ+oyRzhoUIJ/lwQ=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opWoDaM1g1lDrMNhd3OMqXKS2wsg3EUjkGHo7cXoEV8=</DigestValue>
      </Reference>
      <Reference URI="/xl/worksheets/sheet2.xml?ContentType=application/vnd.openxmlformats-officedocument.spreadsheetml.worksheet+xml">
        <DigestMethod Algorithm="http://www.w3.org/2001/04/xmlenc#sha256"/>
        <DigestValue>3aOJxebCXWlj7+8ga+jzqo5Q/gSgFoGo8uLgH+tf6HI=</DigestValue>
      </Reference>
      <Reference URI="/xl/worksheets/sheet3.xml?ContentType=application/vnd.openxmlformats-officedocument.spreadsheetml.worksheet+xml">
        <DigestMethod Algorithm="http://www.w3.org/2001/04/xmlenc#sha256"/>
        <DigestValue>rfTRAn/Qe3HkpPgowdYDq5bqyYum6axi3btkLGVsAAY=</DigestValue>
      </Reference>
      <Reference URI="/xl/worksheets/sheet4.xml?ContentType=application/vnd.openxmlformats-officedocument.spreadsheetml.worksheet+xml">
        <DigestMethod Algorithm="http://www.w3.org/2001/04/xmlenc#sha256"/>
        <DigestValue>GLWjG0oZmjeU2cfjuEMkZNZeFeqr7Qe7TvNBKMb3s0I=</DigestValue>
      </Reference>
      <Reference URI="/xl/worksheets/sheet5.xml?ContentType=application/vnd.openxmlformats-officedocument.spreadsheetml.worksheet+xml">
        <DigestMethod Algorithm="http://www.w3.org/2001/04/xmlenc#sha256"/>
        <DigestValue>ZHNH+9iatTEW+SgiogLvHWzQiAdkBf43FHGc/S5av9w=</DigestValue>
      </Reference>
      <Reference URI="/xl/worksheets/sheet6.xml?ContentType=application/vnd.openxmlformats-officedocument.spreadsheetml.worksheet+xml">
        <DigestMethod Algorithm="http://www.w3.org/2001/04/xmlenc#sha256"/>
        <DigestValue>XKyJP4Wx8fmirLBjIkWaUxjRNCtKBKW2CWb8XxEGK7s=</DigestValue>
      </Reference>
      <Reference URI="/xl/worksheets/sheet7.xml?ContentType=application/vnd.openxmlformats-officedocument.spreadsheetml.worksheet+xml">
        <DigestMethod Algorithm="http://www.w3.org/2001/04/xmlenc#sha256"/>
        <DigestValue>AnSPcqw7xWQWJ2mQAuP/EYboLF633wtU2W74oDZ9Bh0=</DigestValue>
      </Reference>
      <Reference URI="/xl/worksheets/sheet8.xml?ContentType=application/vnd.openxmlformats-officedocument.spreadsheetml.worksheet+xml">
        <DigestMethod Algorithm="http://www.w3.org/2001/04/xmlenc#sha256"/>
        <DigestValue>ux7Sw8SXJ55gmTPynFQqyuppE+JBROeWndBg9p8KIsc=</DigestValue>
      </Reference>
      <Reference URI="/xl/worksheets/sheet9.xml?ContentType=application/vnd.openxmlformats-officedocument.spreadsheetml.worksheet+xml">
        <DigestMethod Algorithm="http://www.w3.org/2001/04/xmlenc#sha256"/>
        <DigestValue>fP8mZ5mgyenQBtkw52ZDXR7KaUeA4KOyBYLTi+lKNUU=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2021-05-15T16:35:57Z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2021-05-15T16:35:57Z</xd:SigningTime>
          <xd:SigningCertificate>
            <xd:Cert>
              <xd:CertDigest>
                <DigestMethod Algorithm="http://www.w3.org/2001/04/xmlenc#sha256"/>
                <DigestValue>gvmWZbzG/3P8aIQqfm5HlCnrVH3uumQYKqFaSg/iyfI=</DigestValue>
              </xd:CertDigest>
              <xd:IssuerSerial>
                <X509IssuerName>CN=NBG Class 2 INT Sub CA, DC=nbg, DC=ge</X509IssuerName>
                <X509SerialNumber>537846444930848490903118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2dhmqIa6lJv7/1yOhmg+Y9m+PlTn2KA8LE9wcA44B9c=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ypLdxtnsJqrgQacohAddl6Aj6TfHpH8HvVOIn7WpQM8=</DigestValue>
    </Reference>
  </SignedInfo>
  <SignatureValue>qm5ks3eBOfzt0XuALUyRD/CJXs4VAw8GwA2wSyNPGsq7mhF6EgnzxNnaJuR5Q+CromQYtU04djLU
5twJiigJtevRwKbWJqvG+gt1cAXxJPuuRdMUggkMM2UdYn22FLw0HeIx03vT3YvZha9YDWqeOe8d
ccUTbIRfmPS4+miZaNq4syHvbrkazAu/uVkrqc8y72jS9MrP72x9gBtuOfXbhcBk4o0eiR9/cw+5
5mWoMupg4qDYSy6ZmuOeTl/NGoUev1ADgUjKjOXlAuMRta2HUF4R9MC5JoEdVGl2t4AeccK/6fT5
GJDdp9sCpe5Cv0Ypo7/xj3fqjmuFon2mlK1fQg==</SignatureValue>
  <KeyInfo>
    <X509Data>
      <X509Certificate>MIIGQjCCBSqgAwIBAgIKUd1r8wACAAGVmDANBgkqhkiG9w0BAQsFADBKMRIwEAYKCZImiZPyLGQBGRYCZ2UxEzARBgoJkiaJk/IsZAEZFgNuYmcxHzAdBgNVBAMTFk5CRyBDbGFzcyAyIElOVCBTdWIgQ0EwHhcNMjAwNzE3MTM0NTEzWhcNMjExMjIyMDk0NjU2WjBAMRgwFgYDVQQKEw9KU0MgTGliZXR5IEJhbmsxJDAiBgNVBAMTG0JMQiAtIFZha2h0YW5nIEJhYnVuYXNodmlsaTCCASIwDQYJKoZIhvcNAQEBBQADggEPADCCAQoCggEBANbHdtfPNTLVvdkjfAobxjXaCpZchlVOZ8CUpK7spJpDUR3/TjmNC34KxUUCGI19Vkqsdvgmh6ARe3u8SwLHwZgdz9LcYgmCdqulValXskjfag4ExKdZaa8/9Xepga2GgeBUHG8Jj5KKaj2dYT+qDfDVga7nWgtPO0u1KmArYrLXjBTY16zgROKFh9FJO9d13DiyZ+fTrYE6uU/bUiwBUIvLrdnXZ46hNsxUdM9iZXqtVn+5jbZ7P6ct8Csji0CqVOameD1YInHoDO/1OqZoI88DG6A6r9w4bO1hQUWjJnAhPmJv8dOkvTlrh9s2odkFGwwLwavSYVYvKadlsSmYQNECAwEAAaOCAzIwggMuMDwGCSsGAQQBgjcVBwQvMC0GJSsGAQQBgjcVCOayYION9USGgZkJg7ihSoO+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P6XA4SHKW9oqx/bWr/YUq75HOb6z2ntytBbk6kC/X4xTTvm0MLabh9bQTPmVWdO9jFtM+4EpBbbmO9bv4nMwbySiz+ntvlS8KMr7qiF/9Jyr2WJEvZluKplkxtScHQj3A+bdHJknWjGTmnzQgEVjPhraUT04h7Ip02LY2Z7dnPfznDKGID7BbGtdLJjF32X+iW7cNdfGJjNWDuqlsU1dxRcOeMkhmQkWCd09d5Djq7/TLrlm3sKA6rXykmnMbdNgulsbz0N7CHkO18nwA9EL7co/P2ftCKrhyzmn4PP59FdaB9by/BjXPwofRqdgUaqcAlFQhX7ctdlqTG/98jVug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PqA8tuH1PFAXqHlYuASJrE6ApDQOt12n3wo4jGs//EM=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QMAD/git6BC158Nu3Cx09odKjbMfrjcONiuAPCG3hyE=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Qy1sjsW4dk3Oxr1TLCKvwB/eAXNmHt1I+2vD6DW2uU8=</DigestValue>
      </Reference>
      <Reference URI="/xl/styles.xml?ContentType=application/vnd.openxmlformats-officedocument.spreadsheetml.styles+xml">
        <DigestMethod Algorithm="http://www.w3.org/2001/04/xmlenc#sha256"/>
        <DigestValue>0DKOljnuoYobvDeINqpYThQowug7Tdoazqh6jwgEhm8=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Owb+gsusRj4gzV16zUKLxwTfKvMUJ+oyRzhoUIJ/lwQ=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opWoDaM1g1lDrMNhd3OMqXKS2wsg3EUjkGHo7cXoEV8=</DigestValue>
      </Reference>
      <Reference URI="/xl/worksheets/sheet2.xml?ContentType=application/vnd.openxmlformats-officedocument.spreadsheetml.worksheet+xml">
        <DigestMethod Algorithm="http://www.w3.org/2001/04/xmlenc#sha256"/>
        <DigestValue>3aOJxebCXWlj7+8ga+jzqo5Q/gSgFoGo8uLgH+tf6HI=</DigestValue>
      </Reference>
      <Reference URI="/xl/worksheets/sheet3.xml?ContentType=application/vnd.openxmlformats-officedocument.spreadsheetml.worksheet+xml">
        <DigestMethod Algorithm="http://www.w3.org/2001/04/xmlenc#sha256"/>
        <DigestValue>rfTRAn/Qe3HkpPgowdYDq5bqyYum6axi3btkLGVsAAY=</DigestValue>
      </Reference>
      <Reference URI="/xl/worksheets/sheet4.xml?ContentType=application/vnd.openxmlformats-officedocument.spreadsheetml.worksheet+xml">
        <DigestMethod Algorithm="http://www.w3.org/2001/04/xmlenc#sha256"/>
        <DigestValue>GLWjG0oZmjeU2cfjuEMkZNZeFeqr7Qe7TvNBKMb3s0I=</DigestValue>
      </Reference>
      <Reference URI="/xl/worksheets/sheet5.xml?ContentType=application/vnd.openxmlformats-officedocument.spreadsheetml.worksheet+xml">
        <DigestMethod Algorithm="http://www.w3.org/2001/04/xmlenc#sha256"/>
        <DigestValue>ZHNH+9iatTEW+SgiogLvHWzQiAdkBf43FHGc/S5av9w=</DigestValue>
      </Reference>
      <Reference URI="/xl/worksheets/sheet6.xml?ContentType=application/vnd.openxmlformats-officedocument.spreadsheetml.worksheet+xml">
        <DigestMethod Algorithm="http://www.w3.org/2001/04/xmlenc#sha256"/>
        <DigestValue>XKyJP4Wx8fmirLBjIkWaUxjRNCtKBKW2CWb8XxEGK7s=</DigestValue>
      </Reference>
      <Reference URI="/xl/worksheets/sheet7.xml?ContentType=application/vnd.openxmlformats-officedocument.spreadsheetml.worksheet+xml">
        <DigestMethod Algorithm="http://www.w3.org/2001/04/xmlenc#sha256"/>
        <DigestValue>AnSPcqw7xWQWJ2mQAuP/EYboLF633wtU2W74oDZ9Bh0=</DigestValue>
      </Reference>
      <Reference URI="/xl/worksheets/sheet8.xml?ContentType=application/vnd.openxmlformats-officedocument.spreadsheetml.worksheet+xml">
        <DigestMethod Algorithm="http://www.w3.org/2001/04/xmlenc#sha256"/>
        <DigestValue>ux7Sw8SXJ55gmTPynFQqyuppE+JBROeWndBg9p8KIsc=</DigestValue>
      </Reference>
      <Reference URI="/xl/worksheets/sheet9.xml?ContentType=application/vnd.openxmlformats-officedocument.spreadsheetml.worksheet+xml">
        <DigestMethod Algorithm="http://www.w3.org/2001/04/xmlenc#sha256"/>
        <DigestValue>fP8mZ5mgyenQBtkw52ZDXR7KaUeA4KOyBYLTi+lKNUU=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2021-05-15T16:36:20Z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2021-05-15T16:36:20Z</xd:SigningTime>
          <xd:SigningCertificate>
            <xd:Cert>
              <xd:CertDigest>
                <DigestMethod Algorithm="http://www.w3.org/2001/04/xmlenc#sha256"/>
                <DigestValue>ALI4z2GcQxbZXzZl4KS2OkcbXec8zyDveQQkjnO5/I8=</DigestValue>
              </xd:CertDigest>
              <xd:IssuerSerial>
                <X509IssuerName>CN=NBG Class 2 INT Sub CA, DC=nbg, DC=ge</X509IssuerName>
                <X509SerialNumber>386596194113721062233496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2021-05-14T21:40:58Z</dcterms:modified>
</cp:coreProperties>
</file>