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7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10" i="40" l="1"/>
  <c r="D10" i="40"/>
  <c r="E10" i="40"/>
  <c r="T16" i="67" l="1"/>
  <c r="B2" i="63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F10" i="40" l="1"/>
  <c r="G10" i="40" s="1"/>
  <c r="N19" i="63"/>
  <c r="M19" i="63"/>
  <c r="O19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8" i="67"/>
  <c r="L48" i="67"/>
  <c r="K48" i="67"/>
  <c r="J48" i="67"/>
  <c r="I48" i="67"/>
  <c r="H48" i="67"/>
  <c r="G48" i="67"/>
  <c r="F48" i="67"/>
  <c r="E48" i="67"/>
  <c r="D48" i="67"/>
  <c r="C48" i="67"/>
  <c r="N47" i="67"/>
  <c r="N46" i="67"/>
  <c r="N45" i="67"/>
  <c r="N44" i="67"/>
  <c r="N43" i="67"/>
  <c r="N42" i="67"/>
  <c r="N41" i="67"/>
  <c r="N40" i="67"/>
  <c r="O35" i="67"/>
  <c r="N35" i="67"/>
  <c r="M35" i="67"/>
  <c r="L35" i="67"/>
  <c r="K35" i="67"/>
  <c r="J35" i="67"/>
  <c r="I35" i="67"/>
  <c r="H35" i="67"/>
  <c r="G35" i="67"/>
  <c r="F35" i="67"/>
  <c r="E35" i="67"/>
  <c r="D35" i="67"/>
  <c r="C35" i="67"/>
  <c r="P34" i="67"/>
  <c r="P33" i="67"/>
  <c r="P32" i="67"/>
  <c r="P31" i="67"/>
  <c r="P30" i="67"/>
  <c r="P29" i="67"/>
  <c r="P27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8" i="67"/>
  <c r="T17" i="67"/>
  <c r="T15" i="67"/>
  <c r="T14" i="67"/>
  <c r="T13" i="67"/>
  <c r="T12" i="67"/>
  <c r="T11" i="67"/>
  <c r="T10" i="67"/>
  <c r="T9" i="67"/>
  <c r="P35" i="67" l="1"/>
  <c r="E22" i="48"/>
  <c r="T19" i="67"/>
  <c r="N48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<sst xmlns="http://schemas.openxmlformats.org/spreadsheetml/2006/main" count="273" uniqueCount="171">
  <si>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</si>
  <si>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</si>
  <si>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</si>
  <si>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</si>
  <si>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</si>
  <si>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</si>
  <si>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</si>
  <si>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</si>
  <si>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</si>
  <si>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</si>
  <si>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</si>
  <si>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</si>
  <si>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</si>
  <si>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</si>
  <si>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</si>
  <si>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</si>
  <si>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</si>
  <si>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</si>
  <si>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</si>
  <si>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</si>
  <si>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</si>
  <si>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</si>
  <si>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</si>
  <si>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</si>
  <si>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</si>
  <si>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</si>
  <si>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</si>
  <si>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</si>
  <si>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</si>
  <si>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</si>
  <si>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</si>
  <si>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</si>
  <si>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</si>
  <si>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</si>
  <si>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</si>
  <si>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</si>
  <si>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</si>
  <si>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</si>
  <si>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</si>
  <si>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</si>
  <si>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</si>
  <si>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</si>
  <si>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</si>
  <si>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</si>
  <si>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</si>
  <si>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</si>
  <si>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</si>
  <si>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</si>
  <si>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</si>
  <si>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</si>
  <si>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</si>
  <si>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</si>
  <si>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</si>
  <si>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</si>
  <si>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</si>
  <si>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</si>
  <si>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</si>
  <si>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</si>
  <si>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</si>
  <si>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</si>
  <si>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</si>
  <si>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</si>
  <si>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</si>
  <si>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</si>
  <si>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</si>
  <si>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</si>
  <si>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</si>
  <si>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</si>
  <si>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</si>
  <si>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</si>
  <si>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</si>
  <si>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</si>
  <si>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</si>
  <si>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</si>
  <si>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</si>
  <si>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</si>
  <si>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</si>
  <si>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</si>
  <si>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</si>
  <si>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</si>
  <si>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</si>
  <si>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</si>
  <si>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</si>
  <si>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</si>
  <si>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</si>
  <si>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</si>
  <si>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</si>
  <si>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</si>
  <si>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</si>
  <si>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</si>
  <si>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</si>
  <si>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</si>
  <si>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</si>
  <si>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</si>
  <si>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</si>
  <si>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</si>
  <si>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</si>
  <si>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</si>
  <si>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</si>
  <si>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</si>
  <si>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</si>
  <si>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</si>
  <si>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</si>
  <si>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</si>
  <si>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</si>
  <si>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</si>
  <si>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</si>
  <si>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</si>
  <si>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</si>
  <si>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</si>
  <si>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</si>
  <si>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</si>
  <si>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</si>
  <si>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</si>
  <si>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</si>
  <si>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</si>
  <si>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</si>
  <si>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</si>
  <si>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</si>
  <si>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</si>
  <si>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</si>
  <si>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</si>
  <si>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</si>
  <si>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</si>
  <si>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</si>
  <si>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</si>
  <si>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</si>
  <si>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</si>
  <si>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</si>
  <si>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</si>
  <si>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</si>
  <si>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</si>
  <si>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</si>
  <si>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</si>
  <si>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</si>
  <si>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</si>
  <si>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</si>
  <si>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</si>
  <si>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</si>
  <si>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</si>
  <si>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</si>
  <si>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</si>
  <si>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</si>
  <si>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</si>
  <si>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</si>
  <si>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</si>
  <si>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</si>
  <si>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</si>
  <si>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</si>
  <si>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</si>
  <si>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</si>
  <si>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" Halyk Bank Georgia"</t>
  </si>
  <si>
    <t>Cash and cash equivalents</t>
  </si>
  <si>
    <t>Mandatory cash balance with the NBG</t>
  </si>
  <si>
    <t>Due from banks</t>
  </si>
  <si>
    <t>Loans to customers</t>
  </si>
  <si>
    <t xml:space="preserve">Investments held to maturity </t>
  </si>
  <si>
    <t>Property and equipment</t>
  </si>
  <si>
    <t>Intangible assets</t>
  </si>
  <si>
    <t>Other assets</t>
  </si>
  <si>
    <t>Deposits by banks</t>
  </si>
  <si>
    <t>Deposits by customers</t>
  </si>
  <si>
    <t>Subordinated debt</t>
  </si>
  <si>
    <t>Other liabilities</t>
  </si>
  <si>
    <t>DEFERRED TAX LIABILITY</t>
  </si>
  <si>
    <t>Income Tax Liability</t>
  </si>
  <si>
    <t>Share capital</t>
  </si>
  <si>
    <t>Revaluation reserve</t>
  </si>
  <si>
    <t>Provisions</t>
  </si>
  <si>
    <t>Lease liability</t>
  </si>
  <si>
    <t>Investments in equity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</si>
</sst>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2" xfId="0" applyNumberFormat="1" applyFont="1" applyBorder="1" applyAlignment="1" applyProtection="1">
      <alignment horizontal="center" vertical="center" wrapText="1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4" fillId="0" borderId="8" xfId="0" applyNumberFormat="1" applyFont="1" applyBorder="1" applyAlignment="1" applyProtection="1">
      <alignment horizontal="center" vertical="center" textRotation="90" wrapText="1"/>
      <protection locked="0"/>
    </xf>
    <xf numFmtId="193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Fill="1" applyBorder="1" applyAlignment="1" applyProtection="1"/>
    <xf numFmtId="14" fontId="2" fillId="0" borderId="0" xfId="8" applyNumberFormat="1" applyFont="1" applyFill="1" applyBorder="1" applyAlignment="1" applyProtection="1"/>
    <xf numFmtId="14" fontId="91" fillId="0" borderId="0" xfId="0" applyNumberFormat="1" applyFont="1" applyFill="1"/>
    <xf numFmtId="14" fontId="91" fillId="0" borderId="0" xfId="0" applyNumberFormat="1" applyFont="1" applyBorder="1"/>
    <xf numFmtId="14" fontId="91" fillId="0" borderId="0" xfId="0" applyNumberFormat="1" applyFont="1"/>
    <xf numFmtId="14" fontId="92" fillId="0" borderId="0" xfId="0" applyNumberFormat="1" applyFont="1" applyAlignment="1">
      <alignment vertical="center"/>
    </xf>
    <xf numFmtId="14" fontId="91" fillId="0" borderId="0" xfId="0" applyNumberFormat="1" applyFont="1" applyAlignment="1">
      <alignment horizontal="center"/>
    </xf>
    <xf numFmtId="193" fontId="3" fillId="0" borderId="17" xfId="0" applyNumberFormat="1" applyFont="1" applyBorder="1" applyProtection="1">
      <protection locked="0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193" fontId="94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91" fillId="0" borderId="0" xfId="0" applyFont="1" applyAlignment="1">
      <alignment horizontal="left" wrapText="1"/>
    </xf>
    <xf numFmtId="193" fontId="3" fillId="0" borderId="2" xfId="0" applyNumberFormat="1" applyFont="1" applyBorder="1" applyAlignment="1" applyProtection="1">
      <alignment wrapText="1"/>
      <protection locked="0"/>
    </xf>
    <xf numFmtId="0" fontId="92" fillId="0" borderId="9" xfId="0" applyFont="1" applyBorder="1" applyAlignment="1">
      <alignment horizontal="left" vertical="center"/>
    </xf>
    <xf numFmtId="0" fontId="91" fillId="0" borderId="2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93" fontId="94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5" sqref="B15"/>
    </sheetView>
  </sheetViews>
  <sheetFormatPr defaultRowHeight="15"/>
  <cols>
    <col min="1" max="1" width="9.7109375" style="38" bestFit="1" customWidth="1"/>
    <col min="2" max="2" width="128.7109375" style="31" bestFit="1" customWidth="1"/>
    <col min="3" max="3" width="39.42578125" customWidth="1"/>
  </cols>
  <sheetData>
    <row r="1" spans="1:3" s="1" customFormat="1" ht="15.75">
      <c r="A1" s="36" t="s">
        <v>16</v>
      </c>
      <c r="B1" s="62" t="s">
        <v>18</v>
      </c>
      <c r="C1" s="30"/>
    </row>
    <row r="2" spans="1:3" s="32" customFormat="1">
      <c r="A2" s="37">
        <v>20</v>
      </c>
      <c r="B2" s="33" t="s">
        <v>20</v>
      </c>
      <c r="C2" s="12"/>
    </row>
    <row r="3" spans="1:3" s="32" customFormat="1">
      <c r="A3" s="37">
        <v>21</v>
      </c>
      <c r="B3" s="33" t="s">
        <v>17</v>
      </c>
    </row>
    <row r="4" spans="1:3" s="32" customFormat="1">
      <c r="A4" s="37">
        <v>22</v>
      </c>
      <c r="B4" s="33" t="s">
        <v>19</v>
      </c>
    </row>
    <row r="5" spans="1:3" s="32" customFormat="1">
      <c r="A5" s="37">
        <v>23</v>
      </c>
      <c r="B5" s="33" t="s">
        <v>21</v>
      </c>
    </row>
    <row r="6" spans="1:3" s="32" customFormat="1">
      <c r="A6" s="37">
        <v>24</v>
      </c>
      <c r="B6" s="33" t="s">
        <v>22</v>
      </c>
      <c r="C6" s="2"/>
    </row>
    <row r="7" spans="1:3" s="32" customFormat="1">
      <c r="A7" s="37">
        <v>25</v>
      </c>
      <c r="B7" s="33" t="s">
        <v>23</v>
      </c>
    </row>
    <row r="8" spans="1:3" s="32" customFormat="1">
      <c r="A8" s="37">
        <v>26</v>
      </c>
      <c r="B8" s="33" t="s">
        <v>131</v>
      </c>
    </row>
    <row r="9" spans="1:3" s="32" customFormat="1">
      <c r="A9" s="37">
        <v>27</v>
      </c>
      <c r="B9" s="33" t="s">
        <v>24</v>
      </c>
    </row>
    <row r="10" spans="1:3" s="1" customFormat="1">
      <c r="A10" s="39"/>
      <c r="B10" s="31"/>
      <c r="C10" s="30"/>
    </row>
    <row r="11" spans="1:3" s="1" customFormat="1" ht="30">
      <c r="A11" s="39"/>
      <c r="B11" s="191" t="s">
        <v>150</v>
      </c>
      <c r="C11" s="30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8"/>
  <sheetViews>
    <sheetView zoomScaleNormal="100" workbookViewId="0">
      <pane xSplit="1" ySplit="4" topLeftCell="B26" activePane="bottomRight" state="frozen"/>
      <selection activeCell="L18" sqref="L18"/>
      <selection pane="topRight" activeCell="L18" sqref="L18"/>
      <selection pane="bottomLeft" activeCell="L18" sqref="L18"/>
      <selection pane="bottomRight" activeCell="B14" sqref="B14"/>
    </sheetView>
  </sheetViews>
  <sheetFormatPr defaultRowHeight="12.75"/>
  <cols>
    <col min="1" max="1" width="8.28515625" style="2" customWidth="1"/>
    <col min="2" max="2" width="21.85546875" style="2" customWidth="1"/>
    <col min="3" max="3" width="21.5703125" style="2" customWidth="1"/>
    <col min="4" max="4" width="23.140625" style="2" customWidth="1"/>
    <col min="5" max="5" width="21.85546875" style="2" customWidth="1"/>
    <col min="6" max="6" width="6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14062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25</v>
      </c>
      <c r="B1" s="40" t="s">
        <v>151</v>
      </c>
    </row>
    <row r="2" spans="1:20" s="5" customFormat="1" ht="15.75" customHeight="1">
      <c r="A2" s="5" t="s">
        <v>26</v>
      </c>
      <c r="B2" s="194">
        <v>43830</v>
      </c>
    </row>
    <row r="3" spans="1:20">
      <c r="A3" s="22"/>
      <c r="B3" s="40"/>
      <c r="C3" s="12"/>
      <c r="D3" s="12"/>
      <c r="E3" s="6"/>
      <c r="F3" s="7"/>
    </row>
    <row r="4" spans="1:20" ht="13.5" thickBot="1">
      <c r="A4" s="41" t="s">
        <v>147</v>
      </c>
      <c r="B4" s="209" t="s">
        <v>20</v>
      </c>
      <c r="C4" s="210"/>
      <c r="D4" s="12"/>
      <c r="E4" s="6"/>
      <c r="F4" s="7"/>
    </row>
    <row r="5" spans="1:20">
      <c r="A5" s="42"/>
      <c r="B5" s="43" t="s">
        <v>0</v>
      </c>
      <c r="C5" s="25" t="s">
        <v>1</v>
      </c>
      <c r="D5" s="26" t="s">
        <v>2</v>
      </c>
      <c r="E5" s="17" t="s">
        <v>3</v>
      </c>
      <c r="F5" s="17" t="s">
        <v>4</v>
      </c>
      <c r="G5" s="213" t="s">
        <v>5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4"/>
    </row>
    <row r="6" spans="1:20" ht="16.899999999999999" customHeight="1">
      <c r="A6" s="211"/>
      <c r="B6" s="215" t="s">
        <v>62</v>
      </c>
      <c r="C6" s="216" t="s">
        <v>63</v>
      </c>
      <c r="D6" s="216" t="s">
        <v>64</v>
      </c>
      <c r="E6" s="216" t="s">
        <v>65</v>
      </c>
      <c r="F6" s="216" t="s">
        <v>66</v>
      </c>
      <c r="G6" s="219" t="s">
        <v>67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1:20" ht="14.45" customHeight="1">
      <c r="A7" s="211"/>
      <c r="B7" s="215"/>
      <c r="C7" s="217"/>
      <c r="D7" s="217"/>
      <c r="E7" s="217"/>
      <c r="F7" s="217"/>
      <c r="G7" s="19">
        <v>1</v>
      </c>
      <c r="H7" s="63">
        <v>2</v>
      </c>
      <c r="I7" s="63">
        <v>3</v>
      </c>
      <c r="J7" s="63">
        <v>4</v>
      </c>
      <c r="K7" s="63">
        <v>5</v>
      </c>
      <c r="L7" s="63">
        <v>6.1</v>
      </c>
      <c r="M7" s="63">
        <v>6.2</v>
      </c>
      <c r="N7" s="63">
        <v>6</v>
      </c>
      <c r="O7" s="63">
        <v>7</v>
      </c>
      <c r="P7" s="63">
        <v>8</v>
      </c>
      <c r="Q7" s="63">
        <v>9</v>
      </c>
      <c r="R7" s="63">
        <v>10</v>
      </c>
      <c r="S7" s="63">
        <v>11</v>
      </c>
      <c r="T7" s="64">
        <v>12</v>
      </c>
    </row>
    <row r="8" spans="1:20" ht="108">
      <c r="A8" s="211"/>
      <c r="B8" s="215"/>
      <c r="C8" s="218"/>
      <c r="D8" s="218"/>
      <c r="E8" s="218"/>
      <c r="F8" s="218"/>
      <c r="G8" s="179" t="s">
        <v>68</v>
      </c>
      <c r="H8" s="180" t="s">
        <v>69</v>
      </c>
      <c r="I8" s="180" t="s">
        <v>70</v>
      </c>
      <c r="J8" s="180" t="s">
        <v>71</v>
      </c>
      <c r="K8" s="180" t="s">
        <v>72</v>
      </c>
      <c r="L8" s="73" t="s">
        <v>73</v>
      </c>
      <c r="M8" s="180" t="s">
        <v>74</v>
      </c>
      <c r="N8" s="180" t="s">
        <v>75</v>
      </c>
      <c r="O8" s="18" t="s">
        <v>76</v>
      </c>
      <c r="P8" s="18" t="s">
        <v>77</v>
      </c>
      <c r="Q8" s="180" t="s">
        <v>78</v>
      </c>
      <c r="R8" s="180" t="s">
        <v>79</v>
      </c>
      <c r="S8" s="180" t="s">
        <v>80</v>
      </c>
      <c r="T8" s="180" t="s">
        <v>81</v>
      </c>
    </row>
    <row r="9" spans="1:20" ht="25.5">
      <c r="A9" s="47"/>
      <c r="B9" s="48" t="s">
        <v>152</v>
      </c>
      <c r="C9" s="49">
        <v>35251000</v>
      </c>
      <c r="D9" s="49">
        <v>35251000</v>
      </c>
      <c r="E9" s="49">
        <v>33576224</v>
      </c>
      <c r="F9" s="50"/>
      <c r="G9" s="52">
        <v>7001168</v>
      </c>
      <c r="H9" s="52">
        <v>5085281</v>
      </c>
      <c r="I9" s="52">
        <v>21465880</v>
      </c>
      <c r="J9" s="49"/>
      <c r="K9" s="49"/>
      <c r="L9" s="49"/>
      <c r="M9" s="49"/>
      <c r="N9" s="49"/>
      <c r="O9" s="49">
        <v>23895</v>
      </c>
      <c r="P9" s="49"/>
      <c r="Q9" s="49"/>
      <c r="R9" s="49"/>
      <c r="S9" s="49"/>
      <c r="T9" s="44">
        <f>SUM(G9:K9,N9:S9)</f>
        <v>33576224</v>
      </c>
    </row>
    <row r="10" spans="1:20" ht="25.5">
      <c r="A10" s="47"/>
      <c r="B10" s="51" t="s">
        <v>153</v>
      </c>
      <c r="C10" s="49">
        <v>33686000</v>
      </c>
      <c r="D10" s="49">
        <v>33686000</v>
      </c>
      <c r="E10" s="49">
        <v>33689051</v>
      </c>
      <c r="F10" s="50"/>
      <c r="G10" s="52">
        <v>0</v>
      </c>
      <c r="H10" s="52">
        <v>33689051</v>
      </c>
      <c r="I10" s="52">
        <v>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4">
        <f>SUM(G10:K10,N10:S10)</f>
        <v>33689051</v>
      </c>
    </row>
    <row r="11" spans="1:20">
      <c r="A11" s="47"/>
      <c r="B11" s="48" t="s">
        <v>154</v>
      </c>
      <c r="C11" s="49">
        <v>1897000</v>
      </c>
      <c r="D11" s="49">
        <v>1897000</v>
      </c>
      <c r="E11" s="49">
        <v>1897563</v>
      </c>
      <c r="F11" s="50"/>
      <c r="G11" s="49"/>
      <c r="H11" s="49"/>
      <c r="I11" s="49">
        <v>1897563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4">
        <f t="shared" ref="T11:T18" si="0">SUM(G11:K11,N11:S11)</f>
        <v>1897563</v>
      </c>
    </row>
    <row r="12" spans="1:20">
      <c r="A12" s="47"/>
      <c r="B12" s="48" t="s">
        <v>155</v>
      </c>
      <c r="C12" s="49">
        <v>420972000</v>
      </c>
      <c r="D12" s="49">
        <v>420972000</v>
      </c>
      <c r="E12" s="49">
        <v>405210890</v>
      </c>
      <c r="F12" s="50"/>
      <c r="G12" s="49">
        <v>0</v>
      </c>
      <c r="H12" s="49"/>
      <c r="I12" s="49"/>
      <c r="J12" s="49"/>
      <c r="K12" s="49"/>
      <c r="L12" s="49">
        <v>425998929</v>
      </c>
      <c r="M12" s="49">
        <v>-22655158</v>
      </c>
      <c r="N12" s="49">
        <v>403343771</v>
      </c>
      <c r="O12" s="49">
        <v>1867119</v>
      </c>
      <c r="P12" s="49"/>
      <c r="Q12" s="49"/>
      <c r="R12" s="49"/>
      <c r="S12" s="49"/>
      <c r="T12" s="44">
        <f t="shared" si="0"/>
        <v>405210890</v>
      </c>
    </row>
    <row r="13" spans="1:20">
      <c r="A13" s="47"/>
      <c r="B13" s="53" t="s">
        <v>170</v>
      </c>
      <c r="C13" s="49">
        <v>54000</v>
      </c>
      <c r="D13" s="49">
        <v>54000</v>
      </c>
      <c r="E13" s="49">
        <v>54000</v>
      </c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v>54000</v>
      </c>
      <c r="R13" s="49"/>
      <c r="S13" s="49"/>
      <c r="T13" s="44">
        <f t="shared" si="0"/>
        <v>54000</v>
      </c>
    </row>
    <row r="14" spans="1:20">
      <c r="A14" s="47"/>
      <c r="B14" s="53" t="s">
        <v>156</v>
      </c>
      <c r="C14" s="49">
        <v>14170000</v>
      </c>
      <c r="D14" s="49">
        <v>14170000</v>
      </c>
      <c r="E14" s="49">
        <v>14188133</v>
      </c>
      <c r="F14" s="50"/>
      <c r="G14" s="49"/>
      <c r="H14" s="49"/>
      <c r="I14" s="49"/>
      <c r="J14" s="49"/>
      <c r="K14" s="52">
        <v>13633029</v>
      </c>
      <c r="L14" s="49"/>
      <c r="M14" s="49"/>
      <c r="N14" s="49"/>
      <c r="O14" s="49">
        <v>555104</v>
      </c>
      <c r="P14" s="49"/>
      <c r="Q14" s="49"/>
      <c r="R14" s="49"/>
      <c r="S14" s="49"/>
      <c r="T14" s="44">
        <f t="shared" si="0"/>
        <v>14188133</v>
      </c>
    </row>
    <row r="15" spans="1:20">
      <c r="A15" s="47"/>
      <c r="B15" s="53" t="s">
        <v>157</v>
      </c>
      <c r="C15" s="49">
        <v>15630000</v>
      </c>
      <c r="D15" s="49">
        <v>15630000</v>
      </c>
      <c r="E15" s="52">
        <v>15629382</v>
      </c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2">
        <v>15629382</v>
      </c>
      <c r="S15" s="49"/>
      <c r="T15" s="44">
        <f t="shared" si="0"/>
        <v>15629382</v>
      </c>
    </row>
    <row r="16" spans="1:20">
      <c r="A16" s="47"/>
      <c r="B16" s="48" t="s">
        <v>158</v>
      </c>
      <c r="C16" s="49">
        <v>3571000</v>
      </c>
      <c r="D16" s="49">
        <v>3571000</v>
      </c>
      <c r="E16" s="52">
        <v>3571037</v>
      </c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2">
        <v>3571037</v>
      </c>
      <c r="S16" s="49"/>
      <c r="T16" s="44">
        <f t="shared" ref="T16" si="1">SUM(G16:K16,N16:S16)</f>
        <v>3571037</v>
      </c>
    </row>
    <row r="17" spans="1:20">
      <c r="A17" s="47"/>
      <c r="B17" s="48" t="s">
        <v>159</v>
      </c>
      <c r="C17" s="49">
        <v>4792000</v>
      </c>
      <c r="D17" s="49">
        <v>4792000</v>
      </c>
      <c r="E17" s="52">
        <v>5479237.9249999523</v>
      </c>
      <c r="F17" s="50"/>
      <c r="G17" s="49">
        <v>0</v>
      </c>
      <c r="H17" s="49"/>
      <c r="I17" s="49"/>
      <c r="J17" s="49"/>
      <c r="K17" s="49"/>
      <c r="L17" s="49"/>
      <c r="M17" s="49"/>
      <c r="N17" s="49"/>
      <c r="O17" s="49">
        <v>6620</v>
      </c>
      <c r="P17" s="49">
        <v>477491</v>
      </c>
      <c r="Q17" s="49"/>
      <c r="R17" s="49"/>
      <c r="S17" s="49">
        <v>4995126.9249999523</v>
      </c>
      <c r="T17" s="44">
        <f t="shared" si="0"/>
        <v>5479237.9249999523</v>
      </c>
    </row>
    <row r="18" spans="1:20">
      <c r="A18" s="47"/>
      <c r="B18" s="48"/>
      <c r="C18" s="49"/>
      <c r="D18" s="49"/>
      <c r="E18" s="52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4">
        <f t="shared" si="0"/>
        <v>0</v>
      </c>
    </row>
    <row r="19" spans="1:20" ht="13.5" thickBot="1">
      <c r="A19" s="16"/>
      <c r="B19" s="34" t="s">
        <v>82</v>
      </c>
      <c r="C19" s="45">
        <f>SUM(C9:C18)</f>
        <v>530023000</v>
      </c>
      <c r="D19" s="45">
        <f t="shared" ref="D19:T19" si="2">SUM(D9:D18)</f>
        <v>530023000</v>
      </c>
      <c r="E19" s="45">
        <f t="shared" si="2"/>
        <v>513295517.92499995</v>
      </c>
      <c r="F19" s="45">
        <f t="shared" si="2"/>
        <v>0</v>
      </c>
      <c r="G19" s="45">
        <f t="shared" si="2"/>
        <v>7001168</v>
      </c>
      <c r="H19" s="45">
        <f t="shared" si="2"/>
        <v>38774332</v>
      </c>
      <c r="I19" s="45">
        <f t="shared" si="2"/>
        <v>23363443</v>
      </c>
      <c r="J19" s="45">
        <f t="shared" si="2"/>
        <v>0</v>
      </c>
      <c r="K19" s="45">
        <f t="shared" si="2"/>
        <v>13633029</v>
      </c>
      <c r="L19" s="45">
        <f t="shared" si="2"/>
        <v>425998929</v>
      </c>
      <c r="M19" s="45">
        <f t="shared" si="2"/>
        <v>-22655158</v>
      </c>
      <c r="N19" s="45">
        <f t="shared" si="2"/>
        <v>403343771</v>
      </c>
      <c r="O19" s="45">
        <f t="shared" si="2"/>
        <v>2452738</v>
      </c>
      <c r="P19" s="45">
        <f t="shared" si="2"/>
        <v>477491</v>
      </c>
      <c r="Q19" s="45">
        <f t="shared" si="2"/>
        <v>54000</v>
      </c>
      <c r="R19" s="45">
        <f t="shared" si="2"/>
        <v>19200419</v>
      </c>
      <c r="S19" s="45">
        <f t="shared" si="2"/>
        <v>4995126.9249999523</v>
      </c>
      <c r="T19" s="46">
        <f t="shared" si="2"/>
        <v>513295517.92499995</v>
      </c>
    </row>
    <row r="20" spans="1:20">
      <c r="A20" s="15"/>
      <c r="B20" s="17" t="s">
        <v>0</v>
      </c>
      <c r="C20" s="25" t="s">
        <v>1</v>
      </c>
      <c r="D20" s="26" t="s">
        <v>2</v>
      </c>
      <c r="E20" s="17" t="s">
        <v>3</v>
      </c>
      <c r="F20" s="17" t="s">
        <v>4</v>
      </c>
      <c r="G20" s="213" t="s">
        <v>5</v>
      </c>
      <c r="H20" s="213"/>
      <c r="I20" s="213"/>
      <c r="J20" s="213"/>
      <c r="K20" s="213"/>
      <c r="L20" s="213"/>
      <c r="M20" s="213"/>
      <c r="N20" s="213"/>
      <c r="O20" s="213"/>
      <c r="P20" s="214"/>
    </row>
    <row r="21" spans="1:20" ht="14.45" customHeight="1">
      <c r="A21" s="212"/>
      <c r="B21" s="222" t="s">
        <v>83</v>
      </c>
      <c r="C21" s="225" t="s">
        <v>63</v>
      </c>
      <c r="D21" s="225" t="s">
        <v>64</v>
      </c>
      <c r="E21" s="225" t="s">
        <v>84</v>
      </c>
      <c r="F21" s="216" t="s">
        <v>66</v>
      </c>
      <c r="G21" s="226" t="s">
        <v>67</v>
      </c>
      <c r="H21" s="226"/>
      <c r="I21" s="226"/>
      <c r="J21" s="226"/>
      <c r="K21" s="226"/>
      <c r="L21" s="226"/>
      <c r="M21" s="226"/>
      <c r="N21" s="226"/>
      <c r="O21" s="226"/>
      <c r="P21" s="227"/>
    </row>
    <row r="22" spans="1:20" ht="14.45" customHeight="1">
      <c r="A22" s="212"/>
      <c r="B22" s="223"/>
      <c r="C22" s="225"/>
      <c r="D22" s="225"/>
      <c r="E22" s="225"/>
      <c r="F22" s="217"/>
      <c r="G22" s="20">
        <v>13</v>
      </c>
      <c r="H22" s="21">
        <v>14</v>
      </c>
      <c r="I22" s="21">
        <v>15</v>
      </c>
      <c r="J22" s="21">
        <v>16</v>
      </c>
      <c r="K22" s="21">
        <v>17</v>
      </c>
      <c r="L22" s="21">
        <v>18</v>
      </c>
      <c r="M22" s="21">
        <v>19</v>
      </c>
      <c r="N22" s="21">
        <v>20</v>
      </c>
      <c r="O22" s="21">
        <v>21</v>
      </c>
      <c r="P22" s="29">
        <v>22</v>
      </c>
    </row>
    <row r="23" spans="1:20" ht="100.15" customHeight="1">
      <c r="A23" s="212"/>
      <c r="B23" s="224"/>
      <c r="C23" s="225"/>
      <c r="D23" s="225"/>
      <c r="E23" s="225"/>
      <c r="F23" s="218"/>
      <c r="G23" s="179" t="s">
        <v>85</v>
      </c>
      <c r="H23" s="180" t="s">
        <v>86</v>
      </c>
      <c r="I23" s="180" t="s">
        <v>87</v>
      </c>
      <c r="J23" s="180" t="s">
        <v>88</v>
      </c>
      <c r="K23" s="180" t="s">
        <v>89</v>
      </c>
      <c r="L23" s="180" t="s">
        <v>90</v>
      </c>
      <c r="M23" s="18" t="s">
        <v>91</v>
      </c>
      <c r="N23" s="18" t="s">
        <v>92</v>
      </c>
      <c r="O23" s="18" t="s">
        <v>93</v>
      </c>
      <c r="P23" s="27" t="s">
        <v>94</v>
      </c>
    </row>
    <row r="24" spans="1:20">
      <c r="A24" s="9"/>
      <c r="B24" s="23"/>
      <c r="C24" s="55"/>
      <c r="D24" s="55"/>
      <c r="E24" s="55"/>
      <c r="F24" s="56"/>
      <c r="G24" s="57"/>
      <c r="H24" s="58"/>
      <c r="I24" s="58"/>
      <c r="J24" s="58"/>
      <c r="K24" s="58"/>
      <c r="L24" s="58"/>
      <c r="M24" s="58"/>
      <c r="N24" s="58"/>
      <c r="O24" s="58"/>
      <c r="P24" s="54">
        <f t="shared" ref="P24:P34" si="3">SUM(G24:O24)</f>
        <v>0</v>
      </c>
    </row>
    <row r="25" spans="1:20">
      <c r="A25" s="9"/>
      <c r="B25" s="23" t="s">
        <v>160</v>
      </c>
      <c r="C25" s="49">
        <v>260574000</v>
      </c>
      <c r="D25" s="49">
        <v>260574000</v>
      </c>
      <c r="E25" s="49">
        <v>260574322.5</v>
      </c>
      <c r="F25" s="50"/>
      <c r="G25" s="50">
        <v>92707575</v>
      </c>
      <c r="H25" s="58"/>
      <c r="I25" s="58"/>
      <c r="J25" s="58"/>
      <c r="K25" s="58"/>
      <c r="L25" s="50">
        <v>164892750</v>
      </c>
      <c r="M25" s="50">
        <v>2973997.5</v>
      </c>
      <c r="N25" s="58"/>
      <c r="O25" s="58"/>
      <c r="P25" s="54">
        <f t="shared" si="3"/>
        <v>260574322.5</v>
      </c>
    </row>
    <row r="26" spans="1:20">
      <c r="A26" s="9"/>
      <c r="B26" s="23" t="s">
        <v>161</v>
      </c>
      <c r="C26" s="49">
        <v>110379000</v>
      </c>
      <c r="D26" s="49">
        <v>110379000</v>
      </c>
      <c r="E26" s="49">
        <v>110379026.23000003</v>
      </c>
      <c r="F26" s="50"/>
      <c r="G26" s="50"/>
      <c r="H26" s="50">
        <v>65159110.200000033</v>
      </c>
      <c r="I26" s="50">
        <v>8111100.7800000012</v>
      </c>
      <c r="J26" s="50">
        <v>36073832.25</v>
      </c>
      <c r="K26" s="50">
        <v>0</v>
      </c>
      <c r="L26" s="50">
        <v>0</v>
      </c>
      <c r="M26" s="50">
        <v>1034983</v>
      </c>
      <c r="N26" s="50"/>
      <c r="O26" s="50"/>
      <c r="P26" s="54">
        <f t="shared" si="3"/>
        <v>110379026.23000003</v>
      </c>
    </row>
    <row r="27" spans="1:20">
      <c r="A27" s="9"/>
      <c r="B27" s="10" t="s">
        <v>165</v>
      </c>
      <c r="C27" s="49">
        <v>14000</v>
      </c>
      <c r="D27" s="49">
        <v>14000</v>
      </c>
      <c r="E27" s="49">
        <v>0</v>
      </c>
      <c r="F27" s="50"/>
      <c r="G27" s="50"/>
      <c r="H27" s="50"/>
      <c r="I27" s="50"/>
      <c r="J27" s="50"/>
      <c r="K27" s="50"/>
      <c r="L27" s="50"/>
      <c r="M27" s="50"/>
      <c r="N27" s="204"/>
      <c r="O27" s="50"/>
      <c r="P27" s="54">
        <f t="shared" si="3"/>
        <v>0</v>
      </c>
    </row>
    <row r="28" spans="1:20">
      <c r="A28" s="9"/>
      <c r="B28" s="10" t="s">
        <v>169</v>
      </c>
      <c r="C28" s="49">
        <v>2049000</v>
      </c>
      <c r="D28" s="49">
        <v>2049000</v>
      </c>
      <c r="E28" s="49">
        <v>0</v>
      </c>
      <c r="F28" s="50"/>
      <c r="G28" s="50"/>
      <c r="H28" s="50"/>
      <c r="I28" s="50"/>
      <c r="J28" s="50"/>
      <c r="K28" s="50"/>
      <c r="L28" s="50"/>
      <c r="M28" s="50"/>
      <c r="N28" s="253"/>
      <c r="O28" s="50"/>
      <c r="P28" s="54"/>
    </row>
    <row r="29" spans="1:20">
      <c r="A29" s="9"/>
      <c r="B29" s="10" t="s">
        <v>164</v>
      </c>
      <c r="C29" s="49">
        <v>3040000</v>
      </c>
      <c r="D29" s="49">
        <v>3040000</v>
      </c>
      <c r="E29" s="49">
        <v>358261</v>
      </c>
      <c r="F29" s="50"/>
      <c r="G29" s="50"/>
      <c r="H29" s="50"/>
      <c r="I29" s="50"/>
      <c r="J29" s="50"/>
      <c r="K29" s="50"/>
      <c r="L29" s="50"/>
      <c r="M29" s="50"/>
      <c r="N29" s="50">
        <v>358261</v>
      </c>
      <c r="O29" s="50"/>
      <c r="P29" s="54">
        <f t="shared" si="3"/>
        <v>358261</v>
      </c>
    </row>
    <row r="30" spans="1:20">
      <c r="A30" s="9"/>
      <c r="B30" s="10" t="s">
        <v>163</v>
      </c>
      <c r="C30" s="49">
        <v>1763000</v>
      </c>
      <c r="D30" s="49">
        <v>1763000</v>
      </c>
      <c r="E30" s="49">
        <v>5179386.6950000003</v>
      </c>
      <c r="F30" s="50"/>
      <c r="G30" s="50">
        <v>0</v>
      </c>
      <c r="H30" s="50"/>
      <c r="I30" s="50"/>
      <c r="J30" s="50"/>
      <c r="K30" s="50"/>
      <c r="L30" s="50"/>
      <c r="M30" s="50"/>
      <c r="N30" s="50">
        <v>5179386.6950000003</v>
      </c>
      <c r="O30" s="50"/>
      <c r="P30" s="54">
        <f t="shared" si="3"/>
        <v>5179386.6950000003</v>
      </c>
    </row>
    <row r="31" spans="1:20">
      <c r="A31" s="9"/>
      <c r="B31" s="10" t="s">
        <v>162</v>
      </c>
      <c r="C31" s="49">
        <v>28777000</v>
      </c>
      <c r="D31" s="49">
        <v>28777000</v>
      </c>
      <c r="E31" s="49">
        <v>28777369.5</v>
      </c>
      <c r="F31" s="50"/>
      <c r="G31" s="50"/>
      <c r="H31" s="50"/>
      <c r="I31" s="50"/>
      <c r="J31" s="50"/>
      <c r="K31" s="50"/>
      <c r="L31" s="50"/>
      <c r="M31" s="50">
        <v>100369.5</v>
      </c>
      <c r="N31" s="50"/>
      <c r="O31" s="50">
        <v>28677000</v>
      </c>
      <c r="P31" s="54">
        <f t="shared" si="3"/>
        <v>28777369.5</v>
      </c>
    </row>
    <row r="32" spans="1:20">
      <c r="A32" s="9"/>
      <c r="B32" s="10" t="s">
        <v>168</v>
      </c>
      <c r="C32" s="59">
        <v>211000</v>
      </c>
      <c r="D32" s="49">
        <v>211000</v>
      </c>
      <c r="E32" s="50"/>
      <c r="F32" s="50"/>
      <c r="G32" s="50">
        <v>0</v>
      </c>
      <c r="H32" s="50"/>
      <c r="I32" s="50"/>
      <c r="J32" s="50"/>
      <c r="K32" s="50"/>
      <c r="L32" s="50"/>
      <c r="M32" s="50"/>
      <c r="N32" s="50"/>
      <c r="O32" s="50"/>
      <c r="P32" s="54">
        <f t="shared" si="3"/>
        <v>0</v>
      </c>
    </row>
    <row r="33" spans="1:18">
      <c r="A33" s="9"/>
      <c r="B33" s="10"/>
      <c r="C33" s="5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4">
        <f t="shared" si="3"/>
        <v>0</v>
      </c>
    </row>
    <row r="34" spans="1:18">
      <c r="A34" s="9"/>
      <c r="B34" s="10"/>
      <c r="C34" s="5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4">
        <f t="shared" si="3"/>
        <v>0</v>
      </c>
    </row>
    <row r="35" spans="1:18" ht="13.5" thickBot="1">
      <c r="A35" s="16"/>
      <c r="B35" s="35" t="s">
        <v>95</v>
      </c>
      <c r="C35" s="45">
        <f>SUM(C24:C34)</f>
        <v>406807000</v>
      </c>
      <c r="D35" s="45">
        <f t="shared" ref="D35:P35" si="4">SUM(D24:D34)</f>
        <v>406807000</v>
      </c>
      <c r="E35" s="45">
        <f t="shared" si="4"/>
        <v>405268365.92500001</v>
      </c>
      <c r="F35" s="45">
        <f t="shared" si="4"/>
        <v>0</v>
      </c>
      <c r="G35" s="45">
        <f t="shared" si="4"/>
        <v>92707575</v>
      </c>
      <c r="H35" s="45">
        <f t="shared" si="4"/>
        <v>65159110.200000033</v>
      </c>
      <c r="I35" s="45">
        <f t="shared" si="4"/>
        <v>8111100.7800000012</v>
      </c>
      <c r="J35" s="45">
        <f t="shared" si="4"/>
        <v>36073832.25</v>
      </c>
      <c r="K35" s="45">
        <f t="shared" si="4"/>
        <v>0</v>
      </c>
      <c r="L35" s="45">
        <f t="shared" si="4"/>
        <v>164892750</v>
      </c>
      <c r="M35" s="45">
        <f t="shared" si="4"/>
        <v>4109350</v>
      </c>
      <c r="N35" s="45">
        <f t="shared" si="4"/>
        <v>5537647.6950000003</v>
      </c>
      <c r="O35" s="45">
        <f t="shared" si="4"/>
        <v>28677000</v>
      </c>
      <c r="P35" s="46">
        <f t="shared" si="4"/>
        <v>405268365.92500001</v>
      </c>
    </row>
    <row r="36" spans="1:18">
      <c r="A36" s="15"/>
      <c r="B36" s="17" t="s">
        <v>0</v>
      </c>
      <c r="C36" s="25" t="s">
        <v>1</v>
      </c>
      <c r="D36" s="26" t="s">
        <v>2</v>
      </c>
      <c r="E36" s="17" t="s">
        <v>3</v>
      </c>
      <c r="F36" s="17" t="s">
        <v>4</v>
      </c>
      <c r="G36" s="213" t="s">
        <v>5</v>
      </c>
      <c r="H36" s="213"/>
      <c r="I36" s="213"/>
      <c r="J36" s="213"/>
      <c r="K36" s="213"/>
      <c r="L36" s="213"/>
      <c r="M36" s="213"/>
      <c r="N36" s="214"/>
    </row>
    <row r="37" spans="1:18" ht="40.15" customHeight="1">
      <c r="A37" s="212"/>
      <c r="B37" s="222" t="s">
        <v>96</v>
      </c>
      <c r="C37" s="225" t="s">
        <v>63</v>
      </c>
      <c r="D37" s="225" t="s">
        <v>64</v>
      </c>
      <c r="E37" s="216" t="s">
        <v>84</v>
      </c>
      <c r="F37" s="225" t="s">
        <v>66</v>
      </c>
      <c r="G37" s="228" t="s">
        <v>67</v>
      </c>
      <c r="H37" s="229"/>
      <c r="I37" s="229"/>
      <c r="J37" s="229"/>
      <c r="K37" s="229"/>
      <c r="L37" s="229"/>
      <c r="M37" s="229"/>
      <c r="N37" s="230"/>
    </row>
    <row r="38" spans="1:18" ht="13.9" customHeight="1">
      <c r="A38" s="212"/>
      <c r="B38" s="223"/>
      <c r="C38" s="225"/>
      <c r="D38" s="225"/>
      <c r="E38" s="217"/>
      <c r="F38" s="225"/>
      <c r="G38" s="8">
        <v>23</v>
      </c>
      <c r="H38" s="8">
        <v>24</v>
      </c>
      <c r="I38" s="8">
        <v>25</v>
      </c>
      <c r="J38" s="8">
        <v>26</v>
      </c>
      <c r="K38" s="8">
        <v>27</v>
      </c>
      <c r="L38" s="8">
        <v>28</v>
      </c>
      <c r="M38" s="8">
        <v>29</v>
      </c>
      <c r="N38" s="28">
        <v>30</v>
      </c>
      <c r="P38" s="22"/>
      <c r="Q38" s="22"/>
      <c r="R38" s="22"/>
    </row>
    <row r="39" spans="1:18" ht="102" customHeight="1">
      <c r="A39" s="212"/>
      <c r="B39" s="224"/>
      <c r="C39" s="225"/>
      <c r="D39" s="225"/>
      <c r="E39" s="218"/>
      <c r="F39" s="225"/>
      <c r="G39" s="180" t="s">
        <v>97</v>
      </c>
      <c r="H39" s="180" t="s">
        <v>98</v>
      </c>
      <c r="I39" s="180" t="s">
        <v>99</v>
      </c>
      <c r="J39" s="180" t="s">
        <v>100</v>
      </c>
      <c r="K39" s="180" t="s">
        <v>101</v>
      </c>
      <c r="L39" s="180" t="s">
        <v>102</v>
      </c>
      <c r="M39" s="180" t="s">
        <v>103</v>
      </c>
      <c r="N39" s="180" t="s">
        <v>137</v>
      </c>
      <c r="P39" s="22"/>
      <c r="Q39" s="22"/>
      <c r="R39" s="22"/>
    </row>
    <row r="40" spans="1:18">
      <c r="A40" s="9"/>
      <c r="B40" s="24"/>
      <c r="C40" s="56"/>
      <c r="D40" s="56"/>
      <c r="E40" s="56"/>
      <c r="F40" s="56"/>
      <c r="G40" s="58"/>
      <c r="H40" s="58"/>
      <c r="I40" s="58"/>
      <c r="J40" s="58"/>
      <c r="K40" s="58"/>
      <c r="L40" s="58"/>
      <c r="M40" s="58"/>
      <c r="N40" s="54">
        <f t="shared" ref="N40:N47" si="5">SUM(G40:M40)</f>
        <v>0</v>
      </c>
      <c r="P40" s="13"/>
      <c r="Q40" s="13"/>
      <c r="R40" s="13"/>
    </row>
    <row r="41" spans="1:18">
      <c r="A41" s="9"/>
      <c r="B41" s="24" t="s">
        <v>166</v>
      </c>
      <c r="C41" s="49">
        <v>76000000</v>
      </c>
      <c r="D41" s="49">
        <v>76000000</v>
      </c>
      <c r="E41" s="49">
        <v>76000000</v>
      </c>
      <c r="F41" s="60"/>
      <c r="G41" s="49">
        <v>76000000</v>
      </c>
      <c r="H41" s="58"/>
      <c r="I41" s="58"/>
      <c r="J41" s="58"/>
      <c r="K41" s="58"/>
      <c r="L41" s="58"/>
      <c r="M41" s="58"/>
      <c r="N41" s="54">
        <f t="shared" si="5"/>
        <v>76000000</v>
      </c>
    </row>
    <row r="42" spans="1:18">
      <c r="A42" s="9"/>
      <c r="B42" s="24" t="s">
        <v>167</v>
      </c>
      <c r="C42" s="49">
        <v>1596000</v>
      </c>
      <c r="D42" s="49">
        <v>1596000</v>
      </c>
      <c r="E42" s="49">
        <v>1595832</v>
      </c>
      <c r="F42" s="60"/>
      <c r="G42" s="50"/>
      <c r="H42" s="50"/>
      <c r="I42" s="50"/>
      <c r="J42" s="50"/>
      <c r="K42" s="50"/>
      <c r="L42" s="50"/>
      <c r="M42" s="50">
        <v>1595832</v>
      </c>
      <c r="N42" s="54">
        <f t="shared" si="5"/>
        <v>1595832</v>
      </c>
    </row>
    <row r="43" spans="1:18">
      <c r="A43" s="9"/>
      <c r="B43" s="3" t="s">
        <v>102</v>
      </c>
      <c r="C43" s="49">
        <v>45620000</v>
      </c>
      <c r="D43" s="49">
        <v>45620000</v>
      </c>
      <c r="E43" s="59">
        <v>30431319.999999993</v>
      </c>
      <c r="F43" s="50"/>
      <c r="G43" s="50"/>
      <c r="H43" s="50"/>
      <c r="I43" s="50"/>
      <c r="J43" s="50"/>
      <c r="K43" s="50"/>
      <c r="L43" s="50">
        <v>30431319.999999993</v>
      </c>
      <c r="M43" s="50"/>
      <c r="N43" s="54">
        <f t="shared" si="5"/>
        <v>30431319.999999993</v>
      </c>
    </row>
    <row r="44" spans="1:18">
      <c r="A44" s="9"/>
      <c r="B44" s="3"/>
      <c r="C44" s="5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4">
        <f t="shared" si="5"/>
        <v>0</v>
      </c>
    </row>
    <row r="45" spans="1:18">
      <c r="A45" s="9"/>
      <c r="B45" s="3"/>
      <c r="C45" s="5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4">
        <f t="shared" si="5"/>
        <v>0</v>
      </c>
    </row>
    <row r="46" spans="1:18">
      <c r="A46" s="9"/>
      <c r="B46" s="3"/>
      <c r="C46" s="5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4">
        <f t="shared" si="5"/>
        <v>0</v>
      </c>
    </row>
    <row r="47" spans="1:18">
      <c r="A47" s="9"/>
      <c r="B47" s="3"/>
      <c r="C47" s="59"/>
      <c r="D47" s="50"/>
      <c r="E47" s="50"/>
      <c r="F47" s="50"/>
      <c r="G47" s="50"/>
      <c r="H47" s="50"/>
      <c r="I47" s="50"/>
      <c r="J47" s="50"/>
      <c r="K47" s="61"/>
      <c r="L47" s="50"/>
      <c r="M47" s="50"/>
      <c r="N47" s="54">
        <f t="shared" si="5"/>
        <v>0</v>
      </c>
    </row>
    <row r="48" spans="1:18" ht="13.5" thickBot="1">
      <c r="A48" s="16"/>
      <c r="B48" s="190" t="s">
        <v>104</v>
      </c>
      <c r="C48" s="45">
        <f t="shared" ref="C48:N48" si="6">SUM(C40:C47)</f>
        <v>123216000</v>
      </c>
      <c r="D48" s="45">
        <f t="shared" si="6"/>
        <v>123216000</v>
      </c>
      <c r="E48" s="45">
        <f t="shared" si="6"/>
        <v>108027152</v>
      </c>
      <c r="F48" s="45">
        <f t="shared" si="6"/>
        <v>0</v>
      </c>
      <c r="G48" s="45">
        <f t="shared" si="6"/>
        <v>76000000</v>
      </c>
      <c r="H48" s="45">
        <f t="shared" si="6"/>
        <v>0</v>
      </c>
      <c r="I48" s="45">
        <f t="shared" si="6"/>
        <v>0</v>
      </c>
      <c r="J48" s="45">
        <f t="shared" si="6"/>
        <v>0</v>
      </c>
      <c r="K48" s="45">
        <f t="shared" si="6"/>
        <v>0</v>
      </c>
      <c r="L48" s="45">
        <f t="shared" si="6"/>
        <v>30431319.999999993</v>
      </c>
      <c r="M48" s="45">
        <f t="shared" si="6"/>
        <v>1595832</v>
      </c>
      <c r="N48" s="46">
        <f t="shared" si="6"/>
        <v>108027152</v>
      </c>
    </row>
    <row r="51" spans="16:16" s="6" customFormat="1"/>
    <row r="52" spans="16:16" s="6" customFormat="1"/>
    <row r="53" spans="16:16" s="6" customFormat="1"/>
    <row r="58" spans="16:16">
      <c r="P58" s="14"/>
    </row>
  </sheetData>
  <mergeCells count="25">
    <mergeCell ref="F21:F23"/>
    <mergeCell ref="G21:P21"/>
    <mergeCell ref="G36:N36"/>
    <mergeCell ref="B37:B39"/>
    <mergeCell ref="C37:C39"/>
    <mergeCell ref="D37:D39"/>
    <mergeCell ref="E37:E39"/>
    <mergeCell ref="F37:F39"/>
    <mergeCell ref="G37:N37"/>
    <mergeCell ref="B4:C4"/>
    <mergeCell ref="A6:A8"/>
    <mergeCell ref="A21:A23"/>
    <mergeCell ref="A37:A39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</mergeCells>
  <pageMargins left="0.7" right="0.7" top="0.75" bottom="0.75" header="0.3" footer="0.3"/>
  <pageSetup paperSize="9" scale="45" orientation="landscape" horizontalDpi="4294967295" verticalDpi="4294967295" r:id="rId1"/>
  <rowBreaks count="1" manualBreakCount="1">
    <brk id="1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RowHeight="12.75"/>
  <cols>
    <col min="1" max="1" width="10.5703125" style="67" bestFit="1" customWidth="1"/>
    <col min="2" max="2" width="39" style="67" customWidth="1"/>
    <col min="3" max="3" width="31.28515625" style="67" bestFit="1" customWidth="1"/>
    <col min="4" max="5" width="14.5703125" style="67" bestFit="1" customWidth="1"/>
    <col min="6" max="6" width="21.7109375" style="67" customWidth="1"/>
    <col min="7" max="7" width="12" style="67" bestFit="1" customWidth="1"/>
    <col min="8" max="8" width="14.5703125" style="67" customWidth="1"/>
    <col min="9" max="16384" width="9.140625" style="67"/>
  </cols>
  <sheetData>
    <row r="1" spans="1:8">
      <c r="A1" s="65" t="s">
        <v>25</v>
      </c>
      <c r="B1" s="67" t="str">
        <f>'20. LI3'!B1</f>
        <v>JSC " Halyk Bank Georgia"</v>
      </c>
    </row>
    <row r="2" spans="1:8">
      <c r="A2" s="68" t="s">
        <v>26</v>
      </c>
      <c r="B2" s="195">
        <f>'20. LI3'!B2</f>
        <v>43830</v>
      </c>
      <c r="C2" s="68"/>
      <c r="D2" s="68"/>
      <c r="E2" s="68"/>
      <c r="F2" s="68"/>
      <c r="G2" s="68"/>
      <c r="H2" s="68"/>
    </row>
    <row r="3" spans="1:8">
      <c r="A3" s="68"/>
      <c r="B3" s="68"/>
      <c r="C3" s="68"/>
      <c r="D3" s="68"/>
      <c r="E3" s="68"/>
      <c r="F3" s="68"/>
      <c r="G3" s="68"/>
      <c r="H3" s="68"/>
    </row>
    <row r="4" spans="1:8" ht="13.5" thickBot="1">
      <c r="A4" s="71" t="s">
        <v>27</v>
      </c>
      <c r="B4" s="181" t="s">
        <v>17</v>
      </c>
    </row>
    <row r="5" spans="1:8" ht="14.45" customHeight="1">
      <c r="A5" s="237"/>
      <c r="B5" s="231" t="s">
        <v>28</v>
      </c>
      <c r="C5" s="233" t="s">
        <v>29</v>
      </c>
      <c r="D5" s="231" t="s">
        <v>33</v>
      </c>
      <c r="E5" s="231"/>
      <c r="F5" s="231"/>
      <c r="G5" s="231"/>
      <c r="H5" s="235" t="s">
        <v>34</v>
      </c>
    </row>
    <row r="6" spans="1:8" ht="25.5">
      <c r="A6" s="238"/>
      <c r="B6" s="232"/>
      <c r="C6" s="234"/>
      <c r="D6" s="175" t="s">
        <v>30</v>
      </c>
      <c r="E6" s="175" t="s">
        <v>31</v>
      </c>
      <c r="F6" s="175" t="s">
        <v>35</v>
      </c>
      <c r="G6" s="175" t="s">
        <v>36</v>
      </c>
      <c r="H6" s="236"/>
    </row>
    <row r="7" spans="1:8">
      <c r="A7" s="81">
        <v>1</v>
      </c>
      <c r="B7" s="82" t="s">
        <v>7</v>
      </c>
      <c r="C7" s="175" t="s">
        <v>30</v>
      </c>
      <c r="D7" s="80"/>
      <c r="E7" s="80"/>
      <c r="F7" s="80"/>
      <c r="G7" s="83" t="s">
        <v>8</v>
      </c>
      <c r="H7" s="84"/>
    </row>
    <row r="8" spans="1:8">
      <c r="A8" s="85">
        <v>2</v>
      </c>
      <c r="B8" s="82" t="s">
        <v>7</v>
      </c>
      <c r="C8" s="175" t="s">
        <v>31</v>
      </c>
      <c r="D8" s="80"/>
      <c r="E8" s="80"/>
      <c r="F8" s="83" t="s">
        <v>8</v>
      </c>
      <c r="G8" s="80"/>
      <c r="H8" s="84"/>
    </row>
    <row r="9" spans="1:8">
      <c r="A9" s="81">
        <v>3</v>
      </c>
      <c r="B9" s="82" t="s">
        <v>7</v>
      </c>
      <c r="C9" s="83" t="s">
        <v>32</v>
      </c>
      <c r="D9" s="80"/>
      <c r="E9" s="80"/>
      <c r="F9" s="80"/>
      <c r="G9" s="83" t="s">
        <v>8</v>
      </c>
      <c r="H9" s="84"/>
    </row>
    <row r="10" spans="1:8">
      <c r="A10" s="85"/>
      <c r="B10" s="82"/>
      <c r="C10" s="83"/>
      <c r="D10" s="80"/>
      <c r="E10" s="80"/>
      <c r="F10" s="80"/>
      <c r="G10" s="80"/>
      <c r="H10" s="84"/>
    </row>
    <row r="11" spans="1:8">
      <c r="A11" s="81"/>
      <c r="B11" s="82"/>
      <c r="C11" s="83"/>
      <c r="D11" s="80"/>
      <c r="E11" s="80"/>
      <c r="F11" s="80"/>
      <c r="G11" s="80"/>
      <c r="H11" s="84"/>
    </row>
    <row r="12" spans="1:8" ht="13.5" thickBot="1">
      <c r="A12" s="86"/>
      <c r="B12" s="87"/>
      <c r="C12" s="88"/>
      <c r="D12" s="89"/>
      <c r="E12" s="89"/>
      <c r="F12" s="89"/>
      <c r="G12" s="89"/>
      <c r="H12" s="90"/>
    </row>
    <row r="13" spans="1:8">
      <c r="A13" s="65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7" sqref="C7"/>
    </sheetView>
  </sheetViews>
  <sheetFormatPr defaultColWidth="9.140625" defaultRowHeight="12.75"/>
  <cols>
    <col min="1" max="1" width="10.5703125" style="67" bestFit="1" customWidth="1"/>
    <col min="2" max="2" width="53" style="67" customWidth="1"/>
    <col min="3" max="5" width="10.7109375" style="67" customWidth="1"/>
    <col min="6" max="16384" width="9.140625" style="67"/>
  </cols>
  <sheetData>
    <row r="1" spans="1:12">
      <c r="A1" s="65" t="s">
        <v>25</v>
      </c>
      <c r="B1" s="66" t="str">
        <f>'20. LI3'!B1</f>
        <v>JSC " Halyk Bank Georgia"</v>
      </c>
    </row>
    <row r="2" spans="1:12">
      <c r="A2" s="65" t="s">
        <v>26</v>
      </c>
      <c r="B2" s="196">
        <f>'20. LI3'!B2</f>
        <v>43830</v>
      </c>
    </row>
    <row r="3" spans="1:12">
      <c r="A3" s="69"/>
      <c r="B3" s="66"/>
    </row>
    <row r="4" spans="1:12" ht="13.5" thickBot="1">
      <c r="A4" s="91" t="s">
        <v>105</v>
      </c>
      <c r="B4" s="182" t="s">
        <v>19</v>
      </c>
      <c r="C4" s="92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4"/>
      <c r="B5" s="95"/>
      <c r="C5" s="96">
        <v>2019</v>
      </c>
      <c r="D5" s="96">
        <v>2018</v>
      </c>
      <c r="E5" s="97">
        <v>2017</v>
      </c>
      <c r="F5" s="93"/>
    </row>
    <row r="6" spans="1:12">
      <c r="A6" s="78">
        <v>1</v>
      </c>
      <c r="B6" s="80" t="s">
        <v>106</v>
      </c>
      <c r="C6" s="75">
        <v>0</v>
      </c>
      <c r="D6" s="75">
        <v>1300</v>
      </c>
      <c r="E6" s="98">
        <v>0</v>
      </c>
      <c r="F6" s="93"/>
    </row>
    <row r="7" spans="1:12">
      <c r="A7" s="78">
        <v>2</v>
      </c>
      <c r="B7" s="99" t="s">
        <v>107</v>
      </c>
      <c r="C7" s="75"/>
      <c r="D7" s="75"/>
      <c r="E7" s="98"/>
      <c r="F7" s="93"/>
    </row>
    <row r="8" spans="1:12">
      <c r="A8" s="78">
        <v>3</v>
      </c>
      <c r="B8" s="80" t="s">
        <v>108</v>
      </c>
      <c r="C8" s="75"/>
      <c r="D8" s="75"/>
      <c r="E8" s="98"/>
    </row>
    <row r="9" spans="1:12" ht="13.5" thickBot="1">
      <c r="A9" s="76">
        <v>4</v>
      </c>
      <c r="B9" s="89" t="s">
        <v>109</v>
      </c>
      <c r="C9" s="100"/>
      <c r="D9" s="100"/>
      <c r="E9" s="101"/>
    </row>
  </sheetData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E19" sqref="E19"/>
    </sheetView>
  </sheetViews>
  <sheetFormatPr defaultColWidth="9.140625" defaultRowHeight="12.75"/>
  <cols>
    <col min="1" max="1" width="7.5703125" style="67" customWidth="1"/>
    <col min="2" max="2" width="22" style="67" customWidth="1"/>
    <col min="3" max="3" width="11.28515625" style="67" customWidth="1"/>
    <col min="4" max="4" width="11" style="67" customWidth="1"/>
    <col min="5" max="5" width="10.140625" style="67" customWidth="1"/>
    <col min="6" max="6" width="24.140625" style="67" customWidth="1"/>
    <col min="7" max="7" width="16.42578125" style="67" customWidth="1"/>
    <col min="8" max="16384" width="9.140625" style="67"/>
  </cols>
  <sheetData>
    <row r="1" spans="1:8">
      <c r="A1" s="67" t="s">
        <v>25</v>
      </c>
      <c r="B1" s="67" t="str">
        <f>'20. LI3'!B1</f>
        <v>JSC " Halyk Bank Georgia"</v>
      </c>
    </row>
    <row r="2" spans="1:8">
      <c r="A2" s="93" t="s">
        <v>26</v>
      </c>
      <c r="B2" s="197">
        <f>'20. LI3'!B2</f>
        <v>43830</v>
      </c>
      <c r="C2" s="93"/>
      <c r="D2" s="93"/>
      <c r="E2" s="93"/>
      <c r="F2" s="93"/>
      <c r="G2" s="93"/>
      <c r="H2" s="93"/>
    </row>
    <row r="3" spans="1:8">
      <c r="A3" s="93"/>
      <c r="B3" s="93"/>
      <c r="C3" s="93"/>
      <c r="D3" s="93"/>
      <c r="E3" s="93"/>
      <c r="F3" s="93"/>
      <c r="G3" s="93"/>
      <c r="H3" s="93"/>
    </row>
    <row r="4" spans="1:8" ht="13.5" thickBot="1">
      <c r="A4" s="91" t="s">
        <v>37</v>
      </c>
      <c r="B4" s="183" t="s">
        <v>21</v>
      </c>
      <c r="F4" s="93"/>
      <c r="G4" s="93"/>
      <c r="H4" s="93"/>
    </row>
    <row r="5" spans="1:8">
      <c r="A5" s="102"/>
      <c r="B5" s="95"/>
      <c r="C5" s="95" t="s">
        <v>0</v>
      </c>
      <c r="D5" s="95" t="s">
        <v>1</v>
      </c>
      <c r="E5" s="95" t="s">
        <v>2</v>
      </c>
      <c r="F5" s="95" t="s">
        <v>3</v>
      </c>
      <c r="G5" s="103" t="s">
        <v>4</v>
      </c>
      <c r="H5" s="93"/>
    </row>
    <row r="6" spans="1:8" s="70" customFormat="1" ht="51">
      <c r="A6" s="104"/>
      <c r="B6" s="80"/>
      <c r="C6" s="208">
        <v>2019</v>
      </c>
      <c r="D6" s="208">
        <v>2018</v>
      </c>
      <c r="E6" s="208">
        <v>2017</v>
      </c>
      <c r="F6" s="105" t="s">
        <v>132</v>
      </c>
      <c r="G6" s="203" t="s">
        <v>133</v>
      </c>
    </row>
    <row r="7" spans="1:8">
      <c r="A7" s="106">
        <v>1</v>
      </c>
      <c r="B7" s="80" t="s">
        <v>38</v>
      </c>
      <c r="C7" s="50">
        <v>23996860.969999991</v>
      </c>
      <c r="D7" s="50">
        <v>23431794.850000001</v>
      </c>
      <c r="E7" s="50">
        <v>22771338</v>
      </c>
      <c r="F7" s="239"/>
      <c r="G7" s="239"/>
      <c r="H7" s="93"/>
    </row>
    <row r="8" spans="1:8">
      <c r="A8" s="106">
        <v>2</v>
      </c>
      <c r="B8" s="107" t="s">
        <v>39</v>
      </c>
      <c r="C8" s="50">
        <v>3002770.03</v>
      </c>
      <c r="D8" s="50">
        <v>2701075.74</v>
      </c>
      <c r="E8" s="50">
        <v>3595354</v>
      </c>
      <c r="F8" s="239"/>
      <c r="G8" s="239"/>
    </row>
    <row r="9" spans="1:8" s="70" customFormat="1" ht="25.5">
      <c r="A9" s="118">
        <v>3</v>
      </c>
      <c r="B9" s="205" t="s">
        <v>139</v>
      </c>
      <c r="C9" s="206">
        <v>-5541</v>
      </c>
      <c r="D9" s="206">
        <v>9900</v>
      </c>
      <c r="E9" s="206">
        <v>7056</v>
      </c>
      <c r="F9" s="239"/>
      <c r="G9" s="239"/>
    </row>
    <row r="10" spans="1:8" ht="13.5" thickBot="1">
      <c r="A10" s="108">
        <v>4</v>
      </c>
      <c r="B10" s="109" t="s">
        <v>40</v>
      </c>
      <c r="C10" s="201">
        <f>C7+C8-C9</f>
        <v>27005171.999999993</v>
      </c>
      <c r="D10" s="201">
        <f t="shared" ref="D10:E10" si="0">D7+D8-D9</f>
        <v>26122970.590000004</v>
      </c>
      <c r="E10" s="201">
        <f t="shared" si="0"/>
        <v>26359636</v>
      </c>
      <c r="F10" s="192">
        <f>SUMIF(C10:E10, "&gt;=0",C10:E10)/3</f>
        <v>26495926.196666669</v>
      </c>
      <c r="G10" s="193">
        <f>F10*15%/8%</f>
        <v>49679861.618749999</v>
      </c>
    </row>
    <row r="11" spans="1:8">
      <c r="A11" s="110"/>
      <c r="B11" s="93"/>
      <c r="C11" s="93"/>
      <c r="D11" s="93"/>
      <c r="E11" s="93"/>
    </row>
  </sheetData>
  <mergeCells count="1">
    <mergeCell ref="F7:G9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16" sqref="D16:D17"/>
    </sheetView>
  </sheetViews>
  <sheetFormatPr defaultColWidth="9.140625" defaultRowHeight="12.75"/>
  <cols>
    <col min="1" max="1" width="7.7109375" style="134" customWidth="1"/>
    <col min="2" max="2" width="16.28515625" style="67" customWidth="1"/>
    <col min="3" max="3" width="42.85546875" style="67" customWidth="1"/>
    <col min="4" max="4" width="23" style="67" customWidth="1"/>
    <col min="5" max="5" width="20" style="67" customWidth="1"/>
    <col min="6" max="6" width="18.140625" style="67" customWidth="1"/>
    <col min="7" max="16384" width="9.140625" style="67"/>
  </cols>
  <sheetData>
    <row r="1" spans="1:9">
      <c r="A1" s="65" t="s">
        <v>25</v>
      </c>
      <c r="B1" s="67" t="str">
        <f>'20. LI3'!B1</f>
        <v>JSC " Halyk Bank Georgia"</v>
      </c>
    </row>
    <row r="2" spans="1:9">
      <c r="A2" s="65" t="s">
        <v>26</v>
      </c>
      <c r="B2" s="198">
        <f>'20. LI3'!B2</f>
        <v>43830</v>
      </c>
    </row>
    <row r="3" spans="1:9">
      <c r="A3" s="111"/>
    </row>
    <row r="4" spans="1:9" ht="13.5" thickBot="1">
      <c r="A4" s="91" t="s">
        <v>110</v>
      </c>
      <c r="B4" s="244" t="s">
        <v>22</v>
      </c>
      <c r="C4" s="244"/>
      <c r="D4" s="112"/>
      <c r="E4" s="112"/>
      <c r="F4" s="112"/>
    </row>
    <row r="5" spans="1:9" s="117" customFormat="1" ht="26.25" customHeight="1">
      <c r="A5" s="113"/>
      <c r="B5" s="114"/>
      <c r="C5" s="114"/>
      <c r="D5" s="115" t="s">
        <v>140</v>
      </c>
      <c r="E5" s="115" t="s">
        <v>111</v>
      </c>
      <c r="F5" s="116" t="s">
        <v>46</v>
      </c>
    </row>
    <row r="6" spans="1:9" ht="15" customHeight="1">
      <c r="A6" s="118">
        <v>1</v>
      </c>
      <c r="B6" s="234" t="s">
        <v>112</v>
      </c>
      <c r="C6" s="119" t="s">
        <v>47</v>
      </c>
      <c r="D6" s="120">
        <v>5</v>
      </c>
      <c r="E6" s="120">
        <v>1</v>
      </c>
      <c r="F6" s="121"/>
    </row>
    <row r="7" spans="1:9" ht="15" customHeight="1">
      <c r="A7" s="118">
        <v>2</v>
      </c>
      <c r="B7" s="240"/>
      <c r="C7" s="119" t="s">
        <v>113</v>
      </c>
      <c r="D7" s="122">
        <f>D8+D10+D12</f>
        <v>709407</v>
      </c>
      <c r="E7" s="122">
        <f>E8+E10+E12</f>
        <v>246107</v>
      </c>
      <c r="F7" s="123">
        <f>F8+F10+F12</f>
        <v>0</v>
      </c>
    </row>
    <row r="8" spans="1:9" ht="15" customHeight="1">
      <c r="A8" s="118">
        <v>3</v>
      </c>
      <c r="B8" s="240"/>
      <c r="C8" s="124" t="s">
        <v>48</v>
      </c>
      <c r="D8" s="120">
        <v>709407</v>
      </c>
      <c r="E8" s="120">
        <v>246107</v>
      </c>
      <c r="F8" s="121"/>
      <c r="G8" s="93"/>
      <c r="H8" s="93"/>
    </row>
    <row r="9" spans="1:9" ht="15" customHeight="1">
      <c r="A9" s="118">
        <v>4</v>
      </c>
      <c r="B9" s="240"/>
      <c r="C9" s="125" t="s">
        <v>114</v>
      </c>
      <c r="D9" s="120"/>
      <c r="E9" s="120"/>
      <c r="F9" s="121"/>
      <c r="G9" s="93"/>
      <c r="H9" s="93"/>
    </row>
    <row r="10" spans="1:9" ht="30" customHeight="1">
      <c r="A10" s="118">
        <v>5</v>
      </c>
      <c r="B10" s="240"/>
      <c r="C10" s="124" t="s">
        <v>115</v>
      </c>
      <c r="D10" s="120"/>
      <c r="E10" s="120"/>
      <c r="F10" s="121"/>
    </row>
    <row r="11" spans="1:9" ht="15" customHeight="1">
      <c r="A11" s="118">
        <v>6</v>
      </c>
      <c r="B11" s="240"/>
      <c r="C11" s="125" t="s">
        <v>116</v>
      </c>
      <c r="D11" s="120"/>
      <c r="E11" s="120"/>
      <c r="F11" s="121"/>
    </row>
    <row r="12" spans="1:9" ht="15" customHeight="1">
      <c r="A12" s="118">
        <v>7</v>
      </c>
      <c r="B12" s="240"/>
      <c r="C12" s="124" t="s">
        <v>117</v>
      </c>
      <c r="D12" s="120"/>
      <c r="E12" s="120"/>
      <c r="F12" s="121"/>
    </row>
    <row r="13" spans="1:9" ht="15" customHeight="1">
      <c r="A13" s="118">
        <v>8</v>
      </c>
      <c r="B13" s="241"/>
      <c r="C13" s="125" t="s">
        <v>116</v>
      </c>
      <c r="D13" s="120"/>
      <c r="E13" s="120"/>
      <c r="F13" s="121"/>
    </row>
    <row r="14" spans="1:9" ht="15" customHeight="1">
      <c r="A14" s="118">
        <v>9</v>
      </c>
      <c r="B14" s="234" t="s">
        <v>118</v>
      </c>
      <c r="C14" s="119" t="s">
        <v>47</v>
      </c>
      <c r="D14" s="126"/>
      <c r="E14" s="126"/>
      <c r="F14" s="127"/>
      <c r="I14" s="128"/>
    </row>
    <row r="15" spans="1:9" ht="15" customHeight="1">
      <c r="A15" s="118">
        <v>10</v>
      </c>
      <c r="B15" s="240"/>
      <c r="C15" s="119" t="s">
        <v>119</v>
      </c>
      <c r="D15" s="129">
        <f>D16+D18+D20</f>
        <v>229577</v>
      </c>
      <c r="E15" s="129">
        <f>E16+E18+E20</f>
        <v>0</v>
      </c>
      <c r="F15" s="130">
        <f>F16+F18+F20</f>
        <v>0</v>
      </c>
    </row>
    <row r="16" spans="1:9" ht="15" customHeight="1">
      <c r="A16" s="118">
        <v>11</v>
      </c>
      <c r="B16" s="240"/>
      <c r="C16" s="124" t="s">
        <v>48</v>
      </c>
      <c r="D16" s="120">
        <v>229577</v>
      </c>
      <c r="E16" s="126"/>
      <c r="F16" s="127"/>
    </row>
    <row r="17" spans="1:6" ht="15" customHeight="1">
      <c r="A17" s="118">
        <v>12</v>
      </c>
      <c r="B17" s="240"/>
      <c r="C17" s="125" t="s">
        <v>114</v>
      </c>
      <c r="D17" s="120">
        <v>229577</v>
      </c>
      <c r="E17" s="120"/>
      <c r="F17" s="121"/>
    </row>
    <row r="18" spans="1:6" ht="30" customHeight="1">
      <c r="A18" s="118">
        <v>13</v>
      </c>
      <c r="B18" s="240"/>
      <c r="C18" s="124" t="s">
        <v>120</v>
      </c>
      <c r="D18" s="126"/>
      <c r="E18" s="126"/>
      <c r="F18" s="127"/>
    </row>
    <row r="19" spans="1:6" ht="15" customHeight="1">
      <c r="A19" s="118">
        <v>14</v>
      </c>
      <c r="B19" s="240"/>
      <c r="C19" s="125" t="s">
        <v>116</v>
      </c>
      <c r="D19" s="126"/>
      <c r="E19" s="126"/>
      <c r="F19" s="127"/>
    </row>
    <row r="20" spans="1:6" ht="15" customHeight="1">
      <c r="A20" s="118">
        <v>15</v>
      </c>
      <c r="B20" s="240"/>
      <c r="C20" s="124" t="s">
        <v>117</v>
      </c>
      <c r="D20" s="126"/>
      <c r="E20" s="126"/>
      <c r="F20" s="127"/>
    </row>
    <row r="21" spans="1:6" ht="15" customHeight="1">
      <c r="A21" s="118">
        <v>16</v>
      </c>
      <c r="B21" s="241"/>
      <c r="C21" s="125" t="s">
        <v>116</v>
      </c>
      <c r="D21" s="126"/>
      <c r="E21" s="126"/>
      <c r="F21" s="127"/>
    </row>
    <row r="22" spans="1:6" ht="15" customHeight="1" thickBot="1">
      <c r="A22" s="131">
        <v>17</v>
      </c>
      <c r="B22" s="242" t="s">
        <v>121</v>
      </c>
      <c r="C22" s="243"/>
      <c r="D22" s="132">
        <f>D7+D15</f>
        <v>938984</v>
      </c>
      <c r="E22" s="132">
        <f>E7+E15</f>
        <v>246107</v>
      </c>
      <c r="F22" s="133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C29" sqref="C29"/>
    </sheetView>
  </sheetViews>
  <sheetFormatPr defaultColWidth="9.140625" defaultRowHeight="12.75"/>
  <cols>
    <col min="1" max="1" width="35.140625" style="67" customWidth="1"/>
    <col min="2" max="2" width="45.85546875" style="67" customWidth="1"/>
    <col min="3" max="4" width="29.42578125" style="67" customWidth="1"/>
    <col min="5" max="5" width="28.42578125" style="67" customWidth="1"/>
    <col min="6" max="6" width="14" style="67" bestFit="1" customWidth="1"/>
    <col min="7" max="7" width="14.7109375" style="67" customWidth="1"/>
    <col min="8" max="8" width="26.42578125" style="67" customWidth="1"/>
    <col min="9" max="9" width="16.140625" style="67" bestFit="1" customWidth="1"/>
    <col min="10" max="10" width="14" style="67" bestFit="1" customWidth="1"/>
    <col min="11" max="11" width="14.7109375" style="67" customWidth="1"/>
    <col min="12" max="12" width="26.85546875" style="67" customWidth="1"/>
    <col min="13" max="16384" width="9.140625" style="67"/>
  </cols>
  <sheetData>
    <row r="1" spans="1:12">
      <c r="A1" s="67" t="s">
        <v>25</v>
      </c>
      <c r="B1" s="67" t="str">
        <f>'20. LI3'!B1</f>
        <v>JSC " Halyk Bank Georgia"</v>
      </c>
    </row>
    <row r="2" spans="1:12">
      <c r="A2" s="67" t="s">
        <v>26</v>
      </c>
      <c r="B2" s="199">
        <f>'20. LI3'!B2</f>
        <v>43830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3.5" thickBot="1">
      <c r="A4" s="186" t="s">
        <v>41</v>
      </c>
      <c r="B4" s="184" t="s">
        <v>23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>
      <c r="A5" s="137"/>
      <c r="B5" s="95"/>
      <c r="C5" s="187" t="s">
        <v>140</v>
      </c>
      <c r="D5" s="187" t="s">
        <v>111</v>
      </c>
      <c r="E5" s="176" t="s">
        <v>46</v>
      </c>
      <c r="F5" s="136"/>
      <c r="G5" s="136"/>
      <c r="H5" s="136"/>
      <c r="I5" s="136"/>
      <c r="J5" s="136"/>
      <c r="K5" s="136"/>
      <c r="L5" s="136"/>
    </row>
    <row r="6" spans="1:12">
      <c r="A6" s="245" t="s">
        <v>42</v>
      </c>
      <c r="B6" s="138" t="s">
        <v>47</v>
      </c>
      <c r="C6" s="75"/>
      <c r="D6" s="75"/>
      <c r="E6" s="98"/>
      <c r="F6" s="136"/>
      <c r="G6" s="136"/>
      <c r="H6" s="136"/>
      <c r="I6" s="136"/>
      <c r="J6" s="136"/>
      <c r="K6" s="136"/>
      <c r="L6" s="136"/>
    </row>
    <row r="7" spans="1:12">
      <c r="A7" s="246"/>
      <c r="B7" s="139" t="s">
        <v>149</v>
      </c>
      <c r="C7" s="75"/>
      <c r="D7" s="75"/>
      <c r="E7" s="98"/>
      <c r="F7" s="136"/>
      <c r="G7" s="136"/>
      <c r="H7" s="136"/>
      <c r="I7" s="136"/>
      <c r="J7" s="136"/>
      <c r="K7" s="136"/>
      <c r="L7" s="136"/>
    </row>
    <row r="8" spans="1:12">
      <c r="A8" s="247" t="s">
        <v>43</v>
      </c>
      <c r="B8" s="138" t="s">
        <v>47</v>
      </c>
      <c r="C8" s="75"/>
      <c r="D8" s="75"/>
      <c r="E8" s="98"/>
      <c r="F8" s="136"/>
      <c r="G8" s="136"/>
      <c r="H8" s="136"/>
      <c r="I8" s="136"/>
      <c r="J8" s="136"/>
      <c r="K8" s="136"/>
      <c r="L8" s="136"/>
    </row>
    <row r="9" spans="1:12">
      <c r="A9" s="247"/>
      <c r="B9" s="139" t="s">
        <v>52</v>
      </c>
      <c r="C9" s="140">
        <f>C10+C11+C12+C13</f>
        <v>0</v>
      </c>
      <c r="D9" s="140">
        <f>D10+D11+D12+D13</f>
        <v>0</v>
      </c>
      <c r="E9" s="188">
        <f>E10+E11+E12+E13</f>
        <v>0</v>
      </c>
      <c r="F9" s="136"/>
      <c r="G9" s="136"/>
      <c r="H9" s="136"/>
      <c r="I9" s="136"/>
      <c r="J9" s="136"/>
      <c r="K9" s="136"/>
      <c r="L9" s="136"/>
    </row>
    <row r="10" spans="1:12">
      <c r="A10" s="247"/>
      <c r="B10" s="141" t="s">
        <v>48</v>
      </c>
      <c r="C10" s="75"/>
      <c r="D10" s="75"/>
      <c r="E10" s="98"/>
      <c r="F10" s="136"/>
      <c r="G10" s="136"/>
      <c r="H10" s="136"/>
      <c r="I10" s="136"/>
      <c r="J10" s="136"/>
      <c r="K10" s="136"/>
      <c r="L10" s="136"/>
    </row>
    <row r="11" spans="1:12">
      <c r="A11" s="247"/>
      <c r="B11" s="141" t="s">
        <v>49</v>
      </c>
      <c r="C11" s="75"/>
      <c r="D11" s="75"/>
      <c r="E11" s="98"/>
      <c r="F11" s="136"/>
      <c r="G11" s="136"/>
      <c r="H11" s="136"/>
      <c r="I11" s="136"/>
      <c r="J11" s="136"/>
      <c r="K11" s="136"/>
      <c r="L11" s="136"/>
    </row>
    <row r="12" spans="1:12">
      <c r="A12" s="247"/>
      <c r="B12" s="141" t="s">
        <v>50</v>
      </c>
      <c r="C12" s="75"/>
      <c r="D12" s="75"/>
      <c r="E12" s="98"/>
      <c r="F12" s="136"/>
      <c r="G12" s="136"/>
      <c r="H12" s="136"/>
      <c r="I12" s="136"/>
      <c r="J12" s="136"/>
      <c r="K12" s="136"/>
      <c r="L12" s="136"/>
    </row>
    <row r="13" spans="1:12">
      <c r="A13" s="247"/>
      <c r="B13" s="141" t="s">
        <v>134</v>
      </c>
      <c r="C13" s="75"/>
      <c r="D13" s="75"/>
      <c r="E13" s="98"/>
      <c r="F13" s="136"/>
      <c r="G13" s="136"/>
      <c r="H13" s="136"/>
      <c r="I13" s="136"/>
      <c r="J13" s="136"/>
      <c r="K13" s="136"/>
      <c r="L13" s="136"/>
    </row>
    <row r="14" spans="1:12">
      <c r="A14" s="247" t="s">
        <v>44</v>
      </c>
      <c r="B14" s="138" t="s">
        <v>47</v>
      </c>
      <c r="C14" s="75"/>
      <c r="D14" s="75"/>
      <c r="E14" s="98"/>
      <c r="F14" s="136"/>
      <c r="G14" s="136"/>
      <c r="H14" s="136"/>
      <c r="I14" s="136"/>
      <c r="J14" s="136"/>
      <c r="K14" s="136"/>
      <c r="L14" s="136"/>
    </row>
    <row r="15" spans="1:12">
      <c r="A15" s="247"/>
      <c r="B15" s="139" t="s">
        <v>52</v>
      </c>
      <c r="C15" s="140">
        <f>C16+C17+C18+C19</f>
        <v>0</v>
      </c>
      <c r="D15" s="140">
        <f>D16+D17+D18+D19</f>
        <v>0</v>
      </c>
      <c r="E15" s="188">
        <f>E16+E17+E18+E19</f>
        <v>0</v>
      </c>
      <c r="F15" s="136"/>
      <c r="G15" s="136"/>
      <c r="H15" s="136"/>
      <c r="I15" s="136"/>
      <c r="J15" s="136"/>
      <c r="K15" s="136"/>
      <c r="L15" s="136"/>
    </row>
    <row r="16" spans="1:12">
      <c r="A16" s="247"/>
      <c r="B16" s="141" t="s">
        <v>48</v>
      </c>
      <c r="C16" s="75"/>
      <c r="D16" s="75"/>
      <c r="E16" s="98"/>
      <c r="F16" s="136"/>
      <c r="G16" s="136"/>
      <c r="H16" s="136"/>
      <c r="I16" s="136"/>
      <c r="J16" s="136"/>
      <c r="K16" s="136"/>
      <c r="L16" s="136"/>
    </row>
    <row r="17" spans="1:12">
      <c r="A17" s="245"/>
      <c r="B17" s="141" t="s">
        <v>49</v>
      </c>
      <c r="C17" s="75"/>
      <c r="D17" s="75"/>
      <c r="E17" s="98"/>
      <c r="F17" s="136"/>
      <c r="G17" s="136"/>
      <c r="H17" s="136"/>
      <c r="I17" s="136"/>
      <c r="J17" s="136"/>
      <c r="K17" s="136"/>
      <c r="L17" s="136"/>
    </row>
    <row r="18" spans="1:12">
      <c r="A18" s="245"/>
      <c r="B18" s="141" t="s">
        <v>50</v>
      </c>
      <c r="C18" s="75"/>
      <c r="D18" s="75"/>
      <c r="E18" s="98"/>
      <c r="F18" s="136"/>
      <c r="G18" s="136"/>
      <c r="H18" s="136"/>
      <c r="I18" s="136"/>
      <c r="J18" s="136"/>
      <c r="K18" s="136"/>
      <c r="L18" s="136"/>
    </row>
    <row r="19" spans="1:12" ht="13.5" thickBot="1">
      <c r="A19" s="248"/>
      <c r="B19" s="189" t="s">
        <v>134</v>
      </c>
      <c r="C19" s="100"/>
      <c r="D19" s="100"/>
      <c r="E19" s="101"/>
      <c r="F19" s="136"/>
      <c r="G19" s="136"/>
      <c r="H19" s="136"/>
      <c r="I19" s="136"/>
      <c r="J19" s="136"/>
      <c r="K19" s="136"/>
      <c r="L19" s="136"/>
    </row>
    <row r="20" spans="1:12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tabSelected="1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G8" sqref="G8"/>
    </sheetView>
  </sheetViews>
  <sheetFormatPr defaultColWidth="9.140625" defaultRowHeight="12.75"/>
  <cols>
    <col min="1" max="1" width="8" style="67" customWidth="1"/>
    <col min="2" max="2" width="19.28515625" style="67" customWidth="1"/>
    <col min="3" max="3" width="15" style="67" customWidth="1"/>
    <col min="4" max="4" width="22.85546875" style="67" customWidth="1"/>
    <col min="5" max="5" width="15.85546875" style="67" customWidth="1"/>
    <col min="6" max="6" width="19.42578125" style="67" customWidth="1"/>
    <col min="7" max="7" width="15.7109375" style="67" customWidth="1"/>
    <col min="8" max="16384" width="9.140625" style="67"/>
  </cols>
  <sheetData>
    <row r="1" spans="1:7">
      <c r="A1" s="65" t="s">
        <v>25</v>
      </c>
      <c r="B1" s="67" t="str">
        <f>'20. LI3'!B1</f>
        <v>JSC " Halyk Bank Georgia"</v>
      </c>
    </row>
    <row r="2" spans="1:7">
      <c r="A2" s="65" t="s">
        <v>26</v>
      </c>
      <c r="B2" s="200">
        <f>'20. LI3'!B2</f>
        <v>43830</v>
      </c>
    </row>
    <row r="3" spans="1:7">
      <c r="B3" s="142"/>
    </row>
    <row r="4" spans="1:7" ht="13.5" thickBot="1">
      <c r="A4" s="91" t="s">
        <v>122</v>
      </c>
      <c r="B4" s="207" t="s">
        <v>131</v>
      </c>
    </row>
    <row r="5" spans="1:7" s="142" customFormat="1">
      <c r="A5" s="143"/>
      <c r="B5" s="72"/>
      <c r="C5" s="144" t="s">
        <v>0</v>
      </c>
      <c r="D5" s="174" t="s">
        <v>1</v>
      </c>
      <c r="E5" s="174" t="s">
        <v>2</v>
      </c>
      <c r="F5" s="174" t="s">
        <v>3</v>
      </c>
      <c r="G5" s="176" t="s">
        <v>4</v>
      </c>
    </row>
    <row r="6" spans="1:7" s="70" customFormat="1" ht="85.5" customHeight="1">
      <c r="A6" s="145"/>
      <c r="B6" s="146"/>
      <c r="C6" s="147" t="s">
        <v>123</v>
      </c>
      <c r="D6" s="146" t="s">
        <v>124</v>
      </c>
      <c r="E6" s="203" t="s">
        <v>125</v>
      </c>
      <c r="F6" s="203" t="s">
        <v>138</v>
      </c>
      <c r="G6" s="202" t="s">
        <v>126</v>
      </c>
    </row>
    <row r="7" spans="1:7">
      <c r="A7" s="145">
        <v>1</v>
      </c>
      <c r="B7" s="148" t="s">
        <v>140</v>
      </c>
      <c r="C7" s="149">
        <f>SUM(C8:C11)</f>
        <v>229577</v>
      </c>
      <c r="D7" s="149">
        <f t="shared" ref="D7:G7" si="0">SUM(D8:D11)</f>
        <v>0</v>
      </c>
      <c r="E7" s="149">
        <f t="shared" si="0"/>
        <v>0</v>
      </c>
      <c r="F7" s="149">
        <f t="shared" si="0"/>
        <v>0</v>
      </c>
      <c r="G7" s="149">
        <f t="shared" si="0"/>
        <v>258129</v>
      </c>
    </row>
    <row r="8" spans="1:7">
      <c r="A8" s="145">
        <v>2</v>
      </c>
      <c r="B8" s="150" t="s">
        <v>68</v>
      </c>
      <c r="C8" s="151">
        <v>229577</v>
      </c>
      <c r="D8" s="126"/>
      <c r="E8" s="126"/>
      <c r="F8" s="126"/>
      <c r="G8" s="127">
        <v>258129</v>
      </c>
    </row>
    <row r="9" spans="1:7">
      <c r="A9" s="145">
        <v>3</v>
      </c>
      <c r="B9" s="150" t="s">
        <v>127</v>
      </c>
      <c r="C9" s="151"/>
      <c r="D9" s="126"/>
      <c r="E9" s="126"/>
      <c r="F9" s="126"/>
      <c r="G9" s="127"/>
    </row>
    <row r="10" spans="1:7" ht="25.5">
      <c r="A10" s="145">
        <v>4</v>
      </c>
      <c r="B10" s="152" t="s">
        <v>128</v>
      </c>
      <c r="C10" s="151"/>
      <c r="D10" s="126"/>
      <c r="E10" s="126"/>
      <c r="F10" s="126"/>
      <c r="G10" s="127"/>
    </row>
    <row r="11" spans="1:7">
      <c r="A11" s="145">
        <v>5</v>
      </c>
      <c r="B11" s="150" t="s">
        <v>129</v>
      </c>
      <c r="C11" s="151"/>
      <c r="D11" s="126"/>
      <c r="E11" s="126"/>
      <c r="F11" s="126"/>
      <c r="G11" s="127"/>
    </row>
    <row r="12" spans="1:7">
      <c r="A12" s="145">
        <v>6</v>
      </c>
      <c r="B12" s="119" t="s">
        <v>111</v>
      </c>
      <c r="C12" s="122">
        <f>SUM(C13:C16)</f>
        <v>0</v>
      </c>
      <c r="D12" s="122">
        <f>SUM(D13:D16)</f>
        <v>0</v>
      </c>
      <c r="E12" s="122">
        <f>SUM(E13:E16)</f>
        <v>0</v>
      </c>
      <c r="F12" s="122">
        <f>SUM(F13:F16)</f>
        <v>0</v>
      </c>
      <c r="G12" s="123">
        <f>SUM(G13:G16)</f>
        <v>0</v>
      </c>
    </row>
    <row r="13" spans="1:7">
      <c r="A13" s="145">
        <v>7</v>
      </c>
      <c r="B13" s="150" t="s">
        <v>68</v>
      </c>
      <c r="C13" s="120"/>
      <c r="D13" s="120"/>
      <c r="E13" s="120"/>
      <c r="F13" s="120"/>
      <c r="G13" s="121"/>
    </row>
    <row r="14" spans="1:7">
      <c r="A14" s="145">
        <v>8</v>
      </c>
      <c r="B14" s="150" t="s">
        <v>127</v>
      </c>
      <c r="C14" s="120"/>
      <c r="D14" s="120"/>
      <c r="E14" s="120"/>
      <c r="F14" s="120"/>
      <c r="G14" s="121"/>
    </row>
    <row r="15" spans="1:7" ht="25.5">
      <c r="A15" s="145">
        <v>9</v>
      </c>
      <c r="B15" s="152" t="s">
        <v>128</v>
      </c>
      <c r="C15" s="120"/>
      <c r="D15" s="120"/>
      <c r="E15" s="120"/>
      <c r="F15" s="120"/>
      <c r="G15" s="121"/>
    </row>
    <row r="16" spans="1:7">
      <c r="A16" s="145">
        <v>10</v>
      </c>
      <c r="B16" s="150" t="s">
        <v>129</v>
      </c>
      <c r="C16" s="120"/>
      <c r="D16" s="120"/>
      <c r="E16" s="120"/>
      <c r="F16" s="120"/>
      <c r="G16" s="121"/>
    </row>
    <row r="17" spans="1:7" ht="25.5">
      <c r="A17" s="145">
        <v>11</v>
      </c>
      <c r="B17" s="119" t="s">
        <v>46</v>
      </c>
      <c r="C17" s="122">
        <f>SUM(C18:C21)</f>
        <v>0</v>
      </c>
      <c r="D17" s="122">
        <f>SUM(D18:D21)</f>
        <v>0</v>
      </c>
      <c r="E17" s="122">
        <f>SUM(E18:E21)</f>
        <v>0</v>
      </c>
      <c r="F17" s="122">
        <f>SUM(F18:F21)</f>
        <v>0</v>
      </c>
      <c r="G17" s="123">
        <f>SUM(G18:G21)</f>
        <v>0</v>
      </c>
    </row>
    <row r="18" spans="1:7">
      <c r="A18" s="145">
        <v>12</v>
      </c>
      <c r="B18" s="150" t="s">
        <v>68</v>
      </c>
      <c r="C18" s="120"/>
      <c r="D18" s="120"/>
      <c r="E18" s="120" t="s">
        <v>6</v>
      </c>
      <c r="F18" s="120"/>
      <c r="G18" s="121"/>
    </row>
    <row r="19" spans="1:7">
      <c r="A19" s="145">
        <v>13</v>
      </c>
      <c r="B19" s="150" t="s">
        <v>127</v>
      </c>
      <c r="C19" s="120"/>
      <c r="D19" s="120"/>
      <c r="E19" s="120"/>
      <c r="F19" s="120"/>
      <c r="G19" s="121"/>
    </row>
    <row r="20" spans="1:7" ht="25.5">
      <c r="A20" s="145">
        <v>14</v>
      </c>
      <c r="B20" s="152" t="s">
        <v>128</v>
      </c>
      <c r="C20" s="120"/>
      <c r="D20" s="120"/>
      <c r="E20" s="120"/>
      <c r="F20" s="120"/>
      <c r="G20" s="121"/>
    </row>
    <row r="21" spans="1:7">
      <c r="A21" s="145">
        <v>15</v>
      </c>
      <c r="B21" s="150" t="s">
        <v>129</v>
      </c>
      <c r="C21" s="120"/>
      <c r="D21" s="120"/>
      <c r="E21" s="120"/>
      <c r="F21" s="120"/>
      <c r="G21" s="121"/>
    </row>
    <row r="22" spans="1:7" ht="13.5" thickBot="1">
      <c r="A22" s="145">
        <v>16</v>
      </c>
      <c r="B22" s="153" t="s">
        <v>130</v>
      </c>
      <c r="C22" s="154">
        <f>C12+C17</f>
        <v>0</v>
      </c>
      <c r="D22" s="154">
        <f>D12+D17</f>
        <v>0</v>
      </c>
      <c r="E22" s="154">
        <f>E12+E17</f>
        <v>0</v>
      </c>
      <c r="F22" s="154">
        <f>F12+F17</f>
        <v>0</v>
      </c>
      <c r="G22" s="155">
        <f>G12+G17</f>
        <v>0</v>
      </c>
    </row>
  </sheetData>
  <pageMargins left="0.7" right="0.7" top="0.75" bottom="0.75" header="0.3" footer="0.3"/>
  <pageSetup scale="75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67" bestFit="1" customWidth="1"/>
    <col min="2" max="2" width="89.140625" style="67" bestFit="1" customWidth="1"/>
    <col min="3" max="3" width="15.140625" style="156" customWidth="1"/>
    <col min="4" max="5" width="13.7109375" style="156" customWidth="1"/>
    <col min="6" max="6" width="16.28515625" style="156" customWidth="1"/>
    <col min="7" max="8" width="13.7109375" style="156" customWidth="1"/>
    <col min="9" max="9" width="17.5703125" style="156" customWidth="1"/>
    <col min="10" max="10" width="14.5703125" style="156" customWidth="1"/>
    <col min="11" max="12" width="13.7109375" style="156" customWidth="1"/>
    <col min="13" max="13" width="15" style="156" customWidth="1"/>
    <col min="14" max="15" width="13.7109375" style="156" customWidth="1"/>
    <col min="16" max="17" width="15.7109375" style="156" customWidth="1"/>
    <col min="18" max="18" width="9.140625" style="156"/>
    <col min="19" max="16384" width="9.140625" style="67"/>
  </cols>
  <sheetData>
    <row r="1" spans="1:15">
      <c r="A1" s="67" t="s">
        <v>25</v>
      </c>
      <c r="B1" s="67" t="str">
        <f>'20. LI3'!B1</f>
        <v>JSC " Halyk Bank Georgia"</v>
      </c>
    </row>
    <row r="2" spans="1:15">
      <c r="A2" s="67" t="s">
        <v>26</v>
      </c>
      <c r="B2" s="198">
        <f>'20. LI3'!B2</f>
        <v>43830</v>
      </c>
    </row>
    <row r="4" spans="1:15" ht="13.5" thickBot="1">
      <c r="A4" s="91" t="s">
        <v>51</v>
      </c>
      <c r="B4" s="185" t="s">
        <v>24</v>
      </c>
    </row>
    <row r="5" spans="1:15">
      <c r="A5" s="77"/>
      <c r="B5" s="157"/>
      <c r="C5" s="173" t="s">
        <v>0</v>
      </c>
      <c r="D5" s="173" t="s">
        <v>1</v>
      </c>
      <c r="E5" s="173" t="s">
        <v>2</v>
      </c>
      <c r="F5" s="173" t="s">
        <v>3</v>
      </c>
      <c r="G5" s="173" t="s">
        <v>4</v>
      </c>
      <c r="H5" s="173" t="s">
        <v>5</v>
      </c>
      <c r="I5" s="173" t="s">
        <v>10</v>
      </c>
      <c r="J5" s="173" t="s">
        <v>11</v>
      </c>
      <c r="K5" s="173" t="s">
        <v>135</v>
      </c>
      <c r="L5" s="173" t="s">
        <v>12</v>
      </c>
      <c r="M5" s="173" t="s">
        <v>13</v>
      </c>
      <c r="N5" s="173" t="s">
        <v>14</v>
      </c>
      <c r="O5" s="158" t="s">
        <v>15</v>
      </c>
    </row>
    <row r="6" spans="1:15" ht="12.75" customHeight="1">
      <c r="A6" s="78"/>
      <c r="B6" s="80"/>
      <c r="C6" s="249" t="s">
        <v>136</v>
      </c>
      <c r="D6" s="249"/>
      <c r="E6" s="249"/>
      <c r="F6" s="251" t="s">
        <v>54</v>
      </c>
      <c r="G6" s="251"/>
      <c r="H6" s="251"/>
      <c r="I6" s="251"/>
      <c r="J6" s="251"/>
      <c r="K6" s="251"/>
      <c r="L6" s="251"/>
      <c r="M6" s="251" t="s">
        <v>60</v>
      </c>
      <c r="N6" s="251"/>
      <c r="O6" s="250"/>
    </row>
    <row r="7" spans="1:15" ht="15" customHeight="1">
      <c r="A7" s="78"/>
      <c r="B7" s="80"/>
      <c r="C7" s="251" t="s">
        <v>141</v>
      </c>
      <c r="D7" s="251" t="s">
        <v>142</v>
      </c>
      <c r="E7" s="251" t="s">
        <v>53</v>
      </c>
      <c r="F7" s="251" t="s">
        <v>55</v>
      </c>
      <c r="G7" s="251"/>
      <c r="H7" s="251" t="s">
        <v>56</v>
      </c>
      <c r="I7" s="251" t="s">
        <v>57</v>
      </c>
      <c r="J7" s="251"/>
      <c r="K7" s="252" t="s">
        <v>58</v>
      </c>
      <c r="L7" s="252"/>
      <c r="M7" s="249" t="s">
        <v>145</v>
      </c>
      <c r="N7" s="249" t="s">
        <v>146</v>
      </c>
      <c r="O7" s="250" t="s">
        <v>61</v>
      </c>
    </row>
    <row r="8" spans="1:15" ht="25.5">
      <c r="A8" s="78"/>
      <c r="B8" s="80"/>
      <c r="C8" s="251"/>
      <c r="D8" s="251"/>
      <c r="E8" s="251"/>
      <c r="F8" s="177" t="s">
        <v>143</v>
      </c>
      <c r="G8" s="177" t="s">
        <v>144</v>
      </c>
      <c r="H8" s="251"/>
      <c r="I8" s="177" t="s">
        <v>141</v>
      </c>
      <c r="J8" s="177" t="s">
        <v>142</v>
      </c>
      <c r="K8" s="178" t="s">
        <v>148</v>
      </c>
      <c r="L8" s="178" t="s">
        <v>59</v>
      </c>
      <c r="M8" s="249"/>
      <c r="N8" s="249"/>
      <c r="O8" s="250"/>
    </row>
    <row r="9" spans="1:15">
      <c r="A9" s="159"/>
      <c r="B9" s="160" t="s">
        <v>45</v>
      </c>
      <c r="C9" s="161"/>
      <c r="D9" s="161"/>
      <c r="E9" s="162"/>
      <c r="F9" s="163"/>
      <c r="G9" s="163"/>
      <c r="H9" s="79"/>
      <c r="I9" s="79"/>
      <c r="J9" s="79"/>
      <c r="K9" s="79"/>
      <c r="L9" s="79"/>
      <c r="M9" s="163"/>
      <c r="N9" s="163"/>
      <c r="O9" s="164"/>
    </row>
    <row r="10" spans="1:15">
      <c r="A10" s="78">
        <v>1</v>
      </c>
      <c r="B10" s="165" t="s">
        <v>52</v>
      </c>
      <c r="C10" s="166">
        <f>SUM(C11:C17)</f>
        <v>0</v>
      </c>
      <c r="D10" s="166">
        <f>SUM(D11:D17)</f>
        <v>0</v>
      </c>
      <c r="E10" s="166">
        <f>SUM(E11:E17)</f>
        <v>0</v>
      </c>
      <c r="F10" s="167">
        <f t="shared" ref="F10:O10" si="0">SUM(F11:F17)</f>
        <v>0</v>
      </c>
      <c r="G10" s="167">
        <f t="shared" si="0"/>
        <v>0</v>
      </c>
      <c r="H10" s="166">
        <f t="shared" si="0"/>
        <v>0</v>
      </c>
      <c r="I10" s="166">
        <f t="shared" si="0"/>
        <v>0</v>
      </c>
      <c r="J10" s="166">
        <f t="shared" si="0"/>
        <v>0</v>
      </c>
      <c r="K10" s="166">
        <f t="shared" si="0"/>
        <v>0</v>
      </c>
      <c r="L10" s="166">
        <f t="shared" si="0"/>
        <v>0</v>
      </c>
      <c r="M10" s="167">
        <f>SUM(M11:M17)</f>
        <v>0</v>
      </c>
      <c r="N10" s="167">
        <f t="shared" si="0"/>
        <v>0</v>
      </c>
      <c r="O10" s="168">
        <f t="shared" si="0"/>
        <v>0</v>
      </c>
    </row>
    <row r="11" spans="1:15">
      <c r="A11" s="78">
        <v>1.1000000000000001</v>
      </c>
      <c r="B11" s="80"/>
      <c r="C11" s="74"/>
      <c r="D11" s="74"/>
      <c r="E11" s="166">
        <f t="shared" ref="E11:E17" si="1">C11+D11</f>
        <v>0</v>
      </c>
      <c r="F11" s="74"/>
      <c r="G11" s="74"/>
      <c r="H11" s="74"/>
      <c r="I11" s="74"/>
      <c r="J11" s="74"/>
      <c r="K11" s="169"/>
      <c r="L11" s="169"/>
      <c r="M11" s="166">
        <f>C11+F11-H11-I11</f>
        <v>0</v>
      </c>
      <c r="N11" s="166">
        <f>D11+G11+H11-J11+K11-L11</f>
        <v>0</v>
      </c>
      <c r="O11" s="168">
        <f t="shared" ref="O11:O17" si="2">M11+N11</f>
        <v>0</v>
      </c>
    </row>
    <row r="12" spans="1:15">
      <c r="A12" s="78">
        <v>1.2</v>
      </c>
      <c r="B12" s="80"/>
      <c r="C12" s="74"/>
      <c r="D12" s="74"/>
      <c r="E12" s="166">
        <f t="shared" si="1"/>
        <v>0</v>
      </c>
      <c r="F12" s="74"/>
      <c r="G12" s="74"/>
      <c r="H12" s="74"/>
      <c r="I12" s="74"/>
      <c r="J12" s="74"/>
      <c r="K12" s="169"/>
      <c r="L12" s="169"/>
      <c r="M12" s="166">
        <f t="shared" ref="M12:M17" si="3">C12+F12-H12-I12</f>
        <v>0</v>
      </c>
      <c r="N12" s="166">
        <f t="shared" ref="N12:N17" si="4">D12+G12+H12-J12+K12-L12</f>
        <v>0</v>
      </c>
      <c r="O12" s="168">
        <f t="shared" si="2"/>
        <v>0</v>
      </c>
    </row>
    <row r="13" spans="1:15">
      <c r="A13" s="78">
        <v>1.3</v>
      </c>
      <c r="B13" s="80"/>
      <c r="C13" s="74"/>
      <c r="D13" s="74"/>
      <c r="E13" s="166">
        <f t="shared" si="1"/>
        <v>0</v>
      </c>
      <c r="F13" s="74"/>
      <c r="G13" s="74"/>
      <c r="H13" s="74"/>
      <c r="I13" s="74"/>
      <c r="J13" s="74"/>
      <c r="K13" s="169"/>
      <c r="L13" s="169"/>
      <c r="M13" s="166">
        <f t="shared" si="3"/>
        <v>0</v>
      </c>
      <c r="N13" s="166">
        <f t="shared" si="4"/>
        <v>0</v>
      </c>
      <c r="O13" s="168">
        <f t="shared" si="2"/>
        <v>0</v>
      </c>
    </row>
    <row r="14" spans="1:15">
      <c r="A14" s="78">
        <v>1.4</v>
      </c>
      <c r="B14" s="80"/>
      <c r="C14" s="74"/>
      <c r="D14" s="74"/>
      <c r="E14" s="166">
        <f t="shared" si="1"/>
        <v>0</v>
      </c>
      <c r="F14" s="74"/>
      <c r="G14" s="74"/>
      <c r="H14" s="74"/>
      <c r="I14" s="74"/>
      <c r="J14" s="74"/>
      <c r="K14" s="169"/>
      <c r="L14" s="169"/>
      <c r="M14" s="166">
        <f t="shared" si="3"/>
        <v>0</v>
      </c>
      <c r="N14" s="166">
        <f t="shared" si="4"/>
        <v>0</v>
      </c>
      <c r="O14" s="168">
        <f t="shared" si="2"/>
        <v>0</v>
      </c>
    </row>
    <row r="15" spans="1:15">
      <c r="A15" s="78">
        <v>1.5</v>
      </c>
      <c r="B15" s="80"/>
      <c r="C15" s="74"/>
      <c r="D15" s="74"/>
      <c r="E15" s="166">
        <f t="shared" si="1"/>
        <v>0</v>
      </c>
      <c r="F15" s="74"/>
      <c r="G15" s="74"/>
      <c r="H15" s="74"/>
      <c r="I15" s="74"/>
      <c r="J15" s="74"/>
      <c r="K15" s="169"/>
      <c r="L15" s="169"/>
      <c r="M15" s="166">
        <f t="shared" si="3"/>
        <v>0</v>
      </c>
      <c r="N15" s="166">
        <f t="shared" si="4"/>
        <v>0</v>
      </c>
      <c r="O15" s="168">
        <f t="shared" si="2"/>
        <v>0</v>
      </c>
    </row>
    <row r="16" spans="1:15">
      <c r="A16" s="78">
        <v>1.6</v>
      </c>
      <c r="B16" s="80"/>
      <c r="C16" s="74"/>
      <c r="D16" s="74"/>
      <c r="E16" s="166">
        <f t="shared" si="1"/>
        <v>0</v>
      </c>
      <c r="F16" s="74"/>
      <c r="G16" s="74"/>
      <c r="H16" s="74"/>
      <c r="I16" s="74"/>
      <c r="J16" s="74"/>
      <c r="K16" s="169"/>
      <c r="L16" s="169"/>
      <c r="M16" s="166">
        <f>C16+F16-H16-I16</f>
        <v>0</v>
      </c>
      <c r="N16" s="166">
        <f t="shared" si="4"/>
        <v>0</v>
      </c>
      <c r="O16" s="168">
        <f t="shared" si="2"/>
        <v>0</v>
      </c>
    </row>
    <row r="17" spans="1:15">
      <c r="A17" s="78" t="s">
        <v>9</v>
      </c>
      <c r="B17" s="80"/>
      <c r="C17" s="74"/>
      <c r="D17" s="74"/>
      <c r="E17" s="166">
        <f t="shared" si="1"/>
        <v>0</v>
      </c>
      <c r="F17" s="74"/>
      <c r="G17" s="74"/>
      <c r="H17" s="74"/>
      <c r="I17" s="74"/>
      <c r="J17" s="74"/>
      <c r="K17" s="169"/>
      <c r="L17" s="169"/>
      <c r="M17" s="166">
        <f t="shared" si="3"/>
        <v>0</v>
      </c>
      <c r="N17" s="166">
        <f t="shared" si="4"/>
        <v>0</v>
      </c>
      <c r="O17" s="168">
        <f t="shared" si="2"/>
        <v>0</v>
      </c>
    </row>
    <row r="18" spans="1:15">
      <c r="A18" s="159"/>
      <c r="B18" s="93" t="s">
        <v>46</v>
      </c>
      <c r="C18" s="161"/>
      <c r="D18" s="161"/>
      <c r="E18" s="161"/>
      <c r="F18" s="161"/>
      <c r="G18" s="161"/>
      <c r="H18" s="161"/>
      <c r="I18" s="161"/>
      <c r="J18" s="161"/>
      <c r="K18" s="170"/>
      <c r="L18" s="170"/>
      <c r="M18" s="161"/>
      <c r="N18" s="161"/>
      <c r="O18" s="171"/>
    </row>
    <row r="19" spans="1:15">
      <c r="A19" s="78">
        <v>2</v>
      </c>
      <c r="B19" s="172" t="s">
        <v>52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>
        <f t="shared" ref="M19" si="5">C19+F19-H19-I19</f>
        <v>0</v>
      </c>
      <c r="N19" s="166">
        <f t="shared" ref="N19" si="6">D19+G19+H19-J19+K19-L19</f>
        <v>0</v>
      </c>
      <c r="O19" s="168">
        <f t="shared" ref="O19" si="7">M19+N19</f>
        <v>0</v>
      </c>
    </row>
    <row r="20" spans="1:15">
      <c r="A20" s="93"/>
      <c r="B20" s="93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s1lWpgtWZZWNgYnt/OEXUOdc0ytXWKU2G52VUrHW2wg=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cMu0DdYuNWJlwHOAL9WN6y7a+05HSohNuuhx1rLgSzo=</DigestValue>
    </Reference>
  </SignedInfo>
  <SignatureValue>L8OQOStED4G5rY8Jjgpw7hX8guye/Ioe/RgQzSZLsT2JAi2GuVa6FjI485BwRU+SAF+n/0fH7Sbd
IC0n/3WhwONCOGyC4mHhOtVDgkurQe+mp8DHBY0TbQZ2M2c2uydGKIQoC10dieqiHVsyyy6rci3t
xmUwJqUU1fxGKl2YzV3YfoPMTjCu9N1+7ybfIBJPBnj83eOWTfmlJWI+lcdcgjTH4An6cbbVlfi6
cIFMAGKOE1VjqOqdQXAu+6DMUGPiywBblbOqR3ESnaddt548tJoKH9NvG9eeKhsr3T0rfH9Dm+YB
gt/+hMq5cpR1U4bxWLHxcZpXq/31R8UL17F+Cw==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HusQFe+fAfZBV8b3Ru0SLcRZ1EzFMAoB/g4yiMjfbpM=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wv4F4XgCJC/a0ga88unPhXsXQLrpJgY7NSyWLIO/ZF8=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kCr8y4iXa0N33I00P4tSR3Yz7a40Ct3zsytGxpEJJbk=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be3kkeyaOHuuJk49+bQBegyUxOkWopnRdmRN/2+CTA8=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lhiYpTnV+01ZIY1DEMxy1p07ZtHK4wtnOi60g/rgzKs=</DigestValue>
      </Reference>
      <Reference URI="/xl/styles.xml?ContentType=application/vnd.openxmlformats-officedocument.spreadsheetml.styles+xml">
        <DigestMethod Algorithm="http://www.w3.org/2001/04/xmlenc#sha256"/>
        <DigestValue>/sn8XBlmLI55y7jGwFroVR/1QvI9YOc0hapcG7Z/iII=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ZXS/AeqBpFDTOopK4v5owFq5xwfsVp4doDnwk8FrFco=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ixj1MzE9qq3wu5Hf9hItUVPSbiVKs6iLta34689xYD4=</DigestValue>
      </Reference>
      <Reference URI="/xl/worksheets/sheet2.xml?ContentType=application/vnd.openxmlformats-officedocument.spreadsheetml.worksheet+xml">
        <DigestMethod Algorithm="http://www.w3.org/2001/04/xmlenc#sha256"/>
        <DigestValue>jONKWTqPxkDWs0pD/DawkHKEnCpBkef3QcQ6f7UAy4E=</DigestValue>
      </Reference>
      <Reference URI="/xl/worksheets/sheet3.xml?ContentType=application/vnd.openxmlformats-officedocument.spreadsheetml.worksheet+xml">
        <DigestMethod Algorithm="http://www.w3.org/2001/04/xmlenc#sha256"/>
        <DigestValue>p1I6Q89yA6pdTq9dcSfvMF0v4y3aHF02+NeFIMCcBmQ=</DigestValue>
      </Reference>
      <Reference URI="/xl/worksheets/sheet4.xml?ContentType=application/vnd.openxmlformats-officedocument.spreadsheetml.worksheet+xml">
        <DigestMethod Algorithm="http://www.w3.org/2001/04/xmlenc#sha256"/>
        <DigestValue>P+cvQI0LqAh75So0fEVIxV+UDGNGE5h0Mj4pPYSgR14=</DigestValue>
      </Reference>
      <Reference URI="/xl/worksheets/sheet5.xml?ContentType=application/vnd.openxmlformats-officedocument.spreadsheetml.worksheet+xml">
        <DigestMethod Algorithm="http://www.w3.org/2001/04/xmlenc#sha256"/>
        <DigestValue>R2uxp8DaWzyB0Fua1pwz/EfpB+B8ciy1P2cQzwafLYg=</DigestValue>
      </Reference>
      <Reference URI="/xl/worksheets/sheet6.xml?ContentType=application/vnd.openxmlformats-officedocument.spreadsheetml.worksheet+xml">
        <DigestMethod Algorithm="http://www.w3.org/2001/04/xmlenc#sha256"/>
        <DigestValue>yTvxvAC+H51er2nAPvKk22nGQcixczfPuCxNrtD7t4A=</DigestValue>
      </Reference>
      <Reference URI="/xl/worksheets/sheet7.xml?ContentType=application/vnd.openxmlformats-officedocument.spreadsheetml.worksheet+xml">
        <DigestMethod Algorithm="http://www.w3.org/2001/04/xmlenc#sha256"/>
        <DigestValue>NwpDq/EU/6bIDaknzadPp+5HWLd0OZk0vyByyTW/aMk=</DigestValue>
      </Reference>
      <Reference URI="/xl/worksheets/sheet8.xml?ContentType=application/vnd.openxmlformats-officedocument.spreadsheetml.worksheet+xml">
        <DigestMethod Algorithm="http://www.w3.org/2001/04/xmlenc#sha256"/>
        <DigestValue>GQv6lG0BXWDbFgNk6fbGOfJ+2/wmvbKZoNZsjrLnXF0=</DigestValue>
      </Reference>
      <Reference URI="/xl/worksheets/sheet9.xml?ContentType=application/vnd.openxmlformats-officedocument.spreadsheetml.worksheet+xml">
        <DigestMethod Algorithm="http://www.w3.org/2001/04/xmlenc#sha256"/>
        <DigestValue>K0bQhud7HdIbwD1Dmbf45EbscBhak0rOqH6WJMwJPs4=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2020-05-15T11:59:10Z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2020-05-15T11:59:10Z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qZmbH0Gqm0RQkLTClJHkZwgL/4SgN9+4tYOCjZ22xi8=</DigestValue>
    </Reference>
    <Reference Type="http://www.w3.org/2000/09/xmldsig#Object" URI="#idOfficeObject">
      <DigestMethod Algorithm="http://www.w3.org/2001/04/xmlenc#sha256"/>
      <DigestValue>IZlNXilvDlFxZWCRyKBTe3Z07JLYgKD+dvGZwujBQz8=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WY3HUYSarTUmDBKIs/jn8cDVTdWOOTx6w8MiT4byn28=</DigestValue>
    </Reference>
  </SignedInfo>
  <SignatureValue>V/LmMDqVfKVG/8EE3RWNod7MYJrnjV7IHL9a6xUGblVVi33+vzzR7HT9dQdkjy0CUl9HG/ake+1u
npA+BI0IlHBXw4HSukRC9uxRDgBGE5KBQP0OHy7ocJjohXG8gNs9JA+ggfhL1MAjl1DsxhDhA5Km
dg9aLLRRBtMSCqVeZTFbK/GOI2oBT2HVXwgORDUf2+QkO+KY5wC+1J9rgmdJ9xsMoTsBFXH0xJQg
ZsEmHTa1Ei7ic5DugYHrqH+xEwG4Fl+aG9XNOyohmaB8GhqQJBLZzbfn1zsQ9dJan+J4p9qkE+PD
W/v53QzYM0AlOTgha0a9Ez/cYd8oZK3EfyRYzQ==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HusQFe+fAfZBV8b3Ru0SLcRZ1EzFMAoB/g4yiMjfbpM=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wv4F4XgCJC/a0ga88unPhXsXQLrpJgY7NSyWLIO/ZF8=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kCr8y4iXa0N33I00P4tSR3Yz7a40Ct3zsytGxpEJJbk=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be3kkeyaOHuuJk49+bQBegyUxOkWopnRdmRN/2+CTA8=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lhiYpTnV+01ZIY1DEMxy1p07ZtHK4wtnOi60g/rgzKs=</DigestValue>
      </Reference>
      <Reference URI="/xl/styles.xml?ContentType=application/vnd.openxmlformats-officedocument.spreadsheetml.styles+xml">
        <DigestMethod Algorithm="http://www.w3.org/2001/04/xmlenc#sha256"/>
        <DigestValue>/sn8XBlmLI55y7jGwFroVR/1QvI9YOc0hapcG7Z/iII=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ZXS/AeqBpFDTOopK4v5owFq5xwfsVp4doDnwk8FrFco=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ixj1MzE9qq3wu5Hf9hItUVPSbiVKs6iLta34689xYD4=</DigestValue>
      </Reference>
      <Reference URI="/xl/worksheets/sheet2.xml?ContentType=application/vnd.openxmlformats-officedocument.spreadsheetml.worksheet+xml">
        <DigestMethod Algorithm="http://www.w3.org/2001/04/xmlenc#sha256"/>
        <DigestValue>jONKWTqPxkDWs0pD/DawkHKEnCpBkef3QcQ6f7UAy4E=</DigestValue>
      </Reference>
      <Reference URI="/xl/worksheets/sheet3.xml?ContentType=application/vnd.openxmlformats-officedocument.spreadsheetml.worksheet+xml">
        <DigestMethod Algorithm="http://www.w3.org/2001/04/xmlenc#sha256"/>
        <DigestValue>p1I6Q89yA6pdTq9dcSfvMF0v4y3aHF02+NeFIMCcBmQ=</DigestValue>
      </Reference>
      <Reference URI="/xl/worksheets/sheet4.xml?ContentType=application/vnd.openxmlformats-officedocument.spreadsheetml.worksheet+xml">
        <DigestMethod Algorithm="http://www.w3.org/2001/04/xmlenc#sha256"/>
        <DigestValue>P+cvQI0LqAh75So0fEVIxV+UDGNGE5h0Mj4pPYSgR14=</DigestValue>
      </Reference>
      <Reference URI="/xl/worksheets/sheet5.xml?ContentType=application/vnd.openxmlformats-officedocument.spreadsheetml.worksheet+xml">
        <DigestMethod Algorithm="http://www.w3.org/2001/04/xmlenc#sha256"/>
        <DigestValue>R2uxp8DaWzyB0Fua1pwz/EfpB+B8ciy1P2cQzwafLYg=</DigestValue>
      </Reference>
      <Reference URI="/xl/worksheets/sheet6.xml?ContentType=application/vnd.openxmlformats-officedocument.spreadsheetml.worksheet+xml">
        <DigestMethod Algorithm="http://www.w3.org/2001/04/xmlenc#sha256"/>
        <DigestValue>yTvxvAC+H51er2nAPvKk22nGQcixczfPuCxNrtD7t4A=</DigestValue>
      </Reference>
      <Reference URI="/xl/worksheets/sheet7.xml?ContentType=application/vnd.openxmlformats-officedocument.spreadsheetml.worksheet+xml">
        <DigestMethod Algorithm="http://www.w3.org/2001/04/xmlenc#sha256"/>
        <DigestValue>NwpDq/EU/6bIDaknzadPp+5HWLd0OZk0vyByyTW/aMk=</DigestValue>
      </Reference>
      <Reference URI="/xl/worksheets/sheet8.xml?ContentType=application/vnd.openxmlformats-officedocument.spreadsheetml.worksheet+xml">
        <DigestMethod Algorithm="http://www.w3.org/2001/04/xmlenc#sha256"/>
        <DigestValue>GQv6lG0BXWDbFgNk6fbGOfJ+2/wmvbKZoNZsjrLnXF0=</DigestValue>
      </Reference>
      <Reference URI="/xl/worksheets/sheet9.xml?ContentType=application/vnd.openxmlformats-officedocument.spreadsheetml.worksheet+xml">
        <DigestMethod Algorithm="http://www.w3.org/2001/04/xmlenc#sha256"/>
        <DigestValue>K0bQhud7HdIbwD1Dmbf45EbscBhak0rOqH6WJMwJPs4=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2020-05-15T13:32:02Z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2020-05-15T13:32:02Z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2020-04-02T10:43:50Z</dcterms:modified>
</cp:coreProperties>
</file>