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585" windowWidth="14805" windowHeight="7530" tabRatio="919" activeTab="1"/>
  </bookViews>
  <sheets>
    <sheet name="Info" sheetId="70" r:id="rId1"/>
    <sheet name="20. LI3" sheetId="67" r:id="rId2"/>
    <sheet name="21. LI4" sheetId="68" r:id="rId3"/>
    <sheet name="22. OR1" sheetId="39" r:id="rId4"/>
    <sheet name="23. OR2" sheetId="40" r:id="rId5"/>
    <sheet name="24. Rem1" sheetId="48" r:id="rId6"/>
    <sheet name="25. Rem 2 " sheetId="72" r:id="rId7"/>
    <sheet name="26. Rem 3" sheetId="50" r:id="rId8"/>
    <sheet name="27. REM 4" sheetId="63" r:id="rId9"/>
  </sheets>
  <externalReferences>
    <externalReference r:id="rId10"/>
    <externalReference r:id="rId11"/>
    <externalReference r:id="rId12"/>
  </externalReferences>
  <definedNames>
    <definedName name="_cur1">'[1]Appl (2)'!$F$2:$F$7200</definedName>
    <definedName name="_cur2">'[1]Appl (2)'!$H$2:$H$7200</definedName>
    <definedName name="_sum1">'[1]Appl (2)'!$E$2:$E$7200</definedName>
    <definedName name="_sum2">'[1]Appl (2)'!$G$2:$G$7200</definedName>
    <definedName name="ACC_BALACC" localSheetId="6">#REF!</definedName>
    <definedName name="ACC_BALACC">#REF!</definedName>
    <definedName name="ACC_CRS" localSheetId="6">#REF!</definedName>
    <definedName name="ACC_CRS">#REF!</definedName>
    <definedName name="ACC_DBS" localSheetId="6">#REF!</definedName>
    <definedName name="ACC_DBS">#REF!</definedName>
    <definedName name="ACC_ISO" localSheetId="6">#REF!</definedName>
    <definedName name="ACC_ISO">#REF!</definedName>
    <definedName name="ACC_SALDO" localSheetId="6">#REF!</definedName>
    <definedName name="ACC_SALDO">#REF!</definedName>
    <definedName name="BS_BALACC" localSheetId="6">#REF!</definedName>
    <definedName name="BS_BALACC">#REF!</definedName>
    <definedName name="BS_BALANCE" localSheetId="6">#REF!</definedName>
    <definedName name="BS_BALANCE">#REF!</definedName>
    <definedName name="BS_CR" localSheetId="6">#REF!</definedName>
    <definedName name="BS_CR">#REF!</definedName>
    <definedName name="BS_CR_EQU" localSheetId="6">#REF!</definedName>
    <definedName name="BS_CR_EQU">#REF!</definedName>
    <definedName name="BS_DB" localSheetId="6">#REF!</definedName>
    <definedName name="BS_DB">#REF!</definedName>
    <definedName name="BS_DB_EQU" localSheetId="6">#REF!</definedName>
    <definedName name="BS_DB_EQU">#REF!</definedName>
    <definedName name="BS_DT" localSheetId="6">#REF!</definedName>
    <definedName name="BS_DT">#REF!</definedName>
    <definedName name="BS_ISO" localSheetId="6">#REF!</definedName>
    <definedName name="BS_ISO">#REF!</definedName>
    <definedName name="CurrentDate" localSheetId="6">#REF!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B2" i="63" l="1"/>
  <c r="B1" i="63"/>
  <c r="B2" i="50"/>
  <c r="B1" i="50"/>
  <c r="B2" i="72"/>
  <c r="B1" i="72"/>
  <c r="B2" i="48"/>
  <c r="B1" i="48"/>
  <c r="B2" i="40"/>
  <c r="B1" i="40"/>
  <c r="B2" i="39"/>
  <c r="B1" i="39"/>
  <c r="B2" i="68"/>
  <c r="B1" i="68"/>
  <c r="E10" i="40" l="1"/>
  <c r="D10" i="40"/>
  <c r="C10" i="40"/>
  <c r="D15" i="48" l="1"/>
  <c r="E15" i="48"/>
  <c r="F15" i="48"/>
  <c r="E32" i="67"/>
  <c r="E31" i="67"/>
  <c r="E30" i="67"/>
  <c r="E29" i="67"/>
  <c r="E28" i="67"/>
  <c r="E27" i="67"/>
  <c r="E26" i="67"/>
  <c r="E25" i="67"/>
  <c r="S19" i="67"/>
  <c r="E19" i="67" s="1"/>
  <c r="S18" i="67"/>
  <c r="E18" i="67" s="1"/>
  <c r="E17" i="67"/>
  <c r="E16" i="67"/>
  <c r="E15" i="67"/>
  <c r="E14" i="67"/>
  <c r="N13" i="67"/>
  <c r="E13" i="67" s="1"/>
  <c r="E12" i="67"/>
  <c r="E11" i="67"/>
  <c r="E10" i="67"/>
  <c r="E9" i="67"/>
  <c r="C20" i="67"/>
  <c r="D20" i="67"/>
  <c r="F20" i="67"/>
  <c r="G20" i="67"/>
  <c r="H20" i="67"/>
  <c r="I20" i="67"/>
  <c r="J20" i="67"/>
  <c r="K20" i="67"/>
  <c r="L20" i="67"/>
  <c r="M20" i="67"/>
  <c r="O20" i="67"/>
  <c r="P20" i="67"/>
  <c r="Q20" i="67"/>
  <c r="R20" i="67"/>
  <c r="E20" i="67" l="1"/>
  <c r="S20" i="67"/>
  <c r="N20" i="67"/>
  <c r="F10" i="40" l="1"/>
  <c r="G10" i="40" s="1"/>
  <c r="N19" i="63"/>
  <c r="M19" i="63"/>
  <c r="O19" i="63" s="1"/>
  <c r="G22" i="50" l="1"/>
  <c r="G17" i="50"/>
  <c r="F17" i="50"/>
  <c r="E17" i="50"/>
  <c r="D17" i="50"/>
  <c r="D22" i="50" s="1"/>
  <c r="C17" i="50"/>
  <c r="G12" i="50"/>
  <c r="F12" i="50"/>
  <c r="E12" i="50"/>
  <c r="D12" i="50"/>
  <c r="C12" i="50"/>
  <c r="G7" i="50"/>
  <c r="F7" i="50"/>
  <c r="E7" i="50"/>
  <c r="D7" i="50"/>
  <c r="C7" i="50"/>
  <c r="F7" i="48"/>
  <c r="E7" i="48"/>
  <c r="D7" i="48"/>
  <c r="D22" i="48" s="1"/>
  <c r="M41" i="67"/>
  <c r="L41" i="67"/>
  <c r="K41" i="67"/>
  <c r="J41" i="67"/>
  <c r="I41" i="67"/>
  <c r="H41" i="67"/>
  <c r="G41" i="67"/>
  <c r="F41" i="67"/>
  <c r="E41" i="67"/>
  <c r="D41" i="67"/>
  <c r="C41" i="67"/>
  <c r="N40" i="67"/>
  <c r="N39" i="67"/>
  <c r="N38" i="67"/>
  <c r="O33" i="67"/>
  <c r="N33" i="67"/>
  <c r="M33" i="67"/>
  <c r="L33" i="67"/>
  <c r="K33" i="67"/>
  <c r="J33" i="67"/>
  <c r="I33" i="67"/>
  <c r="H33" i="67"/>
  <c r="G33" i="67"/>
  <c r="F33" i="67"/>
  <c r="E33" i="67"/>
  <c r="D33" i="67"/>
  <c r="C33" i="67"/>
  <c r="P32" i="67"/>
  <c r="P31" i="67"/>
  <c r="P30" i="67"/>
  <c r="P29" i="67"/>
  <c r="P28" i="67"/>
  <c r="P27" i="67"/>
  <c r="P26" i="67"/>
  <c r="P25" i="67"/>
  <c r="T19" i="67"/>
  <c r="T16" i="67"/>
  <c r="T15" i="67"/>
  <c r="T14" i="67"/>
  <c r="T13" i="67"/>
  <c r="T12" i="67"/>
  <c r="T11" i="67"/>
  <c r="T10" i="67"/>
  <c r="T9" i="67"/>
  <c r="F22" i="50" l="1"/>
  <c r="C22" i="50"/>
  <c r="F22" i="48"/>
  <c r="P33" i="67"/>
  <c r="E22" i="48"/>
  <c r="T20" i="67"/>
  <c r="N41" i="67"/>
  <c r="E22" i="50"/>
  <c r="E15" i="72"/>
  <c r="D15" i="72"/>
  <c r="C15" i="72"/>
  <c r="E9" i="72"/>
  <c r="D9" i="72"/>
  <c r="C9" i="72"/>
  <c r="N12" i="63" l="1"/>
  <c r="N13" i="63"/>
  <c r="N14" i="63"/>
  <c r="N15" i="63"/>
  <c r="N16" i="63"/>
  <c r="N17" i="63"/>
  <c r="N11" i="63"/>
  <c r="M16" i="63"/>
  <c r="M12" i="63"/>
  <c r="M13" i="63"/>
  <c r="M14" i="63"/>
  <c r="M15" i="63"/>
  <c r="M17" i="63"/>
  <c r="M11" i="63"/>
  <c r="E11" i="63"/>
  <c r="E17" i="63"/>
  <c r="D10" i="63"/>
  <c r="C10" i="63"/>
  <c r="F10" i="63"/>
  <c r="G10" i="63"/>
  <c r="H10" i="63"/>
  <c r="I10" i="63"/>
  <c r="J10" i="63"/>
  <c r="K10" i="63"/>
  <c r="L10" i="63"/>
  <c r="N10" i="63" l="1"/>
  <c r="M10" i="63"/>
  <c r="O17" i="63"/>
  <c r="O11" i="63"/>
  <c r="O12" i="63"/>
  <c r="O13" i="63"/>
  <c r="O14" i="63"/>
  <c r="O15" i="63"/>
  <c r="O16" i="63"/>
  <c r="E12" i="63"/>
  <c r="E13" i="63"/>
  <c r="E14" i="63"/>
  <c r="E15" i="63"/>
  <c r="E16" i="63"/>
  <c r="E10" i="63" l="1"/>
  <c r="O10" i="63"/>
</calcChain>
</file>

<file path=xl/sharedStrings.xml><?xml version="1.0" encoding="utf-8"?>
<sst xmlns="http://schemas.openxmlformats.org/spreadsheetml/2006/main" count="328" uniqueCount="217">
  <si>
    <t>a</t>
  </si>
  <si>
    <t>b</t>
  </si>
  <si>
    <t>c</t>
  </si>
  <si>
    <t>d</t>
  </si>
  <si>
    <t>e</t>
  </si>
  <si>
    <t>T</t>
  </si>
  <si>
    <t>T-1</t>
  </si>
  <si>
    <t>T-2</t>
  </si>
  <si>
    <t>f</t>
  </si>
  <si>
    <t xml:space="preserve">                                                                </t>
  </si>
  <si>
    <t>XXX</t>
  </si>
  <si>
    <t>x</t>
  </si>
  <si>
    <t>.....</t>
  </si>
  <si>
    <t>g</t>
  </si>
  <si>
    <t>h</t>
  </si>
  <si>
    <t>j</t>
  </si>
  <si>
    <t>k</t>
  </si>
  <si>
    <t>l</t>
  </si>
  <si>
    <t>m</t>
  </si>
  <si>
    <t>Table N</t>
  </si>
  <si>
    <t>Consolidation by entities</t>
  </si>
  <si>
    <t>Content</t>
  </si>
  <si>
    <t>Information about historical operational losses</t>
  </si>
  <si>
    <t>Differences between accounting and regulatory scopes of consolidation</t>
  </si>
  <si>
    <t>Operational risks - basic indicator approach</t>
  </si>
  <si>
    <t xml:space="preserve"> Remuneration awarded during the reporting period</t>
  </si>
  <si>
    <t>Special payments</t>
  </si>
  <si>
    <t>Shares owned by senior management</t>
  </si>
  <si>
    <t>Bank:</t>
  </si>
  <si>
    <t>Date:</t>
  </si>
  <si>
    <t>Table 21</t>
  </si>
  <si>
    <t>Name of Entity</t>
  </si>
  <si>
    <t>Method of Accounting consolidation</t>
  </si>
  <si>
    <t>Full Consolidation</t>
  </si>
  <si>
    <t>Proportional Consolidation</t>
  </si>
  <si>
    <t>Not consolidated</t>
  </si>
  <si>
    <t>Method of regulatory consolidation</t>
  </si>
  <si>
    <t>Description</t>
  </si>
  <si>
    <t>Neither consolidated nor deducted</t>
  </si>
  <si>
    <t>Deducted</t>
  </si>
  <si>
    <t>Table 23</t>
  </si>
  <si>
    <t>Net interest income</t>
  </si>
  <si>
    <t>Total Non-Interest Income</t>
  </si>
  <si>
    <t>Total income (1+2-3)</t>
  </si>
  <si>
    <t>Table 25</t>
  </si>
  <si>
    <t>Guaranteed bonuses</t>
  </si>
  <si>
    <t>Sign-on awards</t>
  </si>
  <si>
    <t>Severance payments</t>
  </si>
  <si>
    <t>Senior management</t>
  </si>
  <si>
    <t>Other material risk takers</t>
  </si>
  <si>
    <t>Number of employees</t>
  </si>
  <si>
    <t>Of which cash-based</t>
  </si>
  <si>
    <t>Of which shares</t>
  </si>
  <si>
    <t>Of which share-linked instruments</t>
  </si>
  <si>
    <t>Table 27</t>
  </si>
  <si>
    <t>Total amount:</t>
  </si>
  <si>
    <t>Total (a+b)</t>
  </si>
  <si>
    <t>Changes during the reporting period</t>
  </si>
  <si>
    <t>Awarded during the period</t>
  </si>
  <si>
    <t>Vesting</t>
  </si>
  <si>
    <t>Reduction during the period</t>
  </si>
  <si>
    <t>Other Changes</t>
  </si>
  <si>
    <t>Sell</t>
  </si>
  <si>
    <t>Amount of shares at the end of the reporting period</t>
  </si>
  <si>
    <t>Total(k+l)</t>
  </si>
  <si>
    <t>Assets (as reported in published IFRS financial statements)</t>
  </si>
  <si>
    <t>Carrying Values as reported in published IFRS financial statements</t>
  </si>
  <si>
    <t>Carrying Values per IFRS under scope of regulatory consolidation (stand-alone)</t>
  </si>
  <si>
    <t>Carrying values as reported in published stand-alone financial statements per local accounting rules (stand-alone)</t>
  </si>
  <si>
    <t>Notes</t>
  </si>
  <si>
    <t>Reconciliation with standardized regulatory reporting format</t>
  </si>
  <si>
    <t>Cash</t>
  </si>
  <si>
    <t>Due from NBG</t>
  </si>
  <si>
    <t>Due from Banks</t>
  </si>
  <si>
    <t>Dealing Securities</t>
  </si>
  <si>
    <t>Investment Securities</t>
  </si>
  <si>
    <t>Total Loans</t>
  </si>
  <si>
    <t>Less: Loan Loss Reserves</t>
  </si>
  <si>
    <t xml:space="preserve">Net Loans </t>
  </si>
  <si>
    <t>Accrued Interest and Dividends Receivable</t>
  </si>
  <si>
    <t>Other Real Estate Owned &amp; Repossessed Assets</t>
  </si>
  <si>
    <t>Equity Investments</t>
  </si>
  <si>
    <t>Fixed Assets and Intangible Assets</t>
  </si>
  <si>
    <t>Other Assets</t>
  </si>
  <si>
    <t>TOTAL ASSETS</t>
  </si>
  <si>
    <t>Total assets</t>
  </si>
  <si>
    <t xml:space="preserve">Liabilities (as reported in published IFRS financial statements)  </t>
  </si>
  <si>
    <t>Carrying Values per local accounting rules under scope of regulatory consolidation (stand-alone)</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</si>
  <si>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</si>
  <si>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</si>
  <si>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</si>
  <si>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</si>
  <si>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</si>
  <si>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</si>
  <si>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</si>
  <si>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</si>
  <si>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</si>
  <si>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</si>
  <si>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Total liabilities</t>
  </si>
  <si>
    <t>Equity (as reported in published IFRS financial statements)</t>
  </si>
  <si>
    <t xml:space="preserve">Common Stock </t>
  </si>
  <si>
    <t>Preferred Stock</t>
  </si>
  <si>
    <t>Less: Repurchased Shares</t>
  </si>
  <si>
    <t>Share Premium</t>
  </si>
  <si>
    <t>General Reserves</t>
  </si>
  <si>
    <t>Retained Earnings</t>
  </si>
  <si>
    <t>Asset Revaluation Reserves</t>
  </si>
  <si>
    <t>Total equity</t>
  </si>
  <si>
    <t>Table 22</t>
  </si>
  <si>
    <t>Total amount of losses</t>
  </si>
  <si>
    <t>Total amount of losses, exceeding GEL 10,000</t>
  </si>
  <si>
    <t>Number of events with losses exceeding GEL 10,000</t>
  </si>
  <si>
    <t>Total amount of 5 biggest losses</t>
  </si>
  <si>
    <t>Table 24</t>
  </si>
  <si>
    <t>Supervisory Board</t>
  </si>
  <si>
    <t>Fixed remuneration</t>
  </si>
  <si>
    <t>Total fixed remuneration (3+5+7)</t>
  </si>
  <si>
    <t>Of which: deferred</t>
  </si>
  <si>
    <t>Of which: shares or other share-linked instruments</t>
  </si>
  <si>
    <t>Of which deferred</t>
  </si>
  <si>
    <t>Of which other forms</t>
  </si>
  <si>
    <t>Variable remuneration</t>
  </si>
  <si>
    <t>Total variable remuneration (11+13+15)</t>
  </si>
  <si>
    <t>Of which shares or other share-linked instruments</t>
  </si>
  <si>
    <t>Total remuneration</t>
  </si>
  <si>
    <t>Table 26</t>
  </si>
  <si>
    <t>Total amount of outstanding deferred remuneration</t>
  </si>
  <si>
    <t>Of  which  Total amount of outstanding deferred and retained remuneration exposed to ex post explicit and/or implicit adjustment</t>
  </si>
  <si>
    <t>Total amount of reduction during the year due to ex post explicit adjustments</t>
  </si>
  <si>
    <t>Total amount of deferred remuneration paid out in the financial year</t>
  </si>
  <si>
    <t>Shares</t>
  </si>
  <si>
    <t>Share-linked instruments</t>
  </si>
  <si>
    <t>Other</t>
  </si>
  <si>
    <t>Total</t>
  </si>
  <si>
    <t>Information about deferred and retained remuneration</t>
  </si>
  <si>
    <t>Average of sums of net interest and net non-interest income  during last three years</t>
  </si>
  <si>
    <t>Risk Weighted asset (RWA)</t>
  </si>
  <si>
    <t>Of which other instruments</t>
  </si>
  <si>
    <t>I</t>
  </si>
  <si>
    <t>Amount of shares at the beginning of the reporting period</t>
  </si>
  <si>
    <t>Total Equity Capital</t>
  </si>
  <si>
    <t>Total amount of reduction during the year due to ex post implicit adjustments</t>
  </si>
  <si>
    <t>less: income (loss) from selling property</t>
  </si>
  <si>
    <t>Board of Directors</t>
  </si>
  <si>
    <t>Unvested</t>
  </si>
  <si>
    <t>Vested</t>
  </si>
  <si>
    <t>Of which: Unvested</t>
  </si>
  <si>
    <t>Of which: Vested</t>
  </si>
  <si>
    <t>Unvested (a+d-f-g)</t>
  </si>
  <si>
    <t xml:space="preserve">Vested (b+e+f-h+i-j) </t>
  </si>
  <si>
    <t>Table  20</t>
  </si>
  <si>
    <t>Purchase</t>
  </si>
  <si>
    <t>Total amount</t>
  </si>
  <si>
    <t>Banks shall disclose information required by this Annex in annual Pillar 3 reports according to the decree N92/04 of the Governor of the National Bank of Georgia on “Disclosure requirements for commercial banks within Pillar 3” .</t>
  </si>
  <si>
    <t>*</t>
  </si>
  <si>
    <t>**</t>
  </si>
  <si>
    <t>***</t>
  </si>
  <si>
    <t>****</t>
  </si>
  <si>
    <t>*****</t>
  </si>
  <si>
    <t>******</t>
  </si>
  <si>
    <t>*******</t>
  </si>
  <si>
    <t>********</t>
  </si>
  <si>
    <t>*********</t>
  </si>
  <si>
    <t>Cash and cash equivalents</t>
  </si>
  <si>
    <t xml:space="preserve">Loans and advances to banks </t>
  </si>
  <si>
    <t>Derivative financial assets</t>
  </si>
  <si>
    <t>Investment securities</t>
  </si>
  <si>
    <t xml:space="preserve">Loans to customers </t>
  </si>
  <si>
    <t>Intangible assets</t>
  </si>
  <si>
    <t>Property and equipment</t>
  </si>
  <si>
    <t>Right of use assets</t>
  </si>
  <si>
    <t>Other financial assets</t>
  </si>
  <si>
    <t>Other non-financial assets</t>
  </si>
  <si>
    <t>Loans from banks and other financial institutions</t>
  </si>
  <si>
    <t>Derivative financial liabilities</t>
  </si>
  <si>
    <t>Customer accounts</t>
  </si>
  <si>
    <t>Current income tax liabilities</t>
  </si>
  <si>
    <t>Deferred income tax liability</t>
  </si>
  <si>
    <t>Lease liabilities</t>
  </si>
  <si>
    <t>Other liabilities</t>
  </si>
  <si>
    <t>Subordinated debt</t>
  </si>
  <si>
    <t>Share capital</t>
  </si>
  <si>
    <t>Available-for-sale reserve</t>
  </si>
  <si>
    <t>Retained earnings</t>
  </si>
  <si>
    <t>* Derivative financial assets</t>
  </si>
  <si>
    <t xml:space="preserve">*** Loans to customers </t>
  </si>
  <si>
    <t>**** Intangible assets</t>
  </si>
  <si>
    <t>****** Right of use assets</t>
  </si>
  <si>
    <t>******** Other financial assets</t>
  </si>
  <si>
    <t>********* Other non-financial assets</t>
  </si>
  <si>
    <t>* Loans from banks and other financial institutions</t>
  </si>
  <si>
    <t>** Derivative financial liabilities</t>
  </si>
  <si>
    <t>*** Customer accounts</t>
  </si>
  <si>
    <t>**** Current income tax liabilities</t>
  </si>
  <si>
    <t>***** Deferred income tax liability</t>
  </si>
  <si>
    <t>******* Other liabilities</t>
  </si>
  <si>
    <t>Current income tax asset</t>
  </si>
  <si>
    <t>******* Current income tax asset</t>
  </si>
  <si>
    <t>The audited statement in this article includes changes in fair value arising on financial derivatives. In the NBG methodology this asset is not segregated separately, so it is included in other financial assets.</t>
  </si>
  <si>
    <t>The audited report uses IFRS reservation rules, also includes deferred fees</t>
  </si>
  <si>
    <t>The audited statement includes an asset acquisition of which for NBG was after the end of the reporting year.</t>
  </si>
  <si>
    <t>The audit recommendation adjusted the Right of use assets, in particular, reduced the maturity of assets borrowed according to the standard and, consequently, the value of the asset</t>
  </si>
  <si>
    <t>Advance income tax paid in the audited statement is deducted from the income tax liability;</t>
  </si>
  <si>
    <t>Prepayments in the audited report are included in other non-financial assets and in the NBG report in other financial assets.</t>
  </si>
  <si>
    <t>The reason is the same as in the case of Derivative financial assets and represents the netting of mutual liabilities and receivables.</t>
  </si>
  <si>
    <t>Advance income tax is deducted from the income tax liability in the audited statement and the income tax liability is adjusted.</t>
  </si>
  <si>
    <t>The audit report specifies the deferred income tax liability;</t>
  </si>
  <si>
    <t>1. Under IFRS amounts on transit(temporary) accounts are netted with borrowed funds, while according to local accounting they are represented in other financial assets. 2. Prepayments in the audited report is shown in other non-financial assets and in the NBG report - in other financial assets.</t>
  </si>
  <si>
    <t>1. As mentioned above, under IFRS amounts on transit(temporary) accounts are netted with borrowed funds, while according to local accounting they are represented in assets. 2. In the NBG statement the Certificate of Deposit of the Ministry of Finance is shown Customer accounts, and in the financial statements - in the Loans from banks and other financial institutions.</t>
  </si>
  <si>
    <t>1. Difference is caused by  loan drawdown account balances of the borrowers, which is included in Customer Accounts according to audited report. 2. In the NBG statement the Certificate of Deposit of the Ministry of Finance is shown in this article, and in the financial statements - in the Loans from banks and other financial institutions.</t>
  </si>
  <si>
    <t>1. The non-amortized portion of the lending fee paid by customers in advance is deducted in the audited statement with the loan portfolio, while in the NBG report it is shown in other liabilities. 2.  Difference is caused by  loan drawdown account balances of the borrowers, which is included in Customer Accounts according to audited report.</t>
  </si>
  <si>
    <t>31.12.2020</t>
  </si>
  <si>
    <t>Disclosure of differences between IFRS and local accounting standard (supervisory reports figures)</t>
  </si>
  <si>
    <t xml:space="preserve">Date: </t>
  </si>
  <si>
    <t>JSC "CREDO BANK"</t>
  </si>
  <si>
    <t>Note</t>
  </si>
  <si>
    <t>The bank has restored supervisory capital buffers since May 2021 which were alleviated for covid-19 stress</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</si>
</sst>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95">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1"/>
      <color theme="1"/>
      <name val="Sylfaen"/>
      <family val="1"/>
    </font>
    <font>
      <u/>
      <sz val="10"/>
      <color indexed="12"/>
      <name val="Calibri"/>
      <family val="2"/>
      <scheme val="minor"/>
    </font>
    <font>
      <sz val="10"/>
      <name val="Calibri"/>
      <family val="2"/>
      <scheme val="minor"/>
    </font>
    <font>
      <b/>
      <sz val="12"/>
      <name val="Calibri"/>
      <family val="2"/>
      <scheme val="minor"/>
    </font>
    <font>
      <sz val="10"/>
      <color theme="1"/>
      <name val="Arial"/>
      <family val="2"/>
    </font>
    <font>
      <b/>
      <sz val="10"/>
      <color theme="1"/>
      <name val="Arial"/>
      <family val="2"/>
    </font>
    <font>
      <b/>
      <i/>
      <u/>
      <sz val="10"/>
      <color theme="1"/>
      <name val="Arial"/>
      <family val="2"/>
    </font>
    <font>
      <sz val="10"/>
      <color theme="1"/>
      <name val="Segoe UI"/>
      <family val="2"/>
    </font>
    <font>
      <sz val="10"/>
      <color theme="1"/>
      <name val="Times New Roman"/>
      <family val="1"/>
    </font>
    <font>
      <b/>
      <sz val="11"/>
      <color theme="1"/>
      <name val="Calibri"/>
      <family val="2"/>
      <scheme val="minor"/>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s>
  <borders count="5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s>
  <cellStyleXfs count="2095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9" fillId="0" borderId="0"/>
    <xf numFmtId="168" fontId="10" fillId="36" borderId="0"/>
    <xf numFmtId="169" fontId="10" fillId="36" borderId="0"/>
    <xf numFmtId="168" fontId="10" fillId="36" borderId="0"/>
    <xf numFmtId="0" fontId="11" fillId="37" borderId="0" applyNumberFormat="0" applyBorder="0" applyAlignment="0" applyProtection="0"/>
    <xf numFmtId="0" fontId="3" fillId="12"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0" fontId="11"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3" fillId="16"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0" fontId="11"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3" fillId="20"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0" fontId="11"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3" fillId="24"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0" fontId="11"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3" fillId="28"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0" fontId="11"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3" fillId="3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0" fontId="11"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3" fillId="1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0" fontId="11"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3" fillId="17"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0" fontId="11"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0" fontId="11" fillId="44" borderId="0" applyNumberFormat="0" applyBorder="0" applyAlignment="0" applyProtection="0"/>
    <xf numFmtId="0" fontId="11" fillId="45" borderId="0" applyNumberFormat="0" applyBorder="0" applyAlignment="0" applyProtection="0"/>
    <xf numFmtId="0" fontId="3" fillId="21"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0" fontId="11"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0" fontId="11" fillId="45" borderId="0" applyNumberFormat="0" applyBorder="0" applyAlignment="0" applyProtection="0"/>
    <xf numFmtId="0" fontId="11" fillId="40" borderId="0" applyNumberFormat="0" applyBorder="0" applyAlignment="0" applyProtection="0"/>
    <xf numFmtId="0" fontId="3" fillId="25"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0" fontId="11"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0" fontId="11" fillId="43" borderId="0" applyNumberFormat="0" applyBorder="0" applyAlignment="0" applyProtection="0"/>
    <xf numFmtId="0" fontId="3" fillId="29"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0" fontId="11"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3" fillId="33"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0" fontId="11"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0" fontId="11" fillId="46" borderId="0" applyNumberFormat="0" applyBorder="0" applyAlignment="0" applyProtection="0"/>
    <xf numFmtId="0" fontId="13" fillId="47" borderId="0" applyNumberFormat="0" applyBorder="0" applyAlignment="0" applyProtection="0"/>
    <xf numFmtId="0" fontId="14" fillId="14"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0" fontId="13" fillId="47"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0" fontId="13" fillId="47" borderId="0" applyNumberFormat="0" applyBorder="0" applyAlignment="0" applyProtection="0"/>
    <xf numFmtId="0" fontId="13" fillId="44" borderId="0" applyNumberFormat="0" applyBorder="0" applyAlignment="0" applyProtection="0"/>
    <xf numFmtId="0" fontId="14" fillId="18"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3" fillId="4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14" fillId="22"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3" fillId="45"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3" fillId="45" borderId="0" applyNumberFormat="0" applyBorder="0" applyAlignment="0" applyProtection="0"/>
    <xf numFmtId="0" fontId="13" fillId="48" borderId="0" applyNumberFormat="0" applyBorder="0" applyAlignment="0" applyProtection="0"/>
    <xf numFmtId="0" fontId="14" fillId="26"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0" fontId="13" fillId="48"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9" borderId="0" applyNumberFormat="0" applyBorder="0" applyAlignment="0" applyProtection="0"/>
    <xf numFmtId="0" fontId="14" fillId="30"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0" fontId="13" fillId="49"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50" borderId="0" applyNumberFormat="0" applyBorder="0" applyAlignment="0" applyProtection="0"/>
    <xf numFmtId="0" fontId="14" fillId="34"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0" fontId="13" fillId="5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0" fontId="13" fillId="50"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3" fillId="52" borderId="0" applyNumberFormat="0" applyBorder="0" applyAlignment="0" applyProtection="0"/>
    <xf numFmtId="0" fontId="13" fillId="53" borderId="0" applyNumberFormat="0" applyBorder="0" applyAlignment="0" applyProtection="0"/>
    <xf numFmtId="0" fontId="14" fillId="11"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0" fontId="13" fillId="53"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3" fillId="56" borderId="0" applyNumberFormat="0" applyBorder="0" applyAlignment="0" applyProtection="0"/>
    <xf numFmtId="0" fontId="13" fillId="57" borderId="0" applyNumberFormat="0" applyBorder="0" applyAlignment="0" applyProtection="0"/>
    <xf numFmtId="0" fontId="14" fillId="15"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0" fontId="13" fillId="57"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1" fillId="54" borderId="0" applyNumberFormat="0" applyBorder="0" applyAlignment="0" applyProtection="0"/>
    <xf numFmtId="0" fontId="11" fillId="58" borderId="0" applyNumberFormat="0" applyBorder="0" applyAlignment="0" applyProtection="0"/>
    <xf numFmtId="0" fontId="13" fillId="55" borderId="0" applyNumberFormat="0" applyBorder="0" applyAlignment="0" applyProtection="0"/>
    <xf numFmtId="0" fontId="13" fillId="59" borderId="0" applyNumberFormat="0" applyBorder="0" applyAlignment="0" applyProtection="0"/>
    <xf numFmtId="0" fontId="14" fillId="1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0" fontId="13" fillId="5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3" fillId="55" borderId="0" applyNumberFormat="0" applyBorder="0" applyAlignment="0" applyProtection="0"/>
    <xf numFmtId="0" fontId="13" fillId="48" borderId="0" applyNumberFormat="0" applyBorder="0" applyAlignment="0" applyProtection="0"/>
    <xf numFmtId="0" fontId="14" fillId="23"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0" fontId="13" fillId="4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1" fillId="60" borderId="0" applyNumberFormat="0" applyBorder="0" applyAlignment="0" applyProtection="0"/>
    <xf numFmtId="0" fontId="11" fillId="51" borderId="0" applyNumberFormat="0" applyBorder="0" applyAlignment="0" applyProtection="0"/>
    <xf numFmtId="0" fontId="13" fillId="52" borderId="0" applyNumberFormat="0" applyBorder="0" applyAlignment="0" applyProtection="0"/>
    <xf numFmtId="0" fontId="13" fillId="49" borderId="0" applyNumberFormat="0" applyBorder="0" applyAlignment="0" applyProtection="0"/>
    <xf numFmtId="0" fontId="14" fillId="27"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0" fontId="13" fillId="49"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1" fillId="54" borderId="0" applyNumberFormat="0" applyBorder="0" applyAlignment="0" applyProtection="0"/>
    <xf numFmtId="0" fontId="11" fillId="61" borderId="0" applyNumberFormat="0" applyBorder="0" applyAlignment="0" applyProtection="0"/>
    <xf numFmtId="0" fontId="13" fillId="61" borderId="0" applyNumberFormat="0" applyBorder="0" applyAlignment="0" applyProtection="0"/>
    <xf numFmtId="0" fontId="13" fillId="62" borderId="0" applyNumberFormat="0" applyBorder="0" applyAlignment="0" applyProtection="0"/>
    <xf numFmtId="0" fontId="14" fillId="31"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0" fontId="13" fillId="62"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6" fillId="38" borderId="0" applyNumberFormat="0" applyBorder="0" applyAlignment="0" applyProtection="0"/>
    <xf numFmtId="0" fontId="17" fillId="5"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0" fontId="16" fillId="3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0" fontId="16" fillId="38" borderId="0" applyNumberFormat="0" applyBorder="0" applyAlignment="0" applyProtection="0"/>
    <xf numFmtId="170" fontId="19"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1" fontId="21" fillId="0" borderId="0" applyFill="0" applyBorder="0" applyAlignment="0"/>
    <xf numFmtId="171" fontId="21"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2" fontId="21" fillId="0" borderId="0" applyFill="0" applyBorder="0" applyAlignment="0"/>
    <xf numFmtId="173" fontId="21" fillId="0" borderId="0" applyFill="0" applyBorder="0" applyAlignment="0"/>
    <xf numFmtId="174" fontId="21" fillId="0" borderId="0" applyFill="0" applyBorder="0" applyAlignment="0"/>
    <xf numFmtId="175"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8"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8"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9"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8" fontId="24" fillId="63" borderId="29" applyNumberFormat="0" applyAlignment="0" applyProtection="0"/>
    <xf numFmtId="169"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9"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9"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9" fontId="24" fillId="63" borderId="29" applyNumberFormat="0" applyAlignment="0" applyProtection="0"/>
    <xf numFmtId="168" fontId="24" fillId="63" borderId="29" applyNumberFormat="0" applyAlignment="0" applyProtection="0"/>
    <xf numFmtId="0" fontId="22" fillId="63" borderId="29" applyNumberFormat="0" applyAlignment="0" applyProtection="0"/>
    <xf numFmtId="0" fontId="25" fillId="64" borderId="30" applyNumberFormat="0" applyAlignment="0" applyProtection="0"/>
    <xf numFmtId="0" fontId="26" fillId="9" borderId="26" applyNumberFormat="0" applyAlignment="0" applyProtection="0"/>
    <xf numFmtId="168"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0" fontId="25"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0" fontId="26" fillId="9" borderId="26"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0" fontId="25" fillId="64" borderId="3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quotePrefix="1">
      <protection locked="0"/>
    </xf>
    <xf numFmtId="43" fontId="11" fillId="0" borderId="0" applyFont="0" applyFill="0" applyBorder="0" applyAlignment="0" applyProtection="0"/>
    <xf numFmtId="43" fontId="2" fillId="0" borderId="0" quotePrefix="1">
      <protection locked="0"/>
    </xf>
    <xf numFmtId="43" fontId="11"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172" fontId="21"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9" fillId="0" borderId="0"/>
    <xf numFmtId="14" fontId="30" fillId="0" borderId="0" applyFill="0" applyBorder="0" applyAlignment="0"/>
    <xf numFmtId="38" fontId="10" fillId="0" borderId="31">
      <alignment vertical="center"/>
    </xf>
    <xf numFmtId="38" fontId="10" fillId="0" borderId="31">
      <alignment vertical="center"/>
    </xf>
    <xf numFmtId="38" fontId="10" fillId="0" borderId="31">
      <alignment vertical="center"/>
    </xf>
    <xf numFmtId="38" fontId="10" fillId="0" borderId="31">
      <alignment vertical="center"/>
    </xf>
    <xf numFmtId="38" fontId="10" fillId="0" borderId="31">
      <alignment vertical="center"/>
    </xf>
    <xf numFmtId="38" fontId="10" fillId="0" borderId="31">
      <alignment vertical="center"/>
    </xf>
    <xf numFmtId="38" fontId="10" fillId="0" borderId="31">
      <alignment vertical="center"/>
    </xf>
    <xf numFmtId="38" fontId="10" fillId="0" borderId="0" applyFont="0" applyFill="0" applyBorder="0" applyAlignment="0" applyProtection="0"/>
    <xf numFmtId="180" fontId="2" fillId="0" borderId="0" applyFont="0" applyFill="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7" borderId="0" applyNumberFormat="0" applyBorder="0" applyAlignment="0" applyProtection="0"/>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0" fontId="32" fillId="0" borderId="0" applyNumberFormat="0" applyFill="0" applyBorder="0" applyAlignment="0" applyProtection="0"/>
    <xf numFmtId="168" fontId="2" fillId="0" borderId="0"/>
    <xf numFmtId="0" fontId="2" fillId="0" borderId="0"/>
    <xf numFmtId="168" fontId="2" fillId="0" borderId="0"/>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35" fillId="39" borderId="0" applyNumberFormat="0" applyBorder="0" applyAlignment="0" applyProtection="0"/>
    <xf numFmtId="0" fontId="36" fillId="4"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0" fontId="2" fillId="68" borderId="2" applyNumberFormat="0" applyFont="0" applyBorder="0" applyProtection="0">
      <alignment horizontal="center" vertical="center"/>
    </xf>
    <xf numFmtId="0" fontId="38" fillId="0" borderId="22" applyNumberFormat="0" applyAlignment="0" applyProtection="0">
      <alignment horizontal="left" vertical="center"/>
    </xf>
    <xf numFmtId="0" fontId="38" fillId="0" borderId="22" applyNumberFormat="0" applyAlignment="0" applyProtection="0">
      <alignment horizontal="left" vertical="center"/>
    </xf>
    <xf numFmtId="168" fontId="38" fillId="0" borderId="22" applyNumberFormat="0" applyAlignment="0" applyProtection="0">
      <alignment horizontal="left" vertical="center"/>
    </xf>
    <xf numFmtId="0" fontId="38" fillId="0" borderId="7">
      <alignment horizontal="left" vertical="center"/>
    </xf>
    <xf numFmtId="0" fontId="38" fillId="0" borderId="7">
      <alignment horizontal="left" vertical="center"/>
    </xf>
    <xf numFmtId="168" fontId="38" fillId="0" borderId="7">
      <alignment horizontal="left" vertical="center"/>
    </xf>
    <xf numFmtId="0" fontId="39" fillId="0" borderId="32" applyNumberFormat="0" applyFill="0" applyAlignment="0" applyProtection="0"/>
    <xf numFmtId="169" fontId="39" fillId="0" borderId="32" applyNumberFormat="0" applyFill="0" applyAlignment="0" applyProtection="0"/>
    <xf numFmtId="0" fontId="39" fillId="0" borderId="32" applyNumberFormat="0" applyFill="0" applyAlignment="0" applyProtection="0"/>
    <xf numFmtId="168" fontId="39" fillId="0" borderId="32" applyNumberFormat="0" applyFill="0" applyAlignment="0" applyProtection="0"/>
    <xf numFmtId="168" fontId="39" fillId="0" borderId="32" applyNumberFormat="0" applyFill="0" applyAlignment="0" applyProtection="0"/>
    <xf numFmtId="168" fontId="39" fillId="0" borderId="32" applyNumberFormat="0" applyFill="0" applyAlignment="0" applyProtection="0"/>
    <xf numFmtId="169" fontId="39" fillId="0" borderId="32" applyNumberFormat="0" applyFill="0" applyAlignment="0" applyProtection="0"/>
    <xf numFmtId="168" fontId="39" fillId="0" borderId="32" applyNumberFormat="0" applyFill="0" applyAlignment="0" applyProtection="0"/>
    <xf numFmtId="168" fontId="39" fillId="0" borderId="32" applyNumberFormat="0" applyFill="0" applyAlignment="0" applyProtection="0"/>
    <xf numFmtId="169" fontId="39" fillId="0" borderId="32" applyNumberFormat="0" applyFill="0" applyAlignment="0" applyProtection="0"/>
    <xf numFmtId="168" fontId="39" fillId="0" borderId="32" applyNumberFormat="0" applyFill="0" applyAlignment="0" applyProtection="0"/>
    <xf numFmtId="168" fontId="39" fillId="0" borderId="32" applyNumberFormat="0" applyFill="0" applyAlignment="0" applyProtection="0"/>
    <xf numFmtId="169" fontId="39" fillId="0" borderId="32" applyNumberFormat="0" applyFill="0" applyAlignment="0" applyProtection="0"/>
    <xf numFmtId="168" fontId="39" fillId="0" borderId="32" applyNumberFormat="0" applyFill="0" applyAlignment="0" applyProtection="0"/>
    <xf numFmtId="168" fontId="39" fillId="0" borderId="32" applyNumberFormat="0" applyFill="0" applyAlignment="0" applyProtection="0"/>
    <xf numFmtId="169" fontId="39" fillId="0" borderId="32" applyNumberFormat="0" applyFill="0" applyAlignment="0" applyProtection="0"/>
    <xf numFmtId="168" fontId="39" fillId="0" borderId="32" applyNumberFormat="0" applyFill="0" applyAlignment="0" applyProtection="0"/>
    <xf numFmtId="0" fontId="39" fillId="0" borderId="32" applyNumberFormat="0" applyFill="0" applyAlignment="0" applyProtection="0"/>
    <xf numFmtId="0" fontId="40" fillId="0" borderId="33" applyNumberFormat="0" applyFill="0" applyAlignment="0" applyProtection="0"/>
    <xf numFmtId="169" fontId="40" fillId="0" borderId="33" applyNumberFormat="0" applyFill="0" applyAlignment="0" applyProtection="0"/>
    <xf numFmtId="0" fontId="40" fillId="0" borderId="33" applyNumberFormat="0" applyFill="0" applyAlignment="0" applyProtection="0"/>
    <xf numFmtId="168" fontId="40" fillId="0" borderId="33" applyNumberFormat="0" applyFill="0" applyAlignment="0" applyProtection="0"/>
    <xf numFmtId="168" fontId="40" fillId="0" borderId="33" applyNumberFormat="0" applyFill="0" applyAlignment="0" applyProtection="0"/>
    <xf numFmtId="168" fontId="40" fillId="0" borderId="33" applyNumberFormat="0" applyFill="0" applyAlignment="0" applyProtection="0"/>
    <xf numFmtId="169" fontId="40" fillId="0" borderId="33" applyNumberFormat="0" applyFill="0" applyAlignment="0" applyProtection="0"/>
    <xf numFmtId="168" fontId="40" fillId="0" borderId="33" applyNumberFormat="0" applyFill="0" applyAlignment="0" applyProtection="0"/>
    <xf numFmtId="168" fontId="40" fillId="0" borderId="33" applyNumberFormat="0" applyFill="0" applyAlignment="0" applyProtection="0"/>
    <xf numFmtId="169" fontId="40" fillId="0" borderId="33" applyNumberFormat="0" applyFill="0" applyAlignment="0" applyProtection="0"/>
    <xf numFmtId="168" fontId="40" fillId="0" borderId="33" applyNumberFormat="0" applyFill="0" applyAlignment="0" applyProtection="0"/>
    <xf numFmtId="168" fontId="40" fillId="0" borderId="33" applyNumberFormat="0" applyFill="0" applyAlignment="0" applyProtection="0"/>
    <xf numFmtId="169" fontId="40" fillId="0" borderId="33" applyNumberFormat="0" applyFill="0" applyAlignment="0" applyProtection="0"/>
    <xf numFmtId="168" fontId="40" fillId="0" borderId="33" applyNumberFormat="0" applyFill="0" applyAlignment="0" applyProtection="0"/>
    <xf numFmtId="168" fontId="40" fillId="0" borderId="33" applyNumberFormat="0" applyFill="0" applyAlignment="0" applyProtection="0"/>
    <xf numFmtId="169" fontId="40" fillId="0" borderId="33" applyNumberFormat="0" applyFill="0" applyAlignment="0" applyProtection="0"/>
    <xf numFmtId="168" fontId="40" fillId="0" borderId="33" applyNumberFormat="0" applyFill="0" applyAlignment="0" applyProtection="0"/>
    <xf numFmtId="0" fontId="40" fillId="0" borderId="33" applyNumberFormat="0" applyFill="0" applyAlignment="0" applyProtection="0"/>
    <xf numFmtId="0" fontId="41" fillId="0" borderId="34" applyNumberFormat="0" applyFill="0" applyAlignment="0" applyProtection="0"/>
    <xf numFmtId="169" fontId="41" fillId="0" borderId="34" applyNumberFormat="0" applyFill="0" applyAlignment="0" applyProtection="0"/>
    <xf numFmtId="0" fontId="41" fillId="0" borderId="34" applyNumberFormat="0" applyFill="0" applyAlignment="0" applyProtection="0"/>
    <xf numFmtId="168" fontId="41" fillId="0" borderId="34" applyNumberFormat="0" applyFill="0" applyAlignment="0" applyProtection="0"/>
    <xf numFmtId="0" fontId="41" fillId="0" borderId="34" applyNumberFormat="0" applyFill="0" applyAlignment="0" applyProtection="0"/>
    <xf numFmtId="168"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168" fontId="41" fillId="0" borderId="34" applyNumberFormat="0" applyFill="0" applyAlignment="0" applyProtection="0"/>
    <xf numFmtId="169" fontId="41" fillId="0" borderId="34" applyNumberFormat="0" applyFill="0" applyAlignment="0" applyProtection="0"/>
    <xf numFmtId="168" fontId="41" fillId="0" borderId="34" applyNumberFormat="0" applyFill="0" applyAlignment="0" applyProtection="0"/>
    <xf numFmtId="168" fontId="41" fillId="0" borderId="34" applyNumberFormat="0" applyFill="0" applyAlignment="0" applyProtection="0"/>
    <xf numFmtId="169" fontId="41" fillId="0" borderId="34" applyNumberFormat="0" applyFill="0" applyAlignment="0" applyProtection="0"/>
    <xf numFmtId="168" fontId="41" fillId="0" borderId="34" applyNumberFormat="0" applyFill="0" applyAlignment="0" applyProtection="0"/>
    <xf numFmtId="168" fontId="41" fillId="0" borderId="34" applyNumberFormat="0" applyFill="0" applyAlignment="0" applyProtection="0"/>
    <xf numFmtId="169" fontId="41" fillId="0" borderId="34" applyNumberFormat="0" applyFill="0" applyAlignment="0" applyProtection="0"/>
    <xf numFmtId="168" fontId="41" fillId="0" borderId="34" applyNumberFormat="0" applyFill="0" applyAlignment="0" applyProtection="0"/>
    <xf numFmtId="168" fontId="41" fillId="0" borderId="34" applyNumberFormat="0" applyFill="0" applyAlignment="0" applyProtection="0"/>
    <xf numFmtId="169" fontId="41" fillId="0" borderId="34" applyNumberFormat="0" applyFill="0" applyAlignment="0" applyProtection="0"/>
    <xf numFmtId="168" fontId="41" fillId="0" borderId="34" applyNumberFormat="0" applyFill="0" applyAlignment="0" applyProtection="0"/>
    <xf numFmtId="0" fontId="41" fillId="0" borderId="34" applyNumberFormat="0" applyFill="0" applyAlignment="0" applyProtection="0"/>
    <xf numFmtId="0" fontId="41" fillId="0" borderId="0" applyNumberFormat="0" applyFill="0" applyBorder="0" applyAlignment="0" applyProtection="0"/>
    <xf numFmtId="169" fontId="41" fillId="0" borderId="0" applyNumberFormat="0" applyFill="0" applyBorder="0" applyAlignment="0" applyProtection="0"/>
    <xf numFmtId="0"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0" fontId="41" fillId="0" borderId="0" applyNumberFormat="0" applyFill="0" applyBorder="0" applyAlignment="0" applyProtection="0"/>
    <xf numFmtId="37" fontId="42" fillId="0" borderId="0"/>
    <xf numFmtId="168" fontId="43" fillId="0" borderId="0"/>
    <xf numFmtId="0" fontId="43" fillId="0" borderId="0"/>
    <xf numFmtId="168" fontId="43" fillId="0" borderId="0"/>
    <xf numFmtId="168" fontId="38" fillId="0" borderId="0"/>
    <xf numFmtId="0" fontId="38" fillId="0" borderId="0"/>
    <xf numFmtId="168" fontId="38"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168" fontId="47" fillId="0" borderId="0"/>
    <xf numFmtId="0" fontId="47" fillId="0" borderId="0"/>
    <xf numFmtId="168" fontId="47" fillId="0" borderId="0"/>
    <xf numFmtId="0" fontId="46"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8" fillId="0" borderId="0" applyNumberFormat="0" applyFill="0" applyBorder="0" applyAlignment="0" applyProtection="0">
      <alignment vertical="top"/>
      <protection locked="0"/>
    </xf>
    <xf numFmtId="169"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9" fillId="0" borderId="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68"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68"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69"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68" fontId="52" fillId="42" borderId="29" applyNumberFormat="0" applyAlignment="0" applyProtection="0"/>
    <xf numFmtId="169"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9"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9"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9" fontId="52" fillId="42" borderId="29" applyNumberFormat="0" applyAlignment="0" applyProtection="0"/>
    <xf numFmtId="168" fontId="52" fillId="42" borderId="29" applyNumberFormat="0" applyAlignment="0" applyProtection="0"/>
    <xf numFmtId="0" fontId="50" fillId="42" borderId="29" applyNumberFormat="0" applyAlignment="0" applyProtection="0"/>
    <xf numFmtId="3" fontId="2" fillId="71" borderId="2" applyFont="0">
      <alignment horizontal="right" vertical="center"/>
      <protection locked="0"/>
    </xf>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0" fontId="53" fillId="0" borderId="35" applyNumberFormat="0" applyFill="0" applyAlignment="0" applyProtection="0"/>
    <xf numFmtId="0" fontId="54" fillId="0" borderId="25" applyNumberFormat="0" applyFill="0" applyAlignment="0" applyProtection="0"/>
    <xf numFmtId="168" fontId="55" fillId="0" borderId="35" applyNumberFormat="0" applyFill="0" applyAlignment="0" applyProtection="0"/>
    <xf numFmtId="168" fontId="55" fillId="0" borderId="35" applyNumberFormat="0" applyFill="0" applyAlignment="0" applyProtection="0"/>
    <xf numFmtId="169" fontId="55" fillId="0" borderId="35" applyNumberFormat="0" applyFill="0" applyAlignment="0" applyProtection="0"/>
    <xf numFmtId="0" fontId="53" fillId="0" borderId="3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168" fontId="55" fillId="0" borderId="35" applyNumberFormat="0" applyFill="0" applyAlignment="0" applyProtection="0"/>
    <xf numFmtId="169" fontId="55" fillId="0" borderId="35" applyNumberFormat="0" applyFill="0" applyAlignment="0" applyProtection="0"/>
    <xf numFmtId="168" fontId="55" fillId="0" borderId="35" applyNumberFormat="0" applyFill="0" applyAlignment="0" applyProtection="0"/>
    <xf numFmtId="168" fontId="55" fillId="0" borderId="35" applyNumberFormat="0" applyFill="0" applyAlignment="0" applyProtection="0"/>
    <xf numFmtId="169" fontId="55" fillId="0" borderId="35" applyNumberFormat="0" applyFill="0" applyAlignment="0" applyProtection="0"/>
    <xf numFmtId="168" fontId="55" fillId="0" borderId="35" applyNumberFormat="0" applyFill="0" applyAlignment="0" applyProtection="0"/>
    <xf numFmtId="168" fontId="55" fillId="0" borderId="35" applyNumberFormat="0" applyFill="0" applyAlignment="0" applyProtection="0"/>
    <xf numFmtId="169" fontId="55" fillId="0" borderId="35" applyNumberFormat="0" applyFill="0" applyAlignment="0" applyProtection="0"/>
    <xf numFmtId="168" fontId="55" fillId="0" borderId="35" applyNumberFormat="0" applyFill="0" applyAlignment="0" applyProtection="0"/>
    <xf numFmtId="168" fontId="55" fillId="0" borderId="35" applyNumberFormat="0" applyFill="0" applyAlignment="0" applyProtection="0"/>
    <xf numFmtId="169" fontId="55" fillId="0" borderId="35" applyNumberFormat="0" applyFill="0" applyAlignment="0" applyProtection="0"/>
    <xf numFmtId="168" fontId="55" fillId="0" borderId="35" applyNumberFormat="0" applyFill="0" applyAlignment="0" applyProtection="0"/>
    <xf numFmtId="0" fontId="53" fillId="0" borderId="3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6" fillId="72" borderId="0" applyNumberFormat="0" applyBorder="0" applyAlignment="0" applyProtection="0"/>
    <xf numFmtId="0" fontId="57" fillId="6"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0" fontId="56" fillId="72"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0" fontId="56" fillId="72" borderId="0" applyNumberFormat="0" applyBorder="0" applyAlignment="0" applyProtection="0"/>
    <xf numFmtId="1" fontId="59" fillId="0" borderId="0" applyProtection="0"/>
    <xf numFmtId="168" fontId="10" fillId="0" borderId="36"/>
    <xf numFmtId="169" fontId="10" fillId="0" borderId="36"/>
    <xf numFmtId="168" fontId="10" fillId="0" borderId="3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0" fillId="0" borderId="0"/>
    <xf numFmtId="181" fontId="2" fillId="0" borderId="0"/>
    <xf numFmtId="179" fontId="1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1" fillId="0" borderId="0"/>
    <xf numFmtId="0" fontId="61" fillId="0" borderId="0"/>
    <xf numFmtId="0" fontId="60" fillId="0" borderId="0"/>
    <xf numFmtId="179" fontId="12" fillId="0" borderId="0"/>
    <xf numFmtId="179" fontId="2" fillId="0" borderId="0"/>
    <xf numFmtId="179" fontId="2" fillId="0" borderId="0"/>
    <xf numFmtId="0" fontId="2" fillId="0" borderId="0"/>
    <xf numFmtId="0" fontId="2"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2" fillId="0" borderId="0"/>
    <xf numFmtId="0" fontId="12" fillId="0" borderId="0"/>
    <xf numFmtId="168" fontId="12" fillId="0" borderId="0"/>
    <xf numFmtId="0" fontId="1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 fillId="0" borderId="0"/>
    <xf numFmtId="168" fontId="12" fillId="0" borderId="0"/>
    <xf numFmtId="0" fontId="12" fillId="0" borderId="0"/>
    <xf numFmtId="0" fontId="12" fillId="0" borderId="0"/>
    <xf numFmtId="0" fontId="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1" fillId="0" borderId="0"/>
    <xf numFmtId="179" fontId="12" fillId="0" borderId="0"/>
    <xf numFmtId="179" fontId="1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2" fillId="0" borderId="0"/>
    <xf numFmtId="179" fontId="12" fillId="0" borderId="0"/>
    <xf numFmtId="179" fontId="12" fillId="0" borderId="0"/>
    <xf numFmtId="179"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 fillId="0" borderId="0"/>
    <xf numFmtId="179" fontId="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2" fillId="0" borderId="0"/>
    <xf numFmtId="0" fontId="2" fillId="0" borderId="0"/>
    <xf numFmtId="0" fontId="11" fillId="0" borderId="0"/>
    <xf numFmtId="168" fontId="9" fillId="0" borderId="0"/>
    <xf numFmtId="0" fontId="2"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2" fillId="0" borderId="0"/>
    <xf numFmtId="0" fontId="12" fillId="0" borderId="0"/>
    <xf numFmtId="168" fontId="9" fillId="0" borderId="0"/>
    <xf numFmtId="0" fontId="49" fillId="0" borderId="0"/>
    <xf numFmtId="0" fontId="2" fillId="0" borderId="0"/>
    <xf numFmtId="168" fontId="9" fillId="0" borderId="0"/>
    <xf numFmtId="0" fontId="1"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168" fontId="9" fillId="0" borderId="0"/>
    <xf numFmtId="168" fontId="9" fillId="0" borderId="0"/>
    <xf numFmtId="0" fontId="1" fillId="0" borderId="0"/>
    <xf numFmtId="179" fontId="12" fillId="0" borderId="0"/>
    <xf numFmtId="179" fontId="12" fillId="0" borderId="0"/>
    <xf numFmtId="179" fontId="2" fillId="0" borderId="0"/>
    <xf numFmtId="0" fontId="2" fillId="0" borderId="0"/>
    <xf numFmtId="179" fontId="2" fillId="0" borderId="0"/>
    <xf numFmtId="0" fontId="2" fillId="0" borderId="0"/>
    <xf numFmtId="179" fontId="2" fillId="0" borderId="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2" fillId="0" borderId="0"/>
    <xf numFmtId="168" fontId="9" fillId="0" borderId="0"/>
    <xf numFmtId="168" fontId="9" fillId="0" borderId="0"/>
    <xf numFmtId="0" fontId="1" fillId="0" borderId="0"/>
    <xf numFmtId="179" fontId="12" fillId="0" borderId="0"/>
    <xf numFmtId="179" fontId="1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179" fontId="1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179" fontId="1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79" fontId="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0"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0"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0"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0" fillId="0" borderId="0"/>
    <xf numFmtId="0" fontId="5"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179" fontId="5" fillId="0" borderId="0"/>
    <xf numFmtId="0" fontId="10" fillId="0" borderId="0"/>
    <xf numFmtId="179" fontId="10" fillId="0" borderId="0"/>
    <xf numFmtId="0" fontId="10" fillId="0" borderId="0"/>
    <xf numFmtId="0" fontId="2" fillId="0" borderId="0"/>
    <xf numFmtId="0" fontId="1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0" fillId="0" borderId="0"/>
    <xf numFmtId="179" fontId="5"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0" fillId="0" borderId="0"/>
    <xf numFmtId="0" fontId="10" fillId="0" borderId="0"/>
    <xf numFmtId="168" fontId="10" fillId="0" borderId="0"/>
    <xf numFmtId="0" fontId="60"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0" fillId="0" borderId="0"/>
    <xf numFmtId="0" fontId="5" fillId="0" borderId="0"/>
    <xf numFmtId="0" fontId="60" fillId="0" borderId="0"/>
    <xf numFmtId="168" fontId="5" fillId="0" borderId="0"/>
    <xf numFmtId="0" fontId="60" fillId="0" borderId="0"/>
    <xf numFmtId="168" fontId="5" fillId="0" borderId="0"/>
    <xf numFmtId="0" fontId="60"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179" fontId="5"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179" fontId="1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0"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179" fontId="10" fillId="0" borderId="0"/>
    <xf numFmtId="179" fontId="10"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 fillId="0" borderId="0"/>
    <xf numFmtId="0" fontId="60" fillId="0" borderId="0"/>
    <xf numFmtId="168" fontId="28"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0" fontId="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9" fontId="2"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169"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168" fontId="2" fillId="0" borderId="0"/>
    <xf numFmtId="0" fontId="60"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4" fillId="0" borderId="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2" fillId="73" borderId="37" applyNumberFormat="0" applyFont="0" applyAlignment="0" applyProtection="0"/>
    <xf numFmtId="0"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11" fillId="73" borderId="37" applyNumberFormat="0" applyFont="0" applyAlignment="0" applyProtection="0"/>
    <xf numFmtId="0" fontId="2"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169"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2" fillId="73" borderId="37" applyNumberFormat="0" applyFont="0" applyAlignment="0" applyProtection="0"/>
    <xf numFmtId="0"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169" fontId="2" fillId="0" borderId="0"/>
    <xf numFmtId="0" fontId="2" fillId="73" borderId="37" applyNumberFormat="0" applyFont="0" applyAlignment="0" applyProtection="0"/>
    <xf numFmtId="168" fontId="2" fillId="0" borderId="0"/>
    <xf numFmtId="0" fontId="2" fillId="73" borderId="37" applyNumberFormat="0" applyFont="0" applyAlignment="0" applyProtection="0"/>
    <xf numFmtId="168" fontId="2" fillId="0" borderId="0"/>
    <xf numFmtId="0" fontId="2" fillId="73" borderId="37" applyNumberFormat="0" applyFont="0" applyAlignment="0" applyProtection="0"/>
    <xf numFmtId="0" fontId="2" fillId="73" borderId="37" applyNumberFormat="0" applyFont="0" applyAlignment="0" applyProtection="0"/>
    <xf numFmtId="169" fontId="2" fillId="0" borderId="0"/>
    <xf numFmtId="168" fontId="2" fillId="0" borderId="0"/>
    <xf numFmtId="0" fontId="2" fillId="73" borderId="37" applyNumberFormat="0" applyFont="0" applyAlignment="0" applyProtection="0"/>
    <xf numFmtId="168" fontId="2" fillId="0" borderId="0"/>
    <xf numFmtId="0" fontId="2" fillId="73" borderId="37" applyNumberFormat="0" applyFont="0" applyAlignment="0" applyProtection="0"/>
    <xf numFmtId="0" fontId="2" fillId="73" borderId="37" applyNumberFormat="0" applyFont="0" applyAlignment="0" applyProtection="0"/>
    <xf numFmtId="169" fontId="2" fillId="0" borderId="0"/>
    <xf numFmtId="0" fontId="2" fillId="73" borderId="37" applyNumberFormat="0" applyFont="0" applyAlignment="0" applyProtection="0"/>
    <xf numFmtId="168" fontId="2" fillId="0" borderId="0"/>
    <xf numFmtId="0" fontId="2" fillId="73" borderId="37" applyNumberFormat="0" applyFont="0" applyAlignment="0" applyProtection="0"/>
    <xf numFmtId="168" fontId="2" fillId="0" borderId="0"/>
    <xf numFmtId="0" fontId="2" fillId="73" borderId="37" applyNumberFormat="0" applyFont="0" applyAlignment="0" applyProtection="0"/>
    <xf numFmtId="0" fontId="2" fillId="73" borderId="37" applyNumberFormat="0" applyFont="0" applyAlignment="0" applyProtection="0"/>
    <xf numFmtId="169" fontId="2" fillId="0" borderId="0"/>
    <xf numFmtId="168" fontId="2" fillId="0" borderId="0"/>
    <xf numFmtId="168" fontId="2" fillId="0" borderId="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5"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6" fillId="0" borderId="0"/>
    <xf numFmtId="0" fontId="66" fillId="0" borderId="0"/>
    <xf numFmtId="168" fontId="66" fillId="0" borderId="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168"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168"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169"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168" fontId="69" fillId="63" borderId="38" applyNumberFormat="0" applyAlignment="0" applyProtection="0"/>
    <xf numFmtId="169"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9"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9"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9" fontId="69" fillId="63" borderId="38" applyNumberFormat="0" applyAlignment="0" applyProtection="0"/>
    <xf numFmtId="168" fontId="69" fillId="63" borderId="38" applyNumberFormat="0" applyAlignment="0" applyProtection="0"/>
    <xf numFmtId="0" fontId="67" fillId="63" borderId="38" applyNumberFormat="0" applyAlignment="0" applyProtection="0"/>
    <xf numFmtId="0" fontId="9" fillId="0" borderId="0"/>
    <xf numFmtId="175" fontId="21" fillId="0" borderId="0" applyFont="0" applyFill="0" applyBorder="0" applyAlignment="0" applyProtection="0"/>
    <xf numFmtId="186"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70"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168" fontId="2" fillId="0" borderId="0"/>
    <xf numFmtId="0" fontId="2" fillId="0" borderId="0"/>
    <xf numFmtId="168" fontId="2" fillId="0" borderId="0"/>
    <xf numFmtId="187" fontId="49" fillId="0" borderId="2" applyNumberFormat="0">
      <alignment horizontal="center" vertical="top" wrapText="1"/>
    </xf>
    <xf numFmtId="0" fontId="71"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2" fillId="0" borderId="0"/>
    <xf numFmtId="0" fontId="9" fillId="0" borderId="0"/>
    <xf numFmtId="0" fontId="73" fillId="0" borderId="0"/>
    <xf numFmtId="0" fontId="73" fillId="0" borderId="0"/>
    <xf numFmtId="168" fontId="9" fillId="0" borderId="0"/>
    <xf numFmtId="168" fontId="9" fillId="0" borderId="0"/>
    <xf numFmtId="0" fontId="74" fillId="0" borderId="0"/>
    <xf numFmtId="0" fontId="75" fillId="0" borderId="0"/>
    <xf numFmtId="0" fontId="74" fillId="0" borderId="0"/>
    <xf numFmtId="0" fontId="74" fillId="0" borderId="0"/>
    <xf numFmtId="0" fontId="74" fillId="0" borderId="0"/>
    <xf numFmtId="0" fontId="74" fillId="0" borderId="0"/>
    <xf numFmtId="0" fontId="74" fillId="0" borderId="0"/>
    <xf numFmtId="49" fontId="30" fillId="0" borderId="0" applyFill="0" applyBorder="0" applyAlignment="0"/>
    <xf numFmtId="189" fontId="21" fillId="0" borderId="0" applyFill="0" applyBorder="0" applyAlignment="0"/>
    <xf numFmtId="190" fontId="21" fillId="0" borderId="0" applyFill="0" applyBorder="0" applyAlignment="0"/>
    <xf numFmtId="0" fontId="76" fillId="0" borderId="0">
      <alignment horizontal="center" vertical="top"/>
    </xf>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0" fontId="77" fillId="0" borderId="0" applyNumberFormat="0" applyFill="0" applyBorder="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8" fontId="78"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8" fontId="78"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9" fontId="78"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8" fontId="78" fillId="0" borderId="39" applyNumberFormat="0" applyFill="0" applyAlignment="0" applyProtection="0"/>
    <xf numFmtId="169" fontId="78" fillId="0" borderId="39" applyNumberFormat="0" applyFill="0" applyAlignment="0" applyProtection="0"/>
    <xf numFmtId="168" fontId="78" fillId="0" borderId="39" applyNumberFormat="0" applyFill="0" applyAlignment="0" applyProtection="0"/>
    <xf numFmtId="168" fontId="78" fillId="0" borderId="39" applyNumberFormat="0" applyFill="0" applyAlignment="0" applyProtection="0"/>
    <xf numFmtId="169" fontId="78" fillId="0" borderId="39" applyNumberFormat="0" applyFill="0" applyAlignment="0" applyProtection="0"/>
    <xf numFmtId="168" fontId="78" fillId="0" borderId="39" applyNumberFormat="0" applyFill="0" applyAlignment="0" applyProtection="0"/>
    <xf numFmtId="168" fontId="78" fillId="0" borderId="39" applyNumberFormat="0" applyFill="0" applyAlignment="0" applyProtection="0"/>
    <xf numFmtId="169" fontId="78" fillId="0" borderId="39" applyNumberFormat="0" applyFill="0" applyAlignment="0" applyProtection="0"/>
    <xf numFmtId="168" fontId="78" fillId="0" borderId="39" applyNumberFormat="0" applyFill="0" applyAlignment="0" applyProtection="0"/>
    <xf numFmtId="168" fontId="78" fillId="0" borderId="39" applyNumberFormat="0" applyFill="0" applyAlignment="0" applyProtection="0"/>
    <xf numFmtId="169" fontId="78" fillId="0" borderId="39" applyNumberFormat="0" applyFill="0" applyAlignment="0" applyProtection="0"/>
    <xf numFmtId="168" fontId="78" fillId="0" borderId="39" applyNumberFormat="0" applyFill="0" applyAlignment="0" applyProtection="0"/>
    <xf numFmtId="0" fontId="31" fillId="0" borderId="39" applyNumberFormat="0" applyFill="0" applyAlignment="0" applyProtection="0"/>
    <xf numFmtId="0" fontId="9" fillId="0" borderId="40"/>
    <xf numFmtId="185" fontId="65"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0" fillId="0" borderId="0" applyFont="0" applyFill="0" applyBorder="0" applyAlignment="0" applyProtection="0"/>
    <xf numFmtId="192" fontId="2" fillId="0" borderId="0" applyFont="0" applyFill="0" applyBorder="0" applyAlignment="0" applyProtection="0"/>
    <xf numFmtId="0" fontId="79" fillId="0" borderId="0" applyNumberFormat="0" applyFill="0" applyBorder="0" applyAlignment="0" applyProtection="0"/>
    <xf numFmtId="0" fontId="8"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0" fontId="7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79" fillId="0" borderId="0" applyNumberFormat="0" applyFill="0" applyBorder="0" applyAlignment="0" applyProtection="0"/>
    <xf numFmtId="1" fontId="81" fillId="0" borderId="0" applyFill="0" applyProtection="0">
      <alignment horizontal="right"/>
    </xf>
    <xf numFmtId="42" fontId="82" fillId="0" borderId="0" applyFont="0" applyFill="0" applyBorder="0" applyAlignment="0" applyProtection="0"/>
    <xf numFmtId="44" fontId="82" fillId="0" borderId="0" applyFont="0" applyFill="0" applyBorder="0" applyAlignment="0" applyProtection="0"/>
    <xf numFmtId="0" fontId="83" fillId="0" borderId="0"/>
    <xf numFmtId="0" fontId="84" fillId="0" borderId="0"/>
    <xf numFmtId="38" fontId="10" fillId="0" borderId="0" applyFont="0" applyFill="0" applyBorder="0" applyAlignment="0" applyProtection="0"/>
    <xf numFmtId="40" fontId="10" fillId="0" borderId="0" applyFont="0" applyFill="0" applyBorder="0" applyAlignment="0" applyProtection="0"/>
    <xf numFmtId="41" fontId="82" fillId="0" borderId="0" applyFont="0" applyFill="0" applyBorder="0" applyAlignment="0" applyProtection="0"/>
    <xf numFmtId="43" fontId="82" fillId="0" borderId="0" applyFont="0" applyFill="0" applyBorder="0" applyAlignment="0" applyProtection="0"/>
    <xf numFmtId="0" fontId="2" fillId="0" borderId="0"/>
    <xf numFmtId="43" fontId="1" fillId="0" borderId="0" applyFont="0" applyFill="0" applyBorder="0" applyAlignment="0" applyProtection="0"/>
  </cellStyleXfs>
  <cellXfs count="270">
    <xf numFmtId="0" fontId="0" fillId="0" borderId="0" xfId="0"/>
    <xf numFmtId="0" fontId="0" fillId="0" borderId="0" xfId="0" applyBorder="1"/>
    <xf numFmtId="0" fontId="3" fillId="0" borderId="0" xfId="0" applyFont="1"/>
    <xf numFmtId="0" fontId="6" fillId="0" borderId="0" xfId="8" applyFont="1" applyFill="1" applyBorder="1" applyProtection="1"/>
    <xf numFmtId="0" fontId="6" fillId="0" borderId="0" xfId="8" applyFont="1" applyFill="1" applyBorder="1" applyAlignment="1" applyProtection="1"/>
    <xf numFmtId="0" fontId="3" fillId="0" borderId="0" xfId="0" applyFont="1" applyAlignment="1">
      <alignment wrapText="1"/>
    </xf>
    <xf numFmtId="0" fontId="3" fillId="0" borderId="0" xfId="0" applyFont="1" applyAlignment="1">
      <alignment vertical="center" wrapText="1"/>
    </xf>
    <xf numFmtId="0" fontId="3" fillId="0" borderId="2" xfId="0" applyFont="1" applyFill="1" applyBorder="1" applyAlignment="1">
      <alignment horizontal="center" vertical="center"/>
    </xf>
    <xf numFmtId="0" fontId="3" fillId="0" borderId="13" xfId="0" applyFont="1" applyBorder="1"/>
    <xf numFmtId="0" fontId="3" fillId="0" borderId="2" xfId="0" applyFont="1" applyBorder="1" applyAlignment="1">
      <alignment wrapText="1"/>
    </xf>
    <xf numFmtId="0" fontId="4" fillId="0" borderId="0" xfId="0" applyFont="1" applyAlignment="1">
      <alignment vertical="center"/>
    </xf>
    <xf numFmtId="0" fontId="3" fillId="0" borderId="0" xfId="0" applyFont="1" applyAlignment="1">
      <alignment horizontal="center" vertical="center" wrapText="1"/>
    </xf>
    <xf numFmtId="0" fontId="4" fillId="0" borderId="0" xfId="0" applyFont="1" applyFill="1" applyBorder="1"/>
    <xf numFmtId="167" fontId="3" fillId="0" borderId="0" xfId="0" applyNumberFormat="1" applyFont="1" applyAlignment="1">
      <alignment textRotation="90" wrapText="1"/>
    </xf>
    <xf numFmtId="0" fontId="3" fillId="0" borderId="42" xfId="0" applyFont="1" applyBorder="1"/>
    <xf numFmtId="0" fontId="3" fillId="0" borderId="15" xfId="0" applyFont="1" applyBorder="1"/>
    <xf numFmtId="0" fontId="3" fillId="0" borderId="43" xfId="0" applyFont="1" applyBorder="1" applyAlignment="1">
      <alignment horizontal="center"/>
    </xf>
    <xf numFmtId="167" fontId="3" fillId="0" borderId="2" xfId="0" applyNumberFormat="1" applyFont="1" applyFill="1" applyBorder="1" applyAlignment="1">
      <alignment horizontal="center" vertical="center" textRotation="90" wrapText="1"/>
    </xf>
    <xf numFmtId="0" fontId="3" fillId="0" borderId="8" xfId="0" applyFont="1" applyFill="1" applyBorder="1" applyAlignment="1">
      <alignment horizontal="center"/>
    </xf>
    <xf numFmtId="0" fontId="3" fillId="0" borderId="2" xfId="0" applyFont="1" applyFill="1" applyBorder="1" applyAlignment="1">
      <alignment horizontal="center" wrapText="1"/>
    </xf>
    <xf numFmtId="0" fontId="3" fillId="0" borderId="0" xfId="0" applyFont="1" applyFill="1" applyBorder="1"/>
    <xf numFmtId="0" fontId="3" fillId="0" borderId="4" xfId="0" applyFont="1" applyBorder="1" applyAlignment="1">
      <alignment horizontal="left" vertical="center"/>
    </xf>
    <xf numFmtId="0" fontId="3" fillId="0" borderId="4" xfId="0" applyFont="1" applyFill="1" applyBorder="1" applyAlignment="1">
      <alignment horizontal="left" vertical="center"/>
    </xf>
    <xf numFmtId="0" fontId="3" fillId="0" borderId="43" xfId="0" applyFont="1" applyBorder="1" applyAlignment="1">
      <alignment horizontal="center" wrapText="1"/>
    </xf>
    <xf numFmtId="0" fontId="3" fillId="0" borderId="43" xfId="0" applyFont="1" applyBorder="1" applyAlignment="1">
      <alignment horizontal="center" vertical="center" wrapText="1"/>
    </xf>
    <xf numFmtId="167" fontId="3" fillId="0" borderId="14" xfId="0" applyNumberFormat="1" applyFont="1" applyFill="1" applyBorder="1" applyAlignment="1">
      <alignment horizontal="center" vertical="center" textRotation="90" wrapText="1"/>
    </xf>
    <xf numFmtId="0" fontId="3" fillId="0" borderId="14" xfId="0" applyFont="1" applyFill="1" applyBorder="1" applyAlignment="1">
      <alignment horizontal="center" vertical="center"/>
    </xf>
    <xf numFmtId="0" fontId="85" fillId="0" borderId="0" xfId="0" applyFont="1" applyBorder="1"/>
    <xf numFmtId="0" fontId="0" fillId="0" borderId="0" xfId="0" applyFill="1" applyBorder="1"/>
    <xf numFmtId="0" fontId="0" fillId="0" borderId="0" xfId="0" applyFont="1" applyBorder="1"/>
    <xf numFmtId="0" fontId="86" fillId="0" borderId="2" xfId="12" applyFont="1" applyFill="1" applyBorder="1" applyAlignment="1" applyProtection="1"/>
    <xf numFmtId="0" fontId="4" fillId="35" borderId="18" xfId="0" applyFont="1" applyFill="1" applyBorder="1"/>
    <xf numFmtId="0" fontId="4" fillId="35" borderId="16" xfId="0" applyFont="1" applyFill="1" applyBorder="1"/>
    <xf numFmtId="0" fontId="87"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0" xfId="0" applyFont="1" applyFill="1"/>
    <xf numFmtId="0" fontId="87" fillId="0" borderId="4" xfId="20955" applyFont="1" applyFill="1" applyBorder="1" applyAlignment="1" applyProtection="1"/>
    <xf numFmtId="0" fontId="3" fillId="0" borderId="10" xfId="0" applyFont="1" applyFill="1" applyBorder="1"/>
    <xf numFmtId="0" fontId="3" fillId="0" borderId="43" xfId="0" applyFont="1" applyFill="1" applyBorder="1" applyAlignment="1">
      <alignment horizontal="center"/>
    </xf>
    <xf numFmtId="193" fontId="4" fillId="75" borderId="14" xfId="0" applyNumberFormat="1" applyFont="1" applyFill="1" applyBorder="1" applyAlignment="1">
      <alignment horizontal="center" vertical="center"/>
    </xf>
    <xf numFmtId="193" fontId="4" fillId="35" borderId="16" xfId="0" applyNumberFormat="1" applyFont="1" applyFill="1" applyBorder="1" applyAlignment="1">
      <alignment horizontal="center" vertical="center"/>
    </xf>
    <xf numFmtId="193" fontId="4" fillId="35" borderId="17" xfId="0" applyNumberFormat="1" applyFont="1" applyFill="1" applyBorder="1" applyAlignment="1">
      <alignment horizontal="center" vertical="center"/>
    </xf>
    <xf numFmtId="0" fontId="3" fillId="0" borderId="13" xfId="0" applyFont="1" applyBorder="1" applyProtection="1">
      <protection locked="0"/>
    </xf>
    <xf numFmtId="0" fontId="3" fillId="0" borderId="8" xfId="0" applyFont="1" applyBorder="1" applyAlignment="1" applyProtection="1">
      <alignment wrapText="1"/>
      <protection locked="0"/>
    </xf>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0" fontId="3" fillId="0" borderId="8" xfId="0" applyFont="1" applyBorder="1" applyProtection="1">
      <protection locked="0"/>
    </xf>
    <xf numFmtId="193" fontId="4" fillId="35" borderId="14" xfId="0" applyNumberFormat="1" applyFont="1" applyFill="1" applyBorder="1" applyAlignment="1">
      <alignment horizontal="center" vertical="center"/>
    </xf>
    <xf numFmtId="193" fontId="4" fillId="0" borderId="2" xfId="0" applyNumberFormat="1" applyFont="1" applyBorder="1" applyAlignment="1" applyProtection="1">
      <alignment horizontal="center" vertical="center" wrapText="1"/>
      <protection locked="0"/>
    </xf>
    <xf numFmtId="193" fontId="4" fillId="0" borderId="4" xfId="0" applyNumberFormat="1" applyFont="1" applyBorder="1" applyAlignment="1" applyProtection="1">
      <alignment horizontal="center" vertical="center" wrapText="1"/>
      <protection locked="0"/>
    </xf>
    <xf numFmtId="193" fontId="3" fillId="0" borderId="2" xfId="0" applyNumberFormat="1" applyFont="1" applyBorder="1" applyAlignment="1" applyProtection="1">
      <alignment horizontal="center"/>
      <protection locked="0"/>
    </xf>
    <xf numFmtId="193" fontId="3" fillId="0" borderId="4" xfId="0" applyNumberFormat="1" applyFont="1" applyBorder="1" applyAlignment="1" applyProtection="1">
      <alignment horizontal="center"/>
      <protection locked="0"/>
    </xf>
    <xf numFmtId="193" fontId="3" fillId="0" borderId="4" xfId="0" applyNumberFormat="1" applyFont="1" applyBorder="1" applyProtection="1">
      <protection locked="0"/>
    </xf>
    <xf numFmtId="0" fontId="88" fillId="0" borderId="2" xfId="20955" applyFont="1" applyFill="1" applyBorder="1" applyAlignment="1" applyProtection="1">
      <alignment horizontal="center" vertical="center"/>
    </xf>
    <xf numFmtId="0" fontId="3" fillId="0" borderId="2" xfId="0" applyFont="1" applyFill="1" applyBorder="1" applyAlignment="1">
      <alignment horizontal="center"/>
    </xf>
    <xf numFmtId="0" fontId="3" fillId="0" borderId="14" xfId="0" applyFont="1" applyFill="1" applyBorder="1" applyAlignment="1">
      <alignment horizontal="center"/>
    </xf>
    <xf numFmtId="0" fontId="2" fillId="0" borderId="0" xfId="8" applyFont="1" applyFill="1" applyBorder="1" applyProtection="1"/>
    <xf numFmtId="0" fontId="89" fillId="0" borderId="0" xfId="0" applyFont="1" applyFill="1"/>
    <xf numFmtId="0" fontId="89" fillId="0" borderId="0" xfId="0" applyFont="1"/>
    <xf numFmtId="0" fontId="2" fillId="0" borderId="0" xfId="8" applyFont="1" applyFill="1" applyBorder="1" applyAlignment="1" applyProtection="1"/>
    <xf numFmtId="0" fontId="89" fillId="0" borderId="0" xfId="0" applyFont="1" applyFill="1" applyBorder="1"/>
    <xf numFmtId="0" fontId="89" fillId="0" borderId="0" xfId="0" applyFont="1" applyAlignment="1">
      <alignment wrapText="1"/>
    </xf>
    <xf numFmtId="0" fontId="2" fillId="0" borderId="4" xfId="20955" applyFont="1" applyFill="1" applyBorder="1" applyAlignment="1" applyProtection="1"/>
    <xf numFmtId="0" fontId="89" fillId="0" borderId="43" xfId="0" applyFont="1" applyBorder="1" applyAlignment="1">
      <alignment horizontal="center"/>
    </xf>
    <xf numFmtId="167" fontId="89" fillId="0" borderId="2" xfId="0" applyNumberFormat="1" applyFont="1" applyFill="1" applyBorder="1" applyAlignment="1">
      <alignment horizontal="center" vertical="center" textRotation="90" wrapText="1"/>
    </xf>
    <xf numFmtId="193" fontId="89" fillId="0" borderId="2" xfId="0" applyNumberFormat="1" applyFont="1" applyBorder="1" applyAlignment="1" applyProtection="1">
      <alignment horizontal="center" vertical="center"/>
      <protection locked="0"/>
    </xf>
    <xf numFmtId="193" fontId="89" fillId="0" borderId="2" xfId="0" applyNumberFormat="1" applyFont="1" applyBorder="1" applyProtection="1">
      <protection locked="0"/>
    </xf>
    <xf numFmtId="0" fontId="89" fillId="0" borderId="15" xfId="0" applyFont="1" applyBorder="1"/>
    <xf numFmtId="0" fontId="89" fillId="0" borderId="42" xfId="0" applyFont="1" applyBorder="1"/>
    <xf numFmtId="0" fontId="89" fillId="0" borderId="13" xfId="0" applyFont="1" applyBorder="1"/>
    <xf numFmtId="0" fontId="89" fillId="0" borderId="2" xfId="0" applyFont="1" applyFill="1" applyBorder="1" applyAlignment="1">
      <alignment horizontal="center" vertical="center"/>
    </xf>
    <xf numFmtId="0" fontId="89" fillId="0" borderId="2" xfId="0" applyFont="1" applyBorder="1"/>
    <xf numFmtId="0" fontId="2" fillId="0" borderId="13" xfId="8" applyFont="1" applyFill="1" applyBorder="1" applyProtection="1"/>
    <xf numFmtId="0" fontId="89" fillId="0" borderId="2" xfId="0" applyFont="1" applyFill="1" applyBorder="1"/>
    <xf numFmtId="0" fontId="89" fillId="0" borderId="2" xfId="0" applyFont="1" applyBorder="1" applyAlignment="1">
      <alignment horizontal="center"/>
    </xf>
    <xf numFmtId="0" fontId="89" fillId="0" borderId="14" xfId="0" applyFont="1" applyBorder="1" applyAlignment="1"/>
    <xf numFmtId="0" fontId="2" fillId="0" borderId="13" xfId="8" applyFont="1" applyFill="1" applyBorder="1" applyAlignment="1" applyProtection="1"/>
    <xf numFmtId="0" fontId="2" fillId="0" borderId="15" xfId="8" applyFont="1" applyFill="1" applyBorder="1" applyAlignment="1" applyProtection="1"/>
    <xf numFmtId="0" fontId="89" fillId="0" borderId="16" xfId="0" applyFont="1" applyFill="1" applyBorder="1"/>
    <xf numFmtId="0" fontId="89" fillId="0" borderId="16" xfId="0" applyFont="1" applyBorder="1" applyAlignment="1">
      <alignment horizontal="center"/>
    </xf>
    <xf numFmtId="0" fontId="89" fillId="0" borderId="16" xfId="0" applyFont="1" applyBorder="1"/>
    <xf numFmtId="0" fontId="89" fillId="0" borderId="17" xfId="0" applyFont="1" applyBorder="1" applyAlignment="1"/>
    <xf numFmtId="0" fontId="2" fillId="0" borderId="46" xfId="20955" applyFont="1" applyFill="1" applyBorder="1" applyAlignment="1" applyProtection="1"/>
    <xf numFmtId="0" fontId="91" fillId="0" borderId="0" xfId="0" applyFont="1" applyFill="1" applyAlignment="1"/>
    <xf numFmtId="0" fontId="89" fillId="0" borderId="0" xfId="0" applyFont="1" applyBorder="1"/>
    <xf numFmtId="0" fontId="89" fillId="0" borderId="41" xfId="0" applyFont="1" applyBorder="1"/>
    <xf numFmtId="0" fontId="89" fillId="0" borderId="11" xfId="0" applyFont="1" applyBorder="1"/>
    <xf numFmtId="0" fontId="89" fillId="0" borderId="11" xfId="0" applyFont="1" applyBorder="1" applyAlignment="1">
      <alignment horizontal="center"/>
    </xf>
    <xf numFmtId="0" fontId="89" fillId="0" borderId="12" xfId="0" applyFont="1" applyBorder="1" applyAlignment="1">
      <alignment horizontal="center"/>
    </xf>
    <xf numFmtId="193" fontId="89" fillId="0" borderId="14" xfId="0" applyNumberFormat="1" applyFont="1" applyBorder="1" applyProtection="1">
      <protection locked="0"/>
    </xf>
    <xf numFmtId="0" fontId="89" fillId="2" borderId="2" xfId="0" applyFont="1" applyFill="1" applyBorder="1"/>
    <xf numFmtId="193" fontId="89" fillId="0" borderId="16" xfId="0" applyNumberFormat="1" applyFont="1" applyBorder="1" applyProtection="1">
      <protection locked="0"/>
    </xf>
    <xf numFmtId="193" fontId="89" fillId="0" borderId="17" xfId="0" applyNumberFormat="1" applyFont="1" applyBorder="1" applyProtection="1">
      <protection locked="0"/>
    </xf>
    <xf numFmtId="0" fontId="89" fillId="0" borderId="10" xfId="0" applyFont="1" applyBorder="1" applyAlignment="1">
      <alignment horizontal="right"/>
    </xf>
    <xf numFmtId="0" fontId="89" fillId="0" borderId="12" xfId="0" applyFont="1" applyBorder="1"/>
    <xf numFmtId="0" fontId="89" fillId="0" borderId="13" xfId="0" applyFont="1" applyBorder="1" applyAlignment="1">
      <alignment horizontal="right"/>
    </xf>
    <xf numFmtId="0" fontId="89" fillId="0" borderId="2" xfId="0" applyFont="1" applyBorder="1" applyAlignment="1">
      <alignment horizontal="center" wrapText="1"/>
    </xf>
    <xf numFmtId="0" fontId="89" fillId="0" borderId="13" xfId="0" applyFont="1" applyBorder="1" applyAlignment="1">
      <alignment horizontal="right" vertical="center"/>
    </xf>
    <xf numFmtId="0" fontId="89" fillId="0" borderId="2" xfId="0" applyFont="1" applyBorder="1" applyAlignment="1">
      <alignment horizontal="left"/>
    </xf>
    <xf numFmtId="0" fontId="89" fillId="0" borderId="0" xfId="0" applyFont="1" applyAlignment="1">
      <alignment horizontal="left" indent="2"/>
    </xf>
    <xf numFmtId="0" fontId="89" fillId="0" borderId="15" xfId="0" applyFont="1" applyBorder="1" applyAlignment="1">
      <alignment horizontal="right" vertical="center"/>
    </xf>
    <xf numFmtId="0" fontId="90" fillId="0" borderId="16" xfId="0" applyFont="1" applyFill="1" applyBorder="1" applyAlignment="1">
      <alignment horizontal="left"/>
    </xf>
    <xf numFmtId="0" fontId="89" fillId="0" borderId="0" xfId="0" applyFont="1" applyBorder="1" applyAlignment="1">
      <alignment horizontal="center" vertical="center"/>
    </xf>
    <xf numFmtId="0" fontId="89" fillId="0" borderId="0" xfId="0" applyFont="1" applyAlignment="1">
      <alignment horizontal="left" vertical="top"/>
    </xf>
    <xf numFmtId="0" fontId="90" fillId="0" borderId="0" xfId="0" applyFont="1" applyBorder="1" applyAlignment="1">
      <alignment horizontal="center" vertical="center"/>
    </xf>
    <xf numFmtId="0" fontId="89" fillId="0" borderId="10" xfId="0" applyFont="1" applyBorder="1" applyAlignment="1">
      <alignment horizontal="right" vertical="center"/>
    </xf>
    <xf numFmtId="0" fontId="89" fillId="0" borderId="11" xfId="0" applyFont="1" applyBorder="1" applyAlignment="1">
      <alignment horizontal="left" vertical="center"/>
    </xf>
    <xf numFmtId="0" fontId="89" fillId="0" borderId="11" xfId="0" applyFont="1" applyBorder="1" applyAlignment="1">
      <alignment horizontal="left" vertical="center" wrapText="1"/>
    </xf>
    <xf numFmtId="0" fontId="89" fillId="0" borderId="12" xfId="0" applyFont="1" applyBorder="1" applyAlignment="1">
      <alignment horizontal="left" vertical="center" wrapText="1"/>
    </xf>
    <xf numFmtId="0" fontId="89" fillId="0" borderId="0" xfId="0" applyFont="1" applyAlignment="1"/>
    <xf numFmtId="0" fontId="89" fillId="0" borderId="13" xfId="0" applyFont="1" applyBorder="1" applyAlignment="1">
      <alignment horizontal="right" vertical="center" wrapText="1"/>
    </xf>
    <xf numFmtId="0" fontId="89" fillId="0" borderId="2" xfId="0" applyFont="1" applyBorder="1" applyAlignment="1">
      <alignment vertical="center" wrapText="1"/>
    </xf>
    <xf numFmtId="193" fontId="89" fillId="0" borderId="2" xfId="0" applyNumberFormat="1" applyFont="1" applyBorder="1" applyAlignment="1" applyProtection="1">
      <alignment vertical="center" wrapText="1"/>
      <protection locked="0"/>
    </xf>
    <xf numFmtId="193" fontId="89" fillId="0" borderId="14" xfId="0" applyNumberFormat="1" applyFont="1" applyBorder="1" applyAlignment="1" applyProtection="1">
      <alignment vertical="center" wrapText="1"/>
      <protection locked="0"/>
    </xf>
    <xf numFmtId="193" fontId="89" fillId="35" borderId="2" xfId="0" applyNumberFormat="1" applyFont="1" applyFill="1" applyBorder="1" applyAlignment="1">
      <alignment vertical="center" wrapText="1"/>
    </xf>
    <xf numFmtId="193" fontId="89" fillId="35" borderId="14" xfId="0" applyNumberFormat="1" applyFont="1" applyFill="1" applyBorder="1" applyAlignment="1">
      <alignment vertical="center" wrapText="1"/>
    </xf>
    <xf numFmtId="0" fontId="89" fillId="0" borderId="2" xfId="0" applyFont="1" applyBorder="1" applyAlignment="1">
      <alignment horizontal="left" vertical="center" wrapText="1" indent="1"/>
    </xf>
    <xf numFmtId="0" fontId="89" fillId="0" borderId="2" xfId="0" applyFont="1" applyBorder="1" applyAlignment="1">
      <alignment horizontal="left" vertical="center" wrapText="1" indent="4"/>
    </xf>
    <xf numFmtId="193" fontId="89" fillId="0" borderId="2" xfId="0" applyNumberFormat="1" applyFont="1" applyBorder="1" applyAlignment="1" applyProtection="1">
      <alignment horizontal="center" vertical="center" wrapText="1"/>
      <protection locked="0"/>
    </xf>
    <xf numFmtId="193" fontId="89" fillId="0" borderId="14" xfId="0" applyNumberFormat="1" applyFont="1" applyBorder="1" applyAlignment="1" applyProtection="1">
      <alignment horizontal="center" vertical="center" wrapText="1"/>
      <protection locked="0"/>
    </xf>
    <xf numFmtId="0" fontId="89" fillId="0" borderId="0" xfId="0" applyFont="1" applyBorder="1" applyAlignment="1">
      <alignment vertical="center" wrapText="1"/>
    </xf>
    <xf numFmtId="193" fontId="89" fillId="35" borderId="2" xfId="0" applyNumberFormat="1" applyFont="1" applyFill="1" applyBorder="1" applyAlignment="1">
      <alignment horizontal="right" vertical="center" wrapText="1"/>
    </xf>
    <xf numFmtId="193" fontId="89" fillId="35" borderId="14" xfId="0" applyNumberFormat="1" applyFont="1" applyFill="1" applyBorder="1" applyAlignment="1">
      <alignment horizontal="right" vertical="center" wrapText="1"/>
    </xf>
    <xf numFmtId="0" fontId="89" fillId="0" borderId="15" xfId="0" applyFont="1" applyBorder="1" applyAlignment="1">
      <alignment horizontal="right" vertical="center" wrapText="1"/>
    </xf>
    <xf numFmtId="193" fontId="89" fillId="35" borderId="16" xfId="0" applyNumberFormat="1" applyFont="1" applyFill="1" applyBorder="1" applyAlignment="1">
      <alignment horizontal="right" vertical="center" wrapText="1"/>
    </xf>
    <xf numFmtId="193" fontId="89" fillId="35" borderId="17" xfId="0" applyNumberFormat="1" applyFont="1" applyFill="1" applyBorder="1" applyAlignment="1">
      <alignment horizontal="right" vertical="center" wrapText="1"/>
    </xf>
    <xf numFmtId="0" fontId="89" fillId="0" borderId="0" xfId="0" applyFont="1" applyAlignment="1">
      <alignment horizontal="right"/>
    </xf>
    <xf numFmtId="0" fontId="90" fillId="0" borderId="0" xfId="0" applyFont="1" applyAlignment="1">
      <alignment vertical="center"/>
    </xf>
    <xf numFmtId="0" fontId="90" fillId="0" borderId="0" xfId="0" applyFont="1" applyBorder="1" applyAlignment="1">
      <alignment vertical="center"/>
    </xf>
    <xf numFmtId="0" fontId="89" fillId="0" borderId="10" xfId="0" applyFont="1" applyBorder="1"/>
    <xf numFmtId="0" fontId="89" fillId="0" borderId="1" xfId="0" applyFont="1" applyBorder="1" applyAlignment="1">
      <alignment horizontal="left" vertical="center" wrapText="1"/>
    </xf>
    <xf numFmtId="0" fontId="89" fillId="0" borderId="2" xfId="0" applyFont="1" applyBorder="1" applyAlignment="1">
      <alignment horizontal="left" vertical="center" wrapText="1"/>
    </xf>
    <xf numFmtId="193" fontId="89" fillId="35" borderId="2" xfId="0" applyNumberFormat="1" applyFont="1" applyFill="1" applyBorder="1"/>
    <xf numFmtId="0" fontId="89" fillId="0" borderId="2" xfId="0" applyFont="1" applyFill="1" applyBorder="1" applyAlignment="1">
      <alignment horizontal="left" vertical="center" wrapText="1" indent="3"/>
    </xf>
    <xf numFmtId="0" fontId="89" fillId="0" borderId="0" xfId="0" applyFont="1" applyAlignment="1">
      <alignment horizontal="center"/>
    </xf>
    <xf numFmtId="0" fontId="89" fillId="0" borderId="42" xfId="0" applyFont="1" applyBorder="1" applyAlignment="1">
      <alignment horizontal="center" vertical="center" wrapText="1"/>
    </xf>
    <xf numFmtId="0" fontId="89" fillId="0" borderId="21" xfId="0" applyFont="1" applyBorder="1" applyAlignment="1">
      <alignment horizontal="center" vertical="center" wrapText="1"/>
    </xf>
    <xf numFmtId="0" fontId="89" fillId="0" borderId="13" xfId="0" applyFont="1" applyBorder="1" applyAlignment="1">
      <alignment vertical="center" wrapText="1"/>
    </xf>
    <xf numFmtId="0" fontId="89" fillId="0" borderId="2" xfId="0" applyFont="1" applyBorder="1" applyAlignment="1">
      <alignment horizontal="center" vertical="top" wrapText="1"/>
    </xf>
    <xf numFmtId="0" fontId="89" fillId="0" borderId="8" xfId="0" applyFont="1" applyBorder="1" applyAlignment="1">
      <alignment horizontal="center" vertical="center" wrapText="1"/>
    </xf>
    <xf numFmtId="0" fontId="89" fillId="0" borderId="2" xfId="0" applyFont="1" applyBorder="1" applyAlignment="1">
      <alignment horizontal="left" vertical="top" wrapText="1"/>
    </xf>
    <xf numFmtId="193" fontId="89" fillId="35" borderId="8" xfId="0" applyNumberFormat="1" applyFont="1" applyFill="1" applyBorder="1" applyAlignment="1">
      <alignment horizontal="right" vertical="center" wrapText="1"/>
    </xf>
    <xf numFmtId="0" fontId="89" fillId="0" borderId="2" xfId="0" applyFont="1" applyBorder="1" applyAlignment="1">
      <alignment horizontal="left" vertical="center" wrapText="1" indent="2"/>
    </xf>
    <xf numFmtId="193" fontId="89" fillId="0" borderId="8" xfId="0" applyNumberFormat="1" applyFont="1" applyBorder="1" applyAlignment="1" applyProtection="1">
      <alignment horizontal="center" vertical="center" wrapText="1"/>
      <protection locked="0"/>
    </xf>
    <xf numFmtId="0" fontId="2" fillId="0" borderId="2" xfId="0" applyFont="1" applyBorder="1" applyAlignment="1">
      <alignment horizontal="left" vertical="center" wrapText="1" indent="2"/>
    </xf>
    <xf numFmtId="0" fontId="89" fillId="0" borderId="16" xfId="0" applyFont="1" applyBorder="1" applyAlignment="1">
      <alignment vertical="center" wrapText="1"/>
    </xf>
    <xf numFmtId="193" fontId="89" fillId="35" borderId="16" xfId="0" applyNumberFormat="1" applyFont="1" applyFill="1" applyBorder="1" applyAlignment="1">
      <alignment vertical="center" wrapText="1"/>
    </xf>
    <xf numFmtId="193" fontId="89" fillId="35" borderId="17" xfId="0" applyNumberFormat="1" applyFont="1" applyFill="1" applyBorder="1" applyAlignment="1">
      <alignment vertical="center" wrapText="1"/>
    </xf>
    <xf numFmtId="0" fontId="89" fillId="0" borderId="0" xfId="0" applyFont="1" applyAlignment="1">
      <alignment horizontal="center" vertical="center"/>
    </xf>
    <xf numFmtId="0" fontId="89" fillId="0" borderId="43" xfId="0" applyFont="1" applyBorder="1"/>
    <xf numFmtId="0" fontId="89" fillId="0" borderId="12" xfId="0" applyFont="1" applyBorder="1" applyAlignment="1">
      <alignment horizontal="center" vertical="center"/>
    </xf>
    <xf numFmtId="0" fontId="89" fillId="0" borderId="44" xfId="0" applyFont="1" applyBorder="1"/>
    <xf numFmtId="0" fontId="89" fillId="0" borderId="6" xfId="0" applyFont="1" applyBorder="1" applyAlignment="1">
      <alignment vertical="center"/>
    </xf>
    <xf numFmtId="193" fontId="89" fillId="0" borderId="2" xfId="0" applyNumberFormat="1" applyFont="1" applyBorder="1" applyAlignment="1">
      <alignment horizontal="center" vertical="center"/>
    </xf>
    <xf numFmtId="193" fontId="89" fillId="0" borderId="2" xfId="0" applyNumberFormat="1" applyFont="1" applyFill="1" applyBorder="1" applyAlignment="1">
      <alignment horizontal="center" vertical="center"/>
    </xf>
    <xf numFmtId="193" fontId="89" fillId="0" borderId="2" xfId="0" applyNumberFormat="1" applyFont="1" applyFill="1" applyBorder="1" applyAlignment="1">
      <alignment horizontal="center" vertical="center" wrapText="1"/>
    </xf>
    <xf numFmtId="193" fontId="89" fillId="0" borderId="14" xfId="0" applyNumberFormat="1" applyFont="1" applyFill="1" applyBorder="1" applyAlignment="1">
      <alignment horizontal="center" vertical="center"/>
    </xf>
    <xf numFmtId="0" fontId="89" fillId="0" borderId="2" xfId="0" applyFont="1" applyBorder="1" applyAlignment="1">
      <alignment horizontal="right"/>
    </xf>
    <xf numFmtId="193" fontId="89" fillId="35" borderId="2" xfId="0" applyNumberFormat="1" applyFont="1" applyFill="1" applyBorder="1" applyAlignment="1">
      <alignment horizontal="center" vertical="center"/>
    </xf>
    <xf numFmtId="193" fontId="89" fillId="35" borderId="2" xfId="0" applyNumberFormat="1" applyFont="1" applyFill="1" applyBorder="1" applyAlignment="1">
      <alignment horizontal="center" vertical="center" wrapText="1"/>
    </xf>
    <xf numFmtId="193" fontId="89" fillId="35" borderId="14" xfId="0" applyNumberFormat="1" applyFont="1" applyFill="1" applyBorder="1" applyAlignment="1">
      <alignment horizontal="center" vertical="center"/>
    </xf>
    <xf numFmtId="193" fontId="89" fillId="2" borderId="2" xfId="0" applyNumberFormat="1" applyFont="1" applyFill="1" applyBorder="1" applyAlignment="1" applyProtection="1">
      <alignment horizontal="center" vertical="center"/>
      <protection locked="0"/>
    </xf>
    <xf numFmtId="193" fontId="89" fillId="2" borderId="2" xfId="0" applyNumberFormat="1" applyFont="1" applyFill="1" applyBorder="1" applyAlignment="1">
      <alignment horizontal="center" vertical="center"/>
    </xf>
    <xf numFmtId="193" fontId="89" fillId="0" borderId="14" xfId="0" applyNumberFormat="1" applyFont="1" applyBorder="1" applyAlignment="1">
      <alignment horizontal="center" vertical="center"/>
    </xf>
    <xf numFmtId="0" fontId="89" fillId="0" borderId="2" xfId="0" applyFont="1" applyBorder="1" applyAlignment="1">
      <alignment horizontal="right" wrapText="1"/>
    </xf>
    <xf numFmtId="0" fontId="89" fillId="0" borderId="11" xfId="0" applyFont="1" applyBorder="1" applyAlignment="1">
      <alignment horizontal="center" vertical="center"/>
    </xf>
    <xf numFmtId="0" fontId="89" fillId="0" borderId="11" xfId="0" applyFont="1" applyBorder="1" applyAlignment="1">
      <alignment horizontal="center" vertical="center" wrapText="1"/>
    </xf>
    <xf numFmtId="0" fontId="89" fillId="0" borderId="1" xfId="0" applyFont="1" applyBorder="1" applyAlignment="1">
      <alignment horizontal="center" vertical="center" wrapText="1"/>
    </xf>
    <xf numFmtId="0" fontId="89" fillId="0" borderId="12" xfId="0" applyFont="1" applyBorder="1" applyAlignment="1">
      <alignment horizontal="center" vertical="center" wrapText="1"/>
    </xf>
    <xf numFmtId="0" fontId="89" fillId="0" borderId="14" xfId="0" applyFont="1" applyBorder="1" applyAlignment="1">
      <alignment horizontal="center" vertical="center" wrapText="1"/>
    </xf>
    <xf numFmtId="0" fontId="89" fillId="0" borderId="2" xfId="0" applyFont="1" applyBorder="1" applyAlignment="1">
      <alignment horizontal="center" vertical="center" wrapText="1"/>
    </xf>
    <xf numFmtId="0" fontId="89" fillId="0" borderId="2" xfId="0" applyFont="1" applyBorder="1" applyAlignment="1">
      <alignment horizontal="center" vertical="center"/>
    </xf>
    <xf numFmtId="0" fontId="89" fillId="2" borderId="2" xfId="0" applyFont="1" applyFill="1" applyBorder="1" applyAlignment="1">
      <alignment horizontal="center" vertical="center"/>
    </xf>
    <xf numFmtId="167" fontId="3" fillId="0" borderId="8" xfId="0" applyNumberFormat="1" applyFont="1" applyBorder="1" applyAlignment="1">
      <alignment horizontal="center" vertical="center" textRotation="90" wrapText="1"/>
    </xf>
    <xf numFmtId="167" fontId="3" fillId="0" borderId="2" xfId="0" applyNumberFormat="1" applyFont="1" applyBorder="1" applyAlignment="1">
      <alignment horizontal="center" vertical="center" textRotation="90" wrapText="1"/>
    </xf>
    <xf numFmtId="0" fontId="90" fillId="0" borderId="0" xfId="0" applyFont="1" applyAlignment="1">
      <alignment horizontal="center"/>
    </xf>
    <xf numFmtId="0" fontId="90" fillId="0" borderId="0" xfId="0" applyFont="1" applyFill="1" applyAlignment="1">
      <alignment horizontal="center"/>
    </xf>
    <xf numFmtId="0" fontId="90" fillId="0" borderId="0" xfId="0" applyFont="1" applyFill="1" applyBorder="1" applyAlignment="1"/>
    <xf numFmtId="0" fontId="90" fillId="0" borderId="0" xfId="0" applyFont="1" applyAlignment="1">
      <alignment horizontal="center" vertical="center"/>
    </xf>
    <xf numFmtId="0" fontId="90" fillId="0" borderId="9" xfId="0" applyFont="1" applyBorder="1" applyAlignment="1">
      <alignment horizontal="center" vertical="center"/>
    </xf>
    <xf numFmtId="0" fontId="90" fillId="0" borderId="9" xfId="0" applyFont="1" applyBorder="1" applyAlignment="1">
      <alignment horizontal="center" vertical="center" wrapText="1"/>
    </xf>
    <xf numFmtId="0" fontId="2" fillId="0" borderId="0" xfId="20955" applyFont="1" applyFill="1" applyBorder="1" applyAlignment="1" applyProtection="1"/>
    <xf numFmtId="0" fontId="89" fillId="0" borderId="11" xfId="0" applyFont="1" applyFill="1" applyBorder="1" applyAlignment="1">
      <alignment horizontal="center" vertical="center" wrapText="1"/>
    </xf>
    <xf numFmtId="193" fontId="89" fillId="35" borderId="14" xfId="0" applyNumberFormat="1" applyFont="1" applyFill="1" applyBorder="1"/>
    <xf numFmtId="193" fontId="89" fillId="0" borderId="16" xfId="0" applyNumberFormat="1" applyFont="1" applyBorder="1" applyAlignment="1" applyProtection="1">
      <alignment horizontal="left" indent="3"/>
      <protection locked="0"/>
    </xf>
    <xf numFmtId="193" fontId="4" fillId="35" borderId="16" xfId="0" applyNumberFormat="1" applyFont="1" applyFill="1" applyBorder="1" applyAlignment="1">
      <alignment horizontal="left" vertical="center"/>
    </xf>
    <xf numFmtId="0" fontId="0" fillId="0" borderId="0" xfId="0" applyFill="1" applyBorder="1" applyAlignment="1">
      <alignment wrapText="1"/>
    </xf>
    <xf numFmtId="193" fontId="3" fillId="35" borderId="16" xfId="0" applyNumberFormat="1" applyFont="1" applyFill="1" applyBorder="1"/>
    <xf numFmtId="193" fontId="3" fillId="35" borderId="17" xfId="0" applyNumberFormat="1" applyFont="1" applyFill="1" applyBorder="1"/>
    <xf numFmtId="193" fontId="3" fillId="0" borderId="2" xfId="0" applyNumberFormat="1" applyFont="1" applyBorder="1" applyAlignment="1" applyProtection="1">
      <alignment horizontal="center" vertical="center"/>
    </xf>
    <xf numFmtId="193" fontId="3" fillId="0" borderId="2" xfId="0" applyNumberFormat="1" applyFont="1" applyBorder="1" applyAlignment="1" applyProtection="1">
      <alignment horizontal="center" vertical="center" wrapText="1"/>
      <protection locked="0"/>
    </xf>
    <xf numFmtId="193" fontId="4" fillId="0" borderId="2" xfId="0" applyNumberFormat="1" applyFont="1" applyBorder="1" applyAlignment="1" applyProtection="1">
      <alignment horizontal="center" vertical="center" wrapText="1"/>
    </xf>
    <xf numFmtId="193" fontId="8" fillId="0" borderId="2" xfId="0" applyNumberFormat="1" applyFont="1" applyBorder="1" applyProtection="1">
      <protection locked="0"/>
    </xf>
    <xf numFmtId="193" fontId="4" fillId="0" borderId="8" xfId="0" applyNumberFormat="1" applyFont="1" applyBorder="1" applyAlignment="1" applyProtection="1">
      <alignment horizontal="center" vertical="center" wrapText="1"/>
      <protection locked="0"/>
    </xf>
    <xf numFmtId="193" fontId="8" fillId="0" borderId="1" xfId="0" applyNumberFormat="1" applyFont="1" applyBorder="1" applyProtection="1">
      <protection locked="0"/>
    </xf>
    <xf numFmtId="193" fontId="3" fillId="0" borderId="4" xfId="0" applyNumberFormat="1" applyFont="1" applyBorder="1" applyAlignment="1" applyProtection="1">
      <alignment horizontal="center" vertical="center" wrapText="1"/>
      <protection locked="0"/>
    </xf>
    <xf numFmtId="193" fontId="93" fillId="0" borderId="2" xfId="0" applyNumberFormat="1" applyFont="1" applyBorder="1" applyAlignment="1" applyProtection="1">
      <alignment vertical="center" wrapText="1"/>
      <protection locked="0"/>
    </xf>
    <xf numFmtId="193" fontId="93" fillId="0" borderId="14" xfId="0" applyNumberFormat="1" applyFont="1" applyFill="1" applyBorder="1" applyAlignment="1" applyProtection="1">
      <alignment vertical="center" wrapText="1"/>
      <protection locked="0"/>
    </xf>
    <xf numFmtId="193" fontId="3" fillId="0" borderId="14" xfId="0" applyNumberFormat="1" applyFont="1" applyFill="1" applyBorder="1" applyProtection="1">
      <protection locked="0"/>
    </xf>
    <xf numFmtId="193" fontId="93" fillId="0" borderId="2" xfId="0" applyNumberFormat="1" applyFont="1" applyFill="1" applyBorder="1" applyAlignment="1" applyProtection="1">
      <alignment vertical="center" wrapText="1"/>
      <protection locked="0"/>
    </xf>
    <xf numFmtId="193" fontId="92" fillId="0" borderId="2" xfId="0" applyNumberFormat="1" applyFont="1" applyBorder="1" applyAlignment="1" applyProtection="1">
      <alignment horizontal="center" vertical="center" wrapText="1"/>
      <protection locked="0"/>
    </xf>
    <xf numFmtId="193" fontId="92" fillId="0" borderId="14" xfId="0" applyNumberFormat="1" applyFont="1" applyBorder="1" applyAlignment="1" applyProtection="1">
      <alignment horizontal="right" vertical="center" wrapText="1"/>
      <protection locked="0"/>
    </xf>
    <xf numFmtId="193" fontId="93" fillId="0" borderId="14" xfId="0" applyNumberFormat="1" applyFont="1" applyBorder="1" applyAlignment="1" applyProtection="1">
      <alignment vertical="center" wrapText="1"/>
      <protection locked="0"/>
    </xf>
    <xf numFmtId="193" fontId="93" fillId="0" borderId="2" xfId="0" applyNumberFormat="1" applyFont="1" applyBorder="1" applyAlignment="1" applyProtection="1">
      <alignment horizontal="center" vertical="center" wrapText="1"/>
      <protection locked="0"/>
    </xf>
    <xf numFmtId="0" fontId="8" fillId="0" borderId="0" xfId="0" applyFont="1" applyBorder="1" applyAlignment="1">
      <alignment horizontal="left" vertical="center" wrapText="1"/>
    </xf>
    <xf numFmtId="0" fontId="8" fillId="0" borderId="0" xfId="0" applyFont="1" applyFill="1" applyBorder="1" applyAlignment="1">
      <alignment horizontal="left" vertical="center" wrapText="1"/>
    </xf>
    <xf numFmtId="0" fontId="94" fillId="0" borderId="0" xfId="0" applyFont="1" applyAlignment="1">
      <alignment vertical="center"/>
    </xf>
    <xf numFmtId="0" fontId="3" fillId="0" borderId="0" xfId="0" applyFont="1" applyFill="1" applyAlignment="1">
      <alignment horizontal="left" vertical="center" wrapText="1"/>
    </xf>
    <xf numFmtId="0" fontId="8" fillId="0" borderId="0" xfId="0" applyFont="1" applyAlignment="1">
      <alignment horizontal="left" vertical="center" wrapText="1"/>
    </xf>
    <xf numFmtId="0" fontId="3" fillId="0" borderId="0" xfId="0" applyFont="1" applyFill="1" applyBorder="1" applyAlignment="1" applyProtection="1">
      <alignment horizontal="left" vertical="center" wrapText="1"/>
      <protection locked="0"/>
    </xf>
    <xf numFmtId="43" fontId="89" fillId="0" borderId="16" xfId="20956" applyFont="1" applyBorder="1"/>
    <xf numFmtId="193" fontId="3" fillId="0" borderId="13" xfId="0" applyNumberFormat="1" applyFont="1" applyBorder="1"/>
    <xf numFmtId="0" fontId="2" fillId="0" borderId="0" xfId="0" applyFont="1"/>
    <xf numFmtId="0" fontId="94" fillId="0" borderId="0" xfId="0" applyFont="1"/>
    <xf numFmtId="193" fontId="3" fillId="0" borderId="4" xfId="0" applyNumberFormat="1" applyFont="1" applyBorder="1" applyAlignment="1" applyProtection="1">
      <alignment horizontal="center" vertical="center" wrapText="1"/>
    </xf>
    <xf numFmtId="193" fontId="3" fillId="0" borderId="4" xfId="0" applyNumberFormat="1" applyFont="1" applyBorder="1" applyAlignment="1" applyProtection="1">
      <alignment horizontal="center"/>
    </xf>
    <xf numFmtId="0" fontId="3" fillId="0" borderId="0" xfId="0" applyFont="1" applyAlignment="1">
      <alignment horizontal="left" vertical="center" wrapText="1"/>
    </xf>
    <xf numFmtId="0" fontId="3" fillId="0" borderId="0" xfId="0" applyFont="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3" fillId="0" borderId="13" xfId="0" applyFont="1" applyFill="1" applyBorder="1" applyAlignment="1">
      <alignment horizontal="center"/>
    </xf>
    <xf numFmtId="0" fontId="3" fillId="0" borderId="13"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4" fillId="0" borderId="8"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3" fillId="0" borderId="0" xfId="0" applyFont="1" applyFill="1" applyAlignment="1">
      <alignment horizontal="left" vertical="center" wrapText="1"/>
    </xf>
    <xf numFmtId="0" fontId="3" fillId="0" borderId="0" xfId="0" applyFont="1" applyAlignment="1">
      <alignment horizontal="left" vertical="center" wrapText="1"/>
    </xf>
    <xf numFmtId="0" fontId="89" fillId="0" borderId="11" xfId="0" applyFont="1" applyBorder="1" applyAlignment="1">
      <alignment horizontal="center" vertical="center"/>
    </xf>
    <xf numFmtId="0" fontId="89" fillId="0" borderId="1" xfId="0" applyFont="1" applyBorder="1" applyAlignment="1">
      <alignment horizontal="center" vertical="center"/>
    </xf>
    <xf numFmtId="0" fontId="89" fillId="0" borderId="11" xfId="0" applyFont="1" applyBorder="1" applyAlignment="1">
      <alignment horizontal="center" vertical="center" wrapText="1"/>
    </xf>
    <xf numFmtId="0" fontId="89" fillId="0" borderId="1" xfId="0" applyFont="1" applyBorder="1" applyAlignment="1">
      <alignment horizontal="center" vertical="center" wrapText="1"/>
    </xf>
    <xf numFmtId="0" fontId="89" fillId="0" borderId="12" xfId="0" applyFont="1" applyBorder="1" applyAlignment="1">
      <alignment horizontal="center" vertical="center" wrapText="1"/>
    </xf>
    <xf numFmtId="0" fontId="89" fillId="0" borderId="14" xfId="0" applyFont="1" applyBorder="1" applyAlignment="1">
      <alignment horizontal="center" vertical="center" wrapText="1"/>
    </xf>
    <xf numFmtId="0" fontId="2" fillId="0" borderId="3" xfId="8" applyFont="1" applyFill="1" applyBorder="1" applyAlignment="1" applyProtection="1">
      <alignment horizontal="center"/>
    </xf>
    <xf numFmtId="0" fontId="2" fillId="0" borderId="41" xfId="8" applyFont="1" applyFill="1" applyBorder="1" applyAlignment="1" applyProtection="1">
      <alignment horizontal="center"/>
    </xf>
    <xf numFmtId="193" fontId="89" fillId="3" borderId="2" xfId="0" applyNumberFormat="1" applyFont="1" applyFill="1" applyBorder="1" applyAlignment="1">
      <alignment horizontal="center" wrapText="1"/>
    </xf>
    <xf numFmtId="0" fontId="89" fillId="0" borderId="5" xfId="0" applyFont="1" applyBorder="1" applyAlignment="1">
      <alignment horizontal="center" vertical="center" wrapText="1"/>
    </xf>
    <xf numFmtId="0" fontId="89" fillId="0" borderId="4" xfId="0" applyFont="1" applyBorder="1" applyAlignment="1">
      <alignment horizontal="center" vertical="center" wrapText="1"/>
    </xf>
    <xf numFmtId="0" fontId="90" fillId="0" borderId="48" xfId="0" applyFont="1" applyBorder="1" applyAlignment="1">
      <alignment horizontal="center" vertical="center" wrapText="1"/>
    </xf>
    <xf numFmtId="0" fontId="90" fillId="0" borderId="18" xfId="0" applyFont="1" applyBorder="1" applyAlignment="1">
      <alignment horizontal="center" vertical="center" wrapText="1"/>
    </xf>
    <xf numFmtId="0" fontId="90" fillId="0" borderId="46" xfId="0" applyFont="1" applyBorder="1" applyAlignment="1">
      <alignment horizontal="center" vertical="center"/>
    </xf>
    <xf numFmtId="0" fontId="89" fillId="0" borderId="45" xfId="0" applyFont="1" applyBorder="1" applyAlignment="1">
      <alignment horizontal="center" vertical="center" wrapText="1"/>
    </xf>
    <xf numFmtId="0" fontId="89" fillId="0" borderId="41" xfId="0" applyFont="1" applyBorder="1" applyAlignment="1">
      <alignment horizontal="center" vertical="center" wrapText="1"/>
    </xf>
    <xf numFmtId="0" fontId="89" fillId="0" borderId="13" xfId="0" applyFont="1" applyBorder="1" applyAlignment="1">
      <alignment horizontal="center" vertical="center" wrapText="1"/>
    </xf>
    <xf numFmtId="0" fontId="89" fillId="0" borderId="15" xfId="0" applyFont="1" applyBorder="1" applyAlignment="1">
      <alignment horizontal="center" vertical="center" wrapText="1"/>
    </xf>
    <xf numFmtId="0" fontId="89" fillId="0" borderId="2" xfId="0" applyFont="1" applyBorder="1" applyAlignment="1">
      <alignment horizontal="center" vertical="center" wrapText="1"/>
    </xf>
    <xf numFmtId="0" fontId="89" fillId="0" borderId="14" xfId="0" applyFont="1" applyBorder="1" applyAlignment="1">
      <alignment horizontal="center" vertical="center"/>
    </xf>
    <xf numFmtId="0" fontId="89" fillId="0" borderId="2" xfId="0" applyFont="1" applyBorder="1" applyAlignment="1">
      <alignment horizontal="center" vertical="center"/>
    </xf>
    <xf numFmtId="0" fontId="89" fillId="2" borderId="2" xfId="0" applyFont="1" applyFill="1" applyBorder="1" applyAlignment="1">
      <alignment horizontal="center" vertical="center"/>
    </xf>
  </cellXfs>
  <cellStyles count="20957">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6" builtinId="3"/>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B11" sqref="B11"/>
    </sheetView>
  </sheetViews>
  <sheetFormatPr defaultRowHeight="15"/>
  <cols>
    <col min="1" max="1" width="9.7109375" style="35" bestFit="1" customWidth="1"/>
    <col min="2" max="2" width="128.7109375" style="28" bestFit="1" customWidth="1"/>
    <col min="3" max="3" width="39.42578125" customWidth="1"/>
  </cols>
  <sheetData>
    <row r="1" spans="1:3" s="1" customFormat="1" ht="15.75">
      <c r="A1" s="33" t="s">
        <v>19</v>
      </c>
      <c r="B1" s="55" t="s">
        <v>21</v>
      </c>
      <c r="C1" s="27"/>
    </row>
    <row r="2" spans="1:3" s="29" customFormat="1">
      <c r="A2" s="34">
        <v>20</v>
      </c>
      <c r="B2" s="30" t="s">
        <v>23</v>
      </c>
      <c r="C2" s="11"/>
    </row>
    <row r="3" spans="1:3" s="29" customFormat="1">
      <c r="A3" s="34">
        <v>21</v>
      </c>
      <c r="B3" s="30" t="s">
        <v>20</v>
      </c>
    </row>
    <row r="4" spans="1:3" s="29" customFormat="1">
      <c r="A4" s="34">
        <v>22</v>
      </c>
      <c r="B4" s="30" t="s">
        <v>22</v>
      </c>
    </row>
    <row r="5" spans="1:3" s="29" customFormat="1">
      <c r="A5" s="34">
        <v>23</v>
      </c>
      <c r="B5" s="30" t="s">
        <v>24</v>
      </c>
    </row>
    <row r="6" spans="1:3" s="29" customFormat="1">
      <c r="A6" s="34">
        <v>24</v>
      </c>
      <c r="B6" s="30" t="s">
        <v>25</v>
      </c>
      <c r="C6" s="2"/>
    </row>
    <row r="7" spans="1:3" s="29" customFormat="1">
      <c r="A7" s="34">
        <v>25</v>
      </c>
      <c r="B7" s="30" t="s">
        <v>26</v>
      </c>
    </row>
    <row r="8" spans="1:3" s="29" customFormat="1">
      <c r="A8" s="34">
        <v>26</v>
      </c>
      <c r="B8" s="30" t="s">
        <v>134</v>
      </c>
    </row>
    <row r="9" spans="1:3" s="29" customFormat="1">
      <c r="A9" s="34">
        <v>27</v>
      </c>
      <c r="B9" s="30" t="s">
        <v>27</v>
      </c>
    </row>
    <row r="10" spans="1:3" s="1" customFormat="1">
      <c r="A10" s="36"/>
      <c r="B10" s="28"/>
      <c r="C10" s="27"/>
    </row>
    <row r="11" spans="1:3" s="1" customFormat="1" ht="30">
      <c r="A11" s="36"/>
      <c r="B11" s="188" t="s">
        <v>153</v>
      </c>
      <c r="C11" s="27"/>
    </row>
    <row r="14" spans="1:3">
      <c r="B14" s="10"/>
    </row>
  </sheetData>
  <hyperlinks>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6" location="'24. Rem1'!A1" display="ფინანსური წლის განმავლობაში გაცემული ანაზღაურება"/>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58"/>
  <sheetViews>
    <sheetView tabSelected="1" zoomScale="90" zoomScaleNormal="90" workbookViewId="0">
      <pane xSplit="1" ySplit="4" topLeftCell="B5" activePane="bottomRight" state="frozen"/>
      <selection activeCell="L18" sqref="L18"/>
      <selection pane="topRight" activeCell="L18" sqref="L18"/>
      <selection pane="bottomLeft" activeCell="L18" sqref="L18"/>
      <selection pane="bottomRight" activeCell="E13" sqref="E13"/>
    </sheetView>
  </sheetViews>
  <sheetFormatPr defaultColWidth="9.140625" defaultRowHeight="12.75"/>
  <cols>
    <col min="1" max="1" width="32" style="2" customWidth="1"/>
    <col min="2" max="2" width="47.7109375" style="2" customWidth="1"/>
    <col min="3" max="3" width="25.7109375" style="2" customWidth="1"/>
    <col min="4" max="4" width="29.5703125" style="2" customWidth="1"/>
    <col min="5" max="5" width="24" style="2" customWidth="1"/>
    <col min="6" max="6" width="13.28515625" style="2" customWidth="1"/>
    <col min="7" max="8" width="13.5703125" style="2" bestFit="1" customWidth="1"/>
    <col min="9" max="9" width="13.42578125" style="2" bestFit="1" customWidth="1"/>
    <col min="10" max="11" width="14.85546875" style="2" bestFit="1" customWidth="1"/>
    <col min="12" max="12" width="16" style="2" bestFit="1" customWidth="1"/>
    <col min="13" max="13" width="14.28515625" style="2" bestFit="1" customWidth="1"/>
    <col min="14" max="14" width="15.7109375" style="2" bestFit="1" customWidth="1"/>
    <col min="15" max="15" width="13.42578125" style="2" bestFit="1" customWidth="1"/>
    <col min="16" max="16" width="15.7109375" style="2" bestFit="1" customWidth="1"/>
    <col min="17" max="17" width="10.7109375" style="2" customWidth="1"/>
    <col min="18" max="18" width="13.42578125" style="2" bestFit="1" customWidth="1"/>
    <col min="19" max="19" width="12.5703125" style="2" bestFit="1" customWidth="1"/>
    <col min="20" max="20" width="16" style="2" bestFit="1" customWidth="1"/>
    <col min="21" max="16384" width="9.140625" style="2"/>
  </cols>
  <sheetData>
    <row r="1" spans="1:20" ht="15">
      <c r="A1" s="3" t="s">
        <v>28</v>
      </c>
      <c r="B1" s="214" t="s">
        <v>214</v>
      </c>
      <c r="D1" s="60"/>
    </row>
    <row r="2" spans="1:20" s="4" customFormat="1" ht="15.75" customHeight="1">
      <c r="A2" s="4" t="s">
        <v>213</v>
      </c>
      <c r="B2" s="214" t="s">
        <v>211</v>
      </c>
      <c r="D2" s="60"/>
    </row>
    <row r="3" spans="1:20">
      <c r="A3" s="20"/>
      <c r="B3" s="37"/>
      <c r="C3" s="11"/>
      <c r="D3" s="11"/>
      <c r="E3" s="5"/>
      <c r="F3" s="6"/>
    </row>
    <row r="4" spans="1:20" ht="13.5" thickBot="1">
      <c r="A4" s="38" t="s">
        <v>150</v>
      </c>
      <c r="B4" s="220" t="s">
        <v>23</v>
      </c>
      <c r="C4" s="221"/>
      <c r="D4" s="11"/>
      <c r="E4" s="5"/>
      <c r="F4" s="6"/>
    </row>
    <row r="5" spans="1:20">
      <c r="A5" s="39"/>
      <c r="B5" s="40" t="s">
        <v>0</v>
      </c>
      <c r="C5" s="23" t="s">
        <v>1</v>
      </c>
      <c r="D5" s="24" t="s">
        <v>2</v>
      </c>
      <c r="E5" s="16" t="s">
        <v>3</v>
      </c>
      <c r="F5" s="16" t="s">
        <v>4</v>
      </c>
      <c r="G5" s="238" t="s">
        <v>8</v>
      </c>
      <c r="H5" s="239"/>
      <c r="I5" s="239"/>
      <c r="J5" s="239"/>
      <c r="K5" s="239"/>
      <c r="L5" s="239"/>
      <c r="M5" s="239"/>
      <c r="N5" s="239"/>
      <c r="O5" s="239"/>
      <c r="P5" s="239"/>
      <c r="Q5" s="239"/>
      <c r="R5" s="239"/>
      <c r="S5" s="239"/>
      <c r="T5" s="240"/>
    </row>
    <row r="6" spans="1:20" ht="16.899999999999999" customHeight="1">
      <c r="A6" s="222"/>
      <c r="B6" s="226" t="s">
        <v>65</v>
      </c>
      <c r="C6" s="227" t="s">
        <v>66</v>
      </c>
      <c r="D6" s="227" t="s">
        <v>67</v>
      </c>
      <c r="E6" s="227" t="s">
        <v>68</v>
      </c>
      <c r="F6" s="230" t="s">
        <v>69</v>
      </c>
      <c r="G6" s="235" t="s">
        <v>70</v>
      </c>
      <c r="H6" s="236"/>
      <c r="I6" s="236"/>
      <c r="J6" s="236"/>
      <c r="K6" s="236"/>
      <c r="L6" s="236"/>
      <c r="M6" s="236"/>
      <c r="N6" s="236"/>
      <c r="O6" s="236"/>
      <c r="P6" s="236"/>
      <c r="Q6" s="236"/>
      <c r="R6" s="236"/>
      <c r="S6" s="236"/>
      <c r="T6" s="237"/>
    </row>
    <row r="7" spans="1:20" ht="14.45" customHeight="1">
      <c r="A7" s="222"/>
      <c r="B7" s="226"/>
      <c r="C7" s="228"/>
      <c r="D7" s="228"/>
      <c r="E7" s="228"/>
      <c r="F7" s="228"/>
      <c r="G7" s="18">
        <v>1</v>
      </c>
      <c r="H7" s="56">
        <v>2</v>
      </c>
      <c r="I7" s="56">
        <v>3</v>
      </c>
      <c r="J7" s="56">
        <v>4</v>
      </c>
      <c r="K7" s="56">
        <v>5</v>
      </c>
      <c r="L7" s="56">
        <v>6.1</v>
      </c>
      <c r="M7" s="56">
        <v>6.2</v>
      </c>
      <c r="N7" s="56">
        <v>6</v>
      </c>
      <c r="O7" s="56">
        <v>7</v>
      </c>
      <c r="P7" s="56">
        <v>8</v>
      </c>
      <c r="Q7" s="56">
        <v>9</v>
      </c>
      <c r="R7" s="56">
        <v>10</v>
      </c>
      <c r="S7" s="56">
        <v>11</v>
      </c>
      <c r="T7" s="57">
        <v>12</v>
      </c>
    </row>
    <row r="8" spans="1:20" ht="99">
      <c r="A8" s="222"/>
      <c r="B8" s="226"/>
      <c r="C8" s="229"/>
      <c r="D8" s="229"/>
      <c r="E8" s="229"/>
      <c r="F8" s="229"/>
      <c r="G8" s="175" t="s">
        <v>71</v>
      </c>
      <c r="H8" s="176" t="s">
        <v>72</v>
      </c>
      <c r="I8" s="176" t="s">
        <v>73</v>
      </c>
      <c r="J8" s="176" t="s">
        <v>74</v>
      </c>
      <c r="K8" s="176" t="s">
        <v>75</v>
      </c>
      <c r="L8" s="66" t="s">
        <v>76</v>
      </c>
      <c r="M8" s="176" t="s">
        <v>77</v>
      </c>
      <c r="N8" s="176" t="s">
        <v>78</v>
      </c>
      <c r="O8" s="17" t="s">
        <v>79</v>
      </c>
      <c r="P8" s="17" t="s">
        <v>80</v>
      </c>
      <c r="Q8" s="176" t="s">
        <v>81</v>
      </c>
      <c r="R8" s="176" t="s">
        <v>82</v>
      </c>
      <c r="S8" s="176" t="s">
        <v>83</v>
      </c>
      <c r="T8" s="176" t="s">
        <v>84</v>
      </c>
    </row>
    <row r="9" spans="1:20">
      <c r="A9" s="44"/>
      <c r="B9" s="45" t="s">
        <v>163</v>
      </c>
      <c r="C9" s="46">
        <v>165631375.06</v>
      </c>
      <c r="D9" s="46">
        <v>165631375.06</v>
      </c>
      <c r="E9" s="191">
        <f>SUM(G9:S9)</f>
        <v>165631376.23000002</v>
      </c>
      <c r="F9" s="47"/>
      <c r="G9" s="46">
        <v>49934958.230000004</v>
      </c>
      <c r="H9" s="46">
        <v>24508092</v>
      </c>
      <c r="I9" s="46">
        <v>91201582</v>
      </c>
      <c r="J9" s="46"/>
      <c r="K9" s="46"/>
      <c r="L9" s="46"/>
      <c r="M9" s="46"/>
      <c r="N9" s="46"/>
      <c r="O9" s="46">
        <v>-13256</v>
      </c>
      <c r="P9" s="46"/>
      <c r="Q9" s="46"/>
      <c r="R9" s="46"/>
      <c r="S9" s="46"/>
      <c r="T9" s="41">
        <f>SUM(G9:K9,N9:S9)</f>
        <v>165631376.23000002</v>
      </c>
    </row>
    <row r="10" spans="1:20">
      <c r="A10" s="44"/>
      <c r="B10" s="45" t="s">
        <v>164</v>
      </c>
      <c r="C10" s="46">
        <v>50350733.900000006</v>
      </c>
      <c r="D10" s="46">
        <v>50350733.900000006</v>
      </c>
      <c r="E10" s="191">
        <f>SUM(G10:S10)</f>
        <v>50350733.900000006</v>
      </c>
      <c r="F10" s="47"/>
      <c r="G10" s="46"/>
      <c r="H10" s="46">
        <v>50350733.900000006</v>
      </c>
      <c r="I10" s="46"/>
      <c r="J10" s="46"/>
      <c r="K10" s="46"/>
      <c r="L10" s="46"/>
      <c r="M10" s="46"/>
      <c r="N10" s="46"/>
      <c r="O10" s="46"/>
      <c r="P10" s="46"/>
      <c r="Q10" s="46"/>
      <c r="R10" s="46"/>
      <c r="S10" s="46"/>
      <c r="T10" s="41">
        <f>SUM(G10:K10,N10:S10)</f>
        <v>50350733.900000006</v>
      </c>
    </row>
    <row r="11" spans="1:20">
      <c r="A11" s="44"/>
      <c r="B11" s="45" t="s">
        <v>165</v>
      </c>
      <c r="C11" s="46">
        <v>2943607.4872727003</v>
      </c>
      <c r="D11" s="46">
        <v>2943607.4872727003</v>
      </c>
      <c r="E11" s="191">
        <f t="shared" ref="E11:E19" si="0">SUM(G11:S11)</f>
        <v>0</v>
      </c>
      <c r="F11" s="47" t="s">
        <v>154</v>
      </c>
      <c r="G11" s="46"/>
      <c r="H11" s="46"/>
      <c r="I11" s="46"/>
      <c r="J11" s="46"/>
      <c r="K11" s="46"/>
      <c r="L11" s="46"/>
      <c r="M11" s="46"/>
      <c r="N11" s="46"/>
      <c r="O11" s="46"/>
      <c r="P11" s="46"/>
      <c r="Q11" s="46"/>
      <c r="R11" s="46"/>
      <c r="S11" s="46"/>
      <c r="T11" s="41">
        <f t="shared" ref="T11:T19" si="1">SUM(G11:K11,N11:S11)</f>
        <v>0</v>
      </c>
    </row>
    <row r="12" spans="1:20">
      <c r="A12" s="44"/>
      <c r="B12" s="45" t="s">
        <v>166</v>
      </c>
      <c r="C12" s="46">
        <v>43511723.989999995</v>
      </c>
      <c r="D12" s="46">
        <v>43511723.989999995</v>
      </c>
      <c r="E12" s="191">
        <f t="shared" si="0"/>
        <v>43511724.269999996</v>
      </c>
      <c r="F12" s="47" t="s">
        <v>155</v>
      </c>
      <c r="G12" s="46"/>
      <c r="H12" s="46"/>
      <c r="I12" s="46"/>
      <c r="J12" s="46"/>
      <c r="K12" s="46">
        <v>42801067.269999996</v>
      </c>
      <c r="L12" s="46"/>
      <c r="M12" s="46"/>
      <c r="N12" s="46"/>
      <c r="O12" s="46">
        <v>710657</v>
      </c>
      <c r="P12" s="46"/>
      <c r="Q12" s="46"/>
      <c r="R12" s="46"/>
      <c r="S12" s="46"/>
      <c r="T12" s="41">
        <f t="shared" si="1"/>
        <v>43511724.269999996</v>
      </c>
    </row>
    <row r="13" spans="1:20">
      <c r="A13" s="44"/>
      <c r="B13" s="48" t="s">
        <v>167</v>
      </c>
      <c r="C13" s="46">
        <v>1036425562.1673981</v>
      </c>
      <c r="D13" s="46">
        <v>1036425562.1673981</v>
      </c>
      <c r="E13" s="191">
        <f>SUM(G13:K13)+SUM(N13:S13)</f>
        <v>1052016896.9263</v>
      </c>
      <c r="F13" s="47" t="s">
        <v>156</v>
      </c>
      <c r="G13" s="46"/>
      <c r="H13" s="46"/>
      <c r="I13" s="46"/>
      <c r="J13" s="46"/>
      <c r="K13" s="46"/>
      <c r="L13" s="46">
        <v>1065269472.8663001</v>
      </c>
      <c r="M13" s="46">
        <v>-38443365.939999998</v>
      </c>
      <c r="N13" s="191">
        <f>L13+M13</f>
        <v>1026826106.9263</v>
      </c>
      <c r="O13" s="46">
        <v>25190790</v>
      </c>
      <c r="P13" s="46"/>
      <c r="Q13" s="46"/>
      <c r="R13" s="46"/>
      <c r="S13" s="46"/>
      <c r="T13" s="41">
        <f t="shared" si="1"/>
        <v>1052016896.9263</v>
      </c>
    </row>
    <row r="14" spans="1:20">
      <c r="A14" s="44"/>
      <c r="B14" s="48" t="s">
        <v>168</v>
      </c>
      <c r="C14" s="46">
        <v>10376768.93</v>
      </c>
      <c r="D14" s="46">
        <v>10376768.93</v>
      </c>
      <c r="E14" s="191">
        <f t="shared" si="0"/>
        <v>8952556.870000001</v>
      </c>
      <c r="F14" s="47" t="s">
        <v>157</v>
      </c>
      <c r="G14" s="46"/>
      <c r="H14" s="46"/>
      <c r="I14" s="46"/>
      <c r="J14" s="46"/>
      <c r="K14" s="46"/>
      <c r="L14" s="46"/>
      <c r="M14" s="46"/>
      <c r="N14" s="46"/>
      <c r="O14" s="46"/>
      <c r="P14" s="46"/>
      <c r="Q14" s="46"/>
      <c r="R14" s="46">
        <v>8952556.870000001</v>
      </c>
      <c r="S14" s="46"/>
      <c r="T14" s="41">
        <f t="shared" si="1"/>
        <v>8952556.870000001</v>
      </c>
    </row>
    <row r="15" spans="1:20">
      <c r="A15" s="44"/>
      <c r="B15" s="48" t="s">
        <v>169</v>
      </c>
      <c r="C15" s="46">
        <v>10638238.949999999</v>
      </c>
      <c r="D15" s="46">
        <v>10638238.949999999</v>
      </c>
      <c r="E15" s="191">
        <f t="shared" si="0"/>
        <v>10638239</v>
      </c>
      <c r="F15" s="47" t="s">
        <v>158</v>
      </c>
      <c r="G15" s="46"/>
      <c r="H15" s="46"/>
      <c r="I15" s="46"/>
      <c r="J15" s="46"/>
      <c r="K15" s="46"/>
      <c r="L15" s="46"/>
      <c r="M15" s="46"/>
      <c r="N15" s="46"/>
      <c r="O15" s="46"/>
      <c r="P15" s="46"/>
      <c r="Q15" s="46"/>
      <c r="R15" s="46">
        <v>10638239</v>
      </c>
      <c r="S15" s="46"/>
      <c r="T15" s="41">
        <f t="shared" si="1"/>
        <v>10638239</v>
      </c>
    </row>
    <row r="16" spans="1:20">
      <c r="A16" s="44"/>
      <c r="B16" s="45" t="s">
        <v>170</v>
      </c>
      <c r="C16" s="46">
        <v>9418097.1100000013</v>
      </c>
      <c r="D16" s="46">
        <v>9418097.1100000013</v>
      </c>
      <c r="E16" s="191">
        <f t="shared" si="0"/>
        <v>9418097</v>
      </c>
      <c r="F16" s="47" t="s">
        <v>159</v>
      </c>
      <c r="G16" s="46"/>
      <c r="H16" s="46"/>
      <c r="I16" s="46"/>
      <c r="J16" s="46"/>
      <c r="K16" s="46"/>
      <c r="L16" s="46"/>
      <c r="M16" s="46"/>
      <c r="N16" s="46"/>
      <c r="O16" s="46"/>
      <c r="P16" s="46"/>
      <c r="Q16" s="46"/>
      <c r="R16" s="46">
        <v>9418097</v>
      </c>
      <c r="S16" s="46"/>
      <c r="T16" s="41">
        <f t="shared" si="1"/>
        <v>9418097</v>
      </c>
    </row>
    <row r="17" spans="1:20">
      <c r="A17" s="44"/>
      <c r="B17" s="45" t="s">
        <v>196</v>
      </c>
      <c r="C17" s="46">
        <v>2397147.83</v>
      </c>
      <c r="D17" s="46">
        <v>2397147.83</v>
      </c>
      <c r="E17" s="191">
        <f t="shared" si="0"/>
        <v>6624992.6999999993</v>
      </c>
      <c r="F17" s="47" t="s">
        <v>160</v>
      </c>
      <c r="G17" s="46"/>
      <c r="H17" s="46"/>
      <c r="I17" s="46"/>
      <c r="J17" s="46"/>
      <c r="K17" s="46"/>
      <c r="L17" s="46"/>
      <c r="M17" s="46"/>
      <c r="N17" s="46"/>
      <c r="O17" s="46"/>
      <c r="P17" s="46"/>
      <c r="Q17" s="46"/>
      <c r="R17" s="46"/>
      <c r="S17" s="46">
        <v>6624992.6999999993</v>
      </c>
      <c r="T17" s="41"/>
    </row>
    <row r="18" spans="1:20">
      <c r="A18" s="44"/>
      <c r="B18" s="45" t="s">
        <v>171</v>
      </c>
      <c r="C18" s="46">
        <v>9525198.3600003123</v>
      </c>
      <c r="D18" s="46">
        <v>9525198.3600003123</v>
      </c>
      <c r="E18" s="191">
        <f t="shared" si="0"/>
        <v>24900905</v>
      </c>
      <c r="F18" s="47" t="s">
        <v>161</v>
      </c>
      <c r="G18" s="46"/>
      <c r="H18" s="46"/>
      <c r="I18" s="46"/>
      <c r="J18" s="46"/>
      <c r="K18" s="46"/>
      <c r="L18" s="46"/>
      <c r="M18" s="46"/>
      <c r="N18" s="46"/>
      <c r="O18" s="46"/>
      <c r="P18" s="46"/>
      <c r="Q18" s="46"/>
      <c r="R18" s="46"/>
      <c r="S18" s="191">
        <f>665196+24235709</f>
        <v>24900905</v>
      </c>
      <c r="T18" s="41"/>
    </row>
    <row r="19" spans="1:20">
      <c r="A19" s="44"/>
      <c r="B19" s="45" t="s">
        <v>172</v>
      </c>
      <c r="C19" s="46">
        <v>9105460.2400000002</v>
      </c>
      <c r="D19" s="46">
        <v>9105460.2400000002</v>
      </c>
      <c r="E19" s="191">
        <f t="shared" si="0"/>
        <v>22978757.879999999</v>
      </c>
      <c r="F19" s="47" t="s">
        <v>162</v>
      </c>
      <c r="G19" s="46"/>
      <c r="H19" s="46"/>
      <c r="I19" s="46"/>
      <c r="J19" s="46"/>
      <c r="K19" s="46"/>
      <c r="L19" s="46"/>
      <c r="M19" s="46"/>
      <c r="N19" s="46"/>
      <c r="O19" s="46"/>
      <c r="P19" s="46">
        <v>1113654.5</v>
      </c>
      <c r="Q19" s="46"/>
      <c r="R19" s="46"/>
      <c r="S19" s="191">
        <f>902433.38+20962670</f>
        <v>21865103.379999999</v>
      </c>
      <c r="T19" s="41">
        <f t="shared" si="1"/>
        <v>22978757.879999999</v>
      </c>
    </row>
    <row r="20" spans="1:20" ht="13.5" thickBot="1">
      <c r="A20" s="15"/>
      <c r="B20" s="31" t="s">
        <v>85</v>
      </c>
      <c r="C20" s="42">
        <f>SUM(C9:C19)</f>
        <v>1350323914.0246711</v>
      </c>
      <c r="D20" s="42">
        <f t="shared" ref="D20:T20" si="2">SUM(D9:D19)</f>
        <v>1350323914.0246711</v>
      </c>
      <c r="E20" s="42">
        <f t="shared" si="2"/>
        <v>1395024279.7763002</v>
      </c>
      <c r="F20" s="42">
        <f t="shared" si="2"/>
        <v>0</v>
      </c>
      <c r="G20" s="42">
        <f t="shared" si="2"/>
        <v>49934958.230000004</v>
      </c>
      <c r="H20" s="42">
        <f t="shared" si="2"/>
        <v>74858825.900000006</v>
      </c>
      <c r="I20" s="42">
        <f t="shared" si="2"/>
        <v>91201582</v>
      </c>
      <c r="J20" s="42">
        <f t="shared" si="2"/>
        <v>0</v>
      </c>
      <c r="K20" s="42">
        <f t="shared" si="2"/>
        <v>42801067.269999996</v>
      </c>
      <c r="L20" s="42">
        <f t="shared" si="2"/>
        <v>1065269472.8663001</v>
      </c>
      <c r="M20" s="42">
        <f t="shared" si="2"/>
        <v>-38443365.939999998</v>
      </c>
      <c r="N20" s="42">
        <f t="shared" si="2"/>
        <v>1026826106.9263</v>
      </c>
      <c r="O20" s="42">
        <f t="shared" si="2"/>
        <v>25888191</v>
      </c>
      <c r="P20" s="42">
        <f t="shared" si="2"/>
        <v>1113654.5</v>
      </c>
      <c r="Q20" s="42">
        <f t="shared" si="2"/>
        <v>0</v>
      </c>
      <c r="R20" s="42">
        <f t="shared" si="2"/>
        <v>29008892.870000001</v>
      </c>
      <c r="S20" s="42">
        <f t="shared" si="2"/>
        <v>53391001.079999998</v>
      </c>
      <c r="T20" s="43">
        <f t="shared" si="2"/>
        <v>1363498382.0763001</v>
      </c>
    </row>
    <row r="21" spans="1:20">
      <c r="A21" s="14"/>
      <c r="B21" s="16" t="s">
        <v>0</v>
      </c>
      <c r="C21" s="23" t="s">
        <v>1</v>
      </c>
      <c r="D21" s="24" t="s">
        <v>2</v>
      </c>
      <c r="E21" s="16" t="s">
        <v>3</v>
      </c>
      <c r="F21" s="16" t="s">
        <v>4</v>
      </c>
      <c r="G21" s="224" t="s">
        <v>8</v>
      </c>
      <c r="H21" s="224"/>
      <c r="I21" s="224"/>
      <c r="J21" s="224"/>
      <c r="K21" s="224"/>
      <c r="L21" s="224"/>
      <c r="M21" s="224"/>
      <c r="N21" s="224"/>
      <c r="O21" s="224"/>
      <c r="P21" s="225"/>
    </row>
    <row r="22" spans="1:20" ht="14.45" customHeight="1">
      <c r="A22" s="223"/>
      <c r="B22" s="231" t="s">
        <v>86</v>
      </c>
      <c r="C22" s="234" t="s">
        <v>66</v>
      </c>
      <c r="D22" s="234" t="s">
        <v>67</v>
      </c>
      <c r="E22" s="234" t="s">
        <v>87</v>
      </c>
      <c r="F22" s="227" t="s">
        <v>69</v>
      </c>
      <c r="G22" s="243" t="s">
        <v>70</v>
      </c>
      <c r="H22" s="244"/>
      <c r="I22" s="244"/>
      <c r="J22" s="244"/>
      <c r="K22" s="244"/>
      <c r="L22" s="244"/>
      <c r="M22" s="244"/>
      <c r="N22" s="244"/>
      <c r="O22" s="244"/>
      <c r="P22" s="245"/>
    </row>
    <row r="23" spans="1:20" ht="14.45" customHeight="1">
      <c r="A23" s="223"/>
      <c r="B23" s="232"/>
      <c r="C23" s="234"/>
      <c r="D23" s="234"/>
      <c r="E23" s="234"/>
      <c r="F23" s="228"/>
      <c r="G23" s="19">
        <v>13</v>
      </c>
      <c r="H23" s="19">
        <v>14</v>
      </c>
      <c r="I23" s="19">
        <v>15</v>
      </c>
      <c r="J23" s="19">
        <v>16</v>
      </c>
      <c r="K23" s="19">
        <v>17</v>
      </c>
      <c r="L23" s="19">
        <v>18</v>
      </c>
      <c r="M23" s="19">
        <v>19</v>
      </c>
      <c r="N23" s="19">
        <v>20</v>
      </c>
      <c r="O23" s="19">
        <v>21</v>
      </c>
      <c r="P23" s="19">
        <v>22</v>
      </c>
    </row>
    <row r="24" spans="1:20" ht="100.15" customHeight="1">
      <c r="A24" s="223"/>
      <c r="B24" s="233"/>
      <c r="C24" s="234"/>
      <c r="D24" s="234"/>
      <c r="E24" s="234"/>
      <c r="F24" s="229"/>
      <c r="G24" s="175" t="s">
        <v>88</v>
      </c>
      <c r="H24" s="176" t="s">
        <v>89</v>
      </c>
      <c r="I24" s="176" t="s">
        <v>90</v>
      </c>
      <c r="J24" s="176" t="s">
        <v>91</v>
      </c>
      <c r="K24" s="176" t="s">
        <v>92</v>
      </c>
      <c r="L24" s="176" t="s">
        <v>93</v>
      </c>
      <c r="M24" s="17" t="s">
        <v>94</v>
      </c>
      <c r="N24" s="17" t="s">
        <v>95</v>
      </c>
      <c r="O24" s="17" t="s">
        <v>96</v>
      </c>
      <c r="P24" s="25" t="s">
        <v>97</v>
      </c>
    </row>
    <row r="25" spans="1:20">
      <c r="A25" s="8"/>
      <c r="B25" s="21" t="s">
        <v>173</v>
      </c>
      <c r="C25" s="192">
        <v>956101998.49000001</v>
      </c>
      <c r="D25" s="192">
        <v>956101998.49000001</v>
      </c>
      <c r="E25" s="193">
        <f>SUM(G25:O25)</f>
        <v>946994309.40424776</v>
      </c>
      <c r="F25" s="194" t="s">
        <v>154</v>
      </c>
      <c r="G25" s="195"/>
      <c r="H25" s="50"/>
      <c r="I25" s="50"/>
      <c r="J25" s="50"/>
      <c r="K25" s="47"/>
      <c r="L25" s="47">
        <v>931010136.84424782</v>
      </c>
      <c r="M25" s="47">
        <v>15984172.560000001</v>
      </c>
      <c r="N25" s="50"/>
      <c r="O25" s="50"/>
      <c r="P25" s="49">
        <f t="shared" ref="P25:P32" si="3">SUM(G25:O25)</f>
        <v>946994309.40424776</v>
      </c>
    </row>
    <row r="26" spans="1:20">
      <c r="A26" s="8"/>
      <c r="B26" s="21" t="s">
        <v>174</v>
      </c>
      <c r="C26" s="52">
        <v>421608.94727270119</v>
      </c>
      <c r="D26" s="52">
        <v>421608.94727270119</v>
      </c>
      <c r="E26" s="193">
        <f t="shared" ref="E26:E32" si="4">SUM(G26:O26)</f>
        <v>0</v>
      </c>
      <c r="F26" s="194" t="s">
        <v>155</v>
      </c>
      <c r="G26" s="47"/>
      <c r="H26" s="47"/>
      <c r="I26" s="47"/>
      <c r="J26" s="47"/>
      <c r="K26" s="47"/>
      <c r="L26" s="47"/>
      <c r="M26" s="47"/>
      <c r="N26" s="47"/>
      <c r="O26" s="47"/>
      <c r="P26" s="49">
        <f t="shared" si="3"/>
        <v>0</v>
      </c>
    </row>
    <row r="27" spans="1:20">
      <c r="A27" s="8"/>
      <c r="B27" s="21" t="s">
        <v>175</v>
      </c>
      <c r="C27" s="52">
        <v>154082846.22000003</v>
      </c>
      <c r="D27" s="52">
        <v>154082846.22000003</v>
      </c>
      <c r="E27" s="193">
        <f t="shared" si="4"/>
        <v>165483863.43999997</v>
      </c>
      <c r="F27" s="194" t="s">
        <v>156</v>
      </c>
      <c r="G27" s="47"/>
      <c r="H27" s="47">
        <v>62907510.719999991</v>
      </c>
      <c r="I27" s="47">
        <v>20258516.580000006</v>
      </c>
      <c r="J27" s="47">
        <v>79742653.539999992</v>
      </c>
      <c r="K27" s="47"/>
      <c r="L27" s="47"/>
      <c r="M27" s="47">
        <v>2575182.6000000006</v>
      </c>
      <c r="N27" s="47"/>
      <c r="O27" s="47"/>
      <c r="P27" s="49">
        <f t="shared" si="3"/>
        <v>165483863.43999997</v>
      </c>
    </row>
    <row r="28" spans="1:20">
      <c r="A28" s="8"/>
      <c r="B28" s="9" t="s">
        <v>176</v>
      </c>
      <c r="C28" s="52">
        <v>0</v>
      </c>
      <c r="D28" s="52">
        <v>0</v>
      </c>
      <c r="E28" s="193">
        <f t="shared" si="4"/>
        <v>2888165.12</v>
      </c>
      <c r="F28" s="194" t="s">
        <v>157</v>
      </c>
      <c r="G28" s="47"/>
      <c r="H28" s="47"/>
      <c r="I28" s="47"/>
      <c r="J28" s="47"/>
      <c r="K28" s="47"/>
      <c r="L28" s="47"/>
      <c r="M28" s="47"/>
      <c r="N28" s="47">
        <v>2888165.12</v>
      </c>
      <c r="O28" s="47"/>
      <c r="P28" s="49">
        <f t="shared" si="3"/>
        <v>2888165.12</v>
      </c>
    </row>
    <row r="29" spans="1:20">
      <c r="A29" s="8"/>
      <c r="B29" s="9" t="s">
        <v>177</v>
      </c>
      <c r="C29" s="52">
        <v>1136852.1499999999</v>
      </c>
      <c r="D29" s="52">
        <v>1136852.1499999999</v>
      </c>
      <c r="E29" s="193">
        <f t="shared" si="4"/>
        <v>2396169.15</v>
      </c>
      <c r="F29" s="194" t="s">
        <v>158</v>
      </c>
      <c r="G29" s="47"/>
      <c r="H29" s="47"/>
      <c r="I29" s="47"/>
      <c r="J29" s="47"/>
      <c r="K29" s="47"/>
      <c r="L29" s="47"/>
      <c r="M29" s="47"/>
      <c r="N29" s="47">
        <v>2396169.15</v>
      </c>
      <c r="O29" s="47"/>
      <c r="P29" s="49">
        <f t="shared" si="3"/>
        <v>2396169.15</v>
      </c>
    </row>
    <row r="30" spans="1:20">
      <c r="A30" s="213"/>
      <c r="B30" s="9" t="s">
        <v>178</v>
      </c>
      <c r="C30" s="52">
        <v>11125416.440000001</v>
      </c>
      <c r="D30" s="52">
        <v>11125416.440000001</v>
      </c>
      <c r="E30" s="193">
        <f t="shared" si="4"/>
        <v>11125416</v>
      </c>
      <c r="F30" s="194" t="s">
        <v>159</v>
      </c>
      <c r="G30" s="47"/>
      <c r="H30" s="47"/>
      <c r="I30" s="47"/>
      <c r="J30" s="47"/>
      <c r="K30" s="47"/>
      <c r="L30" s="47"/>
      <c r="M30" s="47"/>
      <c r="N30" s="47">
        <v>11125416</v>
      </c>
      <c r="O30" s="47"/>
      <c r="P30" s="49">
        <f t="shared" si="3"/>
        <v>11125416</v>
      </c>
    </row>
    <row r="31" spans="1:20">
      <c r="A31" s="8"/>
      <c r="B31" s="9" t="s">
        <v>179</v>
      </c>
      <c r="C31" s="52">
        <v>27903544.949999992</v>
      </c>
      <c r="D31" s="52">
        <v>27903544.949999992</v>
      </c>
      <c r="E31" s="193">
        <f t="shared" si="4"/>
        <v>76966733.950000003</v>
      </c>
      <c r="F31" s="194" t="s">
        <v>160</v>
      </c>
      <c r="G31" s="47"/>
      <c r="H31" s="47"/>
      <c r="I31" s="47"/>
      <c r="J31" s="47"/>
      <c r="K31" s="47"/>
      <c r="L31" s="47"/>
      <c r="M31" s="47"/>
      <c r="N31" s="47">
        <v>76966733.950000003</v>
      </c>
      <c r="O31" s="47"/>
      <c r="P31" s="49">
        <f t="shared" si="3"/>
        <v>76966733.950000003</v>
      </c>
    </row>
    <row r="32" spans="1:20">
      <c r="A32" s="8"/>
      <c r="B32" s="9" t="s">
        <v>180</v>
      </c>
      <c r="C32" s="52">
        <v>35913411.670000002</v>
      </c>
      <c r="D32" s="52">
        <v>35913411.670000002</v>
      </c>
      <c r="E32" s="193">
        <f t="shared" si="4"/>
        <v>35913412</v>
      </c>
      <c r="F32" s="196" t="s">
        <v>161</v>
      </c>
      <c r="G32" s="47"/>
      <c r="H32" s="47"/>
      <c r="I32" s="47"/>
      <c r="J32" s="47"/>
      <c r="K32" s="47"/>
      <c r="L32" s="47"/>
      <c r="M32" s="47">
        <v>576632</v>
      </c>
      <c r="N32" s="47"/>
      <c r="O32" s="47">
        <v>35336780</v>
      </c>
      <c r="P32" s="49">
        <f t="shared" si="3"/>
        <v>35913412</v>
      </c>
    </row>
    <row r="33" spans="1:18" ht="13.5" thickBot="1">
      <c r="A33" s="15"/>
      <c r="B33" s="32" t="s">
        <v>98</v>
      </c>
      <c r="C33" s="42">
        <f t="shared" ref="C33:P33" si="5">SUM(C25:C32)</f>
        <v>1186685678.8672731</v>
      </c>
      <c r="D33" s="42">
        <f t="shared" si="5"/>
        <v>1186685678.8672731</v>
      </c>
      <c r="E33" s="42">
        <f t="shared" si="5"/>
        <v>1241768069.0642478</v>
      </c>
      <c r="F33" s="42">
        <f t="shared" si="5"/>
        <v>0</v>
      </c>
      <c r="G33" s="42">
        <f t="shared" si="5"/>
        <v>0</v>
      </c>
      <c r="H33" s="42">
        <f t="shared" si="5"/>
        <v>62907510.719999991</v>
      </c>
      <c r="I33" s="42">
        <f t="shared" si="5"/>
        <v>20258516.580000006</v>
      </c>
      <c r="J33" s="42">
        <f t="shared" si="5"/>
        <v>79742653.539999992</v>
      </c>
      <c r="K33" s="42">
        <f t="shared" si="5"/>
        <v>0</v>
      </c>
      <c r="L33" s="42">
        <f t="shared" si="5"/>
        <v>931010136.84424782</v>
      </c>
      <c r="M33" s="42">
        <f t="shared" si="5"/>
        <v>19135987.16</v>
      </c>
      <c r="N33" s="42">
        <f t="shared" si="5"/>
        <v>93376484.219999999</v>
      </c>
      <c r="O33" s="42">
        <f t="shared" si="5"/>
        <v>35336780</v>
      </c>
      <c r="P33" s="43">
        <f t="shared" si="5"/>
        <v>1241768069.0642478</v>
      </c>
    </row>
    <row r="34" spans="1:18">
      <c r="A34" s="14"/>
      <c r="B34" s="16" t="s">
        <v>0</v>
      </c>
      <c r="C34" s="23" t="s">
        <v>1</v>
      </c>
      <c r="D34" s="24" t="s">
        <v>2</v>
      </c>
      <c r="E34" s="16" t="s">
        <v>3</v>
      </c>
      <c r="F34" s="16" t="s">
        <v>4</v>
      </c>
      <c r="G34" s="224" t="s">
        <v>8</v>
      </c>
      <c r="H34" s="224"/>
      <c r="I34" s="224"/>
      <c r="J34" s="224"/>
      <c r="K34" s="224"/>
      <c r="L34" s="224"/>
      <c r="M34" s="224"/>
      <c r="N34" s="225"/>
    </row>
    <row r="35" spans="1:18" ht="40.15" customHeight="1">
      <c r="A35" s="223"/>
      <c r="B35" s="231" t="s">
        <v>99</v>
      </c>
      <c r="C35" s="234" t="s">
        <v>66</v>
      </c>
      <c r="D35" s="234" t="s">
        <v>67</v>
      </c>
      <c r="E35" s="227" t="s">
        <v>87</v>
      </c>
      <c r="F35" s="234" t="s">
        <v>69</v>
      </c>
      <c r="G35" s="241" t="s">
        <v>70</v>
      </c>
      <c r="H35" s="242"/>
      <c r="I35" s="242"/>
      <c r="J35" s="242"/>
      <c r="K35" s="242"/>
      <c r="L35" s="242"/>
      <c r="M35" s="242"/>
      <c r="N35" s="226"/>
    </row>
    <row r="36" spans="1:18" ht="13.9" customHeight="1">
      <c r="A36" s="223"/>
      <c r="B36" s="232"/>
      <c r="C36" s="234"/>
      <c r="D36" s="234"/>
      <c r="E36" s="228"/>
      <c r="F36" s="234"/>
      <c r="G36" s="7">
        <v>23</v>
      </c>
      <c r="H36" s="7">
        <v>24</v>
      </c>
      <c r="I36" s="7">
        <v>25</v>
      </c>
      <c r="J36" s="7">
        <v>26</v>
      </c>
      <c r="K36" s="7">
        <v>27</v>
      </c>
      <c r="L36" s="7">
        <v>28</v>
      </c>
      <c r="M36" s="7">
        <v>29</v>
      </c>
      <c r="N36" s="26">
        <v>30</v>
      </c>
      <c r="P36" s="20"/>
      <c r="Q36" s="20"/>
      <c r="R36" s="20"/>
    </row>
    <row r="37" spans="1:18" ht="102" customHeight="1">
      <c r="A37" s="223"/>
      <c r="B37" s="233"/>
      <c r="C37" s="234"/>
      <c r="D37" s="234"/>
      <c r="E37" s="229"/>
      <c r="F37" s="234"/>
      <c r="G37" s="176" t="s">
        <v>100</v>
      </c>
      <c r="H37" s="176" t="s">
        <v>101</v>
      </c>
      <c r="I37" s="176" t="s">
        <v>102</v>
      </c>
      <c r="J37" s="176" t="s">
        <v>103</v>
      </c>
      <c r="K37" s="176" t="s">
        <v>104</v>
      </c>
      <c r="L37" s="176" t="s">
        <v>105</v>
      </c>
      <c r="M37" s="176" t="s">
        <v>106</v>
      </c>
      <c r="N37" s="176" t="s">
        <v>140</v>
      </c>
      <c r="P37" s="20"/>
      <c r="Q37" s="20"/>
      <c r="R37" s="20"/>
    </row>
    <row r="38" spans="1:18">
      <c r="A38" s="8"/>
      <c r="B38" s="22" t="s">
        <v>181</v>
      </c>
      <c r="C38" s="197">
        <v>4400000</v>
      </c>
      <c r="D38" s="197">
        <v>4400000</v>
      </c>
      <c r="E38" s="216">
        <v>4400000</v>
      </c>
      <c r="F38" s="51"/>
      <c r="G38" s="192">
        <v>4400000</v>
      </c>
      <c r="H38" s="192"/>
      <c r="I38" s="192"/>
      <c r="J38" s="192"/>
      <c r="K38" s="192"/>
      <c r="L38" s="192"/>
      <c r="M38" s="192"/>
      <c r="N38" s="49">
        <f t="shared" ref="N38:N40" si="6">SUM(G38:M38)</f>
        <v>4400000</v>
      </c>
      <c r="P38" s="12"/>
      <c r="Q38" s="12"/>
      <c r="R38" s="12"/>
    </row>
    <row r="39" spans="1:18">
      <c r="A39" s="8"/>
      <c r="B39" s="22" t="s">
        <v>182</v>
      </c>
      <c r="C39" s="53">
        <v>0</v>
      </c>
      <c r="D39" s="53">
        <v>0</v>
      </c>
      <c r="E39" s="217">
        <v>396459</v>
      </c>
      <c r="F39" s="54"/>
      <c r="G39" s="47"/>
      <c r="H39" s="47"/>
      <c r="I39" s="47"/>
      <c r="J39" s="47"/>
      <c r="K39" s="47"/>
      <c r="L39" s="47"/>
      <c r="M39" s="47">
        <v>396459</v>
      </c>
      <c r="N39" s="49">
        <f t="shared" si="6"/>
        <v>396459</v>
      </c>
    </row>
    <row r="40" spans="1:18">
      <c r="A40" s="8"/>
      <c r="B40" s="22" t="s">
        <v>183</v>
      </c>
      <c r="C40" s="53">
        <v>159238235.12127843</v>
      </c>
      <c r="D40" s="53">
        <v>159238235.12127843</v>
      </c>
      <c r="E40" s="217">
        <v>148459752.15999964</v>
      </c>
      <c r="F40" s="54"/>
      <c r="G40" s="47"/>
      <c r="H40" s="47"/>
      <c r="I40" s="47"/>
      <c r="J40" s="47"/>
      <c r="K40" s="47"/>
      <c r="L40" s="47">
        <v>148459752.15999964</v>
      </c>
      <c r="M40" s="47"/>
      <c r="N40" s="49">
        <f t="shared" si="6"/>
        <v>148459752.15999964</v>
      </c>
    </row>
    <row r="41" spans="1:18" ht="13.5" thickBot="1">
      <c r="A41" s="15"/>
      <c r="B41" s="187" t="s">
        <v>107</v>
      </c>
      <c r="C41" s="42">
        <f t="shared" ref="C41:N41" si="7">SUM(C38:C40)</f>
        <v>163638235.12127843</v>
      </c>
      <c r="D41" s="42">
        <f t="shared" si="7"/>
        <v>163638235.12127843</v>
      </c>
      <c r="E41" s="42">
        <f t="shared" si="7"/>
        <v>153256211.15999964</v>
      </c>
      <c r="F41" s="42">
        <f t="shared" si="7"/>
        <v>0</v>
      </c>
      <c r="G41" s="42">
        <f t="shared" si="7"/>
        <v>4400000</v>
      </c>
      <c r="H41" s="42">
        <f t="shared" si="7"/>
        <v>0</v>
      </c>
      <c r="I41" s="42">
        <f t="shared" si="7"/>
        <v>0</v>
      </c>
      <c r="J41" s="42">
        <f t="shared" si="7"/>
        <v>0</v>
      </c>
      <c r="K41" s="42">
        <f t="shared" si="7"/>
        <v>0</v>
      </c>
      <c r="L41" s="42">
        <f t="shared" si="7"/>
        <v>148459752.15999964</v>
      </c>
      <c r="M41" s="42">
        <f t="shared" si="7"/>
        <v>396459</v>
      </c>
      <c r="N41" s="43">
        <f t="shared" si="7"/>
        <v>153256211.15999964</v>
      </c>
    </row>
    <row r="43" spans="1:18" ht="15">
      <c r="A43" s="208"/>
    </row>
    <row r="44" spans="1:18" s="5" customFormat="1" ht="15">
      <c r="A44" s="215" t="s">
        <v>212</v>
      </c>
    </row>
    <row r="45" spans="1:18" s="5" customFormat="1">
      <c r="A45" s="6"/>
    </row>
    <row r="46" spans="1:18" s="5" customFormat="1" ht="55.5" customHeight="1">
      <c r="A46" s="211" t="s">
        <v>184</v>
      </c>
      <c r="B46" s="246" t="s">
        <v>198</v>
      </c>
      <c r="C46" s="246"/>
    </row>
    <row r="47" spans="1:18" ht="47.25" customHeight="1">
      <c r="A47" s="209" t="s">
        <v>185</v>
      </c>
      <c r="B47" s="246" t="s">
        <v>199</v>
      </c>
      <c r="C47" s="246"/>
    </row>
    <row r="48" spans="1:18" ht="33" customHeight="1">
      <c r="A48" s="211" t="s">
        <v>186</v>
      </c>
      <c r="B48" s="246" t="s">
        <v>200</v>
      </c>
      <c r="C48" s="246"/>
    </row>
    <row r="49" spans="1:16" ht="63.75" customHeight="1">
      <c r="A49" s="211" t="s">
        <v>187</v>
      </c>
      <c r="B49" s="246" t="s">
        <v>201</v>
      </c>
      <c r="C49" s="246"/>
    </row>
    <row r="50" spans="1:16" ht="34.5" customHeight="1">
      <c r="A50" s="211" t="s">
        <v>197</v>
      </c>
      <c r="B50" s="246" t="s">
        <v>202</v>
      </c>
      <c r="C50" s="246"/>
    </row>
    <row r="51" spans="1:16" ht="82.5" customHeight="1">
      <c r="A51" s="211" t="s">
        <v>188</v>
      </c>
      <c r="B51" s="246" t="s">
        <v>207</v>
      </c>
      <c r="C51" s="246"/>
      <c r="P51" s="13"/>
    </row>
    <row r="52" spans="1:16" ht="46.5" customHeight="1">
      <c r="A52" s="211" t="s">
        <v>189</v>
      </c>
      <c r="B52" s="246" t="s">
        <v>203</v>
      </c>
      <c r="C52" s="246"/>
    </row>
    <row r="53" spans="1:16" ht="76.5" customHeight="1">
      <c r="A53" s="206" t="s">
        <v>190</v>
      </c>
      <c r="B53" s="247" t="s">
        <v>208</v>
      </c>
      <c r="C53" s="247"/>
    </row>
    <row r="54" spans="1:16" ht="49.5" customHeight="1">
      <c r="A54" s="210" t="s">
        <v>191</v>
      </c>
      <c r="B54" s="247" t="s">
        <v>204</v>
      </c>
      <c r="C54" s="247"/>
    </row>
    <row r="55" spans="1:16" ht="69.75" customHeight="1">
      <c r="A55" s="210" t="s">
        <v>192</v>
      </c>
      <c r="B55" s="247" t="s">
        <v>209</v>
      </c>
      <c r="C55" s="247"/>
    </row>
    <row r="56" spans="1:16" ht="47.25" customHeight="1">
      <c r="A56" s="206" t="s">
        <v>193</v>
      </c>
      <c r="B56" s="247" t="s">
        <v>205</v>
      </c>
      <c r="C56" s="247"/>
    </row>
    <row r="57" spans="1:16" ht="39" customHeight="1">
      <c r="A57" s="207" t="s">
        <v>194</v>
      </c>
      <c r="B57" s="247" t="s">
        <v>206</v>
      </c>
      <c r="C57" s="247"/>
    </row>
    <row r="58" spans="1:16" ht="67.5" customHeight="1">
      <c r="A58" s="206" t="s">
        <v>195</v>
      </c>
      <c r="B58" s="247" t="s">
        <v>210</v>
      </c>
      <c r="C58" s="247"/>
    </row>
  </sheetData>
  <mergeCells count="38">
    <mergeCell ref="B57:C57"/>
    <mergeCell ref="B58:C58"/>
    <mergeCell ref="B49:C49"/>
    <mergeCell ref="B52:C52"/>
    <mergeCell ref="B53:C53"/>
    <mergeCell ref="B54:C54"/>
    <mergeCell ref="B55:C55"/>
    <mergeCell ref="B56:C56"/>
    <mergeCell ref="B46:C46"/>
    <mergeCell ref="B47:C47"/>
    <mergeCell ref="B48:C48"/>
    <mergeCell ref="B50:C50"/>
    <mergeCell ref="B51:C51"/>
    <mergeCell ref="F22:F24"/>
    <mergeCell ref="G34:N34"/>
    <mergeCell ref="B35:B37"/>
    <mergeCell ref="C35:C37"/>
    <mergeCell ref="D35:D37"/>
    <mergeCell ref="E35:E37"/>
    <mergeCell ref="F35:F37"/>
    <mergeCell ref="G35:N35"/>
    <mergeCell ref="G22:P22"/>
    <mergeCell ref="B4:C4"/>
    <mergeCell ref="A6:A8"/>
    <mergeCell ref="A22:A24"/>
    <mergeCell ref="A35:A37"/>
    <mergeCell ref="G21:P21"/>
    <mergeCell ref="B6:B8"/>
    <mergeCell ref="C6:C8"/>
    <mergeCell ref="D6:D8"/>
    <mergeCell ref="E6:E8"/>
    <mergeCell ref="F6:F8"/>
    <mergeCell ref="B22:B24"/>
    <mergeCell ref="C22:C24"/>
    <mergeCell ref="D22:D24"/>
    <mergeCell ref="E22:E24"/>
    <mergeCell ref="G6:T6"/>
    <mergeCell ref="G5:T5"/>
  </mergeCells>
  <pageMargins left="0.7" right="0.7" top="0.75" bottom="0.75" header="0.3" footer="0.3"/>
  <pageSetup paperSize="9" scale="54" orientation="landscape" horizontalDpi="4294967295" verticalDpi="4294967295" r:id="rId1"/>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B1" sqref="B1"/>
    </sheetView>
  </sheetViews>
  <sheetFormatPr defaultColWidth="9.140625" defaultRowHeight="12.75"/>
  <cols>
    <col min="1" max="1" width="10.5703125" style="60" bestFit="1" customWidth="1"/>
    <col min="2" max="2" width="39" style="60" customWidth="1"/>
    <col min="3" max="3" width="31.28515625" style="60" bestFit="1" customWidth="1"/>
    <col min="4" max="5" width="14.5703125" style="60" bestFit="1" customWidth="1"/>
    <col min="6" max="6" width="21.7109375" style="60" customWidth="1"/>
    <col min="7" max="7" width="12" style="60" bestFit="1" customWidth="1"/>
    <col min="8" max="8" width="14.5703125" style="60" customWidth="1"/>
    <col min="9" max="16384" width="9.140625" style="60"/>
  </cols>
  <sheetData>
    <row r="1" spans="1:8">
      <c r="A1" s="58" t="s">
        <v>28</v>
      </c>
      <c r="B1" s="60" t="str">
        <f>'20. LI3'!B1</f>
        <v>JSC "CREDO BANK"</v>
      </c>
    </row>
    <row r="2" spans="1:8">
      <c r="A2" s="61" t="s">
        <v>29</v>
      </c>
      <c r="B2" s="60" t="str">
        <f>'20. LI3'!B2</f>
        <v>31.12.2020</v>
      </c>
      <c r="C2" s="61"/>
      <c r="D2" s="61"/>
      <c r="E2" s="61"/>
      <c r="F2" s="61"/>
      <c r="G2" s="61"/>
      <c r="H2" s="61"/>
    </row>
    <row r="3" spans="1:8">
      <c r="A3" s="61"/>
      <c r="B3" s="61"/>
      <c r="C3" s="61"/>
      <c r="D3" s="61"/>
      <c r="E3" s="61"/>
      <c r="F3" s="61"/>
      <c r="G3" s="61"/>
      <c r="H3" s="61"/>
    </row>
    <row r="4" spans="1:8" ht="13.5" thickBot="1">
      <c r="A4" s="64" t="s">
        <v>30</v>
      </c>
      <c r="B4" s="177" t="s">
        <v>20</v>
      </c>
    </row>
    <row r="5" spans="1:8" ht="14.45" customHeight="1">
      <c r="A5" s="254"/>
      <c r="B5" s="248" t="s">
        <v>31</v>
      </c>
      <c r="C5" s="250" t="s">
        <v>32</v>
      </c>
      <c r="D5" s="248" t="s">
        <v>36</v>
      </c>
      <c r="E5" s="248"/>
      <c r="F5" s="248"/>
      <c r="G5" s="248"/>
      <c r="H5" s="252" t="s">
        <v>37</v>
      </c>
    </row>
    <row r="6" spans="1:8" ht="25.5">
      <c r="A6" s="255"/>
      <c r="B6" s="249"/>
      <c r="C6" s="251"/>
      <c r="D6" s="169" t="s">
        <v>33</v>
      </c>
      <c r="E6" s="169" t="s">
        <v>34</v>
      </c>
      <c r="F6" s="169" t="s">
        <v>38</v>
      </c>
      <c r="G6" s="169" t="s">
        <v>39</v>
      </c>
      <c r="H6" s="253"/>
    </row>
    <row r="7" spans="1:8">
      <c r="A7" s="74">
        <v>1</v>
      </c>
      <c r="B7" s="75" t="s">
        <v>10</v>
      </c>
      <c r="C7" s="169" t="s">
        <v>33</v>
      </c>
      <c r="D7" s="73"/>
      <c r="E7" s="73"/>
      <c r="F7" s="73"/>
      <c r="G7" s="76" t="s">
        <v>11</v>
      </c>
      <c r="H7" s="77"/>
    </row>
    <row r="8" spans="1:8">
      <c r="A8" s="78">
        <v>2</v>
      </c>
      <c r="B8" s="75" t="s">
        <v>10</v>
      </c>
      <c r="C8" s="169" t="s">
        <v>34</v>
      </c>
      <c r="D8" s="73"/>
      <c r="E8" s="73"/>
      <c r="F8" s="76" t="s">
        <v>11</v>
      </c>
      <c r="G8" s="73"/>
      <c r="H8" s="77"/>
    </row>
    <row r="9" spans="1:8">
      <c r="A9" s="74">
        <v>3</v>
      </c>
      <c r="B9" s="75" t="s">
        <v>10</v>
      </c>
      <c r="C9" s="76" t="s">
        <v>35</v>
      </c>
      <c r="D9" s="73"/>
      <c r="E9" s="73"/>
      <c r="F9" s="73"/>
      <c r="G9" s="76" t="s">
        <v>11</v>
      </c>
      <c r="H9" s="77"/>
    </row>
    <row r="10" spans="1:8">
      <c r="A10" s="78"/>
      <c r="B10" s="75"/>
      <c r="C10" s="76"/>
      <c r="D10" s="73"/>
      <c r="E10" s="73"/>
      <c r="F10" s="73"/>
      <c r="G10" s="73"/>
      <c r="H10" s="77"/>
    </row>
    <row r="11" spans="1:8">
      <c r="A11" s="74"/>
      <c r="B11" s="75"/>
      <c r="C11" s="76"/>
      <c r="D11" s="73"/>
      <c r="E11" s="73"/>
      <c r="F11" s="73"/>
      <c r="G11" s="73"/>
      <c r="H11" s="77"/>
    </row>
    <row r="12" spans="1:8" ht="13.5" thickBot="1">
      <c r="A12" s="79"/>
      <c r="B12" s="80"/>
      <c r="C12" s="81"/>
      <c r="D12" s="82"/>
      <c r="E12" s="82"/>
      <c r="F12" s="82"/>
      <c r="G12" s="82"/>
      <c r="H12" s="83"/>
    </row>
    <row r="13" spans="1:8">
      <c r="A13" s="58"/>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9"/>
  <sheetViews>
    <sheetView zoomScaleNormal="100" workbookViewId="0">
      <selection activeCell="B1" sqref="B1:B2"/>
    </sheetView>
  </sheetViews>
  <sheetFormatPr defaultColWidth="9.140625" defaultRowHeight="12.75"/>
  <cols>
    <col min="1" max="1" width="10.5703125" style="60" bestFit="1" customWidth="1"/>
    <col min="2" max="2" width="70.140625" style="60" customWidth="1"/>
    <col min="3" max="5" width="10.7109375" style="60" customWidth="1"/>
    <col min="6" max="16384" width="9.140625" style="60"/>
  </cols>
  <sheetData>
    <row r="1" spans="1:12">
      <c r="A1" s="58" t="s">
        <v>28</v>
      </c>
      <c r="B1" s="60" t="str">
        <f>'20. LI3'!B1</f>
        <v>JSC "CREDO BANK"</v>
      </c>
    </row>
    <row r="2" spans="1:12">
      <c r="A2" s="58" t="s">
        <v>29</v>
      </c>
      <c r="B2" s="60" t="str">
        <f>'20. LI3'!B2</f>
        <v>31.12.2020</v>
      </c>
    </row>
    <row r="3" spans="1:12">
      <c r="A3" s="62"/>
      <c r="B3" s="59"/>
    </row>
    <row r="4" spans="1:12" ht="13.5" thickBot="1">
      <c r="A4" s="84" t="s">
        <v>108</v>
      </c>
      <c r="B4" s="178" t="s">
        <v>22</v>
      </c>
      <c r="C4" s="85"/>
      <c r="D4" s="86"/>
      <c r="E4" s="86"/>
      <c r="F4" s="86"/>
      <c r="G4" s="86"/>
      <c r="H4" s="86"/>
      <c r="I4" s="86"/>
      <c r="J4" s="86"/>
      <c r="K4" s="86"/>
      <c r="L4" s="86"/>
    </row>
    <row r="5" spans="1:12">
      <c r="A5" s="87"/>
      <c r="B5" s="88"/>
      <c r="C5" s="89" t="s">
        <v>5</v>
      </c>
      <c r="D5" s="89" t="s">
        <v>6</v>
      </c>
      <c r="E5" s="90" t="s">
        <v>7</v>
      </c>
      <c r="F5" s="86"/>
    </row>
    <row r="6" spans="1:12">
      <c r="A6" s="71">
        <v>1</v>
      </c>
      <c r="B6" s="73" t="s">
        <v>109</v>
      </c>
      <c r="C6" s="68">
        <v>326908.97355600004</v>
      </c>
      <c r="D6" s="68">
        <v>246363.86</v>
      </c>
      <c r="E6" s="91">
        <v>353478.350232</v>
      </c>
      <c r="F6" s="86"/>
    </row>
    <row r="7" spans="1:12">
      <c r="A7" s="71">
        <v>2</v>
      </c>
      <c r="B7" s="92" t="s">
        <v>110</v>
      </c>
      <c r="C7" s="68">
        <v>165643</v>
      </c>
      <c r="D7" s="68">
        <v>122681.7</v>
      </c>
      <c r="E7" s="91">
        <v>259687.46133199998</v>
      </c>
      <c r="F7" s="86"/>
    </row>
    <row r="8" spans="1:12">
      <c r="A8" s="71">
        <v>3</v>
      </c>
      <c r="B8" s="73" t="s">
        <v>111</v>
      </c>
      <c r="C8" s="68">
        <v>6</v>
      </c>
      <c r="D8" s="68">
        <v>5</v>
      </c>
      <c r="E8" s="91">
        <v>3</v>
      </c>
    </row>
    <row r="9" spans="1:12" ht="13.5" thickBot="1">
      <c r="A9" s="69">
        <v>4</v>
      </c>
      <c r="B9" s="82" t="s">
        <v>112</v>
      </c>
      <c r="C9" s="93">
        <v>154717</v>
      </c>
      <c r="D9" s="93">
        <v>122681.7</v>
      </c>
      <c r="E9" s="94">
        <v>265493.61133199994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11"/>
  <sheetViews>
    <sheetView zoomScaleNormal="100" workbookViewId="0">
      <selection activeCell="B1" sqref="B1:B2"/>
    </sheetView>
  </sheetViews>
  <sheetFormatPr defaultColWidth="9.140625" defaultRowHeight="12.75"/>
  <cols>
    <col min="1" max="1" width="10.5703125" style="60" bestFit="1" customWidth="1"/>
    <col min="2" max="2" width="52.5703125" style="60" customWidth="1"/>
    <col min="3" max="3" width="15.28515625" style="60" bestFit="1" customWidth="1"/>
    <col min="4" max="5" width="15.140625" style="60" bestFit="1" customWidth="1"/>
    <col min="6" max="6" width="24.140625" style="60" customWidth="1"/>
    <col min="7" max="7" width="27.5703125" style="60" customWidth="1"/>
    <col min="8" max="16384" width="9.140625" style="60"/>
  </cols>
  <sheetData>
    <row r="1" spans="1:8">
      <c r="A1" s="60" t="s">
        <v>28</v>
      </c>
      <c r="B1" s="60" t="str">
        <f>'20. LI3'!B1</f>
        <v>JSC "CREDO BANK"</v>
      </c>
    </row>
    <row r="2" spans="1:8">
      <c r="A2" s="86" t="s">
        <v>29</v>
      </c>
      <c r="B2" s="60" t="str">
        <f>'20. LI3'!B2</f>
        <v>31.12.2020</v>
      </c>
      <c r="C2" s="86"/>
      <c r="D2" s="86"/>
      <c r="E2" s="86"/>
      <c r="F2" s="86"/>
      <c r="G2" s="86"/>
      <c r="H2" s="86"/>
    </row>
    <row r="3" spans="1:8">
      <c r="A3" s="86"/>
      <c r="B3" s="86"/>
      <c r="C3" s="86"/>
      <c r="D3" s="86"/>
      <c r="E3" s="86"/>
      <c r="F3" s="86"/>
      <c r="G3" s="86"/>
      <c r="H3" s="86"/>
    </row>
    <row r="4" spans="1:8" ht="13.5" thickBot="1">
      <c r="A4" s="84" t="s">
        <v>40</v>
      </c>
      <c r="B4" s="179" t="s">
        <v>24</v>
      </c>
      <c r="F4" s="86"/>
      <c r="G4" s="86"/>
      <c r="H4" s="86"/>
    </row>
    <row r="5" spans="1:8">
      <c r="A5" s="95"/>
      <c r="B5" s="88"/>
      <c r="C5" s="88" t="s">
        <v>0</v>
      </c>
      <c r="D5" s="88" t="s">
        <v>1</v>
      </c>
      <c r="E5" s="88" t="s">
        <v>2</v>
      </c>
      <c r="F5" s="88" t="s">
        <v>3</v>
      </c>
      <c r="G5" s="96" t="s">
        <v>4</v>
      </c>
      <c r="H5" s="86"/>
    </row>
    <row r="6" spans="1:8" s="63" customFormat="1" ht="51">
      <c r="A6" s="97"/>
      <c r="B6" s="73"/>
      <c r="C6" s="73" t="s">
        <v>5</v>
      </c>
      <c r="D6" s="73" t="s">
        <v>6</v>
      </c>
      <c r="E6" s="73" t="s">
        <v>7</v>
      </c>
      <c r="F6" s="98" t="s">
        <v>135</v>
      </c>
      <c r="G6" s="173" t="s">
        <v>136</v>
      </c>
    </row>
    <row r="7" spans="1:8">
      <c r="A7" s="99">
        <v>1</v>
      </c>
      <c r="B7" s="73" t="s">
        <v>41</v>
      </c>
      <c r="C7" s="47">
        <v>92814986.090000018</v>
      </c>
      <c r="D7" s="47">
        <v>92374521.560000017</v>
      </c>
      <c r="E7" s="47">
        <v>82312397.200000003</v>
      </c>
      <c r="F7" s="256"/>
      <c r="G7" s="256"/>
      <c r="H7" s="86"/>
    </row>
    <row r="8" spans="1:8">
      <c r="A8" s="99">
        <v>2</v>
      </c>
      <c r="B8" s="100" t="s">
        <v>42</v>
      </c>
      <c r="C8" s="47">
        <v>51143256.599999987</v>
      </c>
      <c r="D8" s="47">
        <v>47296468.43</v>
      </c>
      <c r="E8" s="47">
        <v>35373772.030000001</v>
      </c>
      <c r="F8" s="256"/>
      <c r="G8" s="256"/>
    </row>
    <row r="9" spans="1:8">
      <c r="A9" s="99">
        <v>3</v>
      </c>
      <c r="B9" s="101" t="s">
        <v>142</v>
      </c>
      <c r="C9" s="47">
        <v>483.79000000000815</v>
      </c>
      <c r="D9" s="47">
        <v>69450.429999999935</v>
      </c>
      <c r="E9" s="47">
        <v>44308.639999999992</v>
      </c>
      <c r="F9" s="256"/>
      <c r="G9" s="256"/>
    </row>
    <row r="10" spans="1:8" ht="13.5" thickBot="1">
      <c r="A10" s="102">
        <v>4</v>
      </c>
      <c r="B10" s="103" t="s">
        <v>43</v>
      </c>
      <c r="C10" s="212">
        <f>C7+C8-C9</f>
        <v>143957758.90000001</v>
      </c>
      <c r="D10" s="212">
        <f>D7+D8-D9</f>
        <v>139601539.56</v>
      </c>
      <c r="E10" s="212">
        <f>E7+E8-E9</f>
        <v>117641860.59</v>
      </c>
      <c r="F10" s="189">
        <f>SUMIF(C10:E10, "&gt;=0",C10:E10)/3</f>
        <v>133733719.68333335</v>
      </c>
      <c r="G10" s="190">
        <f>F10*15%/8%</f>
        <v>250750724.40625</v>
      </c>
    </row>
    <row r="11" spans="1:8">
      <c r="A11" s="104"/>
      <c r="B11" s="86"/>
      <c r="C11" s="86"/>
      <c r="D11" s="86"/>
      <c r="E11" s="86"/>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6"/>
  <sheetViews>
    <sheetView topLeftCell="A10" zoomScaleNormal="100" workbookViewId="0">
      <selection activeCell="C26" sqref="C26"/>
    </sheetView>
  </sheetViews>
  <sheetFormatPr defaultColWidth="9.140625" defaultRowHeight="12.75"/>
  <cols>
    <col min="1" max="1" width="10.5703125" style="128" bestFit="1" customWidth="1"/>
    <col min="2" max="2" width="16.28515625" style="60" customWidth="1"/>
    <col min="3" max="3" width="42.85546875" style="60" customWidth="1"/>
    <col min="4" max="5" width="33.42578125" style="60" customWidth="1"/>
    <col min="6" max="6" width="38.85546875" style="60" customWidth="1"/>
    <col min="7" max="16384" width="9.140625" style="60"/>
  </cols>
  <sheetData>
    <row r="1" spans="1:9">
      <c r="A1" s="58" t="s">
        <v>28</v>
      </c>
      <c r="B1" s="60" t="str">
        <f>'20. LI3'!B1</f>
        <v>JSC "CREDO BANK"</v>
      </c>
    </row>
    <row r="2" spans="1:9">
      <c r="A2" s="58" t="s">
        <v>29</v>
      </c>
      <c r="B2" s="60" t="str">
        <f>'20. LI3'!B2</f>
        <v>31.12.2020</v>
      </c>
    </row>
    <row r="3" spans="1:9">
      <c r="A3" s="105"/>
    </row>
    <row r="4" spans="1:9" ht="13.5" thickBot="1">
      <c r="A4" s="84" t="s">
        <v>113</v>
      </c>
      <c r="B4" s="261" t="s">
        <v>25</v>
      </c>
      <c r="C4" s="261"/>
      <c r="D4" s="106"/>
      <c r="E4" s="106"/>
      <c r="F4" s="106"/>
    </row>
    <row r="5" spans="1:9" s="111" customFormat="1" ht="16.5" customHeight="1">
      <c r="A5" s="107"/>
      <c r="B5" s="108"/>
      <c r="C5" s="108"/>
      <c r="D5" s="109" t="s">
        <v>143</v>
      </c>
      <c r="E5" s="109" t="s">
        <v>114</v>
      </c>
      <c r="F5" s="110" t="s">
        <v>49</v>
      </c>
    </row>
    <row r="6" spans="1:9" ht="15" customHeight="1">
      <c r="A6" s="112">
        <v>1</v>
      </c>
      <c r="B6" s="251" t="s">
        <v>115</v>
      </c>
      <c r="C6" s="113" t="s">
        <v>50</v>
      </c>
      <c r="D6" s="198">
        <v>5</v>
      </c>
      <c r="E6" s="198">
        <v>5</v>
      </c>
      <c r="F6" s="199">
        <v>29</v>
      </c>
    </row>
    <row r="7" spans="1:9" ht="15" customHeight="1">
      <c r="A7" s="112">
        <v>2</v>
      </c>
      <c r="B7" s="257"/>
      <c r="C7" s="113" t="s">
        <v>116</v>
      </c>
      <c r="D7" s="116">
        <f>D8+D10+D12</f>
        <v>2156619.54</v>
      </c>
      <c r="E7" s="116">
        <f>E8+E10+E12</f>
        <v>199928.90999999995</v>
      </c>
      <c r="F7" s="117">
        <f>F8+F10+F12</f>
        <v>3022106.8</v>
      </c>
    </row>
    <row r="8" spans="1:9" ht="15" customHeight="1">
      <c r="A8" s="112">
        <v>3</v>
      </c>
      <c r="B8" s="257"/>
      <c r="C8" s="118" t="s">
        <v>51</v>
      </c>
      <c r="D8" s="198">
        <v>2156619.54</v>
      </c>
      <c r="E8" s="198">
        <v>199928.90999999995</v>
      </c>
      <c r="F8" s="199">
        <v>3022106.8</v>
      </c>
      <c r="G8" s="86"/>
      <c r="H8" s="86"/>
    </row>
    <row r="9" spans="1:9" ht="15" customHeight="1">
      <c r="A9" s="112">
        <v>4</v>
      </c>
      <c r="B9" s="257"/>
      <c r="C9" s="119" t="s">
        <v>117</v>
      </c>
      <c r="D9" s="198">
        <v>152667.79999999999</v>
      </c>
      <c r="E9" s="198"/>
      <c r="F9" s="199">
        <v>245530.18000000002</v>
      </c>
      <c r="G9" s="86"/>
      <c r="H9" s="86"/>
    </row>
    <row r="10" spans="1:9" ht="30" customHeight="1">
      <c r="A10" s="112">
        <v>5</v>
      </c>
      <c r="B10" s="257"/>
      <c r="C10" s="118" t="s">
        <v>118</v>
      </c>
      <c r="D10" s="114"/>
      <c r="E10" s="114"/>
      <c r="F10" s="115"/>
    </row>
    <row r="11" spans="1:9" ht="15" customHeight="1">
      <c r="A11" s="112">
        <v>6</v>
      </c>
      <c r="B11" s="257"/>
      <c r="C11" s="119" t="s">
        <v>119</v>
      </c>
      <c r="D11" s="114"/>
      <c r="E11" s="114"/>
      <c r="F11" s="115"/>
    </row>
    <row r="12" spans="1:9" ht="15" customHeight="1">
      <c r="A12" s="112">
        <v>7</v>
      </c>
      <c r="B12" s="257"/>
      <c r="C12" s="118" t="s">
        <v>120</v>
      </c>
      <c r="D12" s="114"/>
      <c r="E12" s="114"/>
      <c r="F12" s="115"/>
    </row>
    <row r="13" spans="1:9" ht="15" customHeight="1">
      <c r="A13" s="112">
        <v>8</v>
      </c>
      <c r="B13" s="258"/>
      <c r="C13" s="119" t="s">
        <v>119</v>
      </c>
      <c r="D13" s="198"/>
      <c r="E13" s="198"/>
      <c r="F13" s="204"/>
    </row>
    <row r="14" spans="1:9" ht="15" customHeight="1">
      <c r="A14" s="112">
        <v>9</v>
      </c>
      <c r="B14" s="251" t="s">
        <v>121</v>
      </c>
      <c r="C14" s="113" t="s">
        <v>50</v>
      </c>
      <c r="D14" s="198">
        <v>5</v>
      </c>
      <c r="E14" s="205"/>
      <c r="F14" s="199">
        <v>29</v>
      </c>
      <c r="I14" s="122"/>
    </row>
    <row r="15" spans="1:9" ht="15" customHeight="1">
      <c r="A15" s="112">
        <v>10</v>
      </c>
      <c r="B15" s="257"/>
      <c r="C15" s="113" t="s">
        <v>122</v>
      </c>
      <c r="D15" s="123">
        <f>D16+D18+D20</f>
        <v>233635.87</v>
      </c>
      <c r="E15" s="123">
        <f>E16+E18+E20</f>
        <v>0</v>
      </c>
      <c r="F15" s="124">
        <f>F16+F18+F20</f>
        <v>565175.86</v>
      </c>
    </row>
    <row r="16" spans="1:9" ht="15" customHeight="1">
      <c r="A16" s="112">
        <v>11</v>
      </c>
      <c r="B16" s="257"/>
      <c r="C16" s="118" t="s">
        <v>51</v>
      </c>
      <c r="D16" s="198">
        <v>233635.87</v>
      </c>
      <c r="E16" s="120"/>
      <c r="F16" s="199">
        <v>565175.86</v>
      </c>
    </row>
    <row r="17" spans="1:6" ht="15" customHeight="1">
      <c r="A17" s="112">
        <v>12</v>
      </c>
      <c r="B17" s="257"/>
      <c r="C17" s="119" t="s">
        <v>117</v>
      </c>
      <c r="D17" s="198">
        <v>233635.87</v>
      </c>
      <c r="E17" s="114"/>
      <c r="F17" s="199">
        <v>315310.89</v>
      </c>
    </row>
    <row r="18" spans="1:6" ht="30" customHeight="1">
      <c r="A18" s="112">
        <v>13</v>
      </c>
      <c r="B18" s="257"/>
      <c r="C18" s="118" t="s">
        <v>123</v>
      </c>
      <c r="D18" s="120"/>
      <c r="E18" s="120"/>
      <c r="F18" s="121"/>
    </row>
    <row r="19" spans="1:6" ht="15" customHeight="1">
      <c r="A19" s="112">
        <v>14</v>
      </c>
      <c r="B19" s="257"/>
      <c r="C19" s="119" t="s">
        <v>119</v>
      </c>
      <c r="D19" s="120"/>
      <c r="E19" s="120"/>
      <c r="F19" s="121"/>
    </row>
    <row r="20" spans="1:6" ht="15" customHeight="1">
      <c r="A20" s="112">
        <v>15</v>
      </c>
      <c r="B20" s="257"/>
      <c r="C20" s="118" t="s">
        <v>120</v>
      </c>
      <c r="D20" s="120"/>
      <c r="E20" s="120"/>
      <c r="F20" s="121"/>
    </row>
    <row r="21" spans="1:6" ht="15" customHeight="1">
      <c r="A21" s="112">
        <v>16</v>
      </c>
      <c r="B21" s="258"/>
      <c r="C21" s="119" t="s">
        <v>119</v>
      </c>
      <c r="D21" s="120"/>
      <c r="E21" s="120"/>
      <c r="F21" s="121"/>
    </row>
    <row r="22" spans="1:6" ht="15" customHeight="1" thickBot="1">
      <c r="A22" s="125">
        <v>17</v>
      </c>
      <c r="B22" s="259" t="s">
        <v>124</v>
      </c>
      <c r="C22" s="260"/>
      <c r="D22" s="126">
        <f>D7+D15</f>
        <v>2390255.41</v>
      </c>
      <c r="E22" s="126">
        <f>E7+E15</f>
        <v>199928.90999999995</v>
      </c>
      <c r="F22" s="127">
        <f>F7+F15</f>
        <v>3587282.6599999997</v>
      </c>
    </row>
    <row r="26" spans="1:6" ht="38.25">
      <c r="B26" s="219" t="s">
        <v>215</v>
      </c>
      <c r="C26" s="218" t="s">
        <v>216</v>
      </c>
    </row>
  </sheetData>
  <mergeCells count="4">
    <mergeCell ref="B6:B13"/>
    <mergeCell ref="B14:B21"/>
    <mergeCell ref="B22:C22"/>
    <mergeCell ref="B4:C4"/>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0"/>
  <sheetViews>
    <sheetView zoomScaleNormal="100" workbookViewId="0">
      <selection activeCell="C10" sqref="C10"/>
    </sheetView>
  </sheetViews>
  <sheetFormatPr defaultColWidth="9.140625" defaultRowHeight="12.75"/>
  <cols>
    <col min="1" max="1" width="35.140625" style="60" customWidth="1"/>
    <col min="2" max="2" width="45.85546875" style="60" customWidth="1"/>
    <col min="3" max="4" width="29.42578125" style="60" customWidth="1"/>
    <col min="5" max="5" width="28.42578125" style="60" customWidth="1"/>
    <col min="6" max="6" width="14" style="60" bestFit="1" customWidth="1"/>
    <col min="7" max="7" width="14.7109375" style="60" customWidth="1"/>
    <col min="8" max="8" width="26.42578125" style="60" customWidth="1"/>
    <col min="9" max="9" width="16.140625" style="60" bestFit="1" customWidth="1"/>
    <col min="10" max="10" width="14" style="60" bestFit="1" customWidth="1"/>
    <col min="11" max="11" width="14.7109375" style="60" customWidth="1"/>
    <col min="12" max="12" width="26.85546875" style="60" customWidth="1"/>
    <col min="13" max="16384" width="9.140625" style="60"/>
  </cols>
  <sheetData>
    <row r="1" spans="1:12">
      <c r="A1" s="60" t="s">
        <v>28</v>
      </c>
      <c r="B1" s="60" t="str">
        <f>'20. LI3'!B1</f>
        <v>JSC "CREDO BANK"</v>
      </c>
    </row>
    <row r="2" spans="1:12">
      <c r="A2" s="60" t="s">
        <v>29</v>
      </c>
      <c r="B2" s="60" t="str">
        <f>'20. LI3'!B2</f>
        <v>31.12.2020</v>
      </c>
      <c r="C2" s="129"/>
      <c r="D2" s="129"/>
      <c r="E2" s="129"/>
      <c r="F2" s="129"/>
      <c r="G2" s="129"/>
      <c r="H2" s="129"/>
      <c r="I2" s="129"/>
      <c r="J2" s="129"/>
      <c r="K2" s="129"/>
      <c r="L2" s="129"/>
    </row>
    <row r="3" spans="1:12">
      <c r="B3" s="129"/>
      <c r="C3" s="129"/>
      <c r="D3" s="129"/>
      <c r="E3" s="129"/>
      <c r="F3" s="129"/>
      <c r="G3" s="129"/>
      <c r="H3" s="129"/>
      <c r="I3" s="129"/>
      <c r="J3" s="129"/>
      <c r="K3" s="129"/>
      <c r="L3" s="129"/>
    </row>
    <row r="4" spans="1:12" ht="13.5" thickBot="1">
      <c r="A4" s="183" t="s">
        <v>44</v>
      </c>
      <c r="B4" s="180" t="s">
        <v>26</v>
      </c>
      <c r="C4" s="130"/>
      <c r="D4" s="130"/>
      <c r="E4" s="130"/>
      <c r="F4" s="130"/>
      <c r="G4" s="130"/>
      <c r="H4" s="130"/>
      <c r="I4" s="130"/>
      <c r="J4" s="130"/>
      <c r="K4" s="130"/>
      <c r="L4" s="130"/>
    </row>
    <row r="5" spans="1:12">
      <c r="A5" s="131"/>
      <c r="B5" s="88"/>
      <c r="C5" s="184" t="s">
        <v>143</v>
      </c>
      <c r="D5" s="184" t="s">
        <v>114</v>
      </c>
      <c r="E5" s="170" t="s">
        <v>49</v>
      </c>
      <c r="F5" s="130"/>
      <c r="G5" s="130"/>
      <c r="H5" s="130"/>
      <c r="I5" s="130"/>
      <c r="J5" s="130"/>
      <c r="K5" s="130"/>
      <c r="L5" s="130"/>
    </row>
    <row r="6" spans="1:12">
      <c r="A6" s="262" t="s">
        <v>45</v>
      </c>
      <c r="B6" s="132" t="s">
        <v>50</v>
      </c>
      <c r="C6" s="68"/>
      <c r="D6" s="68"/>
      <c r="E6" s="91"/>
      <c r="F6" s="130"/>
      <c r="G6" s="130"/>
      <c r="H6" s="130"/>
      <c r="I6" s="130"/>
      <c r="J6" s="130"/>
      <c r="K6" s="130"/>
      <c r="L6" s="130"/>
    </row>
    <row r="7" spans="1:12">
      <c r="A7" s="263"/>
      <c r="B7" s="133" t="s">
        <v>152</v>
      </c>
      <c r="C7" s="68"/>
      <c r="D7" s="68"/>
      <c r="E7" s="91"/>
      <c r="F7" s="130"/>
      <c r="G7" s="130"/>
      <c r="H7" s="130"/>
      <c r="I7" s="130"/>
      <c r="J7" s="130"/>
      <c r="K7" s="130"/>
      <c r="L7" s="130"/>
    </row>
    <row r="8" spans="1:12">
      <c r="A8" s="264" t="s">
        <v>46</v>
      </c>
      <c r="B8" s="132" t="s">
        <v>50</v>
      </c>
      <c r="C8" s="47">
        <v>2</v>
      </c>
      <c r="D8" s="47"/>
      <c r="E8" s="200">
        <v>2</v>
      </c>
      <c r="F8" s="130"/>
      <c r="G8" s="130"/>
      <c r="H8" s="130"/>
      <c r="I8" s="130"/>
      <c r="J8" s="130"/>
      <c r="K8" s="130"/>
      <c r="L8" s="130"/>
    </row>
    <row r="9" spans="1:12">
      <c r="A9" s="264"/>
      <c r="B9" s="133" t="s">
        <v>55</v>
      </c>
      <c r="C9" s="134">
        <f>C10+C11+C12+C13</f>
        <v>132040</v>
      </c>
      <c r="D9" s="134">
        <f>D10+D11+D12+D13</f>
        <v>0</v>
      </c>
      <c r="E9" s="185">
        <f>E10+E11+E12+E13</f>
        <v>538250.21</v>
      </c>
      <c r="F9" s="130"/>
      <c r="G9" s="130"/>
      <c r="H9" s="130"/>
      <c r="I9" s="130"/>
      <c r="J9" s="130"/>
      <c r="K9" s="130"/>
      <c r="L9" s="130"/>
    </row>
    <row r="10" spans="1:12">
      <c r="A10" s="264"/>
      <c r="B10" s="135" t="s">
        <v>51</v>
      </c>
      <c r="C10" s="47">
        <v>132040</v>
      </c>
      <c r="D10" s="47"/>
      <c r="E10" s="200">
        <v>538250.21</v>
      </c>
      <c r="F10" s="130"/>
      <c r="G10" s="130"/>
      <c r="H10" s="130"/>
      <c r="I10" s="130"/>
      <c r="J10" s="130"/>
      <c r="K10" s="130"/>
      <c r="L10" s="130"/>
    </row>
    <row r="11" spans="1:12">
      <c r="A11" s="264"/>
      <c r="B11" s="135" t="s">
        <v>52</v>
      </c>
      <c r="C11" s="68"/>
      <c r="D11" s="68"/>
      <c r="E11" s="91"/>
      <c r="F11" s="130"/>
      <c r="G11" s="130"/>
      <c r="H11" s="130"/>
      <c r="I11" s="130"/>
      <c r="J11" s="130"/>
      <c r="K11" s="130"/>
      <c r="L11" s="130"/>
    </row>
    <row r="12" spans="1:12">
      <c r="A12" s="264"/>
      <c r="B12" s="135" t="s">
        <v>53</v>
      </c>
      <c r="C12" s="68"/>
      <c r="D12" s="68"/>
      <c r="E12" s="91"/>
      <c r="F12" s="130"/>
      <c r="G12" s="130"/>
      <c r="H12" s="130"/>
      <c r="I12" s="130"/>
      <c r="J12" s="130"/>
      <c r="K12" s="130"/>
      <c r="L12" s="130"/>
    </row>
    <row r="13" spans="1:12">
      <c r="A13" s="264"/>
      <c r="B13" s="135" t="s">
        <v>137</v>
      </c>
      <c r="C13" s="68"/>
      <c r="D13" s="68"/>
      <c r="E13" s="91"/>
      <c r="F13" s="130"/>
      <c r="G13" s="130"/>
      <c r="H13" s="130"/>
      <c r="I13" s="130"/>
      <c r="J13" s="130"/>
      <c r="K13" s="130"/>
      <c r="L13" s="130"/>
    </row>
    <row r="14" spans="1:12">
      <c r="A14" s="264" t="s">
        <v>47</v>
      </c>
      <c r="B14" s="132" t="s">
        <v>50</v>
      </c>
      <c r="C14" s="68"/>
      <c r="D14" s="68"/>
      <c r="E14" s="91"/>
      <c r="F14" s="130"/>
      <c r="G14" s="130"/>
      <c r="H14" s="130"/>
      <c r="I14" s="130"/>
      <c r="J14" s="130"/>
      <c r="K14" s="130"/>
      <c r="L14" s="130"/>
    </row>
    <row r="15" spans="1:12">
      <c r="A15" s="264"/>
      <c r="B15" s="133" t="s">
        <v>55</v>
      </c>
      <c r="C15" s="134">
        <f>C16+C17+C18+C19</f>
        <v>0</v>
      </c>
      <c r="D15" s="134">
        <f>D16+D17+D18+D19</f>
        <v>0</v>
      </c>
      <c r="E15" s="185">
        <f>E16+E17+E18+E19</f>
        <v>0</v>
      </c>
      <c r="F15" s="130"/>
      <c r="G15" s="130"/>
      <c r="H15" s="130"/>
      <c r="I15" s="130"/>
      <c r="J15" s="130"/>
      <c r="K15" s="130"/>
      <c r="L15" s="130"/>
    </row>
    <row r="16" spans="1:12">
      <c r="A16" s="264"/>
      <c r="B16" s="135" t="s">
        <v>51</v>
      </c>
      <c r="C16" s="68"/>
      <c r="D16" s="68"/>
      <c r="E16" s="91"/>
      <c r="F16" s="130"/>
      <c r="G16" s="130"/>
      <c r="H16" s="130"/>
      <c r="I16" s="130"/>
      <c r="J16" s="130"/>
      <c r="K16" s="130"/>
      <c r="L16" s="130"/>
    </row>
    <row r="17" spans="1:12">
      <c r="A17" s="262"/>
      <c r="B17" s="135" t="s">
        <v>52</v>
      </c>
      <c r="C17" s="68"/>
      <c r="D17" s="68"/>
      <c r="E17" s="91"/>
      <c r="F17" s="130"/>
      <c r="G17" s="130"/>
      <c r="H17" s="130"/>
      <c r="I17" s="130"/>
      <c r="J17" s="130"/>
      <c r="K17" s="130"/>
      <c r="L17" s="130"/>
    </row>
    <row r="18" spans="1:12">
      <c r="A18" s="262"/>
      <c r="B18" s="135" t="s">
        <v>53</v>
      </c>
      <c r="C18" s="68"/>
      <c r="D18" s="68"/>
      <c r="E18" s="91"/>
      <c r="F18" s="130"/>
      <c r="G18" s="130"/>
      <c r="H18" s="130"/>
      <c r="I18" s="130"/>
      <c r="J18" s="130"/>
      <c r="K18" s="130"/>
      <c r="L18" s="130"/>
    </row>
    <row r="19" spans="1:12" ht="13.5" thickBot="1">
      <c r="A19" s="265"/>
      <c r="B19" s="186" t="s">
        <v>137</v>
      </c>
      <c r="C19" s="93"/>
      <c r="D19" s="93"/>
      <c r="E19" s="94"/>
      <c r="F19" s="130"/>
      <c r="G19" s="130"/>
      <c r="H19" s="130"/>
      <c r="I19" s="130"/>
      <c r="J19" s="130"/>
      <c r="K19" s="130"/>
      <c r="L19" s="130"/>
    </row>
    <row r="20" spans="1:12">
      <c r="A20" s="129"/>
      <c r="B20" s="130"/>
      <c r="C20" s="130"/>
      <c r="D20" s="130"/>
      <c r="E20" s="130"/>
      <c r="F20" s="130"/>
      <c r="G20" s="130"/>
      <c r="H20" s="130"/>
      <c r="I20" s="130"/>
      <c r="J20" s="130"/>
      <c r="K20" s="130"/>
      <c r="L20" s="130"/>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zoomScaleNormal="100" workbookViewId="0">
      <pane xSplit="2" ySplit="6" topLeftCell="C15" activePane="bottomRight" state="frozen"/>
      <selection activeCell="L18" sqref="L18"/>
      <selection pane="topRight" activeCell="L18" sqref="L18"/>
      <selection pane="bottomLeft" activeCell="L18" sqref="L18"/>
      <selection pane="bottomRight" activeCell="C18" sqref="C18:G18"/>
    </sheetView>
  </sheetViews>
  <sheetFormatPr defaultColWidth="9.140625" defaultRowHeight="12.75"/>
  <cols>
    <col min="1" max="1" width="10.5703125" style="60" bestFit="1" customWidth="1"/>
    <col min="2" max="2" width="54.7109375" style="60" customWidth="1"/>
    <col min="3" max="3" width="26.7109375" style="60" customWidth="1"/>
    <col min="4" max="4" width="34.85546875" style="60" customWidth="1"/>
    <col min="5" max="5" width="26.7109375" style="60" customWidth="1"/>
    <col min="6" max="6" width="25.5703125" style="60" customWidth="1"/>
    <col min="7" max="7" width="25" style="60" customWidth="1"/>
    <col min="8" max="16384" width="9.140625" style="60"/>
  </cols>
  <sheetData>
    <row r="1" spans="1:7">
      <c r="A1" s="58" t="s">
        <v>28</v>
      </c>
      <c r="B1" s="60" t="str">
        <f>'20. LI3'!B1</f>
        <v>JSC "CREDO BANK"</v>
      </c>
    </row>
    <row r="2" spans="1:7">
      <c r="A2" s="58" t="s">
        <v>29</v>
      </c>
      <c r="B2" s="60" t="str">
        <f>'20. LI3'!B2</f>
        <v>31.12.2020</v>
      </c>
    </row>
    <row r="3" spans="1:7">
      <c r="B3" s="136"/>
    </row>
    <row r="4" spans="1:7" ht="13.5" thickBot="1">
      <c r="A4" s="84" t="s">
        <v>125</v>
      </c>
      <c r="B4" s="181" t="s">
        <v>134</v>
      </c>
    </row>
    <row r="5" spans="1:7" s="136" customFormat="1">
      <c r="A5" s="137"/>
      <c r="B5" s="65"/>
      <c r="C5" s="138" t="s">
        <v>0</v>
      </c>
      <c r="D5" s="168" t="s">
        <v>1</v>
      </c>
      <c r="E5" s="168" t="s">
        <v>2</v>
      </c>
      <c r="F5" s="168" t="s">
        <v>3</v>
      </c>
      <c r="G5" s="170" t="s">
        <v>4</v>
      </c>
    </row>
    <row r="6" spans="1:7" ht="51">
      <c r="A6" s="139"/>
      <c r="B6" s="140"/>
      <c r="C6" s="141" t="s">
        <v>126</v>
      </c>
      <c r="D6" s="140" t="s">
        <v>127</v>
      </c>
      <c r="E6" s="172" t="s">
        <v>128</v>
      </c>
      <c r="F6" s="172" t="s">
        <v>141</v>
      </c>
      <c r="G6" s="171" t="s">
        <v>129</v>
      </c>
    </row>
    <row r="7" spans="1:7">
      <c r="A7" s="139">
        <v>1</v>
      </c>
      <c r="B7" s="142" t="s">
        <v>143</v>
      </c>
      <c r="C7" s="143">
        <f>SUM(C8:C11)</f>
        <v>386303.67</v>
      </c>
      <c r="D7" s="143">
        <f t="shared" ref="D7:G7" si="0">SUM(D8:D11)</f>
        <v>0</v>
      </c>
      <c r="E7" s="143">
        <f t="shared" si="0"/>
        <v>0</v>
      </c>
      <c r="F7" s="143">
        <f t="shared" si="0"/>
        <v>0</v>
      </c>
      <c r="G7" s="143">
        <f t="shared" si="0"/>
        <v>627723.75</v>
      </c>
    </row>
    <row r="8" spans="1:7" ht="14.25">
      <c r="A8" s="139">
        <v>2</v>
      </c>
      <c r="B8" s="144" t="s">
        <v>71</v>
      </c>
      <c r="C8" s="201">
        <v>386303.67</v>
      </c>
      <c r="D8" s="201"/>
      <c r="E8" s="202"/>
      <c r="F8" s="202"/>
      <c r="G8" s="203">
        <v>627723.75</v>
      </c>
    </row>
    <row r="9" spans="1:7">
      <c r="A9" s="139">
        <v>3</v>
      </c>
      <c r="B9" s="144" t="s">
        <v>130</v>
      </c>
      <c r="C9" s="145"/>
      <c r="D9" s="120"/>
      <c r="E9" s="120"/>
      <c r="F9" s="120"/>
      <c r="G9" s="121"/>
    </row>
    <row r="10" spans="1:7">
      <c r="A10" s="139">
        <v>4</v>
      </c>
      <c r="B10" s="146" t="s">
        <v>131</v>
      </c>
      <c r="C10" s="145"/>
      <c r="D10" s="120"/>
      <c r="E10" s="120"/>
      <c r="F10" s="120"/>
      <c r="G10" s="121"/>
    </row>
    <row r="11" spans="1:7">
      <c r="A11" s="139">
        <v>5</v>
      </c>
      <c r="B11" s="144" t="s">
        <v>132</v>
      </c>
      <c r="C11" s="145"/>
      <c r="D11" s="120"/>
      <c r="E11" s="120"/>
      <c r="F11" s="120"/>
      <c r="G11" s="121"/>
    </row>
    <row r="12" spans="1:7">
      <c r="A12" s="139">
        <v>6</v>
      </c>
      <c r="B12" s="113" t="s">
        <v>114</v>
      </c>
      <c r="C12" s="116">
        <f>SUM(C13:C16)</f>
        <v>0</v>
      </c>
      <c r="D12" s="116">
        <f>SUM(D13:D16)</f>
        <v>0</v>
      </c>
      <c r="E12" s="116">
        <f>SUM(E13:E16)</f>
        <v>0</v>
      </c>
      <c r="F12" s="116">
        <f>SUM(F13:F16)</f>
        <v>0</v>
      </c>
      <c r="G12" s="117">
        <f>SUM(G13:G16)</f>
        <v>18095.509999999998</v>
      </c>
    </row>
    <row r="13" spans="1:7">
      <c r="A13" s="139">
        <v>7</v>
      </c>
      <c r="B13" s="144" t="s">
        <v>71</v>
      </c>
      <c r="C13" s="114"/>
      <c r="D13" s="114"/>
      <c r="E13" s="114"/>
      <c r="F13" s="114"/>
      <c r="G13" s="115">
        <v>18095.509999999998</v>
      </c>
    </row>
    <row r="14" spans="1:7">
      <c r="A14" s="139">
        <v>8</v>
      </c>
      <c r="B14" s="144" t="s">
        <v>130</v>
      </c>
      <c r="C14" s="114"/>
      <c r="D14" s="114"/>
      <c r="E14" s="114"/>
      <c r="F14" s="114"/>
      <c r="G14" s="115"/>
    </row>
    <row r="15" spans="1:7">
      <c r="A15" s="139">
        <v>9</v>
      </c>
      <c r="B15" s="146" t="s">
        <v>131</v>
      </c>
      <c r="C15" s="114"/>
      <c r="D15" s="114"/>
      <c r="E15" s="114"/>
      <c r="F15" s="114"/>
      <c r="G15" s="115"/>
    </row>
    <row r="16" spans="1:7">
      <c r="A16" s="139">
        <v>10</v>
      </c>
      <c r="B16" s="144" t="s">
        <v>132</v>
      </c>
      <c r="C16" s="114"/>
      <c r="D16" s="114"/>
      <c r="E16" s="114"/>
      <c r="F16" s="114"/>
      <c r="G16" s="115"/>
    </row>
    <row r="17" spans="1:7">
      <c r="A17" s="139">
        <v>11</v>
      </c>
      <c r="B17" s="113" t="s">
        <v>49</v>
      </c>
      <c r="C17" s="116">
        <f>SUM(C18:C21)</f>
        <v>560841.07000000007</v>
      </c>
      <c r="D17" s="116">
        <f>SUM(D18:D21)</f>
        <v>0</v>
      </c>
      <c r="E17" s="116">
        <f>SUM(E18:E21)</f>
        <v>0</v>
      </c>
      <c r="F17" s="116">
        <f>SUM(F18:F21)</f>
        <v>0</v>
      </c>
      <c r="G17" s="117">
        <f>SUM(G18:G21)</f>
        <v>722595.97</v>
      </c>
    </row>
    <row r="18" spans="1:7">
      <c r="A18" s="139">
        <v>12</v>
      </c>
      <c r="B18" s="144" t="s">
        <v>71</v>
      </c>
      <c r="C18" s="201">
        <v>560841.07000000007</v>
      </c>
      <c r="D18" s="198"/>
      <c r="E18" s="198" t="s">
        <v>9</v>
      </c>
      <c r="F18" s="198"/>
      <c r="G18" s="204">
        <v>722595.97</v>
      </c>
    </row>
    <row r="19" spans="1:7">
      <c r="A19" s="139">
        <v>13</v>
      </c>
      <c r="B19" s="144" t="s">
        <v>130</v>
      </c>
      <c r="C19" s="114"/>
      <c r="D19" s="114"/>
      <c r="E19" s="114"/>
      <c r="F19" s="114"/>
      <c r="G19" s="115"/>
    </row>
    <row r="20" spans="1:7">
      <c r="A20" s="139">
        <v>14</v>
      </c>
      <c r="B20" s="146" t="s">
        <v>131</v>
      </c>
      <c r="C20" s="114"/>
      <c r="D20" s="114"/>
      <c r="E20" s="114"/>
      <c r="F20" s="114"/>
      <c r="G20" s="115"/>
    </row>
    <row r="21" spans="1:7">
      <c r="A21" s="139">
        <v>15</v>
      </c>
      <c r="B21" s="144" t="s">
        <v>132</v>
      </c>
      <c r="C21" s="114"/>
      <c r="D21" s="114"/>
      <c r="E21" s="114"/>
      <c r="F21" s="114"/>
      <c r="G21" s="115"/>
    </row>
    <row r="22" spans="1:7" ht="13.5" thickBot="1">
      <c r="A22" s="139">
        <v>16</v>
      </c>
      <c r="B22" s="147" t="s">
        <v>133</v>
      </c>
      <c r="C22" s="148">
        <f>C12+C17</f>
        <v>560841.07000000007</v>
      </c>
      <c r="D22" s="148">
        <f>D12+D17</f>
        <v>0</v>
      </c>
      <c r="E22" s="148">
        <f>E12+E17</f>
        <v>0</v>
      </c>
      <c r="F22" s="148">
        <f>F12+F17</f>
        <v>0</v>
      </c>
      <c r="G22" s="149">
        <f>G12+G17</f>
        <v>740691.48</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20"/>
  <sheetViews>
    <sheetView workbookViewId="0">
      <pane xSplit="2" ySplit="8" topLeftCell="C9" activePane="bottomRight" state="frozen"/>
      <selection activeCell="L18" sqref="L18"/>
      <selection pane="topRight" activeCell="L18" sqref="L18"/>
      <selection pane="bottomLeft" activeCell="L18" sqref="L18"/>
      <selection pane="bottomRight" activeCell="B25" sqref="B25"/>
    </sheetView>
  </sheetViews>
  <sheetFormatPr defaultColWidth="9.140625" defaultRowHeight="12.75"/>
  <cols>
    <col min="1" max="1" width="10.5703125" style="60" bestFit="1" customWidth="1"/>
    <col min="2" max="2" width="89.140625" style="60" bestFit="1" customWidth="1"/>
    <col min="3" max="3" width="15.140625" style="150" customWidth="1"/>
    <col min="4" max="5" width="13.7109375" style="150" customWidth="1"/>
    <col min="6" max="6" width="16.28515625" style="150" customWidth="1"/>
    <col min="7" max="8" width="13.7109375" style="150" customWidth="1"/>
    <col min="9" max="9" width="17.5703125" style="150" customWidth="1"/>
    <col min="10" max="10" width="14.5703125" style="150" customWidth="1"/>
    <col min="11" max="12" width="13.7109375" style="150" customWidth="1"/>
    <col min="13" max="13" width="15" style="150" customWidth="1"/>
    <col min="14" max="15" width="13.7109375" style="150" customWidth="1"/>
    <col min="16" max="17" width="15.7109375" style="150" customWidth="1"/>
    <col min="18" max="18" width="9.140625" style="150"/>
    <col min="19" max="16384" width="9.140625" style="60"/>
  </cols>
  <sheetData>
    <row r="1" spans="1:15">
      <c r="A1" s="60" t="s">
        <v>28</v>
      </c>
      <c r="B1" s="60" t="str">
        <f>'20. LI3'!B1</f>
        <v>JSC "CREDO BANK"</v>
      </c>
    </row>
    <row r="2" spans="1:15">
      <c r="A2" s="60" t="s">
        <v>29</v>
      </c>
      <c r="B2" s="60" t="str">
        <f>'20. LI3'!B2</f>
        <v>31.12.2020</v>
      </c>
    </row>
    <row r="4" spans="1:15" ht="13.5" thickBot="1">
      <c r="A4" s="84" t="s">
        <v>54</v>
      </c>
      <c r="B4" s="182" t="s">
        <v>27</v>
      </c>
    </row>
    <row r="5" spans="1:15">
      <c r="A5" s="70"/>
      <c r="B5" s="151"/>
      <c r="C5" s="167" t="s">
        <v>0</v>
      </c>
      <c r="D5" s="167" t="s">
        <v>1</v>
      </c>
      <c r="E5" s="167" t="s">
        <v>2</v>
      </c>
      <c r="F5" s="167" t="s">
        <v>3</v>
      </c>
      <c r="G5" s="167" t="s">
        <v>4</v>
      </c>
      <c r="H5" s="167" t="s">
        <v>8</v>
      </c>
      <c r="I5" s="167" t="s">
        <v>13</v>
      </c>
      <c r="J5" s="167" t="s">
        <v>14</v>
      </c>
      <c r="K5" s="167" t="s">
        <v>138</v>
      </c>
      <c r="L5" s="167" t="s">
        <v>15</v>
      </c>
      <c r="M5" s="167" t="s">
        <v>16</v>
      </c>
      <c r="N5" s="167" t="s">
        <v>17</v>
      </c>
      <c r="O5" s="152" t="s">
        <v>18</v>
      </c>
    </row>
    <row r="6" spans="1:15" ht="12.75" customHeight="1">
      <c r="A6" s="71"/>
      <c r="B6" s="73"/>
      <c r="C6" s="266" t="s">
        <v>139</v>
      </c>
      <c r="D6" s="266"/>
      <c r="E6" s="266"/>
      <c r="F6" s="268" t="s">
        <v>57</v>
      </c>
      <c r="G6" s="268"/>
      <c r="H6" s="268"/>
      <c r="I6" s="268"/>
      <c r="J6" s="268"/>
      <c r="K6" s="268"/>
      <c r="L6" s="268"/>
      <c r="M6" s="268" t="s">
        <v>63</v>
      </c>
      <c r="N6" s="268"/>
      <c r="O6" s="267"/>
    </row>
    <row r="7" spans="1:15" ht="15" customHeight="1">
      <c r="A7" s="71"/>
      <c r="B7" s="73"/>
      <c r="C7" s="268" t="s">
        <v>144</v>
      </c>
      <c r="D7" s="268" t="s">
        <v>145</v>
      </c>
      <c r="E7" s="268" t="s">
        <v>56</v>
      </c>
      <c r="F7" s="268" t="s">
        <v>58</v>
      </c>
      <c r="G7" s="268"/>
      <c r="H7" s="268" t="s">
        <v>59</v>
      </c>
      <c r="I7" s="268" t="s">
        <v>60</v>
      </c>
      <c r="J7" s="268"/>
      <c r="K7" s="269" t="s">
        <v>61</v>
      </c>
      <c r="L7" s="269"/>
      <c r="M7" s="266" t="s">
        <v>148</v>
      </c>
      <c r="N7" s="266" t="s">
        <v>149</v>
      </c>
      <c r="O7" s="267" t="s">
        <v>64</v>
      </c>
    </row>
    <row r="8" spans="1:15" ht="25.5">
      <c r="A8" s="71"/>
      <c r="B8" s="73"/>
      <c r="C8" s="268"/>
      <c r="D8" s="268"/>
      <c r="E8" s="268"/>
      <c r="F8" s="172" t="s">
        <v>146</v>
      </c>
      <c r="G8" s="172" t="s">
        <v>147</v>
      </c>
      <c r="H8" s="268"/>
      <c r="I8" s="172" t="s">
        <v>144</v>
      </c>
      <c r="J8" s="172" t="s">
        <v>145</v>
      </c>
      <c r="K8" s="174" t="s">
        <v>151</v>
      </c>
      <c r="L8" s="174" t="s">
        <v>62</v>
      </c>
      <c r="M8" s="266"/>
      <c r="N8" s="266"/>
      <c r="O8" s="267"/>
    </row>
    <row r="9" spans="1:15">
      <c r="A9" s="153"/>
      <c r="B9" s="154" t="s">
        <v>48</v>
      </c>
      <c r="C9" s="155"/>
      <c r="D9" s="155"/>
      <c r="E9" s="156"/>
      <c r="F9" s="157"/>
      <c r="G9" s="157"/>
      <c r="H9" s="72"/>
      <c r="I9" s="72"/>
      <c r="J9" s="72"/>
      <c r="K9" s="72"/>
      <c r="L9" s="72"/>
      <c r="M9" s="157"/>
      <c r="N9" s="157"/>
      <c r="O9" s="158"/>
    </row>
    <row r="10" spans="1:15">
      <c r="A10" s="71">
        <v>1</v>
      </c>
      <c r="B10" s="159" t="s">
        <v>55</v>
      </c>
      <c r="C10" s="160">
        <f>SUM(C11:C17)</f>
        <v>0</v>
      </c>
      <c r="D10" s="160">
        <f>SUM(D11:D17)</f>
        <v>0</v>
      </c>
      <c r="E10" s="160">
        <f>SUM(E11:E17)</f>
        <v>0</v>
      </c>
      <c r="F10" s="161">
        <f t="shared" ref="F10:O10" si="0">SUM(F11:F17)</f>
        <v>0</v>
      </c>
      <c r="G10" s="161">
        <f t="shared" si="0"/>
        <v>0</v>
      </c>
      <c r="H10" s="160">
        <f t="shared" si="0"/>
        <v>0</v>
      </c>
      <c r="I10" s="160">
        <f t="shared" si="0"/>
        <v>0</v>
      </c>
      <c r="J10" s="160">
        <f t="shared" si="0"/>
        <v>0</v>
      </c>
      <c r="K10" s="160">
        <f t="shared" si="0"/>
        <v>0</v>
      </c>
      <c r="L10" s="160">
        <f t="shared" si="0"/>
        <v>0</v>
      </c>
      <c r="M10" s="161">
        <f>SUM(M11:M17)</f>
        <v>0</v>
      </c>
      <c r="N10" s="161">
        <f t="shared" si="0"/>
        <v>0</v>
      </c>
      <c r="O10" s="162">
        <f t="shared" si="0"/>
        <v>0</v>
      </c>
    </row>
    <row r="11" spans="1:15">
      <c r="A11" s="71">
        <v>1.1000000000000001</v>
      </c>
      <c r="B11" s="73"/>
      <c r="C11" s="67"/>
      <c r="D11" s="67"/>
      <c r="E11" s="160">
        <f t="shared" ref="E11:E17" si="1">C11+D11</f>
        <v>0</v>
      </c>
      <c r="F11" s="67"/>
      <c r="G11" s="67"/>
      <c r="H11" s="67"/>
      <c r="I11" s="67"/>
      <c r="J11" s="67"/>
      <c r="K11" s="163"/>
      <c r="L11" s="163"/>
      <c r="M11" s="160">
        <f>C11+F11-H11-I11</f>
        <v>0</v>
      </c>
      <c r="N11" s="160">
        <f>D11+G11+H11-J11+K11-L11</f>
        <v>0</v>
      </c>
      <c r="O11" s="162">
        <f t="shared" ref="O11:O17" si="2">M11+N11</f>
        <v>0</v>
      </c>
    </row>
    <row r="12" spans="1:15">
      <c r="A12" s="71">
        <v>1.2</v>
      </c>
      <c r="B12" s="73"/>
      <c r="C12" s="67"/>
      <c r="D12" s="67"/>
      <c r="E12" s="160">
        <f t="shared" si="1"/>
        <v>0</v>
      </c>
      <c r="F12" s="67"/>
      <c r="G12" s="67"/>
      <c r="H12" s="67"/>
      <c r="I12" s="67"/>
      <c r="J12" s="67"/>
      <c r="K12" s="163"/>
      <c r="L12" s="163"/>
      <c r="M12" s="160">
        <f t="shared" ref="M12:M17" si="3">C12+F12-H12-I12</f>
        <v>0</v>
      </c>
      <c r="N12" s="160">
        <f t="shared" ref="N12:N17" si="4">D12+G12+H12-J12+K12-L12</f>
        <v>0</v>
      </c>
      <c r="O12" s="162">
        <f t="shared" si="2"/>
        <v>0</v>
      </c>
    </row>
    <row r="13" spans="1:15">
      <c r="A13" s="71">
        <v>1.3</v>
      </c>
      <c r="B13" s="73"/>
      <c r="C13" s="67"/>
      <c r="D13" s="67"/>
      <c r="E13" s="160">
        <f t="shared" si="1"/>
        <v>0</v>
      </c>
      <c r="F13" s="67"/>
      <c r="G13" s="67"/>
      <c r="H13" s="67"/>
      <c r="I13" s="67"/>
      <c r="J13" s="67"/>
      <c r="K13" s="163"/>
      <c r="L13" s="163"/>
      <c r="M13" s="160">
        <f t="shared" si="3"/>
        <v>0</v>
      </c>
      <c r="N13" s="160">
        <f t="shared" si="4"/>
        <v>0</v>
      </c>
      <c r="O13" s="162">
        <f t="shared" si="2"/>
        <v>0</v>
      </c>
    </row>
    <row r="14" spans="1:15">
      <c r="A14" s="71">
        <v>1.4</v>
      </c>
      <c r="B14" s="73"/>
      <c r="C14" s="67"/>
      <c r="D14" s="67"/>
      <c r="E14" s="160">
        <f t="shared" si="1"/>
        <v>0</v>
      </c>
      <c r="F14" s="67"/>
      <c r="G14" s="67"/>
      <c r="H14" s="67"/>
      <c r="I14" s="67"/>
      <c r="J14" s="67"/>
      <c r="K14" s="163"/>
      <c r="L14" s="163"/>
      <c r="M14" s="160">
        <f t="shared" si="3"/>
        <v>0</v>
      </c>
      <c r="N14" s="160">
        <f t="shared" si="4"/>
        <v>0</v>
      </c>
      <c r="O14" s="162">
        <f t="shared" si="2"/>
        <v>0</v>
      </c>
    </row>
    <row r="15" spans="1:15">
      <c r="A15" s="71">
        <v>1.5</v>
      </c>
      <c r="B15" s="73"/>
      <c r="C15" s="67"/>
      <c r="D15" s="67"/>
      <c r="E15" s="160">
        <f t="shared" si="1"/>
        <v>0</v>
      </c>
      <c r="F15" s="67"/>
      <c r="G15" s="67"/>
      <c r="H15" s="67"/>
      <c r="I15" s="67"/>
      <c r="J15" s="67"/>
      <c r="K15" s="163"/>
      <c r="L15" s="163"/>
      <c r="M15" s="160">
        <f t="shared" si="3"/>
        <v>0</v>
      </c>
      <c r="N15" s="160">
        <f t="shared" si="4"/>
        <v>0</v>
      </c>
      <c r="O15" s="162">
        <f t="shared" si="2"/>
        <v>0</v>
      </c>
    </row>
    <row r="16" spans="1:15">
      <c r="A16" s="71">
        <v>1.6</v>
      </c>
      <c r="B16" s="73"/>
      <c r="C16" s="67"/>
      <c r="D16" s="67"/>
      <c r="E16" s="160">
        <f t="shared" si="1"/>
        <v>0</v>
      </c>
      <c r="F16" s="67"/>
      <c r="G16" s="67"/>
      <c r="H16" s="67"/>
      <c r="I16" s="67"/>
      <c r="J16" s="67"/>
      <c r="K16" s="163"/>
      <c r="L16" s="163"/>
      <c r="M16" s="160">
        <f>C16+F16-H16-I16</f>
        <v>0</v>
      </c>
      <c r="N16" s="160">
        <f t="shared" si="4"/>
        <v>0</v>
      </c>
      <c r="O16" s="162">
        <f t="shared" si="2"/>
        <v>0</v>
      </c>
    </row>
    <row r="17" spans="1:15">
      <c r="A17" s="71" t="s">
        <v>12</v>
      </c>
      <c r="B17" s="73"/>
      <c r="C17" s="67"/>
      <c r="D17" s="67"/>
      <c r="E17" s="160">
        <f t="shared" si="1"/>
        <v>0</v>
      </c>
      <c r="F17" s="67"/>
      <c r="G17" s="67"/>
      <c r="H17" s="67"/>
      <c r="I17" s="67"/>
      <c r="J17" s="67"/>
      <c r="K17" s="163"/>
      <c r="L17" s="163"/>
      <c r="M17" s="160">
        <f t="shared" si="3"/>
        <v>0</v>
      </c>
      <c r="N17" s="160">
        <f t="shared" si="4"/>
        <v>0</v>
      </c>
      <c r="O17" s="162">
        <f t="shared" si="2"/>
        <v>0</v>
      </c>
    </row>
    <row r="18" spans="1:15">
      <c r="A18" s="153"/>
      <c r="B18" s="86" t="s">
        <v>49</v>
      </c>
      <c r="C18" s="155"/>
      <c r="D18" s="155"/>
      <c r="E18" s="155"/>
      <c r="F18" s="155"/>
      <c r="G18" s="155"/>
      <c r="H18" s="155"/>
      <c r="I18" s="155"/>
      <c r="J18" s="155"/>
      <c r="K18" s="164"/>
      <c r="L18" s="164"/>
      <c r="M18" s="155"/>
      <c r="N18" s="155"/>
      <c r="O18" s="165"/>
    </row>
    <row r="19" spans="1:15">
      <c r="A19" s="71">
        <v>2</v>
      </c>
      <c r="B19" s="166" t="s">
        <v>55</v>
      </c>
      <c r="C19" s="160"/>
      <c r="D19" s="160"/>
      <c r="E19" s="160"/>
      <c r="F19" s="160"/>
      <c r="G19" s="160"/>
      <c r="H19" s="160"/>
      <c r="I19" s="160"/>
      <c r="J19" s="160"/>
      <c r="K19" s="160"/>
      <c r="L19" s="160"/>
      <c r="M19" s="160">
        <f t="shared" ref="M19" si="5">C19+F19-H19-I19</f>
        <v>0</v>
      </c>
      <c r="N19" s="160">
        <f t="shared" ref="N19" si="6">D19+G19+H19-J19+K19-L19</f>
        <v>0</v>
      </c>
      <c r="O19" s="162">
        <f t="shared" ref="O19" si="7">M19+N19</f>
        <v>0</v>
      </c>
    </row>
    <row r="20" spans="1:15">
      <c r="A20" s="86"/>
      <c r="B20" s="86"/>
      <c r="C20" s="104"/>
      <c r="D20" s="104"/>
      <c r="E20" s="104"/>
      <c r="F20" s="104"/>
      <c r="G20" s="104"/>
      <c r="H20" s="104"/>
      <c r="I20" s="104"/>
      <c r="J20" s="104"/>
      <c r="K20" s="104"/>
      <c r="L20" s="104"/>
      <c r="M20" s="104"/>
      <c r="N20" s="104"/>
      <c r="O20" s="104"/>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ouW+wZnAShHaa8ii6HluLDNWTbyXPd/BGBwc7AeEw38=</DigestValue>
    </Reference>
    <Reference Type="http://www.w3.org/2000/09/xmldsig#Object" URI="#idOfficeObject">
      <DigestMethod Algorithm="http://www.w3.org/2001/04/xmlenc#sha256"/>
      <DigestValue>PZc2fAPU29nGBGBIHAZk0EqSddEO8xyPrgKlGyaU6XY=</DigestValue>
    </Reference>
    <Reference Type="http://uri.etsi.org/01903#SignedProperties" URI="#idSignedProperties">
      <Transforms>
        <Transform Algorithm="http://www.w3.org/TR/2001/REC-xml-c14n-20010315"/>
      </Transforms>
      <DigestMethod Algorithm="http://www.w3.org/2001/04/xmlenc#sha256"/>
      <DigestValue>5wamVpSyTcTyqaZXlKIZJJ8KuPcvhonILr7twFyeh5E=</DigestValue>
    </Reference>
  </SignedInfo>
  <SignatureValue>MAeMaRVJq0k0CLY9vRh4gsT5f7/muAMPUQTT4O2MRolq1/QaFQ7ew3zDqnCk4eqUB026AZ5NLpeu
2qtSVKY3FRpxu3uXT1GAcQWUsJvwOGKZvSQqAdw96G0/DHsO1t8NhC6jppnXZSPXwsFPt6rjnyJ/
qHwOifHvn5eiGmpEHtvdZBbACeM4RvKXHDl/qIInFIHgZH52cAa9NGSZVG23r9kPghcpQRXZ2pvj
IlOxdZ/0EyvtISeFRhNp5wkOqjbxOdQarSClvGOZJoL5AVnR9nFv4daqNj7if8FdQchLyA0VKYps
vfGGMjKu/Lgu/FgYOrkptAUw34vhgebzvrnszA==</SignatureValue>
  <KeyInfo>
    <X509Data>
      <X509Certificate>MIIGRDCCBSygAwIBAgIKOcYKDgADAAHYODANBgkqhkiG9w0BAQsFADBKMRIwEAYKCZImiZPyLGQBGRYCZ2UxEzARBgoJkiaJk/IsZAEZFgNuYmcxHzAdBgNVBAMTFk5CRyBDbGFzcyAyIElOVCBTdWIgQ0EwHhcNMjEwNDI2MDgwOTA0WhcNMjMwNDI2MDgwOTA0WjBCMRcwFQYDVQQKEw5KU0MgQ3JlZG8gQmFuazEnMCUGA1UEAxMeQkNEIC0gS29uc3RhbnRpbmUgR2hhbWJhc2hpZHplMIIBIjANBgkqhkiG9w0BAQEFAAOCAQ8AMIIBCgKCAQEA33P4sE1BXXF7aq5c9tojMpUFxqRyzhjm1+PjS5Lxiv4QL7UKfPA7SPppcboC7ZOrlBrTp9z0BVub3LtKRW6W+CJHVBGNM1+fnqi8G9kXDvkdSiQJfFKpjy8ScQKY/izJxV5dIhUlLvWIoFJVpF3idDROXaWIwJh0Er0Uqf3RKyJD6g0JvfcgGGwsLh10SdLjTFxvz3VEXz4sJjpCKvkTOFecj/oUx0UUqKM1QHiyaDKPdrMxSssk9+LmvszC3GHFuE/+9J7AiZe5Bh/RxCrJt4uTo5SqG+pEQyK36czwSgnEPfzSqmtQRQulK0cAfEr8dz/2IVOGzrlBnX+mSAeLVQIDAQABo4IDMjCCAy4wPAYJKwYBBAGCNxUHBC8wLQYlKwYBBAGCNxUI5rJgg431RIaBmQmDuKFKg76EcQSDxJEzhIOIXQIBZAIBIzAdBgNVHSUEFjAUBggrBgEFBQcDAgYIKwYBBQUHAwQwCwYDVR0PBAQDAgeAMCcGCSsGAQQBgjcVCgQaMBgwCgYIKwYBBQUHAwIwCgYIKwYBBQUHAwQwHQYDVR0OBBYEFFUlrgQqlarGcL9Hjpemc/49Fpu4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oHX6fPg5umZJxTEXiaWxASjFU8Yxz3jfMi7iZfpIZ848I0in/2Swj0ZjXdtrtIaI05EyT4RyDfln51NSwBA9CsByzbuDhTce0ky99DR9HKsohQ2QR98RVJFP5RC+qUx07nkgqa4uCmUMiBbXWB8zXKRkMI6q+WQgHuA8l6pBajskoufJMbCw64sqDpxf6eRLs//KG2KRGtlKce4g7lhRqfINx6zwUR2GHC0RJ3FeT5eoK/a/u1RKH2IVikFOiPEKo5Y2T0Ds0mzneoXTwI+xwXKxGHALetwVNN6u5ybLEJ+rBrE9JFZf/tTwACBuh0FOF2wyPcsGQqsgDsgHjyar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ovE778QhyDfNtkqe5aHxiBMG2vNfft3mIktC5U/+6eY=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UZc+Eb2U6CoUW3VzqKXofHC/4ECHjz4BBxFJtHQHWcM=</DigestValue>
      </Reference>
      <Reference URI="/xl/printerSettings/printerSettings2.bin?ContentType=application/vnd.openxmlformats-officedocument.spreadsheetml.printerSettings">
        <DigestMethod Algorithm="http://www.w3.org/2001/04/xmlenc#sha256"/>
        <DigestValue>imAkHAVdP5ghpgNhkrU2W/VCTzoUu9rtq4ovbpoNt9Y=</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ZbY+cjsYqPZcuzuP7TTzEXjR6dFv1gS1B5Cy8bTd6Vs=</DigestValue>
      </Reference>
      <Reference URI="/xl/styles.xml?ContentType=application/vnd.openxmlformats-officedocument.spreadsheetml.styles+xml">
        <DigestMethod Algorithm="http://www.w3.org/2001/04/xmlenc#sha256"/>
        <DigestValue>7gn+Q1ZpoWzH4slnEBrtVqWbBOaaPAXX3uk3RpLiRk4=</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+MKBkhjWkRNDtSwVr3xXyQw5O9KikdWMOuXnvzi7/KQ=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pMzXsQMKW1GnN+qR0CVt+q6+EcVTDbCVlFFSBf3yezU=</DigestValue>
      </Reference>
      <Reference URI="/xl/worksheets/sheet2.xml?ContentType=application/vnd.openxmlformats-officedocument.spreadsheetml.worksheet+xml">
        <DigestMethod Algorithm="http://www.w3.org/2001/04/xmlenc#sha256"/>
        <DigestValue>HKdRA5FxmSpTUJA8H2alTTEznwbkww6TDwJ21IWftpk=</DigestValue>
      </Reference>
      <Reference URI="/xl/worksheets/sheet3.xml?ContentType=application/vnd.openxmlformats-officedocument.spreadsheetml.worksheet+xml">
        <DigestMethod Algorithm="http://www.w3.org/2001/04/xmlenc#sha256"/>
        <DigestValue>x3urHFDBNascOVY8ryD6IhPeb8YY4L1AsYd/9aS2wNQ=</DigestValue>
      </Reference>
      <Reference URI="/xl/worksheets/sheet4.xml?ContentType=application/vnd.openxmlformats-officedocument.spreadsheetml.worksheet+xml">
        <DigestMethod Algorithm="http://www.w3.org/2001/04/xmlenc#sha256"/>
        <DigestValue>xCADhoB4CWj365qI89CFtCMdpRBgBbv/Dt/0ljZ9E4E=</DigestValue>
      </Reference>
      <Reference URI="/xl/worksheets/sheet5.xml?ContentType=application/vnd.openxmlformats-officedocument.spreadsheetml.worksheet+xml">
        <DigestMethod Algorithm="http://www.w3.org/2001/04/xmlenc#sha256"/>
        <DigestValue>BeAa3Y2JX4C9M3e37iIIyZRTgtOGv3rqrd6sZdleEl8=</DigestValue>
      </Reference>
      <Reference URI="/xl/worksheets/sheet6.xml?ContentType=application/vnd.openxmlformats-officedocument.spreadsheetml.worksheet+xml">
        <DigestMethod Algorithm="http://www.w3.org/2001/04/xmlenc#sha256"/>
        <DigestValue>SABOFJl8lqXukf+2lEuvty6qO8l83rirO1jrwFhxNbc=</DigestValue>
      </Reference>
      <Reference URI="/xl/worksheets/sheet7.xml?ContentType=application/vnd.openxmlformats-officedocument.spreadsheetml.worksheet+xml">
        <DigestMethod Algorithm="http://www.w3.org/2001/04/xmlenc#sha256"/>
        <DigestValue>Nv1Z7uXwNSV4EEz0/aRQTmg9N0UHD5e0PPXUYS5mLe8=</DigestValue>
      </Reference>
      <Reference URI="/xl/worksheets/sheet8.xml?ContentType=application/vnd.openxmlformats-officedocument.spreadsheetml.worksheet+xml">
        <DigestMethod Algorithm="http://www.w3.org/2001/04/xmlenc#sha256"/>
        <DigestValue>QNMot9QIBulrhVTTb361mp05Iv8ksHf/FufqfWBYL9s=</DigestValue>
      </Reference>
      <Reference URI="/xl/worksheets/sheet9.xml?ContentType=application/vnd.openxmlformats-officedocument.spreadsheetml.worksheet+xml">
        <DigestMethod Algorithm="http://www.w3.org/2001/04/xmlenc#sha256"/>
        <DigestValue>1bP5QvYPn2bRtadGvATOAUY2qrd1tZTDOjEXIFDbW1I=</DigestValue>
      </Reference>
    </Manifest>
    <SignatureProperties>
      <SignatureProperty Id="idSignatureTime" Target="#idPackageSignature">
        <mdssi:SignatureTime xmlns:mdssi="http://schemas.openxmlformats.org/package/2006/digital-signature">
          <mdssi:Format>YYYY-MM-DDThh:mm:ssTZD</mdssi:Format>
          <mdssi:Value>2021-05-20T12:56:57Z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2021-05-20T12:56:57Z</xd:SigningTime>
          <xd:SigningCertificate>
            <xd:Cert>
              <xd:CertDigest>
                <DigestMethod Algorithm="http://www.w3.org/2001/04/xmlenc#sha256"/>
                <DigestValue>ib9G0rt/eke9U4WdfZ7mbQCLdnJAxAit3BwA2Oeq/Y0=</DigestValue>
              </xd:CertDigest>
              <xd:IssuerSerial>
                <X509IssuerName>CN=NBG Class 2 INT Sub CA, DC=nbg, DC=ge</X509IssuerName>
                <X509SerialNumber>272828069366767206651960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kM2WcEWgCl5FUPM1asKdkhYCIFpx2faOjM73wv1KD/c=</DigestValue>
    </Reference>
    <Reference Type="http://www.w3.org/2000/09/xmldsig#Object" URI="#idOfficeObject">
      <DigestMethod Algorithm="http://www.w3.org/2001/04/xmlenc#sha256"/>
      <DigestValue>HjOoDqo/FjpYYEZOLCiJyXVsbAQF773Th14XtzuA34Q=</DigestValue>
    </Reference>
    <Reference Type="http://uri.etsi.org/01903#SignedProperties" URI="#idSignedProperties">
      <Transforms>
        <Transform Algorithm="http://www.w3.org/TR/2001/REC-xml-c14n-20010315"/>
      </Transforms>
      <DigestMethod Algorithm="http://www.w3.org/2001/04/xmlenc#sha256"/>
      <DigestValue>jEGwMvUDW6FTOhSS/H2BazKE6NqlEizGZki42KrdD/s=</DigestValue>
    </Reference>
  </SignedInfo>
  <SignatureValue>gtgzbUsblUhao/PFY2x+2DJd7GRHdprjbtRi7QLhVeJ7YsR0W2CESGQJk6a8vuUbkni6q0PvZxM8
PSEjUwEvYCyTpzP7NqpcX44L4/NQ/G+proU9bcfesUtuNiGOEiO+F2Mf/d35zo09bs480GZ/eqff
yYci9YD77mE0aMfZNGMN/6eCt1b9rlzPcufjpZK4PtRxDn10FJvSXgpWR4FlKO249lxnicRMFfOA
vUkDxAn97oNZPFdbIf53IfzpoOVY9uBFPRU6BWZt15ify2RKHNeUwTI5wRncK/FJ43mJeuBDgDJm
wptpN7g5ClNCybXLBM0Tb5hWcyK9/98HSosuAA==</SignatureValue>
  <KeyInfo>
    <X509Data>
      <X509Certificate>MIIGPjCCBSagAwIBAgIKOc6cjQADAAHYOTANBgkqhkiG9w0BAQsFADBKMRIwEAYKCZImiZPyLGQBGRYCZ2UxEzARBgoJkiaJk/IsZAEZFgNuYmcxHzAdBgNVBAMTFk5CRyBDbGFzcyAyIElOVCBTdWIgQ0EwHhcNMjEwNDI2MDgxODI2WhcNMjMwNDI2MDgxODI2WjA8MRcwFQYDVQQKEw5KU0MgQ3JlZG8gQmFuazEhMB8GA1UEAxMYQkNEIC0gRXJla2xlIFphdGlhc2h2aWxpMIIBIjANBgkqhkiG9w0BAQEFAAOCAQ8AMIIBCgKCAQEAzyljrneDVHgFYq1cQch3uhVO+evVaq30fOO9Rc9I+YbnFA+0gCbllXGeDl6S/lhiw+mpzgJn+tNU3qdK2Zgw3fJEeMFqxhPxvYd1+nnWERos/3bOvb6wV8NjfKzf7yLOSHHzZiGHCm1Bwfd5wWavHG0wqxQZ1y//CwtHXUIFX7QU4IsFQ6kHFtITh82298N5SFyTPKB4gyig2zOgIwsRn1WcdwFeswP5Bh4njITda2VHJpkB0IopNgRqsT+jpXdemEL3NzF9N8nuo+Aoacfv9GpSFRzUrI2WIq+0nx691dJqcAlh9vl4ZjjbeC8dOXCW9+d8WVd6AONiASrA2Rp+vwIDAQABo4IDMjCCAy4wPAYJKwYBBAGCNxUHBC8wLQYlKwYBBAGCNxUI5rJgg431RIaBmQmDuKFKg76EcQSDxJEzhIOIXQIBZAIBIzAdBgNVHSUEFjAUBggrBgEFBQcDAgYIKwYBBQUHAwQwCwYDVR0PBAQDAgeAMCcGCSsGAQQBgjcVCgQaMBgwCgYIKwYBBQUHAwIwCgYIKwYBBQUHAwQwHQYDVR0OBBYEFNRpsWaazNnQpDqKi2VzNVkjG4La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aqlgZXcQ0+lFclu7X9aYYvaIb2xYfgtQpvJMChlgqraRjZr02io9wXbUz2pdGHkJwN7xW96xqzea7Wu5Ug3E/zUCpvJGxDNH8UqlNKomIO6hutGECWz0c2TiByhJu9AaXQ34+guWCrhQn2O+NxuQeCMboFw8sAYKb9y3mx+lbH9rpoqTvBhjR5suF2pFZjFudr797fxxYoS34u+MM9NRiaG0HhzawANoVVAPnPdt3l98C+zKt+t+VTXC1LklkRj6A1zqMQvnTwkg0Y8svgtmDbHvr6jE5NTtar/ZHrQdMOHAYOa/a2FOzm5I2l7e1c/hcAwEwsZzaTB/DgKGElHsx</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ovE778QhyDfNtkqe5aHxiBMG2vNfft3mIktC5U/+6eY=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UZc+Eb2U6CoUW3VzqKXofHC/4ECHjz4BBxFJtHQHWcM=</DigestValue>
      </Reference>
      <Reference URI="/xl/printerSettings/printerSettings2.bin?ContentType=application/vnd.openxmlformats-officedocument.spreadsheetml.printerSettings">
        <DigestMethod Algorithm="http://www.w3.org/2001/04/xmlenc#sha256"/>
        <DigestValue>imAkHAVdP5ghpgNhkrU2W/VCTzoUu9rtq4ovbpoNt9Y=</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ZbY+cjsYqPZcuzuP7TTzEXjR6dFv1gS1B5Cy8bTd6Vs=</DigestValue>
      </Reference>
      <Reference URI="/xl/styles.xml?ContentType=application/vnd.openxmlformats-officedocument.spreadsheetml.styles+xml">
        <DigestMethod Algorithm="http://www.w3.org/2001/04/xmlenc#sha256"/>
        <DigestValue>7gn+Q1ZpoWzH4slnEBrtVqWbBOaaPAXX3uk3RpLiRk4=</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+MKBkhjWkRNDtSwVr3xXyQw5O9KikdWMOuXnvzi7/KQ=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pMzXsQMKW1GnN+qR0CVt+q6+EcVTDbCVlFFSBf3yezU=</DigestValue>
      </Reference>
      <Reference URI="/xl/worksheets/sheet2.xml?ContentType=application/vnd.openxmlformats-officedocument.spreadsheetml.worksheet+xml">
        <DigestMethod Algorithm="http://www.w3.org/2001/04/xmlenc#sha256"/>
        <DigestValue>HKdRA5FxmSpTUJA8H2alTTEznwbkww6TDwJ21IWftpk=</DigestValue>
      </Reference>
      <Reference URI="/xl/worksheets/sheet3.xml?ContentType=application/vnd.openxmlformats-officedocument.spreadsheetml.worksheet+xml">
        <DigestMethod Algorithm="http://www.w3.org/2001/04/xmlenc#sha256"/>
        <DigestValue>x3urHFDBNascOVY8ryD6IhPeb8YY4L1AsYd/9aS2wNQ=</DigestValue>
      </Reference>
      <Reference URI="/xl/worksheets/sheet4.xml?ContentType=application/vnd.openxmlformats-officedocument.spreadsheetml.worksheet+xml">
        <DigestMethod Algorithm="http://www.w3.org/2001/04/xmlenc#sha256"/>
        <DigestValue>xCADhoB4CWj365qI89CFtCMdpRBgBbv/Dt/0ljZ9E4E=</DigestValue>
      </Reference>
      <Reference URI="/xl/worksheets/sheet5.xml?ContentType=application/vnd.openxmlformats-officedocument.spreadsheetml.worksheet+xml">
        <DigestMethod Algorithm="http://www.w3.org/2001/04/xmlenc#sha256"/>
        <DigestValue>BeAa3Y2JX4C9M3e37iIIyZRTgtOGv3rqrd6sZdleEl8=</DigestValue>
      </Reference>
      <Reference URI="/xl/worksheets/sheet6.xml?ContentType=application/vnd.openxmlformats-officedocument.spreadsheetml.worksheet+xml">
        <DigestMethod Algorithm="http://www.w3.org/2001/04/xmlenc#sha256"/>
        <DigestValue>SABOFJl8lqXukf+2lEuvty6qO8l83rirO1jrwFhxNbc=</DigestValue>
      </Reference>
      <Reference URI="/xl/worksheets/sheet7.xml?ContentType=application/vnd.openxmlformats-officedocument.spreadsheetml.worksheet+xml">
        <DigestMethod Algorithm="http://www.w3.org/2001/04/xmlenc#sha256"/>
        <DigestValue>Nv1Z7uXwNSV4EEz0/aRQTmg9N0UHD5e0PPXUYS5mLe8=</DigestValue>
      </Reference>
      <Reference URI="/xl/worksheets/sheet8.xml?ContentType=application/vnd.openxmlformats-officedocument.spreadsheetml.worksheet+xml">
        <DigestMethod Algorithm="http://www.w3.org/2001/04/xmlenc#sha256"/>
        <DigestValue>QNMot9QIBulrhVTTb361mp05Iv8ksHf/FufqfWBYL9s=</DigestValue>
      </Reference>
      <Reference URI="/xl/worksheets/sheet9.xml?ContentType=application/vnd.openxmlformats-officedocument.spreadsheetml.worksheet+xml">
        <DigestMethod Algorithm="http://www.w3.org/2001/04/xmlenc#sha256"/>
        <DigestValue>1bP5QvYPn2bRtadGvATOAUY2qrd1tZTDOjEXIFDbW1I=</DigestValue>
      </Reference>
    </Manifest>
    <SignatureProperties>
      <SignatureProperty Id="idSignatureTime" Target="#idPackageSignature">
        <mdssi:SignatureTime xmlns:mdssi="http://schemas.openxmlformats.org/package/2006/digital-signature">
          <mdssi:Format>YYYY-MM-DDThh:mm:ssTZD</mdssi:Format>
          <mdssi:Value>2021-05-20T13:06:39Z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reporting</SignatureComments>
          <WindowsVersion>6.1</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2021-05-20T13:06:39Z</xd:SigningTime>
          <xd:SigningCertificate>
            <xd:Cert>
              <xd:CertDigest>
                <DigestMethod Algorithm="http://www.w3.org/2001/04/xmlenc#sha256"/>
                <DigestValue>ubZ+j4TYy4Ebz+hPDSzgc/X9AGOc46GS+taq7lnur1s=</DigestValue>
              </xd:CertDigest>
              <xd:IssuerSerial>
                <X509IssuerName>CN=NBG Class 2 INT Sub CA, DC=nbg, DC=ge</X509IssuerName>
                <X509SerialNumber>272986199475408462796857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 reporting</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20. LI3</vt:lpstr>
      <vt:lpstr>21. LI4</vt:lpstr>
      <vt:lpstr>22. OR1</vt:lpstr>
      <vt:lpstr>23. OR2</vt:lpstr>
      <vt:lpstr>24. Rem1</vt:lpstr>
      <vt:lpstr>25. Rem 2 </vt:lpstr>
      <vt:lpstr>26. Rem 3</vt:lpstr>
      <vt:lpstr>27. REM 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2021-05-20T12:56:33Z</dcterms:modified>
</cp:coreProperties>
</file>