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E41" i="67" l="1"/>
  <c r="E40" i="67"/>
  <c r="E39" i="67"/>
  <c r="E25" i="67"/>
  <c r="E26" i="67"/>
  <c r="E27" i="67"/>
  <c r="E28" i="67"/>
  <c r="E29" i="67"/>
  <c r="E30" i="67"/>
  <c r="E31" i="67"/>
  <c r="E24" i="67"/>
  <c r="E10" i="67"/>
  <c r="E11" i="67"/>
  <c r="E12" i="67"/>
  <c r="E13" i="67"/>
  <c r="E14" i="67"/>
  <c r="E15" i="67"/>
  <c r="E16" i="67"/>
  <c r="E17" i="67"/>
  <c r="E18" i="67"/>
  <c r="E9" i="67"/>
  <c r="D10" i="40" l="1"/>
  <c r="E10" i="40"/>
  <c r="T18" i="67"/>
  <c r="T10" i="67"/>
  <c r="T11" i="67"/>
  <c r="T12" i="67"/>
  <c r="T13" i="67"/>
  <c r="T14" i="67"/>
  <c r="T15" i="67"/>
  <c r="T16" i="67"/>
  <c r="T17" i="67"/>
  <c r="C10" i="40" l="1"/>
  <c r="F10" i="40" s="1"/>
  <c r="G10" i="40" l="1"/>
  <c r="N19" i="63"/>
  <c r="M19" i="63"/>
  <c r="O19" i="63" s="1"/>
  <c r="D15" i="48" l="1"/>
  <c r="G17" i="50" l="1"/>
  <c r="F17" i="50"/>
  <c r="E17" i="50"/>
  <c r="D17" i="50"/>
  <c r="C17" i="50"/>
  <c r="G12" i="50"/>
  <c r="F12" i="50"/>
  <c r="E12" i="50"/>
  <c r="D12" i="50"/>
  <c r="C12" i="50"/>
  <c r="G7" i="50"/>
  <c r="F7" i="50"/>
  <c r="E7" i="50"/>
  <c r="D7" i="50"/>
  <c r="C7" i="50"/>
  <c r="F15" i="48"/>
  <c r="E15" i="48"/>
  <c r="F7" i="48"/>
  <c r="E7" i="48"/>
  <c r="D7" i="48"/>
  <c r="D22" i="48" s="1"/>
  <c r="M47" i="67"/>
  <c r="L47" i="67"/>
  <c r="K47" i="67"/>
  <c r="J47" i="67"/>
  <c r="I47" i="67"/>
  <c r="H47" i="67"/>
  <c r="G47" i="67"/>
  <c r="F47" i="67"/>
  <c r="E47" i="67"/>
  <c r="D47" i="67"/>
  <c r="C47" i="67"/>
  <c r="N46" i="67"/>
  <c r="N45" i="67"/>
  <c r="N44" i="67"/>
  <c r="N43" i="67"/>
  <c r="N42" i="67"/>
  <c r="N41" i="67"/>
  <c r="N40" i="67"/>
  <c r="N39" i="67"/>
  <c r="O34" i="67"/>
  <c r="N34" i="67"/>
  <c r="M34" i="67"/>
  <c r="L34" i="67"/>
  <c r="K34" i="67"/>
  <c r="J34" i="67"/>
  <c r="I34" i="67"/>
  <c r="H34" i="67"/>
  <c r="G34" i="67"/>
  <c r="F34" i="67"/>
  <c r="E34" i="67"/>
  <c r="D34" i="67"/>
  <c r="C34" i="67"/>
  <c r="P33" i="67"/>
  <c r="P32" i="67"/>
  <c r="P31" i="67"/>
  <c r="P30" i="67"/>
  <c r="P29" i="67"/>
  <c r="P28" i="67"/>
  <c r="P27" i="67"/>
  <c r="P26" i="67"/>
  <c r="P25" i="67"/>
  <c r="P24" i="67"/>
  <c r="S19" i="67"/>
  <c r="R19" i="67"/>
  <c r="Q19" i="67"/>
  <c r="P19" i="67"/>
  <c r="O19" i="67"/>
  <c r="N19" i="67"/>
  <c r="M19" i="67"/>
  <c r="L19" i="67"/>
  <c r="K19" i="67"/>
  <c r="J19" i="67"/>
  <c r="I19" i="67"/>
  <c r="H19" i="67"/>
  <c r="G19" i="67"/>
  <c r="F19" i="67"/>
  <c r="E19" i="67"/>
  <c r="D19" i="67"/>
  <c r="C19" i="67"/>
  <c r="T9" i="67"/>
  <c r="F22" i="50" l="1"/>
  <c r="C22" i="50"/>
  <c r="G22" i="50"/>
  <c r="D22" i="50"/>
  <c r="E22" i="50"/>
  <c r="P34" i="67"/>
  <c r="F22" i="48"/>
  <c r="E22" i="48"/>
  <c r="T19" i="67"/>
  <c r="N47" i="67"/>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<sst xmlns="http://schemas.openxmlformats.org/spreadsheetml/2006/main" count="335" uniqueCount="215">
  <si>
    <t>a</t>
  </si>
  <si>
    <t>b</t>
  </si>
  <si>
    <t>c</t>
  </si>
  <si>
    <t>d</t>
  </si>
  <si>
    <t>e</t>
  </si>
  <si>
    <t>T</t>
  </si>
  <si>
    <t>T-1</t>
  </si>
  <si>
    <t>T-2</t>
  </si>
  <si>
    <t>f</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</si>
  <si>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</si>
  <si>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</si>
  <si>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</si>
  <si>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</si>
  <si>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</si>
  <si>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</si>
  <si>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</si>
  <si>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</si>
  <si>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</si>
  <si>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</si>
  <si>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</si>
  <si>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</si>
  <si>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</si>
  <si>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</si>
  <si>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</si>
  <si>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</si>
  <si>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</si>
  <si>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</si>
  <si>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</si>
  <si>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</si>
  <si>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</si>
  <si>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</si>
  <si>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</si>
  <si>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</si>
  <si>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</si>
  <si>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</si>
  <si>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</si>
  <si>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</si>
  <si>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</si>
  <si>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</si>
  <si>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</si>
  <si>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</si>
  <si>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</si>
  <si>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</si>
  <si>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</si>
  <si>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</si>
  <si>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</si>
  <si>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</si>
  <si>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</si>
  <si>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</si>
  <si>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</si>
  <si>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</si>
  <si>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</si>
  <si>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</si>
  <si>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</si>
  <si>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</si>
  <si>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</si>
  <si>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</si>
  <si>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</si>
  <si>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</si>
  <si>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</si>
  <si>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</si>
  <si>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</si>
  <si>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</si>
  <si>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</si>
  <si>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</si>
  <si>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</si>
  <si>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</si>
  <si>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</si>
  <si>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</si>
  <si>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</si>
  <si>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</si>
  <si>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</si>
  <si>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</si>
  <si>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</si>
  <si>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</si>
  <si>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</si>
  <si>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</si>
  <si>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</si>
  <si>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</si>
  <si>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</si>
  <si>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</si>
  <si>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</si>
  <si>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</si>
  <si>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</si>
  <si>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</si>
  <si>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</si>
  <si>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</si>
  <si>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</si>
  <si>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</si>
  <si>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</si>
  <si>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</si>
  <si>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</si>
  <si>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</si>
  <si>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</si>
  <si>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</si>
  <si>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</si>
  <si>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</si>
  <si>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</si>
  <si>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</si>
  <si>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</si>
  <si>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</si>
  <si>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</si>
  <si>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</si>
  <si>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</si>
  <si>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</si>
  <si>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</si>
  <si>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</si>
  <si>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</si>
  <si>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</si>
  <si>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</si>
  <si>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</si>
  <si>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</si>
  <si>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</si>
  <si>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</si>
  <si>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</si>
  <si>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</si>
  <si>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</si>
  <si>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</si>
  <si>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</si>
  <si>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</si>
  <si>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</si>
  <si>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</si>
  <si>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</si>
  <si>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</si>
  <si>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</si>
  <si>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</si>
  <si>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</si>
  <si>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</si>
  <si>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</si>
  <si>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</si>
  <si>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</si>
  <si>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</si>
  <si>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</si>
  <si>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</si>
  <si>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</si>
  <si>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</si>
  <si>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</si>
  <si>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</si>
  <si>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</si>
  <si>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</si>
  <si>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</si>
  <si>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</si>
  <si>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</si>
  <si>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</si>
  <si>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</si>
  <si>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</si>
  <si>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</si>
  <si>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</si>
  <si>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</si>
  <si>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</si>
  <si>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</si>
  <si>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</si>
  <si>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</si>
  <si>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CREDO</t>
  </si>
  <si>
    <t>Cash and cash equivalents</t>
  </si>
  <si>
    <t xml:space="preserve">Loans and advances to banks </t>
  </si>
  <si>
    <t>Derivative financial assets</t>
  </si>
  <si>
    <t xml:space="preserve">Loans to customers </t>
  </si>
  <si>
    <t>Intangible assets</t>
  </si>
  <si>
    <t>Property and equipment</t>
  </si>
  <si>
    <t>Other financial assets</t>
  </si>
  <si>
    <t>Other non-financial assets</t>
  </si>
  <si>
    <t>Other liabilities</t>
  </si>
  <si>
    <t>Share capital</t>
  </si>
  <si>
    <t>Retained earnings</t>
  </si>
  <si>
    <t>Disclosure of differences between IFRS and local accounting standard (supervisory reports figures)</t>
  </si>
  <si>
    <t>*</t>
  </si>
  <si>
    <t>**</t>
  </si>
  <si>
    <t>***</t>
  </si>
  <si>
    <t>****</t>
  </si>
  <si>
    <t>*****</t>
  </si>
  <si>
    <t>******</t>
  </si>
  <si>
    <t>*******</t>
  </si>
  <si>
    <t>* Derivative financial assets</t>
  </si>
  <si>
    <t>Derivative financial liabilities</t>
  </si>
  <si>
    <t>Current income tax liabilities</t>
  </si>
  <si>
    <t>Customer accounts</t>
  </si>
  <si>
    <t>Loans from banks and other financial institutions</t>
  </si>
  <si>
    <t>Subordinated debt</t>
  </si>
  <si>
    <t>Difference caused by provision expenses, cause by difference in provision rates used for IFRS and for NBG reporting</t>
  </si>
  <si>
    <t>Difference caused by netting assets and liabilities under IFRS, while according local accounting standards figures are presented without netting.</t>
  </si>
  <si>
    <t>Under IFRS different method of loan loss provision is used.</t>
  </si>
  <si>
    <t>Difference caused by netting of derivative assets and liabilities under same contracts. Same as above for Derivative financial assets.</t>
  </si>
  <si>
    <t>Prepayments under IFRS are presented in Other non-financial assets, while  according to local accounting they are represented in Other financial assets.</t>
  </si>
  <si>
    <t>Difference is caused by  loan drawdown account balances of the borrowers, which under IFRS are also included in Customer Accounts.</t>
  </si>
  <si>
    <t>1. Under IFRS net deferred disbursement fees are subtracted from loan portfolio. Net deferred disbursement fees represent deferred loan disbursement fees netted with deferred sales staff disbursement bonus. For other liabilities difference is caused by mentioned "deferred loan disbursement fee" which according to local accounting used for NBG reporting is accounted as advances received which is part of Other liabilities.
2. As mentioned above for Customer accounts, balances on loan drawdown accounts under IFRS are accounted in Customer Accounts, while according to the NBG report there are included in other liabilities.</t>
  </si>
  <si>
    <t>As mentioned above, under IFRS amounts on transit(temporary) accounts are netted with borrowed funds, while according to local accounting they are represented in assets.</t>
  </si>
  <si>
    <t>Investment securities</t>
  </si>
  <si>
    <t>Right of use assets</t>
  </si>
  <si>
    <t>Deferred income tax liability</t>
  </si>
  <si>
    <t>Lease liabilities</t>
  </si>
  <si>
    <t>Available-for-sale reserve</t>
  </si>
  <si>
    <t>*** Loan to customers</t>
  </si>
  <si>
    <t>**** Intangible assets</t>
  </si>
  <si>
    <t>The audited report includes intangible assets that were recognized on the basis of further adjustments after the end of the year.</t>
  </si>
  <si>
    <t>***** Property and equipment</t>
  </si>
  <si>
    <t>The audited report includes assets that were recognized on the basis of further adjustments after the end of the year.</t>
  </si>
  <si>
    <t>1. Under IFRS amounts on transit(temporary) accounts are netted with borrowed funds, while according to local accounting they are represented in other financial assets. 2. Prepayments under IFRS are presented in Other non-financial assets, while  according to local accounting they are represented in Other financial assets.</t>
  </si>
  <si>
    <t>******* Other financial assets</t>
  </si>
  <si>
    <t>****** Right of use assets</t>
  </si>
  <si>
    <t>******** Other non-financial assets</t>
  </si>
  <si>
    <t>* Loans from banks and other financial institutions</t>
  </si>
  <si>
    <t>** Derivative financial liabilities</t>
  </si>
  <si>
    <t>*** Customer accounts</t>
  </si>
  <si>
    <t>**** Current income tax liabilities</t>
  </si>
  <si>
    <t>***** Deferred income tax liabilities</t>
  </si>
  <si>
    <t>Difference is caused by netting prepayed income tax with income tax liability in IFRS report</t>
  </si>
  <si>
    <t>Difference is explained by timing issue. IFRS report considers reconciled tax amount with tax authority in March 2019, while supervisory reports were submitted beforehand.</t>
  </si>
  <si>
    <t>****** Lease liabilities</t>
  </si>
  <si>
    <t>******* Other liabilities</t>
  </si>
  <si>
    <t>** Retained earnings</t>
  </si>
  <si>
    <t>Under the recommendation of external audit right of use of assets was corrected. Namely term of the assets under IFRS 16 was reduced which involved reducing of value too</t>
  </si>
  <si>
    <t>Under the recommendation of external audit right of use of assets was corrected. Namely term of the assets under IFRS 16 was reduced which involved reducing correspondence liabilities  value too</t>
  </si>
  <si>
    <t>*Available-for-sale reserve</t>
  </si>
  <si>
    <t>The audited report includes amount on the basis of further adjustments after the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</si>
</sst>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0_);_(\(#,##0\);_(\ \-\ _);_(@_)"/>
  </numFmts>
  <fonts count="9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b/>
      <sz val="11"/>
      <color theme="1"/>
      <name val="Calibri"/>
      <family val="2"/>
      <scheme val="minor"/>
    </font>
    <font>
      <sz val="10"/>
      <color rgb="FF00B050"/>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65">
    <xf numFmtId="0" fontId="0" fillId="0" borderId="0" xfId="0"/>
    <xf numFmtId="0" fontId="0" fillId="0" borderId="0" xfId="0" applyBorder="1"/>
    <xf numFmtId="0" fontId="3" fillId="0" borderId="0" xfId="0" applyFont="1"/>
    <xf numFmtId="0" fontId="3" fillId="0" borderId="2" xfId="0" applyFont="1" applyBorder="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applyBorder="1" applyProtection="1">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193" fontId="89" fillId="0" borderId="8" xfId="0" applyNumberFormat="1" applyFont="1" applyBorder="1" applyAlignment="1" applyProtection="1">
      <alignment horizontal="right" vertical="center" wrapText="1"/>
      <protection locked="0"/>
    </xf>
    <xf numFmtId="193" fontId="89" fillId="0" borderId="2" xfId="0" applyNumberFormat="1" applyFont="1" applyBorder="1" applyAlignment="1" applyProtection="1">
      <alignment horizontal="right" vertical="center" wrapText="1"/>
      <protection locked="0"/>
    </xf>
    <xf numFmtId="193" fontId="89" fillId="0" borderId="14" xfId="0" applyNumberFormat="1" applyFont="1" applyBorder="1" applyAlignment="1" applyProtection="1">
      <alignment horizontal="right" vertical="center" wrapText="1"/>
      <protection locked="0"/>
    </xf>
    <xf numFmtId="43" fontId="89" fillId="0" borderId="17" xfId="20956" applyFont="1" applyBorder="1"/>
    <xf numFmtId="14" fontId="6" fillId="0" borderId="0" xfId="8" applyNumberFormat="1" applyFont="1" applyFill="1" applyBorder="1" applyAlignment="1" applyProtection="1">
      <alignment horizontal="left"/>
    </xf>
    <xf numFmtId="193" fontId="4" fillId="0" borderId="8"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left"/>
      <protection locked="0"/>
    </xf>
    <xf numFmtId="0" fontId="92" fillId="0" borderId="0" xfId="0" applyFont="1"/>
    <xf numFmtId="0" fontId="3" fillId="0" borderId="0" xfId="0" applyFont="1" applyAlignment="1">
      <alignment horizontal="left" vertical="center" wrapText="1"/>
    </xf>
    <xf numFmtId="193" fontId="3" fillId="0" borderId="2" xfId="0" applyNumberFormat="1" applyFont="1" applyBorder="1" applyAlignment="1" applyProtection="1">
      <alignment horizontal="center" vertical="center" wrapText="1"/>
      <protection locked="0"/>
    </xf>
    <xf numFmtId="194" fontId="89" fillId="0" borderId="2" xfId="20956" applyNumberFormat="1" applyFont="1" applyBorder="1"/>
    <xf numFmtId="194" fontId="89" fillId="0" borderId="2" xfId="0" applyNumberFormat="1" applyFont="1" applyBorder="1"/>
    <xf numFmtId="194" fontId="3" fillId="0" borderId="2" xfId="0" applyNumberFormat="1" applyFont="1" applyBorder="1" applyProtection="1">
      <protection locked="0"/>
    </xf>
    <xf numFmtId="0" fontId="3" fillId="0" borderId="0" xfId="0" applyFont="1" applyBorder="1" applyAlignment="1">
      <alignment horizontal="left" vertical="center" wrapText="1"/>
    </xf>
    <xf numFmtId="0" fontId="3" fillId="0" borderId="0" xfId="0" applyFont="1" applyBorder="1"/>
    <xf numFmtId="0" fontId="3" fillId="0" borderId="0" xfId="0" applyFont="1" applyAlignment="1">
      <alignment horizontal="left" vertical="center" wrapText="1"/>
    </xf>
    <xf numFmtId="193" fontId="3" fillId="0" borderId="2" xfId="0" applyNumberFormat="1" applyFont="1" applyBorder="1" applyAlignment="1" applyProtection="1">
      <alignment horizontal="center" vertical="center"/>
    </xf>
    <xf numFmtId="193" fontId="3" fillId="0" borderId="2" xfId="0" applyNumberFormat="1" applyFont="1" applyBorder="1" applyAlignment="1" applyProtection="1">
      <alignment horizontal="center" vertical="center" wrapText="1"/>
    </xf>
    <xf numFmtId="193" fontId="8" fillId="0" borderId="2" xfId="0" applyNumberFormat="1" applyFont="1" applyBorder="1" applyProtection="1">
      <protection locked="0"/>
    </xf>
    <xf numFmtId="193" fontId="8" fillId="0" borderId="1" xfId="0" applyNumberFormat="1" applyFont="1" applyBorder="1" applyProtection="1">
      <protection locked="0"/>
    </xf>
    <xf numFmtId="193" fontId="3" fillId="0" borderId="4" xfId="0" applyNumberFormat="1" applyFont="1" applyBorder="1" applyAlignment="1" applyProtection="1">
      <alignment horizontal="center" vertical="center" wrapText="1"/>
    </xf>
    <xf numFmtId="193" fontId="93" fillId="0" borderId="2" xfId="0" applyNumberFormat="1" applyFont="1" applyBorder="1" applyProtection="1">
      <protection locked="0"/>
    </xf>
    <xf numFmtId="0" fontId="8" fillId="0" borderId="0" xfId="0" applyFont="1" applyBorder="1" applyAlignment="1">
      <alignment horizontal="left" vertical="center" wrapText="1"/>
    </xf>
    <xf numFmtId="0" fontId="93" fillId="0" borderId="0" xfId="0" applyFont="1" applyAlignment="1">
      <alignment vertical="center" wrapText="1"/>
    </xf>
    <xf numFmtId="0" fontId="8" fillId="0" borderId="0" xfId="0" applyFont="1" applyAlignment="1">
      <alignment horizontal="left" vertical="center" wrapText="1"/>
    </xf>
    <xf numFmtId="0" fontId="93" fillId="0" borderId="0"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left" vertical="center" wrapText="1"/>
    </xf>
    <xf numFmtId="0" fontId="87" fillId="0" borderId="0" xfId="0" applyFont="1" applyAlignment="1">
      <alignment horizontal="left"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1" sqref="B11"/>
    </sheetView>
  </sheetViews>
  <sheetFormatPr defaultRowHeight="15"/>
  <cols>
    <col min="1" max="1" width="9.7109375" style="38" bestFit="1" customWidth="1"/>
    <col min="2" max="2" width="128.7109375" style="31" bestFit="1" customWidth="1"/>
    <col min="3" max="3" width="39.42578125" customWidth="1"/>
  </cols>
  <sheetData>
    <row r="1" spans="1:3" s="1" customFormat="1" ht="15.75">
      <c r="A1" s="36" t="s">
        <v>18</v>
      </c>
      <c r="B1" s="59" t="s">
        <v>20</v>
      </c>
      <c r="C1" s="30"/>
    </row>
    <row r="2" spans="1:3" s="32" customFormat="1">
      <c r="A2" s="37">
        <v>20</v>
      </c>
      <c r="B2" s="33" t="s">
        <v>22</v>
      </c>
      <c r="C2" s="12"/>
    </row>
    <row r="3" spans="1:3" s="32" customFormat="1">
      <c r="A3" s="37">
        <v>21</v>
      </c>
      <c r="B3" s="33" t="s">
        <v>19</v>
      </c>
    </row>
    <row r="4" spans="1:3" s="32" customFormat="1">
      <c r="A4" s="37">
        <v>22</v>
      </c>
      <c r="B4" s="33" t="s">
        <v>21</v>
      </c>
    </row>
    <row r="5" spans="1:3" s="32" customFormat="1">
      <c r="A5" s="37">
        <v>23</v>
      </c>
      <c r="B5" s="33" t="s">
        <v>23</v>
      </c>
    </row>
    <row r="6" spans="1:3" s="32" customFormat="1">
      <c r="A6" s="37">
        <v>24</v>
      </c>
      <c r="B6" s="33" t="s">
        <v>24</v>
      </c>
      <c r="C6" s="2"/>
    </row>
    <row r="7" spans="1:3" s="32" customFormat="1">
      <c r="A7" s="37">
        <v>25</v>
      </c>
      <c r="B7" s="33" t="s">
        <v>25</v>
      </c>
    </row>
    <row r="8" spans="1:3" s="32" customFormat="1">
      <c r="A8" s="37">
        <v>26</v>
      </c>
      <c r="B8" s="33" t="s">
        <v>133</v>
      </c>
    </row>
    <row r="9" spans="1:3" s="32" customFormat="1">
      <c r="A9" s="37">
        <v>27</v>
      </c>
      <c r="B9" s="33" t="s">
        <v>26</v>
      </c>
    </row>
    <row r="10" spans="1:3" s="1" customFormat="1">
      <c r="A10" s="39"/>
      <c r="B10" s="31"/>
      <c r="C10" s="30"/>
    </row>
    <row r="11" spans="1:3" s="1" customFormat="1" ht="30">
      <c r="A11" s="39"/>
      <c r="B11" s="190" t="s">
        <v>152</v>
      </c>
      <c r="C11" s="30"/>
    </row>
    <row r="14" spans="1:3">
      <c r="B14" s="11"/>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90"/>
  <sheetViews>
    <sheetView tabSelected="1" zoomScale="90" zoomScaleNormal="9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9.85546875" style="2" customWidth="1"/>
    <col min="2" max="2" width="28" style="2" customWidth="1"/>
    <col min="3" max="3" width="29.7109375" style="2" customWidth="1"/>
    <col min="4" max="4" width="38.5703125" style="2" customWidth="1"/>
    <col min="5" max="5" width="29.5703125" style="2" customWidth="1"/>
    <col min="6" max="6" width="32.140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4" width="12.85546875" style="2" customWidth="1"/>
    <col min="15" max="15" width="10.28515625" style="2" customWidth="1"/>
    <col min="16" max="17" width="10.7109375" style="2" customWidth="1"/>
    <col min="18" max="18" width="12" style="2" customWidth="1"/>
    <col min="19" max="19" width="11.5703125" style="2" customWidth="1"/>
    <col min="20" max="20" width="13.7109375" style="2" customWidth="1"/>
    <col min="21" max="16384" width="9.140625" style="2"/>
  </cols>
  <sheetData>
    <row r="1" spans="1:20" ht="15">
      <c r="A1" s="4" t="s">
        <v>27</v>
      </c>
      <c r="B1" s="40" t="s">
        <v>153</v>
      </c>
    </row>
    <row r="2" spans="1:20" s="5" customFormat="1" ht="15.75" customHeight="1">
      <c r="A2" s="5" t="s">
        <v>28</v>
      </c>
      <c r="B2" s="197">
        <v>43830</v>
      </c>
    </row>
    <row r="3" spans="1:20">
      <c r="A3" s="22"/>
      <c r="B3" s="40"/>
      <c r="C3" s="12"/>
      <c r="D3" s="12"/>
      <c r="E3" s="6"/>
      <c r="F3" s="7"/>
    </row>
    <row r="4" spans="1:20" ht="13.5" thickBot="1">
      <c r="A4" s="41" t="s">
        <v>149</v>
      </c>
      <c r="B4" s="219" t="s">
        <v>22</v>
      </c>
      <c r="C4" s="220"/>
      <c r="D4" s="12"/>
      <c r="E4" s="6"/>
      <c r="F4" s="7"/>
    </row>
    <row r="5" spans="1:20">
      <c r="A5" s="42"/>
      <c r="B5" s="43" t="s">
        <v>0</v>
      </c>
      <c r="C5" s="25" t="s">
        <v>1</v>
      </c>
      <c r="D5" s="26" t="s">
        <v>2</v>
      </c>
      <c r="E5" s="17" t="s">
        <v>3</v>
      </c>
      <c r="F5" s="17" t="s">
        <v>4</v>
      </c>
      <c r="G5" s="223" t="s">
        <v>8</v>
      </c>
      <c r="H5" s="223"/>
      <c r="I5" s="223"/>
      <c r="J5" s="223"/>
      <c r="K5" s="223"/>
      <c r="L5" s="223"/>
      <c r="M5" s="223"/>
      <c r="N5" s="223"/>
      <c r="O5" s="223"/>
      <c r="P5" s="223"/>
      <c r="Q5" s="223"/>
      <c r="R5" s="223"/>
      <c r="S5" s="223"/>
      <c r="T5" s="224"/>
    </row>
    <row r="6" spans="1:20" ht="16.899999999999999" customHeight="1">
      <c r="A6" s="221"/>
      <c r="B6" s="225" t="s">
        <v>64</v>
      </c>
      <c r="C6" s="226" t="s">
        <v>65</v>
      </c>
      <c r="D6" s="226" t="s">
        <v>66</v>
      </c>
      <c r="E6" s="226" t="s">
        <v>67</v>
      </c>
      <c r="F6" s="226" t="s">
        <v>68</v>
      </c>
      <c r="G6" s="229" t="s">
        <v>69</v>
      </c>
      <c r="H6" s="230"/>
      <c r="I6" s="230"/>
      <c r="J6" s="230"/>
      <c r="K6" s="230"/>
      <c r="L6" s="230"/>
      <c r="M6" s="230"/>
      <c r="N6" s="230"/>
      <c r="O6" s="230"/>
      <c r="P6" s="230"/>
      <c r="Q6" s="230"/>
      <c r="R6" s="230"/>
      <c r="S6" s="230"/>
      <c r="T6" s="231"/>
    </row>
    <row r="7" spans="1:20" ht="14.45" customHeight="1">
      <c r="A7" s="221"/>
      <c r="B7" s="225"/>
      <c r="C7" s="227"/>
      <c r="D7" s="227"/>
      <c r="E7" s="227"/>
      <c r="F7" s="227"/>
      <c r="G7" s="19">
        <v>1</v>
      </c>
      <c r="H7" s="60">
        <v>2</v>
      </c>
      <c r="I7" s="60">
        <v>3</v>
      </c>
      <c r="J7" s="60">
        <v>4</v>
      </c>
      <c r="K7" s="60">
        <v>5</v>
      </c>
      <c r="L7" s="60">
        <v>6.1</v>
      </c>
      <c r="M7" s="60">
        <v>6.2</v>
      </c>
      <c r="N7" s="60">
        <v>6</v>
      </c>
      <c r="O7" s="60">
        <v>7</v>
      </c>
      <c r="P7" s="60">
        <v>8</v>
      </c>
      <c r="Q7" s="60">
        <v>9</v>
      </c>
      <c r="R7" s="60">
        <v>10</v>
      </c>
      <c r="S7" s="60">
        <v>11</v>
      </c>
      <c r="T7" s="61">
        <v>12</v>
      </c>
    </row>
    <row r="8" spans="1:20" ht="91.5">
      <c r="A8" s="221"/>
      <c r="B8" s="225"/>
      <c r="C8" s="228"/>
      <c r="D8" s="228"/>
      <c r="E8" s="228"/>
      <c r="F8" s="228"/>
      <c r="G8" s="177" t="s">
        <v>70</v>
      </c>
      <c r="H8" s="178" t="s">
        <v>71</v>
      </c>
      <c r="I8" s="178" t="s">
        <v>72</v>
      </c>
      <c r="J8" s="178" t="s">
        <v>73</v>
      </c>
      <c r="K8" s="178" t="s">
        <v>74</v>
      </c>
      <c r="L8" s="70" t="s">
        <v>75</v>
      </c>
      <c r="M8" s="178" t="s">
        <v>76</v>
      </c>
      <c r="N8" s="178" t="s">
        <v>77</v>
      </c>
      <c r="O8" s="18" t="s">
        <v>78</v>
      </c>
      <c r="P8" s="18" t="s">
        <v>79</v>
      </c>
      <c r="Q8" s="178" t="s">
        <v>80</v>
      </c>
      <c r="R8" s="178" t="s">
        <v>81</v>
      </c>
      <c r="S8" s="178" t="s">
        <v>82</v>
      </c>
      <c r="T8" s="178" t="s">
        <v>83</v>
      </c>
    </row>
    <row r="9" spans="1:20">
      <c r="A9" s="47"/>
      <c r="B9" s="48" t="s">
        <v>154</v>
      </c>
      <c r="C9" s="49">
        <v>76941171.690000013</v>
      </c>
      <c r="D9" s="49">
        <v>76941171.690000013</v>
      </c>
      <c r="E9" s="209">
        <f>SUM(G9:K9)+SUM(N9:S9)</f>
        <v>76941171.690000013</v>
      </c>
      <c r="F9" s="50"/>
      <c r="G9" s="49">
        <v>32177293.789999999</v>
      </c>
      <c r="H9" s="49">
        <v>10713642.08</v>
      </c>
      <c r="I9" s="49">
        <v>34053622.310000002</v>
      </c>
      <c r="J9" s="49"/>
      <c r="K9" s="49"/>
      <c r="L9" s="49"/>
      <c r="M9" s="49"/>
      <c r="N9" s="49"/>
      <c r="O9" s="49">
        <v>-3386.4900000000002</v>
      </c>
      <c r="P9" s="49"/>
      <c r="Q9" s="49"/>
      <c r="R9" s="49"/>
      <c r="S9" s="49"/>
      <c r="T9" s="44">
        <f>SUM(G9:K9,N9:S9)</f>
        <v>76941171.690000013</v>
      </c>
    </row>
    <row r="10" spans="1:20">
      <c r="A10" s="47"/>
      <c r="B10" s="51" t="s">
        <v>155</v>
      </c>
      <c r="C10" s="49">
        <v>23810929.239999998</v>
      </c>
      <c r="D10" s="49">
        <v>23810929.239999998</v>
      </c>
      <c r="E10" s="209">
        <f t="shared" ref="E10:E18" si="0">SUM(G10:K10)+SUM(N10:S10)</f>
        <v>23810929.239999998</v>
      </c>
      <c r="F10" s="50"/>
      <c r="G10" s="49"/>
      <c r="H10" s="49">
        <v>23810929.239999998</v>
      </c>
      <c r="I10" s="49"/>
      <c r="J10" s="49"/>
      <c r="K10" s="49"/>
      <c r="L10" s="49"/>
      <c r="M10" s="49"/>
      <c r="N10" s="49"/>
      <c r="O10" s="49"/>
      <c r="P10" s="49"/>
      <c r="Q10" s="49"/>
      <c r="R10" s="49"/>
      <c r="S10" s="49"/>
      <c r="T10" s="44">
        <f t="shared" ref="T10:T17" si="1">SUM(G10:K10,N10:S10)</f>
        <v>23810929.239999998</v>
      </c>
    </row>
    <row r="11" spans="1:20">
      <c r="A11" s="47"/>
      <c r="B11" s="48" t="s">
        <v>156</v>
      </c>
      <c r="C11" s="49">
        <v>1159880.1700000009</v>
      </c>
      <c r="D11" s="49">
        <v>1159880.1700000009</v>
      </c>
      <c r="E11" s="209">
        <f t="shared" si="0"/>
        <v>0</v>
      </c>
      <c r="F11" s="50" t="s">
        <v>166</v>
      </c>
      <c r="G11" s="49"/>
      <c r="H11" s="49"/>
      <c r="I11" s="49"/>
      <c r="J11" s="49"/>
      <c r="K11" s="49"/>
      <c r="L11" s="49"/>
      <c r="M11" s="49"/>
      <c r="N11" s="49"/>
      <c r="O11" s="49"/>
      <c r="P11" s="49"/>
      <c r="Q11" s="49"/>
      <c r="R11" s="49"/>
      <c r="S11" s="49"/>
      <c r="T11" s="44">
        <f t="shared" si="1"/>
        <v>0</v>
      </c>
    </row>
    <row r="12" spans="1:20">
      <c r="A12" s="47"/>
      <c r="B12" s="48" t="s">
        <v>187</v>
      </c>
      <c r="C12" s="49">
        <v>29051379.079999998</v>
      </c>
      <c r="D12" s="49">
        <v>29051379.079999998</v>
      </c>
      <c r="E12" s="209">
        <f t="shared" si="0"/>
        <v>29051379.079999998</v>
      </c>
      <c r="F12" s="50"/>
      <c r="G12" s="49"/>
      <c r="H12" s="49"/>
      <c r="I12" s="49"/>
      <c r="J12" s="49"/>
      <c r="K12" s="49">
        <v>28897451.93</v>
      </c>
      <c r="L12" s="49"/>
      <c r="M12" s="49"/>
      <c r="N12" s="49"/>
      <c r="O12" s="49">
        <v>153927.15</v>
      </c>
      <c r="P12" s="49"/>
      <c r="Q12" s="49"/>
      <c r="R12" s="49"/>
      <c r="S12" s="49"/>
      <c r="T12" s="44">
        <f t="shared" si="1"/>
        <v>29051379.079999998</v>
      </c>
    </row>
    <row r="13" spans="1:20">
      <c r="A13" s="47"/>
      <c r="B13" s="52" t="s">
        <v>157</v>
      </c>
      <c r="C13" s="49">
        <v>834499758.53691411</v>
      </c>
      <c r="D13" s="49">
        <v>834499758.53691411</v>
      </c>
      <c r="E13" s="209">
        <f t="shared" si="0"/>
        <v>834705329.068501</v>
      </c>
      <c r="F13" s="50" t="s">
        <v>167</v>
      </c>
      <c r="G13" s="49"/>
      <c r="H13" s="49"/>
      <c r="I13" s="49"/>
      <c r="J13" s="49"/>
      <c r="K13" s="49"/>
      <c r="L13" s="49">
        <v>845237044.02120101</v>
      </c>
      <c r="M13" s="49">
        <v>-23179345.732699998</v>
      </c>
      <c r="N13" s="49">
        <v>822057698.28850102</v>
      </c>
      <c r="O13" s="49">
        <v>12647630.779999997</v>
      </c>
      <c r="P13" s="49"/>
      <c r="Q13" s="49"/>
      <c r="R13" s="49"/>
      <c r="S13" s="49"/>
      <c r="T13" s="44">
        <f t="shared" si="1"/>
        <v>834705329.068501</v>
      </c>
    </row>
    <row r="14" spans="1:20">
      <c r="A14" s="47"/>
      <c r="B14" s="52" t="s">
        <v>158</v>
      </c>
      <c r="C14" s="49">
        <v>8696886.2100000009</v>
      </c>
      <c r="D14" s="49">
        <v>8696886.2100000009</v>
      </c>
      <c r="E14" s="209">
        <f t="shared" si="0"/>
        <v>7177516</v>
      </c>
      <c r="F14" s="50" t="s">
        <v>168</v>
      </c>
      <c r="G14" s="49"/>
      <c r="H14" s="49"/>
      <c r="I14" s="49"/>
      <c r="J14" s="49"/>
      <c r="K14" s="49"/>
      <c r="L14" s="49"/>
      <c r="M14" s="49"/>
      <c r="N14" s="49"/>
      <c r="O14" s="49"/>
      <c r="P14" s="49"/>
      <c r="Q14" s="49"/>
      <c r="R14" s="49">
        <v>7177516</v>
      </c>
      <c r="S14" s="49"/>
      <c r="T14" s="44">
        <f t="shared" si="1"/>
        <v>7177516</v>
      </c>
    </row>
    <row r="15" spans="1:20">
      <c r="A15" s="47"/>
      <c r="B15" s="52" t="s">
        <v>159</v>
      </c>
      <c r="C15" s="49">
        <v>10124693.329999996</v>
      </c>
      <c r="D15" s="49">
        <v>10124693.329999996</v>
      </c>
      <c r="E15" s="209">
        <f t="shared" si="0"/>
        <v>10116859.420000002</v>
      </c>
      <c r="F15" s="50" t="s">
        <v>169</v>
      </c>
      <c r="G15" s="49"/>
      <c r="H15" s="49"/>
      <c r="I15" s="49"/>
      <c r="J15" s="49"/>
      <c r="K15" s="49"/>
      <c r="L15" s="49"/>
      <c r="M15" s="49"/>
      <c r="N15" s="49"/>
      <c r="O15" s="49"/>
      <c r="P15" s="49"/>
      <c r="Q15" s="49"/>
      <c r="R15" s="49">
        <v>10116859.420000002</v>
      </c>
      <c r="S15" s="49"/>
      <c r="T15" s="44">
        <f t="shared" si="1"/>
        <v>10116859.420000002</v>
      </c>
    </row>
    <row r="16" spans="1:20">
      <c r="A16" s="47"/>
      <c r="B16" s="52" t="s">
        <v>188</v>
      </c>
      <c r="C16" s="49">
        <v>12230031.800000001</v>
      </c>
      <c r="D16" s="49">
        <v>12230031.800000001</v>
      </c>
      <c r="E16" s="209">
        <f t="shared" si="0"/>
        <v>18532910.420000002</v>
      </c>
      <c r="F16" s="50" t="s">
        <v>170</v>
      </c>
      <c r="G16" s="49"/>
      <c r="H16" s="49"/>
      <c r="I16" s="49"/>
      <c r="J16" s="49"/>
      <c r="K16" s="49"/>
      <c r="L16" s="49"/>
      <c r="M16" s="49"/>
      <c r="N16" s="49"/>
      <c r="O16" s="49"/>
      <c r="P16" s="49"/>
      <c r="Q16" s="49"/>
      <c r="R16" s="49"/>
      <c r="S16" s="49">
        <v>18532910.420000002</v>
      </c>
      <c r="T16" s="44">
        <f t="shared" si="1"/>
        <v>18532910.420000002</v>
      </c>
    </row>
    <row r="17" spans="1:20">
      <c r="A17" s="47"/>
      <c r="B17" s="48" t="s">
        <v>160</v>
      </c>
      <c r="C17" s="49">
        <v>6492110.0199986324</v>
      </c>
      <c r="D17" s="49">
        <v>6492110.0199986324</v>
      </c>
      <c r="E17" s="209">
        <f t="shared" si="0"/>
        <v>28763809.010000002</v>
      </c>
      <c r="F17" s="50" t="s">
        <v>171</v>
      </c>
      <c r="G17" s="49"/>
      <c r="H17" s="49"/>
      <c r="I17" s="49"/>
      <c r="J17" s="49"/>
      <c r="K17" s="49"/>
      <c r="L17" s="49"/>
      <c r="M17" s="49"/>
      <c r="N17" s="49"/>
      <c r="O17" s="49"/>
      <c r="P17" s="49"/>
      <c r="Q17" s="49"/>
      <c r="R17" s="49"/>
      <c r="S17" s="49">
        <v>28763809.010000002</v>
      </c>
      <c r="T17" s="44">
        <f t="shared" si="1"/>
        <v>28763809.010000002</v>
      </c>
    </row>
    <row r="18" spans="1:20">
      <c r="A18" s="47"/>
      <c r="B18" s="48" t="s">
        <v>161</v>
      </c>
      <c r="C18" s="49">
        <v>7225335.6899999985</v>
      </c>
      <c r="D18" s="49">
        <v>7225335.6899999985</v>
      </c>
      <c r="E18" s="209">
        <f t="shared" si="0"/>
        <v>1473371.0699999998</v>
      </c>
      <c r="F18" s="50" t="s">
        <v>172</v>
      </c>
      <c r="G18" s="49"/>
      <c r="H18" s="49"/>
      <c r="I18" s="49"/>
      <c r="J18" s="49"/>
      <c r="K18" s="49"/>
      <c r="L18" s="49"/>
      <c r="M18" s="49"/>
      <c r="N18" s="49"/>
      <c r="O18" s="49"/>
      <c r="P18" s="49">
        <v>813532</v>
      </c>
      <c r="Q18" s="49"/>
      <c r="R18" s="49"/>
      <c r="S18" s="49">
        <v>659839.06999999995</v>
      </c>
      <c r="T18" s="44">
        <f>SUM(G18:K18,N18:S18)</f>
        <v>1473371.0699999998</v>
      </c>
    </row>
    <row r="19" spans="1:20" ht="13.5" thickBot="1">
      <c r="A19" s="16"/>
      <c r="B19" s="34" t="s">
        <v>84</v>
      </c>
      <c r="C19" s="45">
        <f>SUM(C9:C18)</f>
        <v>1010232175.7669129</v>
      </c>
      <c r="D19" s="45">
        <f t="shared" ref="D19:T19" si="2">SUM(D9:D18)</f>
        <v>1010232175.7669129</v>
      </c>
      <c r="E19" s="45">
        <f t="shared" si="2"/>
        <v>1030573274.9985009</v>
      </c>
      <c r="F19" s="45">
        <f t="shared" si="2"/>
        <v>0</v>
      </c>
      <c r="G19" s="45">
        <f t="shared" si="2"/>
        <v>32177293.789999999</v>
      </c>
      <c r="H19" s="45">
        <f t="shared" si="2"/>
        <v>34524571.32</v>
      </c>
      <c r="I19" s="45">
        <f t="shared" si="2"/>
        <v>34053622.310000002</v>
      </c>
      <c r="J19" s="45">
        <f t="shared" si="2"/>
        <v>0</v>
      </c>
      <c r="K19" s="45">
        <f t="shared" si="2"/>
        <v>28897451.93</v>
      </c>
      <c r="L19" s="45">
        <f t="shared" si="2"/>
        <v>845237044.02120101</v>
      </c>
      <c r="M19" s="45">
        <f t="shared" si="2"/>
        <v>-23179345.732699998</v>
      </c>
      <c r="N19" s="45">
        <f t="shared" si="2"/>
        <v>822057698.28850102</v>
      </c>
      <c r="O19" s="45">
        <f t="shared" si="2"/>
        <v>12798171.439999998</v>
      </c>
      <c r="P19" s="45">
        <f t="shared" si="2"/>
        <v>813532</v>
      </c>
      <c r="Q19" s="45">
        <f t="shared" si="2"/>
        <v>0</v>
      </c>
      <c r="R19" s="45">
        <f t="shared" si="2"/>
        <v>17294375.420000002</v>
      </c>
      <c r="S19" s="45">
        <f t="shared" si="2"/>
        <v>47956558.500000007</v>
      </c>
      <c r="T19" s="46">
        <f t="shared" si="2"/>
        <v>1030573274.9985009</v>
      </c>
    </row>
    <row r="20" spans="1:20">
      <c r="A20" s="15"/>
      <c r="B20" s="17" t="s">
        <v>0</v>
      </c>
      <c r="C20" s="25" t="s">
        <v>1</v>
      </c>
      <c r="D20" s="26" t="s">
        <v>2</v>
      </c>
      <c r="E20" s="17" t="s">
        <v>3</v>
      </c>
      <c r="F20" s="17" t="s">
        <v>4</v>
      </c>
      <c r="G20" s="223" t="s">
        <v>8</v>
      </c>
      <c r="H20" s="223"/>
      <c r="I20" s="223"/>
      <c r="J20" s="223"/>
      <c r="K20" s="223"/>
      <c r="L20" s="223"/>
      <c r="M20" s="223"/>
      <c r="N20" s="223"/>
      <c r="O20" s="223"/>
      <c r="P20" s="224"/>
    </row>
    <row r="21" spans="1:20" ht="14.45" customHeight="1">
      <c r="A21" s="222"/>
      <c r="B21" s="232" t="s">
        <v>85</v>
      </c>
      <c r="C21" s="235" t="s">
        <v>65</v>
      </c>
      <c r="D21" s="235" t="s">
        <v>66</v>
      </c>
      <c r="E21" s="235" t="s">
        <v>86</v>
      </c>
      <c r="F21" s="226" t="s">
        <v>68</v>
      </c>
      <c r="G21" s="236" t="s">
        <v>69</v>
      </c>
      <c r="H21" s="236"/>
      <c r="I21" s="236"/>
      <c r="J21" s="236"/>
      <c r="K21" s="236"/>
      <c r="L21" s="236"/>
      <c r="M21" s="236"/>
      <c r="N21" s="236"/>
      <c r="O21" s="236"/>
      <c r="P21" s="237"/>
    </row>
    <row r="22" spans="1:20" ht="14.45" customHeight="1">
      <c r="A22" s="222"/>
      <c r="B22" s="233"/>
      <c r="C22" s="235"/>
      <c r="D22" s="235"/>
      <c r="E22" s="235"/>
      <c r="F22" s="227"/>
      <c r="G22" s="20">
        <v>13</v>
      </c>
      <c r="H22" s="21">
        <v>14</v>
      </c>
      <c r="I22" s="21">
        <v>15</v>
      </c>
      <c r="J22" s="21">
        <v>16</v>
      </c>
      <c r="K22" s="21">
        <v>17</v>
      </c>
      <c r="L22" s="21">
        <v>18</v>
      </c>
      <c r="M22" s="21">
        <v>19</v>
      </c>
      <c r="N22" s="21">
        <v>20</v>
      </c>
      <c r="O22" s="21">
        <v>21</v>
      </c>
      <c r="P22" s="29">
        <v>22</v>
      </c>
    </row>
    <row r="23" spans="1:20" ht="100.15" customHeight="1">
      <c r="A23" s="222"/>
      <c r="B23" s="234"/>
      <c r="C23" s="235"/>
      <c r="D23" s="235"/>
      <c r="E23" s="235"/>
      <c r="F23" s="228"/>
      <c r="G23" s="177" t="s">
        <v>87</v>
      </c>
      <c r="H23" s="178" t="s">
        <v>88</v>
      </c>
      <c r="I23" s="178" t="s">
        <v>89</v>
      </c>
      <c r="J23" s="178" t="s">
        <v>90</v>
      </c>
      <c r="K23" s="178" t="s">
        <v>91</v>
      </c>
      <c r="L23" s="178" t="s">
        <v>92</v>
      </c>
      <c r="M23" s="18" t="s">
        <v>93</v>
      </c>
      <c r="N23" s="18" t="s">
        <v>94</v>
      </c>
      <c r="O23" s="18" t="s">
        <v>95</v>
      </c>
      <c r="P23" s="27" t="s">
        <v>96</v>
      </c>
    </row>
    <row r="24" spans="1:20">
      <c r="A24" s="9"/>
      <c r="B24" s="23" t="s">
        <v>177</v>
      </c>
      <c r="C24" s="202">
        <v>701953790.63999999</v>
      </c>
      <c r="D24" s="202">
        <v>701953790.63999999</v>
      </c>
      <c r="E24" s="210">
        <f>SUM(G24:O24)</f>
        <v>697614642.80684376</v>
      </c>
      <c r="F24" s="211" t="s">
        <v>166</v>
      </c>
      <c r="G24" s="198"/>
      <c r="H24" s="54"/>
      <c r="I24" s="54"/>
      <c r="J24" s="54"/>
      <c r="K24" s="54"/>
      <c r="L24" s="54">
        <v>684862430.03684378</v>
      </c>
      <c r="M24" s="54">
        <v>12752212.77</v>
      </c>
      <c r="N24" s="54"/>
      <c r="O24" s="54"/>
      <c r="P24" s="53">
        <f t="shared" ref="P24:P33" si="3">SUM(G24:O24)</f>
        <v>697614642.80684376</v>
      </c>
    </row>
    <row r="25" spans="1:20">
      <c r="A25" s="9"/>
      <c r="B25" s="23" t="s">
        <v>174</v>
      </c>
      <c r="C25" s="56">
        <v>393696.99000000022</v>
      </c>
      <c r="D25" s="56">
        <v>393696.99000000022</v>
      </c>
      <c r="E25" s="210">
        <f t="shared" ref="E25:E31" si="4">SUM(G25:O25)</f>
        <v>0</v>
      </c>
      <c r="F25" s="211" t="s">
        <v>167</v>
      </c>
      <c r="G25" s="50"/>
      <c r="H25" s="50"/>
      <c r="I25" s="50"/>
      <c r="J25" s="50"/>
      <c r="K25" s="50"/>
      <c r="L25" s="50"/>
      <c r="M25" s="50"/>
      <c r="N25" s="50"/>
      <c r="O25" s="50"/>
      <c r="P25" s="53">
        <f t="shared" si="3"/>
        <v>0</v>
      </c>
    </row>
    <row r="26" spans="1:20">
      <c r="A26" s="9"/>
      <c r="B26" s="23" t="s">
        <v>176</v>
      </c>
      <c r="C26" s="56">
        <v>96738005.890000001</v>
      </c>
      <c r="D26" s="56">
        <v>96738005.890000001</v>
      </c>
      <c r="E26" s="210">
        <f t="shared" si="4"/>
        <v>101744861.11999999</v>
      </c>
      <c r="F26" s="211" t="s">
        <v>168</v>
      </c>
      <c r="G26" s="50"/>
      <c r="H26" s="50">
        <v>38944425.149999999</v>
      </c>
      <c r="I26" s="50">
        <v>11434083.539999999</v>
      </c>
      <c r="J26" s="50">
        <v>50675446.160000004</v>
      </c>
      <c r="K26" s="50"/>
      <c r="L26" s="50"/>
      <c r="M26" s="50">
        <v>690906.27</v>
      </c>
      <c r="N26" s="50"/>
      <c r="O26" s="50"/>
      <c r="P26" s="53">
        <f t="shared" si="3"/>
        <v>101744861.11999999</v>
      </c>
    </row>
    <row r="27" spans="1:20">
      <c r="A27" s="9"/>
      <c r="B27" s="10" t="s">
        <v>175</v>
      </c>
      <c r="C27" s="56">
        <v>4559564.9690000005</v>
      </c>
      <c r="D27" s="56">
        <v>4559564.9690000005</v>
      </c>
      <c r="E27" s="210">
        <f t="shared" si="4"/>
        <v>5542052.8499999996</v>
      </c>
      <c r="F27" s="211" t="s">
        <v>169</v>
      </c>
      <c r="G27" s="50"/>
      <c r="H27" s="50"/>
      <c r="I27" s="50"/>
      <c r="J27" s="50"/>
      <c r="K27" s="50"/>
      <c r="L27" s="50"/>
      <c r="M27" s="50"/>
      <c r="N27" s="50">
        <v>5542052.8499999996</v>
      </c>
      <c r="O27" s="50"/>
      <c r="P27" s="53">
        <f t="shared" si="3"/>
        <v>5542052.8499999996</v>
      </c>
    </row>
    <row r="28" spans="1:20">
      <c r="A28" s="9"/>
      <c r="B28" s="10" t="s">
        <v>189</v>
      </c>
      <c r="C28" s="56">
        <v>2396169.1472677677</v>
      </c>
      <c r="D28" s="56">
        <v>2396169.1472677677</v>
      </c>
      <c r="E28" s="210">
        <f t="shared" si="4"/>
        <v>2536736.6799999997</v>
      </c>
      <c r="F28" s="211" t="s">
        <v>170</v>
      </c>
      <c r="G28" s="50"/>
      <c r="H28" s="50"/>
      <c r="I28" s="50"/>
      <c r="J28" s="50"/>
      <c r="K28" s="50"/>
      <c r="L28" s="50"/>
      <c r="M28" s="50"/>
      <c r="N28" s="50">
        <v>2536736.6799999997</v>
      </c>
      <c r="O28" s="50"/>
      <c r="P28" s="53">
        <f t="shared" si="3"/>
        <v>2536736.6799999997</v>
      </c>
    </row>
    <row r="29" spans="1:20">
      <c r="A29" s="9"/>
      <c r="B29" s="10" t="s">
        <v>190</v>
      </c>
      <c r="C29" s="56">
        <v>13226326.869999999</v>
      </c>
      <c r="D29" s="56">
        <v>13226326.869999999</v>
      </c>
      <c r="E29" s="210">
        <f t="shared" si="4"/>
        <v>19888642</v>
      </c>
      <c r="F29" s="211" t="s">
        <v>171</v>
      </c>
      <c r="G29" s="50"/>
      <c r="H29" s="50"/>
      <c r="I29" s="50"/>
      <c r="J29" s="50"/>
      <c r="K29" s="50"/>
      <c r="L29" s="50"/>
      <c r="M29" s="50"/>
      <c r="N29" s="50">
        <v>19888642</v>
      </c>
      <c r="O29" s="50"/>
      <c r="P29" s="53">
        <f t="shared" si="3"/>
        <v>19888642</v>
      </c>
    </row>
    <row r="30" spans="1:20">
      <c r="A30" s="9"/>
      <c r="B30" s="10" t="s">
        <v>162</v>
      </c>
      <c r="C30" s="56">
        <v>16222678.650000002</v>
      </c>
      <c r="D30" s="56">
        <v>16222678.650000002</v>
      </c>
      <c r="E30" s="210">
        <f t="shared" si="4"/>
        <v>42111670</v>
      </c>
      <c r="F30" s="211" t="s">
        <v>172</v>
      </c>
      <c r="G30" s="50"/>
      <c r="H30" s="50"/>
      <c r="I30" s="50"/>
      <c r="J30" s="50"/>
      <c r="K30" s="50"/>
      <c r="L30" s="50"/>
      <c r="M30" s="50"/>
      <c r="N30" s="50">
        <v>42111670</v>
      </c>
      <c r="O30" s="50"/>
      <c r="P30" s="53">
        <f t="shared" si="3"/>
        <v>42111670</v>
      </c>
    </row>
    <row r="31" spans="1:20">
      <c r="A31" s="9"/>
      <c r="B31" s="10" t="s">
        <v>178</v>
      </c>
      <c r="C31" s="56">
        <v>22053778.510000002</v>
      </c>
      <c r="D31" s="56">
        <v>22053778.510000002</v>
      </c>
      <c r="E31" s="210">
        <f t="shared" si="4"/>
        <v>22053778.5</v>
      </c>
      <c r="F31" s="212"/>
      <c r="G31" s="50"/>
      <c r="H31" s="50"/>
      <c r="I31" s="50"/>
      <c r="J31" s="50"/>
      <c r="K31" s="50"/>
      <c r="L31" s="50"/>
      <c r="M31" s="50">
        <v>517798.5</v>
      </c>
      <c r="N31" s="50"/>
      <c r="O31" s="50">
        <v>21535980</v>
      </c>
      <c r="P31" s="53">
        <f t="shared" si="3"/>
        <v>22053778.5</v>
      </c>
    </row>
    <row r="32" spans="1:20">
      <c r="A32" s="9"/>
      <c r="B32" s="10"/>
      <c r="C32" s="56"/>
      <c r="D32" s="56"/>
      <c r="E32" s="56"/>
      <c r="F32" s="199"/>
      <c r="G32" s="50"/>
      <c r="H32" s="50"/>
      <c r="I32" s="50"/>
      <c r="J32" s="50"/>
      <c r="K32" s="50"/>
      <c r="L32" s="50"/>
      <c r="M32" s="50"/>
      <c r="N32" s="50"/>
      <c r="O32" s="50"/>
      <c r="P32" s="53">
        <f t="shared" si="3"/>
        <v>0</v>
      </c>
    </row>
    <row r="33" spans="1:18">
      <c r="A33" s="9"/>
      <c r="B33" s="10"/>
      <c r="C33" s="56"/>
      <c r="D33" s="50"/>
      <c r="E33" s="50"/>
      <c r="F33" s="50"/>
      <c r="G33" s="50"/>
      <c r="H33" s="50"/>
      <c r="I33" s="50"/>
      <c r="J33" s="50"/>
      <c r="K33" s="50"/>
      <c r="L33" s="50"/>
      <c r="M33" s="50"/>
      <c r="N33" s="50"/>
      <c r="O33" s="50"/>
      <c r="P33" s="53">
        <f t="shared" si="3"/>
        <v>0</v>
      </c>
    </row>
    <row r="34" spans="1:18" ht="13.5" thickBot="1">
      <c r="A34" s="16"/>
      <c r="B34" s="35" t="s">
        <v>97</v>
      </c>
      <c r="C34" s="45">
        <f>SUM(C24:C33)</f>
        <v>857544011.66626775</v>
      </c>
      <c r="D34" s="45">
        <f t="shared" ref="D34:P34" si="5">SUM(D24:D33)</f>
        <v>857544011.66626775</v>
      </c>
      <c r="E34" s="45">
        <f t="shared" si="5"/>
        <v>891492383.95684373</v>
      </c>
      <c r="F34" s="45">
        <f t="shared" si="5"/>
        <v>0</v>
      </c>
      <c r="G34" s="45">
        <f t="shared" si="5"/>
        <v>0</v>
      </c>
      <c r="H34" s="45">
        <f t="shared" si="5"/>
        <v>38944425.149999999</v>
      </c>
      <c r="I34" s="45">
        <f t="shared" si="5"/>
        <v>11434083.539999999</v>
      </c>
      <c r="J34" s="45">
        <f t="shared" si="5"/>
        <v>50675446.160000004</v>
      </c>
      <c r="K34" s="45">
        <f t="shared" si="5"/>
        <v>0</v>
      </c>
      <c r="L34" s="45">
        <f t="shared" si="5"/>
        <v>684862430.03684378</v>
      </c>
      <c r="M34" s="45">
        <f t="shared" si="5"/>
        <v>13960917.539999999</v>
      </c>
      <c r="N34" s="45">
        <f t="shared" si="5"/>
        <v>70079101.530000001</v>
      </c>
      <c r="O34" s="45">
        <f t="shared" si="5"/>
        <v>21535980</v>
      </c>
      <c r="P34" s="46">
        <f t="shared" si="5"/>
        <v>891492383.95684373</v>
      </c>
    </row>
    <row r="35" spans="1:18">
      <c r="A35" s="15"/>
      <c r="B35" s="17" t="s">
        <v>0</v>
      </c>
      <c r="C35" s="25" t="s">
        <v>1</v>
      </c>
      <c r="D35" s="26" t="s">
        <v>2</v>
      </c>
      <c r="E35" s="17" t="s">
        <v>3</v>
      </c>
      <c r="F35" s="17" t="s">
        <v>4</v>
      </c>
      <c r="G35" s="223" t="s">
        <v>8</v>
      </c>
      <c r="H35" s="223"/>
      <c r="I35" s="223"/>
      <c r="J35" s="223"/>
      <c r="K35" s="223"/>
      <c r="L35" s="223"/>
      <c r="M35" s="223"/>
      <c r="N35" s="224"/>
    </row>
    <row r="36" spans="1:18" ht="40.15" customHeight="1">
      <c r="A36" s="222"/>
      <c r="B36" s="232" t="s">
        <v>98</v>
      </c>
      <c r="C36" s="235" t="s">
        <v>65</v>
      </c>
      <c r="D36" s="235" t="s">
        <v>66</v>
      </c>
      <c r="E36" s="226" t="s">
        <v>86</v>
      </c>
      <c r="F36" s="235" t="s">
        <v>68</v>
      </c>
      <c r="G36" s="238" t="s">
        <v>69</v>
      </c>
      <c r="H36" s="239"/>
      <c r="I36" s="239"/>
      <c r="J36" s="239"/>
      <c r="K36" s="239"/>
      <c r="L36" s="239"/>
      <c r="M36" s="239"/>
      <c r="N36" s="240"/>
    </row>
    <row r="37" spans="1:18" ht="13.9" customHeight="1">
      <c r="A37" s="222"/>
      <c r="B37" s="233"/>
      <c r="C37" s="235"/>
      <c r="D37" s="235"/>
      <c r="E37" s="227"/>
      <c r="F37" s="235"/>
      <c r="G37" s="8">
        <v>23</v>
      </c>
      <c r="H37" s="8">
        <v>24</v>
      </c>
      <c r="I37" s="8">
        <v>25</v>
      </c>
      <c r="J37" s="8">
        <v>26</v>
      </c>
      <c r="K37" s="8">
        <v>27</v>
      </c>
      <c r="L37" s="8">
        <v>28</v>
      </c>
      <c r="M37" s="8">
        <v>29</v>
      </c>
      <c r="N37" s="28">
        <v>30</v>
      </c>
      <c r="P37" s="22"/>
      <c r="Q37" s="22"/>
      <c r="R37" s="22"/>
    </row>
    <row r="38" spans="1:18" ht="102" customHeight="1">
      <c r="A38" s="222"/>
      <c r="B38" s="234"/>
      <c r="C38" s="235"/>
      <c r="D38" s="235"/>
      <c r="E38" s="228"/>
      <c r="F38" s="235"/>
      <c r="G38" s="178" t="s">
        <v>99</v>
      </c>
      <c r="H38" s="178" t="s">
        <v>100</v>
      </c>
      <c r="I38" s="178" t="s">
        <v>101</v>
      </c>
      <c r="J38" s="178" t="s">
        <v>102</v>
      </c>
      <c r="K38" s="178" t="s">
        <v>103</v>
      </c>
      <c r="L38" s="178" t="s">
        <v>104</v>
      </c>
      <c r="M38" s="178" t="s">
        <v>105</v>
      </c>
      <c r="N38" s="178" t="s">
        <v>139</v>
      </c>
      <c r="P38" s="22"/>
      <c r="Q38" s="22"/>
      <c r="R38" s="22"/>
    </row>
    <row r="39" spans="1:18">
      <c r="A39" s="9"/>
      <c r="B39" s="24" t="s">
        <v>163</v>
      </c>
      <c r="C39" s="55">
        <v>4400000</v>
      </c>
      <c r="D39" s="55">
        <v>4400000</v>
      </c>
      <c r="E39" s="213">
        <f>SUM(G39:M39)</f>
        <v>4400000</v>
      </c>
      <c r="F39" s="55"/>
      <c r="G39" s="54">
        <v>4400000</v>
      </c>
      <c r="H39" s="54"/>
      <c r="I39" s="54"/>
      <c r="J39" s="54"/>
      <c r="K39" s="54"/>
      <c r="L39" s="54"/>
      <c r="M39" s="54"/>
      <c r="N39" s="53">
        <f t="shared" ref="N39:N46" si="6">SUM(G39:M39)</f>
        <v>4400000</v>
      </c>
      <c r="P39" s="13"/>
      <c r="Q39" s="13"/>
      <c r="R39" s="13"/>
    </row>
    <row r="40" spans="1:18">
      <c r="A40" s="9"/>
      <c r="B40" s="24" t="s">
        <v>191</v>
      </c>
      <c r="C40" s="57">
        <v>-92057.960000000021</v>
      </c>
      <c r="D40" s="57">
        <v>-92057.960000000021</v>
      </c>
      <c r="E40" s="213">
        <f t="shared" ref="E40:E41" si="7">SUM(G40:M40)</f>
        <v>396459</v>
      </c>
      <c r="F40" s="214" t="s">
        <v>166</v>
      </c>
      <c r="G40" s="50"/>
      <c r="H40" s="50"/>
      <c r="I40" s="50"/>
      <c r="J40" s="50"/>
      <c r="K40" s="50"/>
      <c r="L40" s="50"/>
      <c r="M40" s="50">
        <v>396459</v>
      </c>
      <c r="N40" s="53">
        <f t="shared" si="6"/>
        <v>396459</v>
      </c>
    </row>
    <row r="41" spans="1:18">
      <c r="A41" s="9"/>
      <c r="B41" s="24" t="s">
        <v>164</v>
      </c>
      <c r="C41" s="57">
        <v>148380222.06814408</v>
      </c>
      <c r="D41" s="57">
        <v>148380222.06814408</v>
      </c>
      <c r="E41" s="213">
        <f t="shared" si="7"/>
        <v>134284431.59000006</v>
      </c>
      <c r="F41" s="214" t="s">
        <v>167</v>
      </c>
      <c r="G41" s="50"/>
      <c r="H41" s="50"/>
      <c r="I41" s="50"/>
      <c r="J41" s="50"/>
      <c r="K41" s="50"/>
      <c r="L41" s="50">
        <v>134284431.59000006</v>
      </c>
      <c r="M41" s="50"/>
      <c r="N41" s="53">
        <f t="shared" si="6"/>
        <v>134284431.59000006</v>
      </c>
    </row>
    <row r="42" spans="1:18">
      <c r="A42" s="9"/>
      <c r="B42" s="3"/>
      <c r="C42" s="56"/>
      <c r="D42" s="50"/>
      <c r="E42" s="50"/>
      <c r="F42" s="50"/>
      <c r="G42" s="50"/>
      <c r="H42" s="50"/>
      <c r="I42" s="50"/>
      <c r="J42" s="50"/>
      <c r="K42" s="50"/>
      <c r="L42" s="50"/>
      <c r="M42" s="50"/>
      <c r="N42" s="53">
        <f t="shared" si="6"/>
        <v>0</v>
      </c>
    </row>
    <row r="43" spans="1:18">
      <c r="A43" s="9"/>
      <c r="B43" s="3"/>
      <c r="C43" s="56"/>
      <c r="D43" s="50"/>
      <c r="E43" s="50"/>
      <c r="F43" s="50"/>
      <c r="G43" s="50"/>
      <c r="H43" s="50"/>
      <c r="I43" s="50"/>
      <c r="J43" s="50"/>
      <c r="K43" s="50"/>
      <c r="L43" s="50"/>
      <c r="M43" s="50"/>
      <c r="N43" s="53">
        <f t="shared" si="6"/>
        <v>0</v>
      </c>
    </row>
    <row r="44" spans="1:18">
      <c r="A44" s="9"/>
      <c r="B44" s="3"/>
      <c r="C44" s="56"/>
      <c r="D44" s="50"/>
      <c r="E44" s="50"/>
      <c r="F44" s="50"/>
      <c r="G44" s="50"/>
      <c r="H44" s="50"/>
      <c r="I44" s="50"/>
      <c r="J44" s="50"/>
      <c r="K44" s="50"/>
      <c r="L44" s="50"/>
      <c r="M44" s="50"/>
      <c r="N44" s="53">
        <f t="shared" si="6"/>
        <v>0</v>
      </c>
    </row>
    <row r="45" spans="1:18">
      <c r="A45" s="9"/>
      <c r="B45" s="3"/>
      <c r="C45" s="56"/>
      <c r="D45" s="50"/>
      <c r="E45" s="50"/>
      <c r="F45" s="50"/>
      <c r="G45" s="50"/>
      <c r="H45" s="50"/>
      <c r="I45" s="50"/>
      <c r="J45" s="50"/>
      <c r="K45" s="50"/>
      <c r="L45" s="50"/>
      <c r="M45" s="50"/>
      <c r="N45" s="53">
        <f t="shared" si="6"/>
        <v>0</v>
      </c>
    </row>
    <row r="46" spans="1:18">
      <c r="A46" s="9"/>
      <c r="B46" s="3"/>
      <c r="C46" s="56"/>
      <c r="D46" s="50"/>
      <c r="E46" s="50"/>
      <c r="F46" s="50"/>
      <c r="G46" s="50"/>
      <c r="H46" s="50"/>
      <c r="I46" s="50"/>
      <c r="J46" s="50"/>
      <c r="K46" s="58"/>
      <c r="L46" s="50"/>
      <c r="M46" s="50"/>
      <c r="N46" s="53">
        <f t="shared" si="6"/>
        <v>0</v>
      </c>
    </row>
    <row r="47" spans="1:18" ht="13.5" thickBot="1">
      <c r="A47" s="16"/>
      <c r="B47" s="189" t="s">
        <v>106</v>
      </c>
      <c r="C47" s="45">
        <f t="shared" ref="C47:N47" si="8">SUM(C39:C46)</f>
        <v>152688164.10814407</v>
      </c>
      <c r="D47" s="45">
        <f t="shared" si="8"/>
        <v>152688164.10814407</v>
      </c>
      <c r="E47" s="45">
        <f t="shared" si="8"/>
        <v>139080890.59000006</v>
      </c>
      <c r="F47" s="45">
        <f t="shared" si="8"/>
        <v>0</v>
      </c>
      <c r="G47" s="45">
        <f t="shared" si="8"/>
        <v>4400000</v>
      </c>
      <c r="H47" s="45">
        <f t="shared" si="8"/>
        <v>0</v>
      </c>
      <c r="I47" s="45">
        <f t="shared" si="8"/>
        <v>0</v>
      </c>
      <c r="J47" s="45">
        <f t="shared" si="8"/>
        <v>0</v>
      </c>
      <c r="K47" s="45">
        <f t="shared" si="8"/>
        <v>0</v>
      </c>
      <c r="L47" s="45">
        <f t="shared" si="8"/>
        <v>134284431.59000006</v>
      </c>
      <c r="M47" s="45">
        <f t="shared" si="8"/>
        <v>396459</v>
      </c>
      <c r="N47" s="46">
        <f t="shared" si="8"/>
        <v>139080890.59000006</v>
      </c>
    </row>
    <row r="49" spans="1:13" ht="15">
      <c r="A49" s="200" t="s">
        <v>165</v>
      </c>
    </row>
    <row r="50" spans="1:13" s="6" customFormat="1" ht="69" customHeight="1">
      <c r="A50" s="201" t="s">
        <v>173</v>
      </c>
      <c r="B50" s="241" t="s">
        <v>180</v>
      </c>
      <c r="C50" s="241"/>
      <c r="E50" s="2"/>
      <c r="F50" s="2"/>
      <c r="G50" s="2"/>
    </row>
    <row r="51" spans="1:13" s="6" customFormat="1" ht="96.6" customHeight="1">
      <c r="A51" s="201" t="s">
        <v>192</v>
      </c>
      <c r="B51" s="241" t="s">
        <v>181</v>
      </c>
      <c r="C51" s="241"/>
      <c r="E51" s="2"/>
      <c r="F51" s="2"/>
      <c r="G51" s="2"/>
    </row>
    <row r="52" spans="1:13" s="6" customFormat="1" ht="38.450000000000003" customHeight="1">
      <c r="A52" s="201" t="s">
        <v>193</v>
      </c>
      <c r="B52" s="241" t="s">
        <v>194</v>
      </c>
      <c r="C52" s="241"/>
      <c r="E52" s="2"/>
      <c r="F52" s="2"/>
      <c r="G52" s="2"/>
    </row>
    <row r="53" spans="1:13" s="6" customFormat="1" ht="38.450000000000003" customHeight="1">
      <c r="A53" s="208" t="s">
        <v>195</v>
      </c>
      <c r="B53" s="241" t="s">
        <v>196</v>
      </c>
      <c r="C53" s="241"/>
      <c r="E53" s="2"/>
      <c r="F53" s="2"/>
      <c r="G53" s="2"/>
    </row>
    <row r="54" spans="1:13" s="6" customFormat="1" ht="38.450000000000003" customHeight="1">
      <c r="A54" s="208" t="s">
        <v>199</v>
      </c>
      <c r="B54" s="241" t="s">
        <v>211</v>
      </c>
      <c r="C54" s="241"/>
      <c r="E54" s="2"/>
      <c r="F54" s="2"/>
      <c r="G54" s="2"/>
    </row>
    <row r="55" spans="1:13" ht="113.45" customHeight="1">
      <c r="A55" s="201" t="s">
        <v>198</v>
      </c>
      <c r="B55" s="241" t="s">
        <v>197</v>
      </c>
      <c r="C55" s="241"/>
    </row>
    <row r="56" spans="1:13" ht="55.9" customHeight="1">
      <c r="A56" s="201" t="s">
        <v>200</v>
      </c>
      <c r="B56" s="241" t="s">
        <v>183</v>
      </c>
      <c r="C56" s="241"/>
    </row>
    <row r="57" spans="1:13" ht="43.15" customHeight="1">
      <c r="A57" s="215" t="s">
        <v>201</v>
      </c>
      <c r="B57" s="241" t="s">
        <v>186</v>
      </c>
      <c r="C57" s="241"/>
      <c r="H57" s="208"/>
      <c r="I57" s="241"/>
      <c r="J57" s="241"/>
      <c r="M57" s="14"/>
    </row>
    <row r="58" spans="1:13" ht="41.45" customHeight="1">
      <c r="A58" s="217" t="s">
        <v>202</v>
      </c>
      <c r="B58" s="241" t="s">
        <v>182</v>
      </c>
      <c r="C58" s="241"/>
      <c r="H58" s="206"/>
      <c r="I58" s="241"/>
      <c r="J58" s="241"/>
    </row>
    <row r="59" spans="1:13" ht="32.450000000000003" customHeight="1">
      <c r="A59" s="215" t="s">
        <v>203</v>
      </c>
      <c r="B59" s="241" t="s">
        <v>184</v>
      </c>
      <c r="C59" s="241"/>
      <c r="H59" s="206"/>
      <c r="I59" s="241"/>
      <c r="J59" s="241"/>
    </row>
    <row r="60" spans="1:13" ht="41.45" customHeight="1">
      <c r="A60" s="215" t="s">
        <v>204</v>
      </c>
      <c r="B60" s="241" t="s">
        <v>206</v>
      </c>
      <c r="C60" s="241"/>
    </row>
    <row r="61" spans="1:13" ht="41.45" customHeight="1">
      <c r="A61" s="215" t="s">
        <v>205</v>
      </c>
      <c r="B61" s="241" t="s">
        <v>207</v>
      </c>
      <c r="C61" s="241"/>
    </row>
    <row r="62" spans="1:13" ht="51.75" customHeight="1">
      <c r="A62" s="215" t="s">
        <v>208</v>
      </c>
      <c r="B62" s="241" t="s">
        <v>212</v>
      </c>
      <c r="C62" s="241"/>
    </row>
    <row r="63" spans="1:13" ht="148.15" customHeight="1">
      <c r="A63" s="215" t="s">
        <v>209</v>
      </c>
      <c r="B63" s="241" t="s">
        <v>185</v>
      </c>
      <c r="C63" s="241"/>
    </row>
    <row r="64" spans="1:13" ht="64.5" customHeight="1">
      <c r="A64" s="218" t="s">
        <v>213</v>
      </c>
      <c r="B64" s="242" t="s">
        <v>214</v>
      </c>
      <c r="C64" s="242"/>
    </row>
    <row r="65" spans="1:4" ht="51.6" customHeight="1">
      <c r="A65" s="216" t="s">
        <v>210</v>
      </c>
      <c r="B65" s="241" t="s">
        <v>179</v>
      </c>
      <c r="C65" s="241"/>
    </row>
    <row r="66" spans="1:4" ht="13.9" customHeight="1">
      <c r="A66" s="206"/>
      <c r="D66" s="12"/>
    </row>
    <row r="67" spans="1:4">
      <c r="A67" s="207"/>
      <c r="D67" s="12"/>
    </row>
    <row r="68" spans="1:4">
      <c r="A68" s="207"/>
      <c r="D68" s="12"/>
    </row>
    <row r="69" spans="1:4">
      <c r="A69" s="207"/>
      <c r="D69" s="12"/>
    </row>
    <row r="70" spans="1:4">
      <c r="D70" s="12"/>
    </row>
    <row r="71" spans="1:4">
      <c r="D71" s="12"/>
    </row>
    <row r="72" spans="1:4">
      <c r="D72" s="12"/>
    </row>
    <row r="73" spans="1:4">
      <c r="D73" s="12"/>
    </row>
    <row r="74" spans="1:4">
      <c r="D74" s="12"/>
    </row>
    <row r="75" spans="1:4">
      <c r="D75" s="12"/>
    </row>
    <row r="76" spans="1:4">
      <c r="D76" s="12"/>
    </row>
    <row r="77" spans="1:4">
      <c r="D77" s="12"/>
    </row>
    <row r="78" spans="1:4">
      <c r="D78" s="12"/>
    </row>
    <row r="79" spans="1:4">
      <c r="D79" s="12"/>
    </row>
    <row r="80" spans="1:4">
      <c r="D80" s="12"/>
    </row>
    <row r="81" spans="4:4">
      <c r="D81" s="12"/>
    </row>
    <row r="82" spans="4:4">
      <c r="D82" s="12"/>
    </row>
    <row r="83" spans="4:4">
      <c r="D83" s="12"/>
    </row>
    <row r="84" spans="4:4">
      <c r="D84" s="12"/>
    </row>
    <row r="85" spans="4:4">
      <c r="D85" s="12"/>
    </row>
    <row r="86" spans="4:4">
      <c r="D86" s="12"/>
    </row>
    <row r="87" spans="4:4">
      <c r="D87" s="12"/>
    </row>
    <row r="88" spans="4:4">
      <c r="D88" s="12"/>
    </row>
    <row r="89" spans="4:4">
      <c r="D89" s="12"/>
    </row>
    <row r="90" spans="4:4">
      <c r="D90" s="12"/>
    </row>
  </sheetData>
  <mergeCells count="44">
    <mergeCell ref="I57:J57"/>
    <mergeCell ref="I58:J58"/>
    <mergeCell ref="I59:J59"/>
    <mergeCell ref="B61:C61"/>
    <mergeCell ref="B62:C62"/>
    <mergeCell ref="B57:C57"/>
    <mergeCell ref="B56:C56"/>
    <mergeCell ref="B63:C63"/>
    <mergeCell ref="B65:C65"/>
    <mergeCell ref="B58:C58"/>
    <mergeCell ref="B59:C59"/>
    <mergeCell ref="B60:C60"/>
    <mergeCell ref="B64:C64"/>
    <mergeCell ref="B50:C50"/>
    <mergeCell ref="B51:C51"/>
    <mergeCell ref="B52:C52"/>
    <mergeCell ref="B55:C55"/>
    <mergeCell ref="B53:C53"/>
    <mergeCell ref="B54:C54"/>
    <mergeCell ref="F21:F23"/>
    <mergeCell ref="G21:P21"/>
    <mergeCell ref="G35:N35"/>
    <mergeCell ref="B36:B38"/>
    <mergeCell ref="C36:C38"/>
    <mergeCell ref="D36:D38"/>
    <mergeCell ref="E36:E38"/>
    <mergeCell ref="F36:F38"/>
    <mergeCell ref="G36:N36"/>
    <mergeCell ref="B4:C4"/>
    <mergeCell ref="A6:A8"/>
    <mergeCell ref="A21:A23"/>
    <mergeCell ref="A36:A38"/>
    <mergeCell ref="G20:P20"/>
    <mergeCell ref="G5:T5"/>
    <mergeCell ref="B6:B8"/>
    <mergeCell ref="C6:C8"/>
    <mergeCell ref="D6:D8"/>
    <mergeCell ref="E6:E8"/>
    <mergeCell ref="F6:F8"/>
    <mergeCell ref="G6:T6"/>
    <mergeCell ref="B21:B23"/>
    <mergeCell ref="C21:C23"/>
    <mergeCell ref="D21:D23"/>
    <mergeCell ref="E21:E23"/>
  </mergeCells>
  <pageMargins left="0.7" right="0.7" top="0.75" bottom="0.75" header="0.3" footer="0.3"/>
  <pageSetup paperSize="9" scale="54" orientation="landscape" horizontalDpi="4294967295" verticalDpi="4294967295"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64" bestFit="1" customWidth="1"/>
    <col min="2" max="2" width="39" style="64" customWidth="1"/>
    <col min="3" max="3" width="31.28515625" style="64" bestFit="1" customWidth="1"/>
    <col min="4" max="5" width="14.5703125" style="64" bestFit="1" customWidth="1"/>
    <col min="6" max="6" width="21.7109375" style="64" customWidth="1"/>
    <col min="7" max="7" width="12" style="64" bestFit="1" customWidth="1"/>
    <col min="8" max="8" width="14.5703125" style="64" customWidth="1"/>
    <col min="9" max="16384" width="9.140625" style="64"/>
  </cols>
  <sheetData>
    <row r="1" spans="1:8">
      <c r="A1" s="62" t="s">
        <v>27</v>
      </c>
      <c r="B1" s="40" t="s">
        <v>153</v>
      </c>
    </row>
    <row r="2" spans="1:8" ht="15">
      <c r="A2" s="65" t="s">
        <v>28</v>
      </c>
      <c r="B2" s="197">
        <v>43830</v>
      </c>
      <c r="C2" s="65"/>
      <c r="D2" s="65"/>
      <c r="E2" s="65"/>
      <c r="F2" s="65"/>
      <c r="G2" s="65"/>
      <c r="H2" s="65"/>
    </row>
    <row r="3" spans="1:8">
      <c r="A3" s="65"/>
      <c r="B3" s="65"/>
      <c r="C3" s="65"/>
      <c r="D3" s="65"/>
      <c r="E3" s="65"/>
      <c r="F3" s="65"/>
      <c r="G3" s="65"/>
      <c r="H3" s="65"/>
    </row>
    <row r="4" spans="1:8" ht="13.5" thickBot="1">
      <c r="A4" s="68" t="s">
        <v>29</v>
      </c>
      <c r="B4" s="179" t="s">
        <v>19</v>
      </c>
    </row>
    <row r="5" spans="1:8" ht="14.45" customHeight="1">
      <c r="A5" s="249"/>
      <c r="B5" s="243" t="s">
        <v>30</v>
      </c>
      <c r="C5" s="245" t="s">
        <v>31</v>
      </c>
      <c r="D5" s="243" t="s">
        <v>35</v>
      </c>
      <c r="E5" s="243"/>
      <c r="F5" s="243"/>
      <c r="G5" s="243"/>
      <c r="H5" s="247" t="s">
        <v>36</v>
      </c>
    </row>
    <row r="6" spans="1:8" ht="25.5">
      <c r="A6" s="250"/>
      <c r="B6" s="244"/>
      <c r="C6" s="246"/>
      <c r="D6" s="171" t="s">
        <v>32</v>
      </c>
      <c r="E6" s="171" t="s">
        <v>33</v>
      </c>
      <c r="F6" s="171" t="s">
        <v>37</v>
      </c>
      <c r="G6" s="171" t="s">
        <v>38</v>
      </c>
      <c r="H6" s="248"/>
    </row>
    <row r="7" spans="1:8">
      <c r="A7" s="78">
        <v>1</v>
      </c>
      <c r="B7" s="79" t="s">
        <v>9</v>
      </c>
      <c r="C7" s="171" t="s">
        <v>32</v>
      </c>
      <c r="D7" s="77"/>
      <c r="E7" s="77"/>
      <c r="F7" s="77"/>
      <c r="G7" s="80" t="s">
        <v>10</v>
      </c>
      <c r="H7" s="81"/>
    </row>
    <row r="8" spans="1:8">
      <c r="A8" s="82">
        <v>2</v>
      </c>
      <c r="B8" s="79" t="s">
        <v>9</v>
      </c>
      <c r="C8" s="171" t="s">
        <v>33</v>
      </c>
      <c r="D8" s="77"/>
      <c r="E8" s="77"/>
      <c r="F8" s="80" t="s">
        <v>10</v>
      </c>
      <c r="G8" s="77"/>
      <c r="H8" s="81"/>
    </row>
    <row r="9" spans="1:8">
      <c r="A9" s="78">
        <v>3</v>
      </c>
      <c r="B9" s="79" t="s">
        <v>9</v>
      </c>
      <c r="C9" s="80" t="s">
        <v>34</v>
      </c>
      <c r="D9" s="77"/>
      <c r="E9" s="77"/>
      <c r="F9" s="77"/>
      <c r="G9" s="80" t="s">
        <v>10</v>
      </c>
      <c r="H9" s="81"/>
    </row>
    <row r="10" spans="1:8">
      <c r="A10" s="82"/>
      <c r="B10" s="79"/>
      <c r="C10" s="80"/>
      <c r="D10" s="77"/>
      <c r="E10" s="77"/>
      <c r="F10" s="77"/>
      <c r="G10" s="77"/>
      <c r="H10" s="81"/>
    </row>
    <row r="11" spans="1:8">
      <c r="A11" s="78"/>
      <c r="B11" s="79"/>
      <c r="C11" s="80"/>
      <c r="D11" s="77"/>
      <c r="E11" s="77"/>
      <c r="F11" s="77"/>
      <c r="G11" s="77"/>
      <c r="H11" s="81"/>
    </row>
    <row r="12" spans="1:8" ht="13.5" thickBot="1">
      <c r="A12" s="83"/>
      <c r="B12" s="84"/>
      <c r="C12" s="85"/>
      <c r="D12" s="86"/>
      <c r="E12" s="86"/>
      <c r="F12" s="86"/>
      <c r="G12" s="86"/>
      <c r="H12" s="87"/>
    </row>
    <row r="13" spans="1:8">
      <c r="A13" s="62"/>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C9"/>
    </sheetView>
  </sheetViews>
  <sheetFormatPr defaultColWidth="9.140625" defaultRowHeight="12.75"/>
  <cols>
    <col min="1" max="1" width="10.5703125" style="64" bestFit="1" customWidth="1"/>
    <col min="2" max="2" width="70.140625" style="64" customWidth="1"/>
    <col min="3" max="5" width="10.7109375" style="64" customWidth="1"/>
    <col min="6" max="16384" width="9.140625" style="64"/>
  </cols>
  <sheetData>
    <row r="1" spans="1:12">
      <c r="A1" s="62" t="s">
        <v>27</v>
      </c>
      <c r="B1" s="40" t="s">
        <v>153</v>
      </c>
    </row>
    <row r="2" spans="1:12" ht="15">
      <c r="A2" s="62" t="s">
        <v>28</v>
      </c>
      <c r="B2" s="197">
        <v>43830</v>
      </c>
    </row>
    <row r="3" spans="1:12">
      <c r="A3" s="66"/>
      <c r="B3" s="63"/>
    </row>
    <row r="4" spans="1:12" ht="13.5" thickBot="1">
      <c r="A4" s="88" t="s">
        <v>107</v>
      </c>
      <c r="B4" s="180" t="s">
        <v>21</v>
      </c>
      <c r="C4" s="89"/>
      <c r="D4" s="90"/>
      <c r="E4" s="90"/>
      <c r="F4" s="90"/>
      <c r="G4" s="90"/>
      <c r="H4" s="90"/>
      <c r="I4" s="90"/>
      <c r="J4" s="90"/>
      <c r="K4" s="90"/>
      <c r="L4" s="90"/>
    </row>
    <row r="5" spans="1:12">
      <c r="A5" s="91"/>
      <c r="B5" s="92"/>
      <c r="C5" s="93" t="s">
        <v>5</v>
      </c>
      <c r="D5" s="93" t="s">
        <v>6</v>
      </c>
      <c r="E5" s="94" t="s">
        <v>7</v>
      </c>
      <c r="F5" s="90"/>
    </row>
    <row r="6" spans="1:12">
      <c r="A6" s="75">
        <v>1</v>
      </c>
      <c r="B6" s="77" t="s">
        <v>108</v>
      </c>
      <c r="C6" s="72">
        <v>246363.86</v>
      </c>
      <c r="D6" s="72">
        <v>353478.350232</v>
      </c>
      <c r="E6" s="95">
        <v>126412.63000000002</v>
      </c>
      <c r="F6" s="90"/>
    </row>
    <row r="7" spans="1:12">
      <c r="A7" s="75">
        <v>2</v>
      </c>
      <c r="B7" s="96" t="s">
        <v>109</v>
      </c>
      <c r="C7" s="72">
        <v>122681.7</v>
      </c>
      <c r="D7" s="72">
        <v>259687.46133199998</v>
      </c>
      <c r="E7" s="95">
        <v>73292.960000000006</v>
      </c>
      <c r="F7" s="90"/>
    </row>
    <row r="8" spans="1:12">
      <c r="A8" s="75">
        <v>3</v>
      </c>
      <c r="B8" s="77" t="s">
        <v>110</v>
      </c>
      <c r="C8" s="72">
        <v>5</v>
      </c>
      <c r="D8" s="72">
        <v>3</v>
      </c>
      <c r="E8" s="95">
        <v>1</v>
      </c>
    </row>
    <row r="9" spans="1:12" ht="13.5" thickBot="1">
      <c r="A9" s="73">
        <v>4</v>
      </c>
      <c r="B9" s="86" t="s">
        <v>111</v>
      </c>
      <c r="C9" s="97">
        <v>122681.7</v>
      </c>
      <c r="D9" s="97">
        <v>265493.61133199994</v>
      </c>
      <c r="E9" s="98">
        <v>86026.430000000008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7" sqref="C7:E9"/>
    </sheetView>
  </sheetViews>
  <sheetFormatPr defaultColWidth="9.140625" defaultRowHeight="12.75"/>
  <cols>
    <col min="1" max="1" width="10.5703125" style="64" bestFit="1" customWidth="1"/>
    <col min="2" max="2" width="52.5703125" style="64" customWidth="1"/>
    <col min="3" max="3" width="15.28515625" style="64" bestFit="1" customWidth="1"/>
    <col min="4" max="5" width="15.140625" style="64" bestFit="1" customWidth="1"/>
    <col min="6" max="6" width="24.140625" style="64" customWidth="1"/>
    <col min="7" max="7" width="27.5703125" style="64" customWidth="1"/>
    <col min="8" max="16384" width="9.140625" style="64"/>
  </cols>
  <sheetData>
    <row r="1" spans="1:8">
      <c r="A1" s="64" t="s">
        <v>27</v>
      </c>
      <c r="B1" s="40" t="s">
        <v>153</v>
      </c>
    </row>
    <row r="2" spans="1:8" ht="15">
      <c r="A2" s="90" t="s">
        <v>28</v>
      </c>
      <c r="B2" s="197">
        <v>43830</v>
      </c>
      <c r="C2" s="90"/>
      <c r="D2" s="90"/>
      <c r="E2" s="90"/>
      <c r="F2" s="90"/>
      <c r="G2" s="90"/>
      <c r="H2" s="90"/>
    </row>
    <row r="3" spans="1:8">
      <c r="A3" s="90"/>
      <c r="B3" s="90"/>
      <c r="C3" s="90"/>
      <c r="D3" s="90"/>
      <c r="E3" s="90"/>
      <c r="F3" s="90"/>
      <c r="G3" s="90"/>
      <c r="H3" s="90"/>
    </row>
    <row r="4" spans="1:8" ht="13.5" thickBot="1">
      <c r="A4" s="88" t="s">
        <v>39</v>
      </c>
      <c r="B4" s="181" t="s">
        <v>23</v>
      </c>
      <c r="F4" s="90"/>
      <c r="G4" s="90"/>
      <c r="H4" s="90"/>
    </row>
    <row r="5" spans="1:8">
      <c r="A5" s="99"/>
      <c r="B5" s="92"/>
      <c r="C5" s="92" t="s">
        <v>0</v>
      </c>
      <c r="D5" s="92" t="s">
        <v>1</v>
      </c>
      <c r="E5" s="92" t="s">
        <v>2</v>
      </c>
      <c r="F5" s="92" t="s">
        <v>3</v>
      </c>
      <c r="G5" s="100" t="s">
        <v>4</v>
      </c>
      <c r="H5" s="90"/>
    </row>
    <row r="6" spans="1:8" s="67" customFormat="1" ht="51">
      <c r="A6" s="101"/>
      <c r="B6" s="77"/>
      <c r="C6" s="77" t="s">
        <v>5</v>
      </c>
      <c r="D6" s="77" t="s">
        <v>6</v>
      </c>
      <c r="E6" s="77" t="s">
        <v>7</v>
      </c>
      <c r="F6" s="102" t="s">
        <v>134</v>
      </c>
      <c r="G6" s="175" t="s">
        <v>135</v>
      </c>
    </row>
    <row r="7" spans="1:8">
      <c r="A7" s="103">
        <v>1</v>
      </c>
      <c r="B7" s="77" t="s">
        <v>40</v>
      </c>
      <c r="C7" s="203">
        <v>92374521.560000017</v>
      </c>
      <c r="D7" s="204">
        <v>82312397.200000003</v>
      </c>
      <c r="E7" s="204">
        <v>71121693.670000002</v>
      </c>
      <c r="F7" s="251"/>
      <c r="G7" s="251"/>
      <c r="H7" s="90"/>
    </row>
    <row r="8" spans="1:8">
      <c r="A8" s="103">
        <v>2</v>
      </c>
      <c r="B8" s="104" t="s">
        <v>41</v>
      </c>
      <c r="C8" s="203">
        <v>47296468.43</v>
      </c>
      <c r="D8" s="204">
        <v>35373772.030000001</v>
      </c>
      <c r="E8" s="204">
        <v>32766327.889999922</v>
      </c>
      <c r="F8" s="251"/>
      <c r="G8" s="251"/>
    </row>
    <row r="9" spans="1:8">
      <c r="A9" s="103">
        <v>3</v>
      </c>
      <c r="B9" s="105" t="s">
        <v>141</v>
      </c>
      <c r="C9" s="205">
        <v>69450.429999999935</v>
      </c>
      <c r="D9" s="204">
        <v>44308.639999999992</v>
      </c>
      <c r="E9" s="204">
        <v>-33695.040000000008</v>
      </c>
      <c r="F9" s="251"/>
      <c r="G9" s="251"/>
    </row>
    <row r="10" spans="1:8" ht="13.5" thickBot="1">
      <c r="A10" s="106">
        <v>4</v>
      </c>
      <c r="B10" s="107" t="s">
        <v>42</v>
      </c>
      <c r="C10" s="196">
        <f>C7+C8-C9</f>
        <v>139601539.56</v>
      </c>
      <c r="D10" s="196">
        <f t="shared" ref="D10:E10" si="0">D7+D8-D9</f>
        <v>117641860.59</v>
      </c>
      <c r="E10" s="196">
        <f t="shared" si="0"/>
        <v>103921716.59999993</v>
      </c>
      <c r="F10" s="191">
        <f>SUMIF(C10:E10, "&gt;=0",C10:E10)/3</f>
        <v>120388372.24999999</v>
      </c>
      <c r="G10" s="192">
        <f>F10*15%/8%</f>
        <v>225728197.96874997</v>
      </c>
    </row>
    <row r="11" spans="1:8">
      <c r="A11" s="108"/>
      <c r="B11" s="90"/>
      <c r="C11" s="90"/>
      <c r="D11" s="90"/>
      <c r="E11" s="90"/>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topLeftCell="A5" zoomScale="90" zoomScaleNormal="90" workbookViewId="0">
      <selection activeCell="D22" sqref="D22"/>
    </sheetView>
  </sheetViews>
  <sheetFormatPr defaultColWidth="9.140625" defaultRowHeight="12.75"/>
  <cols>
    <col min="1" max="1" width="10.5703125" style="132" bestFit="1" customWidth="1"/>
    <col min="2" max="2" width="16.28515625" style="64" customWidth="1"/>
    <col min="3" max="3" width="42.85546875" style="64" customWidth="1"/>
    <col min="4" max="5" width="33.42578125" style="64" customWidth="1"/>
    <col min="6" max="6" width="38.85546875" style="64" customWidth="1"/>
    <col min="7" max="16384" width="9.140625" style="64"/>
  </cols>
  <sheetData>
    <row r="1" spans="1:9">
      <c r="A1" s="62" t="s">
        <v>27</v>
      </c>
      <c r="B1" s="40" t="s">
        <v>153</v>
      </c>
    </row>
    <row r="2" spans="1:9" ht="15">
      <c r="A2" s="62" t="s">
        <v>28</v>
      </c>
      <c r="B2" s="197">
        <v>43830</v>
      </c>
    </row>
    <row r="3" spans="1:9">
      <c r="A3" s="109"/>
    </row>
    <row r="4" spans="1:9" ht="13.5" thickBot="1">
      <c r="A4" s="88" t="s">
        <v>112</v>
      </c>
      <c r="B4" s="256" t="s">
        <v>24</v>
      </c>
      <c r="C4" s="256"/>
      <c r="D4" s="110"/>
      <c r="E4" s="110"/>
      <c r="F4" s="110"/>
    </row>
    <row r="5" spans="1:9" s="115" customFormat="1" ht="16.5" customHeight="1">
      <c r="A5" s="111"/>
      <c r="B5" s="112"/>
      <c r="C5" s="112"/>
      <c r="D5" s="113" t="s">
        <v>142</v>
      </c>
      <c r="E5" s="113" t="s">
        <v>113</v>
      </c>
      <c r="F5" s="114" t="s">
        <v>48</v>
      </c>
    </row>
    <row r="6" spans="1:9" ht="15" customHeight="1">
      <c r="A6" s="116">
        <v>1</v>
      </c>
      <c r="B6" s="246" t="s">
        <v>114</v>
      </c>
      <c r="C6" s="117" t="s">
        <v>49</v>
      </c>
      <c r="D6" s="118">
        <v>3</v>
      </c>
      <c r="E6" s="118">
        <v>6</v>
      </c>
      <c r="F6" s="119">
        <v>29</v>
      </c>
    </row>
    <row r="7" spans="1:9" ht="15" customHeight="1">
      <c r="A7" s="116">
        <v>2</v>
      </c>
      <c r="B7" s="252"/>
      <c r="C7" s="117" t="s">
        <v>115</v>
      </c>
      <c r="D7" s="120">
        <f>D8+D10+D12</f>
        <v>1213927</v>
      </c>
      <c r="E7" s="120">
        <f>E8+E10+E12</f>
        <v>203369.89</v>
      </c>
      <c r="F7" s="121">
        <f>F8+F10+F12</f>
        <v>3161879.08</v>
      </c>
    </row>
    <row r="8" spans="1:9" ht="15" customHeight="1">
      <c r="A8" s="116">
        <v>3</v>
      </c>
      <c r="B8" s="252"/>
      <c r="C8" s="122" t="s">
        <v>50</v>
      </c>
      <c r="D8" s="118">
        <v>1213927</v>
      </c>
      <c r="E8" s="118">
        <v>203369.89</v>
      </c>
      <c r="F8" s="119">
        <v>3161879.08</v>
      </c>
      <c r="G8" s="90"/>
      <c r="H8" s="90"/>
    </row>
    <row r="9" spans="1:9" ht="15" customHeight="1">
      <c r="A9" s="116">
        <v>4</v>
      </c>
      <c r="B9" s="252"/>
      <c r="C9" s="123" t="s">
        <v>116</v>
      </c>
      <c r="D9" s="118">
        <v>116723.75</v>
      </c>
      <c r="E9" s="118">
        <v>18095.509999999998</v>
      </c>
      <c r="F9" s="119">
        <v>300275.15999999997</v>
      </c>
      <c r="G9" s="90"/>
      <c r="H9" s="90"/>
    </row>
    <row r="10" spans="1:9" ht="30" customHeight="1">
      <c r="A10" s="116">
        <v>5</v>
      </c>
      <c r="B10" s="252"/>
      <c r="C10" s="122" t="s">
        <v>117</v>
      </c>
      <c r="D10" s="118"/>
      <c r="E10" s="118"/>
      <c r="F10" s="119"/>
    </row>
    <row r="11" spans="1:9" ht="15" customHeight="1">
      <c r="A11" s="116">
        <v>6</v>
      </c>
      <c r="B11" s="252"/>
      <c r="C11" s="123" t="s">
        <v>118</v>
      </c>
      <c r="D11" s="118"/>
      <c r="E11" s="118"/>
      <c r="F11" s="119"/>
    </row>
    <row r="12" spans="1:9" ht="15" customHeight="1">
      <c r="A12" s="116">
        <v>7</v>
      </c>
      <c r="B12" s="252"/>
      <c r="C12" s="122" t="s">
        <v>119</v>
      </c>
      <c r="D12" s="118"/>
      <c r="E12" s="118"/>
      <c r="F12" s="118"/>
    </row>
    <row r="13" spans="1:9" ht="15" customHeight="1">
      <c r="A13" s="116">
        <v>8</v>
      </c>
      <c r="B13" s="253"/>
      <c r="C13" s="123" t="s">
        <v>118</v>
      </c>
      <c r="D13" s="118"/>
      <c r="E13" s="118"/>
      <c r="F13" s="118"/>
    </row>
    <row r="14" spans="1:9" ht="15" customHeight="1">
      <c r="A14" s="116">
        <v>9</v>
      </c>
      <c r="B14" s="246" t="s">
        <v>120</v>
      </c>
      <c r="C14" s="117" t="s">
        <v>49</v>
      </c>
      <c r="D14" s="124">
        <v>3</v>
      </c>
      <c r="E14" s="124"/>
      <c r="F14" s="125">
        <v>29</v>
      </c>
      <c r="I14" s="126"/>
    </row>
    <row r="15" spans="1:9" ht="15" customHeight="1">
      <c r="A15" s="116">
        <v>10</v>
      </c>
      <c r="B15" s="252"/>
      <c r="C15" s="117" t="s">
        <v>121</v>
      </c>
      <c r="D15" s="127">
        <f>D16+D18+D20</f>
        <v>511000</v>
      </c>
      <c r="E15" s="127">
        <f>E16+E18+E20</f>
        <v>0</v>
      </c>
      <c r="F15" s="128">
        <f>F16+F18+F20</f>
        <v>422320.81</v>
      </c>
    </row>
    <row r="16" spans="1:9" ht="15" customHeight="1">
      <c r="A16" s="116">
        <v>11</v>
      </c>
      <c r="B16" s="252"/>
      <c r="C16" s="122" t="s">
        <v>50</v>
      </c>
      <c r="D16" s="124">
        <v>511000</v>
      </c>
      <c r="E16" s="124">
        <v>0</v>
      </c>
      <c r="F16" s="125">
        <v>422320.81</v>
      </c>
    </row>
    <row r="17" spans="1:6" ht="15" customHeight="1">
      <c r="A17" s="116">
        <v>12</v>
      </c>
      <c r="B17" s="252"/>
      <c r="C17" s="123" t="s">
        <v>116</v>
      </c>
      <c r="D17" s="118">
        <v>511000</v>
      </c>
      <c r="E17" s="118">
        <v>0</v>
      </c>
      <c r="F17" s="119">
        <v>422320.81</v>
      </c>
    </row>
    <row r="18" spans="1:6" ht="30" customHeight="1">
      <c r="A18" s="116">
        <v>13</v>
      </c>
      <c r="B18" s="252"/>
      <c r="C18" s="122" t="s">
        <v>122</v>
      </c>
      <c r="D18" s="124"/>
      <c r="E18" s="124">
        <v>0</v>
      </c>
      <c r="F18" s="125"/>
    </row>
    <row r="19" spans="1:6" ht="15" customHeight="1">
      <c r="A19" s="116">
        <v>14</v>
      </c>
      <c r="B19" s="252"/>
      <c r="C19" s="123" t="s">
        <v>118</v>
      </c>
      <c r="D19" s="124"/>
      <c r="E19" s="124">
        <v>0</v>
      </c>
      <c r="F19" s="125"/>
    </row>
    <row r="20" spans="1:6" ht="15" customHeight="1">
      <c r="A20" s="116">
        <v>15</v>
      </c>
      <c r="B20" s="252"/>
      <c r="C20" s="122" t="s">
        <v>119</v>
      </c>
      <c r="D20" s="124"/>
      <c r="E20" s="124">
        <v>0</v>
      </c>
      <c r="F20" s="125"/>
    </row>
    <row r="21" spans="1:6" ht="15" customHeight="1">
      <c r="A21" s="116">
        <v>16</v>
      </c>
      <c r="B21" s="253"/>
      <c r="C21" s="123" t="s">
        <v>118</v>
      </c>
      <c r="D21" s="124"/>
      <c r="E21" s="124">
        <v>0</v>
      </c>
      <c r="F21" s="125"/>
    </row>
    <row r="22" spans="1:6" ht="15" customHeight="1" thickBot="1">
      <c r="A22" s="129">
        <v>17</v>
      </c>
      <c r="B22" s="254" t="s">
        <v>123</v>
      </c>
      <c r="C22" s="255"/>
      <c r="D22" s="130">
        <f>D7+D15</f>
        <v>1724927</v>
      </c>
      <c r="E22" s="130">
        <f>E7+E15</f>
        <v>203369.89</v>
      </c>
      <c r="F22" s="131">
        <f>F7+F15</f>
        <v>3584199.89</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E11" sqref="E11"/>
    </sheetView>
  </sheetViews>
  <sheetFormatPr defaultColWidth="9.140625" defaultRowHeight="12.75"/>
  <cols>
    <col min="1" max="1" width="35.140625" style="64" customWidth="1"/>
    <col min="2" max="2" width="45.85546875" style="64" customWidth="1"/>
    <col min="3" max="4" width="29.42578125" style="64" customWidth="1"/>
    <col min="5" max="5" width="28.42578125" style="64" customWidth="1"/>
    <col min="6" max="6" width="14" style="64" bestFit="1" customWidth="1"/>
    <col min="7" max="7" width="14.7109375" style="64" customWidth="1"/>
    <col min="8" max="8" width="26.42578125" style="64" customWidth="1"/>
    <col min="9" max="9" width="16.140625" style="64" bestFit="1" customWidth="1"/>
    <col min="10" max="10" width="14" style="64" bestFit="1" customWidth="1"/>
    <col min="11" max="11" width="14.7109375" style="64" customWidth="1"/>
    <col min="12" max="12" width="26.85546875" style="64" customWidth="1"/>
    <col min="13" max="16384" width="9.140625" style="64"/>
  </cols>
  <sheetData>
    <row r="1" spans="1:12">
      <c r="A1" s="64" t="s">
        <v>27</v>
      </c>
      <c r="B1" s="40" t="s">
        <v>153</v>
      </c>
    </row>
    <row r="2" spans="1:12" ht="15">
      <c r="A2" s="64" t="s">
        <v>28</v>
      </c>
      <c r="B2" s="197">
        <v>43830</v>
      </c>
      <c r="C2" s="133"/>
      <c r="D2" s="133"/>
      <c r="E2" s="133"/>
      <c r="F2" s="133"/>
      <c r="G2" s="133"/>
      <c r="H2" s="133"/>
      <c r="I2" s="133"/>
      <c r="J2" s="133"/>
      <c r="K2" s="133"/>
      <c r="L2" s="133"/>
    </row>
    <row r="3" spans="1:12">
      <c r="B3" s="133"/>
      <c r="C3" s="133"/>
      <c r="D3" s="133"/>
      <c r="E3" s="133"/>
      <c r="F3" s="133"/>
      <c r="G3" s="133"/>
      <c r="H3" s="133"/>
      <c r="I3" s="133"/>
      <c r="J3" s="133"/>
      <c r="K3" s="133"/>
      <c r="L3" s="133"/>
    </row>
    <row r="4" spans="1:12" ht="13.5" thickBot="1">
      <c r="A4" s="185" t="s">
        <v>43</v>
      </c>
      <c r="B4" s="182" t="s">
        <v>25</v>
      </c>
      <c r="C4" s="134"/>
      <c r="D4" s="134"/>
      <c r="E4" s="134"/>
      <c r="F4" s="134"/>
      <c r="G4" s="134"/>
      <c r="H4" s="134"/>
      <c r="I4" s="134"/>
      <c r="J4" s="134"/>
      <c r="K4" s="134"/>
      <c r="L4" s="134"/>
    </row>
    <row r="5" spans="1:12">
      <c r="A5" s="135"/>
      <c r="B5" s="92"/>
      <c r="C5" s="186" t="s">
        <v>142</v>
      </c>
      <c r="D5" s="186" t="s">
        <v>113</v>
      </c>
      <c r="E5" s="172" t="s">
        <v>48</v>
      </c>
      <c r="F5" s="134"/>
      <c r="G5" s="134"/>
      <c r="H5" s="134"/>
      <c r="I5" s="134"/>
      <c r="J5" s="134"/>
      <c r="K5" s="134"/>
      <c r="L5" s="134"/>
    </row>
    <row r="6" spans="1:12">
      <c r="A6" s="257" t="s">
        <v>44</v>
      </c>
      <c r="B6" s="136" t="s">
        <v>49</v>
      </c>
      <c r="C6" s="72">
        <v>3</v>
      </c>
      <c r="D6" s="72">
        <v>6</v>
      </c>
      <c r="E6" s="95">
        <v>29</v>
      </c>
      <c r="F6" s="134"/>
      <c r="G6" s="134"/>
      <c r="H6" s="134"/>
      <c r="I6" s="134"/>
      <c r="J6" s="134"/>
      <c r="K6" s="134"/>
      <c r="L6" s="134"/>
    </row>
    <row r="7" spans="1:12">
      <c r="A7" s="258"/>
      <c r="B7" s="137" t="s">
        <v>151</v>
      </c>
      <c r="C7" s="72">
        <v>0</v>
      </c>
      <c r="D7" s="72">
        <v>0</v>
      </c>
      <c r="E7" s="95">
        <v>0</v>
      </c>
      <c r="F7" s="134"/>
      <c r="G7" s="134"/>
      <c r="H7" s="134"/>
      <c r="I7" s="134"/>
      <c r="J7" s="134"/>
      <c r="K7" s="134"/>
      <c r="L7" s="134"/>
    </row>
    <row r="8" spans="1:12">
      <c r="A8" s="259" t="s">
        <v>45</v>
      </c>
      <c r="B8" s="136" t="s">
        <v>49</v>
      </c>
      <c r="C8" s="72">
        <v>0</v>
      </c>
      <c r="D8" s="72">
        <v>0</v>
      </c>
      <c r="E8" s="95">
        <v>3</v>
      </c>
      <c r="F8" s="134"/>
      <c r="G8" s="134"/>
      <c r="H8" s="134"/>
      <c r="I8" s="134"/>
      <c r="J8" s="134"/>
      <c r="K8" s="134"/>
      <c r="L8" s="134"/>
    </row>
    <row r="9" spans="1:12">
      <c r="A9" s="259"/>
      <c r="B9" s="137" t="s">
        <v>54</v>
      </c>
      <c r="C9" s="138">
        <f>C10+C11+C12+C13</f>
        <v>0</v>
      </c>
      <c r="D9" s="138">
        <f>D10+D11+D12+D13</f>
        <v>0</v>
      </c>
      <c r="E9" s="187">
        <f>E10+E11+E12+E13</f>
        <v>312362.2</v>
      </c>
      <c r="F9" s="134"/>
      <c r="G9" s="134"/>
      <c r="H9" s="134"/>
      <c r="I9" s="134"/>
      <c r="J9" s="134"/>
      <c r="K9" s="134"/>
      <c r="L9" s="134"/>
    </row>
    <row r="10" spans="1:12">
      <c r="A10" s="259"/>
      <c r="B10" s="139" t="s">
        <v>50</v>
      </c>
      <c r="C10" s="72">
        <v>0</v>
      </c>
      <c r="D10" s="72">
        <v>0</v>
      </c>
      <c r="E10" s="95">
        <v>312362.2</v>
      </c>
      <c r="F10" s="134"/>
      <c r="G10" s="134"/>
      <c r="H10" s="134"/>
      <c r="I10" s="134"/>
      <c r="J10" s="134"/>
      <c r="K10" s="134"/>
      <c r="L10" s="134"/>
    </row>
    <row r="11" spans="1:12">
      <c r="A11" s="259"/>
      <c r="B11" s="139" t="s">
        <v>51</v>
      </c>
      <c r="C11" s="72">
        <v>0</v>
      </c>
      <c r="D11" s="72">
        <v>0</v>
      </c>
      <c r="E11" s="72"/>
      <c r="F11" s="134"/>
      <c r="G11" s="134"/>
      <c r="H11" s="134"/>
      <c r="I11" s="134"/>
      <c r="J11" s="134"/>
      <c r="K11" s="134"/>
      <c r="L11" s="134"/>
    </row>
    <row r="12" spans="1:12">
      <c r="A12" s="259"/>
      <c r="B12" s="139" t="s">
        <v>52</v>
      </c>
      <c r="C12" s="72">
        <v>0</v>
      </c>
      <c r="D12" s="72">
        <v>0</v>
      </c>
      <c r="E12" s="72">
        <v>0</v>
      </c>
      <c r="F12" s="134"/>
      <c r="G12" s="134"/>
      <c r="H12" s="134"/>
      <c r="I12" s="134"/>
      <c r="J12" s="134"/>
      <c r="K12" s="134"/>
      <c r="L12" s="134"/>
    </row>
    <row r="13" spans="1:12">
      <c r="A13" s="259"/>
      <c r="B13" s="139" t="s">
        <v>136</v>
      </c>
      <c r="C13" s="72">
        <v>0</v>
      </c>
      <c r="D13" s="72">
        <v>0</v>
      </c>
      <c r="E13" s="72">
        <v>0</v>
      </c>
      <c r="F13" s="134"/>
      <c r="G13" s="134"/>
      <c r="H13" s="134"/>
      <c r="I13" s="134"/>
      <c r="J13" s="134"/>
      <c r="K13" s="134"/>
      <c r="L13" s="134"/>
    </row>
    <row r="14" spans="1:12">
      <c r="A14" s="259" t="s">
        <v>46</v>
      </c>
      <c r="B14" s="136" t="s">
        <v>49</v>
      </c>
      <c r="C14" s="72">
        <v>0</v>
      </c>
      <c r="D14" s="72">
        <v>0</v>
      </c>
      <c r="E14" s="95">
        <v>0</v>
      </c>
      <c r="F14" s="134"/>
      <c r="G14" s="134"/>
      <c r="H14" s="134"/>
      <c r="I14" s="134"/>
      <c r="J14" s="134"/>
      <c r="K14" s="134"/>
      <c r="L14" s="134"/>
    </row>
    <row r="15" spans="1:12">
      <c r="A15" s="259"/>
      <c r="B15" s="137" t="s">
        <v>54</v>
      </c>
      <c r="C15" s="138">
        <f>C16+C17+C18+C19</f>
        <v>0</v>
      </c>
      <c r="D15" s="138">
        <f>D16+D17+D18+D19</f>
        <v>0</v>
      </c>
      <c r="E15" s="187">
        <f>E16+E17+E18+E19</f>
        <v>0</v>
      </c>
      <c r="F15" s="134"/>
      <c r="G15" s="134"/>
      <c r="H15" s="134"/>
      <c r="I15" s="134"/>
      <c r="J15" s="134"/>
      <c r="K15" s="134"/>
      <c r="L15" s="134"/>
    </row>
    <row r="16" spans="1:12">
      <c r="A16" s="259"/>
      <c r="B16" s="139" t="s">
        <v>50</v>
      </c>
      <c r="C16" s="72">
        <v>0</v>
      </c>
      <c r="D16" s="72">
        <v>0</v>
      </c>
      <c r="E16" s="72">
        <v>0</v>
      </c>
      <c r="F16" s="134"/>
      <c r="G16" s="134"/>
      <c r="H16" s="134"/>
      <c r="I16" s="134"/>
      <c r="J16" s="134"/>
      <c r="K16" s="134"/>
      <c r="L16" s="134"/>
    </row>
    <row r="17" spans="1:12">
      <c r="A17" s="257"/>
      <c r="B17" s="139" t="s">
        <v>51</v>
      </c>
      <c r="C17" s="72">
        <v>0</v>
      </c>
      <c r="D17" s="72">
        <v>0</v>
      </c>
      <c r="E17" s="72">
        <v>0</v>
      </c>
      <c r="F17" s="134"/>
      <c r="G17" s="134"/>
      <c r="H17" s="134"/>
      <c r="I17" s="134"/>
      <c r="J17" s="134"/>
      <c r="K17" s="134"/>
      <c r="L17" s="134"/>
    </row>
    <row r="18" spans="1:12">
      <c r="A18" s="257"/>
      <c r="B18" s="139" t="s">
        <v>52</v>
      </c>
      <c r="C18" s="72">
        <v>0</v>
      </c>
      <c r="D18" s="72">
        <v>0</v>
      </c>
      <c r="E18" s="72">
        <v>0</v>
      </c>
      <c r="F18" s="134"/>
      <c r="G18" s="134"/>
      <c r="H18" s="134"/>
      <c r="I18" s="134"/>
      <c r="J18" s="134"/>
      <c r="K18" s="134"/>
      <c r="L18" s="134"/>
    </row>
    <row r="19" spans="1:12" ht="13.5" thickBot="1">
      <c r="A19" s="260"/>
      <c r="B19" s="188" t="s">
        <v>136</v>
      </c>
      <c r="C19" s="97">
        <v>0</v>
      </c>
      <c r="D19" s="97">
        <v>0</v>
      </c>
      <c r="E19" s="97">
        <v>0</v>
      </c>
      <c r="F19" s="134"/>
      <c r="G19" s="134"/>
      <c r="H19" s="134"/>
      <c r="I19" s="134"/>
      <c r="J19" s="134"/>
      <c r="K19" s="134"/>
      <c r="L19" s="134"/>
    </row>
    <row r="20" spans="1:12">
      <c r="A20" s="133"/>
      <c r="B20" s="134"/>
      <c r="C20" s="134"/>
      <c r="D20" s="134"/>
      <c r="E20" s="134"/>
      <c r="F20" s="134"/>
      <c r="G20" s="134"/>
      <c r="H20" s="134"/>
      <c r="I20" s="134"/>
      <c r="J20" s="134"/>
      <c r="K20" s="134"/>
      <c r="L20" s="1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D13" activePane="bottomRight" state="frozen"/>
      <selection activeCell="L18" sqref="L18"/>
      <selection pane="topRight" activeCell="L18" sqref="L18"/>
      <selection pane="bottomLeft" activeCell="L18" sqref="L18"/>
      <selection pane="bottomRight" activeCell="C18" sqref="C18:G21"/>
    </sheetView>
  </sheetViews>
  <sheetFormatPr defaultColWidth="9.140625" defaultRowHeight="12.75"/>
  <cols>
    <col min="1" max="1" width="10.5703125" style="64" bestFit="1" customWidth="1"/>
    <col min="2" max="2" width="54.7109375" style="64" customWidth="1"/>
    <col min="3" max="3" width="26.7109375" style="64" customWidth="1"/>
    <col min="4" max="4" width="34.85546875" style="64" customWidth="1"/>
    <col min="5" max="5" width="26.7109375" style="64" customWidth="1"/>
    <col min="6" max="6" width="25.5703125" style="64" customWidth="1"/>
    <col min="7" max="7" width="25" style="64" customWidth="1"/>
    <col min="8" max="16384" width="9.140625" style="64"/>
  </cols>
  <sheetData>
    <row r="1" spans="1:7">
      <c r="A1" s="62" t="s">
        <v>27</v>
      </c>
      <c r="B1" s="40" t="s">
        <v>153</v>
      </c>
    </row>
    <row r="2" spans="1:7" ht="15">
      <c r="A2" s="62" t="s">
        <v>28</v>
      </c>
      <c r="B2" s="197">
        <v>43830</v>
      </c>
    </row>
    <row r="3" spans="1:7">
      <c r="B3" s="140"/>
    </row>
    <row r="4" spans="1:7" ht="13.5" thickBot="1">
      <c r="A4" s="88" t="s">
        <v>124</v>
      </c>
      <c r="B4" s="183" t="s">
        <v>133</v>
      </c>
    </row>
    <row r="5" spans="1:7" s="140" customFormat="1">
      <c r="A5" s="141"/>
      <c r="B5" s="69"/>
      <c r="C5" s="142" t="s">
        <v>0</v>
      </c>
      <c r="D5" s="170" t="s">
        <v>1</v>
      </c>
      <c r="E5" s="170" t="s">
        <v>2</v>
      </c>
      <c r="F5" s="170" t="s">
        <v>3</v>
      </c>
      <c r="G5" s="172" t="s">
        <v>4</v>
      </c>
    </row>
    <row r="6" spans="1:7" ht="51">
      <c r="A6" s="143"/>
      <c r="B6" s="144"/>
      <c r="C6" s="145" t="s">
        <v>125</v>
      </c>
      <c r="D6" s="144" t="s">
        <v>126</v>
      </c>
      <c r="E6" s="174" t="s">
        <v>127</v>
      </c>
      <c r="F6" s="174" t="s">
        <v>140</v>
      </c>
      <c r="G6" s="173" t="s">
        <v>128</v>
      </c>
    </row>
    <row r="7" spans="1:7">
      <c r="A7" s="143">
        <v>1</v>
      </c>
      <c r="B7" s="146" t="s">
        <v>142</v>
      </c>
      <c r="C7" s="147">
        <f>SUM(C8:C11)</f>
        <v>627723.75</v>
      </c>
      <c r="D7" s="147">
        <f t="shared" ref="D7:G7" si="0">SUM(D8:D11)</f>
        <v>134234.01</v>
      </c>
      <c r="E7" s="147">
        <f t="shared" si="0"/>
        <v>0</v>
      </c>
      <c r="F7" s="147">
        <f t="shared" si="0"/>
        <v>0</v>
      </c>
      <c r="G7" s="147">
        <f t="shared" si="0"/>
        <v>325706.84999999998</v>
      </c>
    </row>
    <row r="8" spans="1:7">
      <c r="A8" s="143">
        <v>2</v>
      </c>
      <c r="B8" s="148" t="s">
        <v>70</v>
      </c>
      <c r="C8" s="193">
        <v>627723.75</v>
      </c>
      <c r="D8" s="194">
        <v>134234.01</v>
      </c>
      <c r="E8" s="194">
        <v>0</v>
      </c>
      <c r="F8" s="194">
        <v>0</v>
      </c>
      <c r="G8" s="195">
        <v>325706.84999999998</v>
      </c>
    </row>
    <row r="9" spans="1:7">
      <c r="A9" s="143">
        <v>3</v>
      </c>
      <c r="B9" s="148" t="s">
        <v>129</v>
      </c>
      <c r="C9" s="193">
        <v>0</v>
      </c>
      <c r="D9" s="194">
        <v>0</v>
      </c>
      <c r="E9" s="194">
        <v>0</v>
      </c>
      <c r="F9" s="194">
        <v>0</v>
      </c>
      <c r="G9" s="195">
        <v>0</v>
      </c>
    </row>
    <row r="10" spans="1:7">
      <c r="A10" s="143">
        <v>4</v>
      </c>
      <c r="B10" s="149" t="s">
        <v>130</v>
      </c>
      <c r="C10" s="193">
        <v>0</v>
      </c>
      <c r="D10" s="194">
        <v>0</v>
      </c>
      <c r="E10" s="194">
        <v>0</v>
      </c>
      <c r="F10" s="194">
        <v>0</v>
      </c>
      <c r="G10" s="195">
        <v>0</v>
      </c>
    </row>
    <row r="11" spans="1:7">
      <c r="A11" s="143">
        <v>5</v>
      </c>
      <c r="B11" s="148" t="s">
        <v>131</v>
      </c>
      <c r="C11" s="193">
        <v>0</v>
      </c>
      <c r="D11" s="194">
        <v>0</v>
      </c>
      <c r="E11" s="194">
        <v>0</v>
      </c>
      <c r="F11" s="194">
        <v>0</v>
      </c>
      <c r="G11" s="195">
        <v>0</v>
      </c>
    </row>
    <row r="12" spans="1:7">
      <c r="A12" s="143">
        <v>6</v>
      </c>
      <c r="B12" s="117" t="s">
        <v>113</v>
      </c>
      <c r="C12" s="120">
        <f>SUM(C13:C16)</f>
        <v>18095.509999999998</v>
      </c>
      <c r="D12" s="120">
        <f>SUM(D13:D16)</f>
        <v>0</v>
      </c>
      <c r="E12" s="120">
        <f>SUM(E13:E16)</f>
        <v>0</v>
      </c>
      <c r="F12" s="120">
        <f>SUM(F13:F16)</f>
        <v>0</v>
      </c>
      <c r="G12" s="121">
        <f>SUM(G13:G16)</f>
        <v>47740.419318533328</v>
      </c>
    </row>
    <row r="13" spans="1:7">
      <c r="A13" s="143">
        <v>7</v>
      </c>
      <c r="B13" s="148" t="s">
        <v>70</v>
      </c>
      <c r="C13" s="118">
        <v>18095.509999999998</v>
      </c>
      <c r="D13" s="118">
        <v>0</v>
      </c>
      <c r="E13" s="118">
        <v>0</v>
      </c>
      <c r="F13" s="118">
        <v>0</v>
      </c>
      <c r="G13" s="119">
        <v>47740.419318533328</v>
      </c>
    </row>
    <row r="14" spans="1:7">
      <c r="A14" s="143">
        <v>8</v>
      </c>
      <c r="B14" s="148" t="s">
        <v>129</v>
      </c>
      <c r="C14" s="118">
        <v>0</v>
      </c>
      <c r="D14" s="118">
        <v>0</v>
      </c>
      <c r="E14" s="118">
        <v>0</v>
      </c>
      <c r="F14" s="118">
        <v>0</v>
      </c>
      <c r="G14" s="119">
        <v>0</v>
      </c>
    </row>
    <row r="15" spans="1:7">
      <c r="A15" s="143">
        <v>9</v>
      </c>
      <c r="B15" s="149" t="s">
        <v>130</v>
      </c>
      <c r="C15" s="118">
        <v>0</v>
      </c>
      <c r="D15" s="118">
        <v>0</v>
      </c>
      <c r="E15" s="118">
        <v>0</v>
      </c>
      <c r="F15" s="118">
        <v>0</v>
      </c>
      <c r="G15" s="119">
        <v>0</v>
      </c>
    </row>
    <row r="16" spans="1:7">
      <c r="A16" s="143">
        <v>10</v>
      </c>
      <c r="B16" s="148" t="s">
        <v>131</v>
      </c>
      <c r="C16" s="118">
        <v>0</v>
      </c>
      <c r="D16" s="118">
        <v>0</v>
      </c>
      <c r="E16" s="118">
        <v>0</v>
      </c>
      <c r="F16" s="118">
        <v>0</v>
      </c>
      <c r="G16" s="119">
        <v>0</v>
      </c>
    </row>
    <row r="17" spans="1:7">
      <c r="A17" s="143">
        <v>11</v>
      </c>
      <c r="B17" s="117" t="s">
        <v>48</v>
      </c>
      <c r="C17" s="120">
        <f>SUM(C18:C21)</f>
        <v>722595.97</v>
      </c>
      <c r="D17" s="120">
        <f>SUM(D18:D21)</f>
        <v>0</v>
      </c>
      <c r="E17" s="120">
        <f>SUM(E18:E21)</f>
        <v>0</v>
      </c>
      <c r="F17" s="120">
        <f>SUM(F18:F21)</f>
        <v>0</v>
      </c>
      <c r="G17" s="121">
        <f>SUM(G18:G21)</f>
        <v>232448.87999999998</v>
      </c>
    </row>
    <row r="18" spans="1:7">
      <c r="A18" s="143">
        <v>12</v>
      </c>
      <c r="B18" s="148" t="s">
        <v>70</v>
      </c>
      <c r="C18" s="118">
        <v>722595.97</v>
      </c>
      <c r="D18" s="118"/>
      <c r="E18" s="118">
        <v>0</v>
      </c>
      <c r="F18" s="118">
        <v>0</v>
      </c>
      <c r="G18" s="119">
        <v>232448.87999999998</v>
      </c>
    </row>
    <row r="19" spans="1:7">
      <c r="A19" s="143">
        <v>13</v>
      </c>
      <c r="B19" s="148" t="s">
        <v>129</v>
      </c>
      <c r="C19" s="118">
        <v>0</v>
      </c>
      <c r="D19" s="118">
        <v>0</v>
      </c>
      <c r="E19" s="118">
        <v>0</v>
      </c>
      <c r="F19" s="118">
        <v>0</v>
      </c>
      <c r="G19" s="119">
        <v>0</v>
      </c>
    </row>
    <row r="20" spans="1:7">
      <c r="A20" s="143">
        <v>14</v>
      </c>
      <c r="B20" s="149" t="s">
        <v>130</v>
      </c>
      <c r="C20" s="118">
        <v>0</v>
      </c>
      <c r="D20" s="118">
        <v>0</v>
      </c>
      <c r="E20" s="118">
        <v>0</v>
      </c>
      <c r="F20" s="118">
        <v>0</v>
      </c>
      <c r="G20" s="119">
        <v>0</v>
      </c>
    </row>
    <row r="21" spans="1:7">
      <c r="A21" s="143">
        <v>15</v>
      </c>
      <c r="B21" s="148" t="s">
        <v>131</v>
      </c>
      <c r="C21" s="118">
        <v>0</v>
      </c>
      <c r="D21" s="118">
        <v>0</v>
      </c>
      <c r="E21" s="118">
        <v>0</v>
      </c>
      <c r="F21" s="118">
        <v>0</v>
      </c>
      <c r="G21" s="119">
        <v>0</v>
      </c>
    </row>
    <row r="22" spans="1:7" ht="13.5" thickBot="1">
      <c r="A22" s="143">
        <v>16</v>
      </c>
      <c r="B22" s="150" t="s">
        <v>132</v>
      </c>
      <c r="C22" s="151">
        <f>C7+C12+C17</f>
        <v>1368415.23</v>
      </c>
      <c r="D22" s="151">
        <f t="shared" ref="D22:G22" si="1">D7+D12+D17</f>
        <v>134234.01</v>
      </c>
      <c r="E22" s="151">
        <f t="shared" si="1"/>
        <v>0</v>
      </c>
      <c r="F22" s="151">
        <f t="shared" si="1"/>
        <v>0</v>
      </c>
      <c r="G22" s="151">
        <f t="shared" si="1"/>
        <v>605896.14931853325</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64" bestFit="1" customWidth="1"/>
    <col min="2" max="2" width="89.140625" style="64" bestFit="1" customWidth="1"/>
    <col min="3" max="3" width="15.140625" style="152" customWidth="1"/>
    <col min="4" max="5" width="13.7109375" style="152" customWidth="1"/>
    <col min="6" max="6" width="16.28515625" style="152" customWidth="1"/>
    <col min="7" max="8" width="13.7109375" style="152" customWidth="1"/>
    <col min="9" max="9" width="17.5703125" style="152" customWidth="1"/>
    <col min="10" max="10" width="14.5703125" style="152" customWidth="1"/>
    <col min="11" max="12" width="13.7109375" style="152" customWidth="1"/>
    <col min="13" max="13" width="15" style="152" customWidth="1"/>
    <col min="14" max="15" width="13.7109375" style="152" customWidth="1"/>
    <col min="16" max="17" width="15.7109375" style="152" customWidth="1"/>
    <col min="18" max="18" width="9.140625" style="152"/>
    <col min="19" max="16384" width="9.140625" style="64"/>
  </cols>
  <sheetData>
    <row r="1" spans="1:15">
      <c r="A1" s="64" t="s">
        <v>27</v>
      </c>
      <c r="B1" s="40" t="s">
        <v>153</v>
      </c>
    </row>
    <row r="2" spans="1:15" ht="15">
      <c r="A2" s="64" t="s">
        <v>28</v>
      </c>
      <c r="B2" s="197">
        <v>43830</v>
      </c>
    </row>
    <row r="4" spans="1:15" ht="13.5" thickBot="1">
      <c r="A4" s="88" t="s">
        <v>53</v>
      </c>
      <c r="B4" s="184" t="s">
        <v>26</v>
      </c>
    </row>
    <row r="5" spans="1:15">
      <c r="A5" s="74"/>
      <c r="B5" s="153"/>
      <c r="C5" s="169" t="s">
        <v>0</v>
      </c>
      <c r="D5" s="169" t="s">
        <v>1</v>
      </c>
      <c r="E5" s="169" t="s">
        <v>2</v>
      </c>
      <c r="F5" s="169" t="s">
        <v>3</v>
      </c>
      <c r="G5" s="169" t="s">
        <v>4</v>
      </c>
      <c r="H5" s="169" t="s">
        <v>8</v>
      </c>
      <c r="I5" s="169" t="s">
        <v>12</v>
      </c>
      <c r="J5" s="169" t="s">
        <v>13</v>
      </c>
      <c r="K5" s="169" t="s">
        <v>137</v>
      </c>
      <c r="L5" s="169" t="s">
        <v>14</v>
      </c>
      <c r="M5" s="169" t="s">
        <v>15</v>
      </c>
      <c r="N5" s="169" t="s">
        <v>16</v>
      </c>
      <c r="O5" s="154" t="s">
        <v>17</v>
      </c>
    </row>
    <row r="6" spans="1:15" ht="12.75" customHeight="1">
      <c r="A6" s="75"/>
      <c r="B6" s="77"/>
      <c r="C6" s="261" t="s">
        <v>138</v>
      </c>
      <c r="D6" s="261"/>
      <c r="E6" s="261"/>
      <c r="F6" s="263" t="s">
        <v>56</v>
      </c>
      <c r="G6" s="263"/>
      <c r="H6" s="263"/>
      <c r="I6" s="263"/>
      <c r="J6" s="263"/>
      <c r="K6" s="263"/>
      <c r="L6" s="263"/>
      <c r="M6" s="263" t="s">
        <v>62</v>
      </c>
      <c r="N6" s="263"/>
      <c r="O6" s="262"/>
    </row>
    <row r="7" spans="1:15" ht="15" customHeight="1">
      <c r="A7" s="75"/>
      <c r="B7" s="77"/>
      <c r="C7" s="263" t="s">
        <v>143</v>
      </c>
      <c r="D7" s="263" t="s">
        <v>144</v>
      </c>
      <c r="E7" s="263" t="s">
        <v>55</v>
      </c>
      <c r="F7" s="263" t="s">
        <v>57</v>
      </c>
      <c r="G7" s="263"/>
      <c r="H7" s="263" t="s">
        <v>58</v>
      </c>
      <c r="I7" s="263" t="s">
        <v>59</v>
      </c>
      <c r="J7" s="263"/>
      <c r="K7" s="264" t="s">
        <v>60</v>
      </c>
      <c r="L7" s="264"/>
      <c r="M7" s="261" t="s">
        <v>147</v>
      </c>
      <c r="N7" s="261" t="s">
        <v>148</v>
      </c>
      <c r="O7" s="262" t="s">
        <v>63</v>
      </c>
    </row>
    <row r="8" spans="1:15" ht="25.5">
      <c r="A8" s="75"/>
      <c r="B8" s="77"/>
      <c r="C8" s="263"/>
      <c r="D8" s="263"/>
      <c r="E8" s="263"/>
      <c r="F8" s="174" t="s">
        <v>145</v>
      </c>
      <c r="G8" s="174" t="s">
        <v>146</v>
      </c>
      <c r="H8" s="263"/>
      <c r="I8" s="174" t="s">
        <v>143</v>
      </c>
      <c r="J8" s="174" t="s">
        <v>144</v>
      </c>
      <c r="K8" s="176" t="s">
        <v>150</v>
      </c>
      <c r="L8" s="176" t="s">
        <v>61</v>
      </c>
      <c r="M8" s="261"/>
      <c r="N8" s="261"/>
      <c r="O8" s="262"/>
    </row>
    <row r="9" spans="1:15">
      <c r="A9" s="155"/>
      <c r="B9" s="156" t="s">
        <v>47</v>
      </c>
      <c r="C9" s="157"/>
      <c r="D9" s="157"/>
      <c r="E9" s="158"/>
      <c r="F9" s="159"/>
      <c r="G9" s="159"/>
      <c r="H9" s="76"/>
      <c r="I9" s="76"/>
      <c r="J9" s="76"/>
      <c r="K9" s="76"/>
      <c r="L9" s="76"/>
      <c r="M9" s="159"/>
      <c r="N9" s="159"/>
      <c r="O9" s="160"/>
    </row>
    <row r="10" spans="1:15">
      <c r="A10" s="75">
        <v>1</v>
      </c>
      <c r="B10" s="161" t="s">
        <v>54</v>
      </c>
      <c r="C10" s="162">
        <f>SUM(C11:C17)</f>
        <v>0</v>
      </c>
      <c r="D10" s="162">
        <f>SUM(D11:D17)</f>
        <v>0</v>
      </c>
      <c r="E10" s="162">
        <f>SUM(E11:E17)</f>
        <v>0</v>
      </c>
      <c r="F10" s="163">
        <f t="shared" ref="F10:O10" si="0">SUM(F11:F17)</f>
        <v>0</v>
      </c>
      <c r="G10" s="163">
        <f t="shared" si="0"/>
        <v>0</v>
      </c>
      <c r="H10" s="162">
        <f t="shared" si="0"/>
        <v>0</v>
      </c>
      <c r="I10" s="162">
        <f t="shared" si="0"/>
        <v>0</v>
      </c>
      <c r="J10" s="162">
        <f t="shared" si="0"/>
        <v>0</v>
      </c>
      <c r="K10" s="162">
        <f t="shared" si="0"/>
        <v>0</v>
      </c>
      <c r="L10" s="162">
        <f t="shared" si="0"/>
        <v>0</v>
      </c>
      <c r="M10" s="163">
        <f>SUM(M11:M17)</f>
        <v>0</v>
      </c>
      <c r="N10" s="163">
        <f t="shared" si="0"/>
        <v>0</v>
      </c>
      <c r="O10" s="164">
        <f t="shared" si="0"/>
        <v>0</v>
      </c>
    </row>
    <row r="11" spans="1:15">
      <c r="A11" s="75">
        <v>1.1000000000000001</v>
      </c>
      <c r="B11" s="77"/>
      <c r="C11" s="71"/>
      <c r="D11" s="71"/>
      <c r="E11" s="162">
        <f t="shared" ref="E11:E17" si="1">C11+D11</f>
        <v>0</v>
      </c>
      <c r="F11" s="71"/>
      <c r="G11" s="71"/>
      <c r="H11" s="71"/>
      <c r="I11" s="71"/>
      <c r="J11" s="71"/>
      <c r="K11" s="165"/>
      <c r="L11" s="165"/>
      <c r="M11" s="162">
        <f>C11+F11-H11-I11</f>
        <v>0</v>
      </c>
      <c r="N11" s="162">
        <f>D11+G11+H11-J11+K11-L11</f>
        <v>0</v>
      </c>
      <c r="O11" s="164">
        <f t="shared" ref="O11:O17" si="2">M11+N11</f>
        <v>0</v>
      </c>
    </row>
    <row r="12" spans="1:15">
      <c r="A12" s="75">
        <v>1.2</v>
      </c>
      <c r="B12" s="77"/>
      <c r="C12" s="71"/>
      <c r="D12" s="71"/>
      <c r="E12" s="162">
        <f t="shared" si="1"/>
        <v>0</v>
      </c>
      <c r="F12" s="71"/>
      <c r="G12" s="71"/>
      <c r="H12" s="71"/>
      <c r="I12" s="71"/>
      <c r="J12" s="71"/>
      <c r="K12" s="165"/>
      <c r="L12" s="165"/>
      <c r="M12" s="162">
        <f t="shared" ref="M12:M17" si="3">C12+F12-H12-I12</f>
        <v>0</v>
      </c>
      <c r="N12" s="162">
        <f t="shared" ref="N12:N17" si="4">D12+G12+H12-J12+K12-L12</f>
        <v>0</v>
      </c>
      <c r="O12" s="164">
        <f t="shared" si="2"/>
        <v>0</v>
      </c>
    </row>
    <row r="13" spans="1:15">
      <c r="A13" s="75">
        <v>1.3</v>
      </c>
      <c r="B13" s="77"/>
      <c r="C13" s="71"/>
      <c r="D13" s="71"/>
      <c r="E13" s="162">
        <f t="shared" si="1"/>
        <v>0</v>
      </c>
      <c r="F13" s="71"/>
      <c r="G13" s="71"/>
      <c r="H13" s="71"/>
      <c r="I13" s="71"/>
      <c r="J13" s="71"/>
      <c r="K13" s="165"/>
      <c r="L13" s="165"/>
      <c r="M13" s="162">
        <f t="shared" si="3"/>
        <v>0</v>
      </c>
      <c r="N13" s="162">
        <f t="shared" si="4"/>
        <v>0</v>
      </c>
      <c r="O13" s="164">
        <f t="shared" si="2"/>
        <v>0</v>
      </c>
    </row>
    <row r="14" spans="1:15">
      <c r="A14" s="75">
        <v>1.4</v>
      </c>
      <c r="B14" s="77"/>
      <c r="C14" s="71"/>
      <c r="D14" s="71"/>
      <c r="E14" s="162">
        <f t="shared" si="1"/>
        <v>0</v>
      </c>
      <c r="F14" s="71"/>
      <c r="G14" s="71"/>
      <c r="H14" s="71"/>
      <c r="I14" s="71"/>
      <c r="J14" s="71"/>
      <c r="K14" s="165"/>
      <c r="L14" s="165"/>
      <c r="M14" s="162">
        <f t="shared" si="3"/>
        <v>0</v>
      </c>
      <c r="N14" s="162">
        <f t="shared" si="4"/>
        <v>0</v>
      </c>
      <c r="O14" s="164">
        <f t="shared" si="2"/>
        <v>0</v>
      </c>
    </row>
    <row r="15" spans="1:15">
      <c r="A15" s="75">
        <v>1.5</v>
      </c>
      <c r="B15" s="77"/>
      <c r="C15" s="71"/>
      <c r="D15" s="71"/>
      <c r="E15" s="162">
        <f t="shared" si="1"/>
        <v>0</v>
      </c>
      <c r="F15" s="71"/>
      <c r="G15" s="71"/>
      <c r="H15" s="71"/>
      <c r="I15" s="71"/>
      <c r="J15" s="71"/>
      <c r="K15" s="165"/>
      <c r="L15" s="165"/>
      <c r="M15" s="162">
        <f t="shared" si="3"/>
        <v>0</v>
      </c>
      <c r="N15" s="162">
        <f t="shared" si="4"/>
        <v>0</v>
      </c>
      <c r="O15" s="164">
        <f t="shared" si="2"/>
        <v>0</v>
      </c>
    </row>
    <row r="16" spans="1:15">
      <c r="A16" s="75">
        <v>1.6</v>
      </c>
      <c r="B16" s="77"/>
      <c r="C16" s="71"/>
      <c r="D16" s="71"/>
      <c r="E16" s="162">
        <f t="shared" si="1"/>
        <v>0</v>
      </c>
      <c r="F16" s="71"/>
      <c r="G16" s="71"/>
      <c r="H16" s="71"/>
      <c r="I16" s="71"/>
      <c r="J16" s="71"/>
      <c r="K16" s="165"/>
      <c r="L16" s="165"/>
      <c r="M16" s="162">
        <f>C16+F16-H16-I16</f>
        <v>0</v>
      </c>
      <c r="N16" s="162">
        <f t="shared" si="4"/>
        <v>0</v>
      </c>
      <c r="O16" s="164">
        <f t="shared" si="2"/>
        <v>0</v>
      </c>
    </row>
    <row r="17" spans="1:15">
      <c r="A17" s="75" t="s">
        <v>11</v>
      </c>
      <c r="B17" s="77"/>
      <c r="C17" s="71"/>
      <c r="D17" s="71"/>
      <c r="E17" s="162">
        <f t="shared" si="1"/>
        <v>0</v>
      </c>
      <c r="F17" s="71"/>
      <c r="G17" s="71"/>
      <c r="H17" s="71"/>
      <c r="I17" s="71"/>
      <c r="J17" s="71"/>
      <c r="K17" s="165"/>
      <c r="L17" s="165"/>
      <c r="M17" s="162">
        <f t="shared" si="3"/>
        <v>0</v>
      </c>
      <c r="N17" s="162">
        <f t="shared" si="4"/>
        <v>0</v>
      </c>
      <c r="O17" s="164">
        <f t="shared" si="2"/>
        <v>0</v>
      </c>
    </row>
    <row r="18" spans="1:15">
      <c r="A18" s="155"/>
      <c r="B18" s="90" t="s">
        <v>48</v>
      </c>
      <c r="C18" s="157"/>
      <c r="D18" s="157"/>
      <c r="E18" s="157"/>
      <c r="F18" s="157"/>
      <c r="G18" s="157"/>
      <c r="H18" s="157"/>
      <c r="I18" s="157"/>
      <c r="J18" s="157"/>
      <c r="K18" s="166"/>
      <c r="L18" s="166"/>
      <c r="M18" s="157"/>
      <c r="N18" s="157"/>
      <c r="O18" s="167"/>
    </row>
    <row r="19" spans="1:15">
      <c r="A19" s="75">
        <v>2</v>
      </c>
      <c r="B19" s="168" t="s">
        <v>54</v>
      </c>
      <c r="C19" s="162"/>
      <c r="D19" s="162"/>
      <c r="E19" s="162"/>
      <c r="F19" s="162"/>
      <c r="G19" s="162"/>
      <c r="H19" s="162"/>
      <c r="I19" s="162"/>
      <c r="J19" s="162"/>
      <c r="K19" s="162"/>
      <c r="L19" s="162"/>
      <c r="M19" s="162">
        <f t="shared" ref="M19" si="5">C19+F19-H19-I19</f>
        <v>0</v>
      </c>
      <c r="N19" s="162">
        <f t="shared" ref="N19" si="6">D19+G19+H19-J19+K19-L19</f>
        <v>0</v>
      </c>
      <c r="O19" s="164">
        <f t="shared" ref="O19" si="7">M19+N19</f>
        <v>0</v>
      </c>
    </row>
    <row r="20" spans="1:15">
      <c r="A20" s="90"/>
      <c r="B20" s="90"/>
      <c r="C20" s="108"/>
      <c r="D20" s="108"/>
      <c r="E20" s="108"/>
      <c r="F20" s="108"/>
      <c r="G20" s="108"/>
      <c r="H20" s="108"/>
      <c r="I20" s="108"/>
      <c r="J20" s="108"/>
      <c r="K20" s="108"/>
      <c r="L20" s="108"/>
      <c r="M20" s="108"/>
      <c r="N20" s="108"/>
      <c r="O20" s="108"/>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onBb98ypppWwak3f8N1Q/mgJU8I/GUZVapIUC6VyC3c=</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5EL6yjPY5gshuAYlfjuqlmwW1fyUcZ5unWSro9uHuxs=</DigestValue>
    </Reference>
  </SignedInfo>
  <SignatureValue>meRB4TRzMcEl0tggxiQ1VEgIdbzYk+4E+aRlWqfZZVk7mNRCDAbT+sRI1OWW4Xy7BDuulep0ougD
tYIwmzKh20QEQdpSf1y9jSPvEirwVpGpjgqJp0z+peT5fyBehqoL969iybWieGTvxc021I9SnDZ/
CRYVPtDkhCQ2HF0luREheWkGYrfIFtMtm5httOxoHhpJfzQJ1dAiNQepx/PVPPeJz9GCBY5V80p0
Dx4n07iibiK6eCsW0CKkYe1ve7OzGc+qjevQn4x9sBxNNh5wtu17sxuLTxTRDB2pTpIdfBNAvphL
2E7oSgYMPlD0cMlGIj+cSb6OyPV6RJ5hE0v1lQ==</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lVcRQJaxoRq4ZPgFvWFse8XuwTbygrDRFopAhAhjqEU=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NnUQoI2JKtwuEKwKAE+XdgQcMk1eCxH2GhvSmrT4fMo=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XLxLbrx4l+kK2UY7AoiKkmDHUHK+54aBvTT+28jZC7c=</DigestValue>
      </Reference>
      <Reference URI="/xl/styles.xml?ContentType=application/vnd.openxmlformats-officedocument.spreadsheetml.styles+xml">
        <DigestMethod Algorithm="http://www.w3.org/2001/04/xmlenc#sha256"/>
        <DigestValue>n2P1wxVhwzpulC58XKHU7sICZ0Gq4XoNa1qnruCGhTg=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APaVpMD1U/onfcB7eJFgOeNYI3qUdTwCZE2hCHIJDkE=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ZE4DwkE6qap4ORs9phyCnFlTSu+7AJHupL/R8kUOpEY=</DigestValue>
      </Reference>
      <Reference URI="/xl/worksheets/sheet2.xml?ContentType=application/vnd.openxmlformats-officedocument.spreadsheetml.worksheet+xml">
        <DigestMethod Algorithm="http://www.w3.org/2001/04/xmlenc#sha256"/>
        <DigestValue>NLZp3xFy6nbaBTP3R7CLjdoIDuBQKVg484JBypdnoRM=</DigestValue>
      </Reference>
      <Reference URI="/xl/worksheets/sheet3.xml?ContentType=application/vnd.openxmlformats-officedocument.spreadsheetml.worksheet+xml">
        <DigestMethod Algorithm="http://www.w3.org/2001/04/xmlenc#sha256"/>
        <DigestValue>BsVaG4kCiSw22DZ/TGGCocSq3wV3Lgbgsgu8ReWo2f0=</DigestValue>
      </Reference>
      <Reference URI="/xl/worksheets/sheet4.xml?ContentType=application/vnd.openxmlformats-officedocument.spreadsheetml.worksheet+xml">
        <DigestMethod Algorithm="http://www.w3.org/2001/04/xmlenc#sha256"/>
        <DigestValue>gEpjUmw43P3cd9jCBriTjU+0c9skSzkWplN4J38SmK4=</DigestValue>
      </Reference>
      <Reference URI="/xl/worksheets/sheet5.xml?ContentType=application/vnd.openxmlformats-officedocument.spreadsheetml.worksheet+xml">
        <DigestMethod Algorithm="http://www.w3.org/2001/04/xmlenc#sha256"/>
        <DigestValue>Kr9HBaPNC1DeK2rtdGduqpnpYpsVZ0pt8w4J2QvNAAA=</DigestValue>
      </Reference>
      <Reference URI="/xl/worksheets/sheet6.xml?ContentType=application/vnd.openxmlformats-officedocument.spreadsheetml.worksheet+xml">
        <DigestMethod Algorithm="http://www.w3.org/2001/04/xmlenc#sha256"/>
        <DigestValue>DVOUYZhnALWa1dv69fduNXPbdue99DVpTu6f3xl9ztY=</DigestValue>
      </Reference>
      <Reference URI="/xl/worksheets/sheet7.xml?ContentType=application/vnd.openxmlformats-officedocument.spreadsheetml.worksheet+xml">
        <DigestMethod Algorithm="http://www.w3.org/2001/04/xmlenc#sha256"/>
        <DigestValue>TG3WbO1VzDv35vjeeeFE/2qsoLf0ODKjibYLYxK17qA=</DigestValue>
      </Reference>
      <Reference URI="/xl/worksheets/sheet8.xml?ContentType=application/vnd.openxmlformats-officedocument.spreadsheetml.worksheet+xml">
        <DigestMethod Algorithm="http://www.w3.org/2001/04/xmlenc#sha256"/>
        <DigestValue>Ciel3Uoj+5vQmwDHyIjU7azSC8zOSQ8HCtwkTImVO3Y=</DigestValue>
      </Reference>
      <Reference URI="/xl/worksheets/sheet9.xml?ContentType=application/vnd.openxmlformats-officedocument.spreadsheetml.worksheet+xml">
        <DigestMethod Algorithm="http://www.w3.org/2001/04/xmlenc#sha256"/>
        <DigestValue>F1qvKz8YXwfQKO1+mh23bXR3li+HCpBIvv8YInQHQ1U=</DigestValue>
      </Reference>
    </Manifest>
    <SignatureProperties>
      <SignatureProperty Id="idSignatureTime" Target="#idPackageSignature">
        <mdssi:SignatureTime xmlns:mdssi="http://schemas.openxmlformats.org/package/2006/digital-signature">
          <mdssi:Format>YYYY-MM-DDThh:mm:ssTZD</mdssi:Format>
          <mdssi:Value>2020-05-15T10:38:42Z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2020-05-15T10:38:42Z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/a98vXjxFkX9FD7TdWAtgUJkUQ92PagIrTJ4wNE5UYw=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cotC2nUOdlNI5SX6LfJEMPSxTeXIUXpcT2fVpwbIyUQ=</DigestValue>
    </Reference>
  </SignedInfo>
  <SignatureValue>ZCrK2yUWKhb192WtLWEcUVSJdQRxfp0kizMr18iN8tTgFq/n7eS/kr37ArbhmXZK9jQ7SaZqh/4n
JZnQFB20LunDaZvtloLUVBnNX/zjPobNlvcw901IjKMCBllOiL9Hy+N82st91C2Exthj0FyAsxQ3
6L2VZunJoakjQ+FkxWtKnUf3RugUhfnifDqGM5KkzaNU0/5Zvq354N2e4HDgejDcEZ6JwAsuBgPB
iiEAXdbhjq8JOH+Gu3Nr3DLMqBkGKdJQL+wm8bOEjYWHOP1w/e5W1xlaIc7QRfj2Wr6RRBkYb2Hp
CJRo3hstBy/9XdRvejRPPixW7zUCCsmTRPHVHA==</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lVcRQJaxoRq4ZPgFvWFse8XuwTbygrDRFopAhAhjqEU=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NnUQoI2JKtwuEKwKAE+XdgQcMk1eCxH2GhvSmrT4fMo=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XLxLbrx4l+kK2UY7AoiKkmDHUHK+54aBvTT+28jZC7c=</DigestValue>
      </Reference>
      <Reference URI="/xl/styles.xml?ContentType=application/vnd.openxmlformats-officedocument.spreadsheetml.styles+xml">
        <DigestMethod Algorithm="http://www.w3.org/2001/04/xmlenc#sha256"/>
        <DigestValue>n2P1wxVhwzpulC58XKHU7sICZ0Gq4XoNa1qnruCGhTg=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APaVpMD1U/onfcB7eJFgOeNYI3qUdTwCZE2hCHIJDkE=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ZE4DwkE6qap4ORs9phyCnFlTSu+7AJHupL/R8kUOpEY=</DigestValue>
      </Reference>
      <Reference URI="/xl/worksheets/sheet2.xml?ContentType=application/vnd.openxmlformats-officedocument.spreadsheetml.worksheet+xml">
        <DigestMethod Algorithm="http://www.w3.org/2001/04/xmlenc#sha256"/>
        <DigestValue>NLZp3xFy6nbaBTP3R7CLjdoIDuBQKVg484JBypdnoRM=</DigestValue>
      </Reference>
      <Reference URI="/xl/worksheets/sheet3.xml?ContentType=application/vnd.openxmlformats-officedocument.spreadsheetml.worksheet+xml">
        <DigestMethod Algorithm="http://www.w3.org/2001/04/xmlenc#sha256"/>
        <DigestValue>BsVaG4kCiSw22DZ/TGGCocSq3wV3Lgbgsgu8ReWo2f0=</DigestValue>
      </Reference>
      <Reference URI="/xl/worksheets/sheet4.xml?ContentType=application/vnd.openxmlformats-officedocument.spreadsheetml.worksheet+xml">
        <DigestMethod Algorithm="http://www.w3.org/2001/04/xmlenc#sha256"/>
        <DigestValue>gEpjUmw43P3cd9jCBriTjU+0c9skSzkWplN4J38SmK4=</DigestValue>
      </Reference>
      <Reference URI="/xl/worksheets/sheet5.xml?ContentType=application/vnd.openxmlformats-officedocument.spreadsheetml.worksheet+xml">
        <DigestMethod Algorithm="http://www.w3.org/2001/04/xmlenc#sha256"/>
        <DigestValue>Kr9HBaPNC1DeK2rtdGduqpnpYpsVZ0pt8w4J2QvNAAA=</DigestValue>
      </Reference>
      <Reference URI="/xl/worksheets/sheet6.xml?ContentType=application/vnd.openxmlformats-officedocument.spreadsheetml.worksheet+xml">
        <DigestMethod Algorithm="http://www.w3.org/2001/04/xmlenc#sha256"/>
        <DigestValue>DVOUYZhnALWa1dv69fduNXPbdue99DVpTu6f3xl9ztY=</DigestValue>
      </Reference>
      <Reference URI="/xl/worksheets/sheet7.xml?ContentType=application/vnd.openxmlformats-officedocument.spreadsheetml.worksheet+xml">
        <DigestMethod Algorithm="http://www.w3.org/2001/04/xmlenc#sha256"/>
        <DigestValue>TG3WbO1VzDv35vjeeeFE/2qsoLf0ODKjibYLYxK17qA=</DigestValue>
      </Reference>
      <Reference URI="/xl/worksheets/sheet8.xml?ContentType=application/vnd.openxmlformats-officedocument.spreadsheetml.worksheet+xml">
        <DigestMethod Algorithm="http://www.w3.org/2001/04/xmlenc#sha256"/>
        <DigestValue>Ciel3Uoj+5vQmwDHyIjU7azSC8zOSQ8HCtwkTImVO3Y=</DigestValue>
      </Reference>
      <Reference URI="/xl/worksheets/sheet9.xml?ContentType=application/vnd.openxmlformats-officedocument.spreadsheetml.worksheet+xml">
        <DigestMethod Algorithm="http://www.w3.org/2001/04/xmlenc#sha256"/>
        <DigestValue>F1qvKz8YXwfQKO1+mh23bXR3li+HCpBIvv8YInQHQ1U=</DigestValue>
      </Reference>
    </Manifest>
    <SignatureProperties>
      <SignatureProperty Id="idSignatureTime" Target="#idPackageSignature">
        <mdssi:SignatureTime xmlns:mdssi="http://schemas.openxmlformats.org/package/2006/digital-signature">
          <mdssi:Format>YYYY-MM-DDThh:mm:ssTZD</mdssi:Format>
          <mdssi:Value>2020-05-15T12:46:51Z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2020-05-15T12:46:51Z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2020-05-15T10:38:24Z</dcterms:modified>
</cp:coreProperties>
</file>