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8" i="94" l="1"/>
  <c r="D16" i="94"/>
  <c r="D9" i="94"/>
  <c r="D17" i="94"/>
  <c r="D13" i="94"/>
  <c r="D11" i="94"/>
  <c r="D20" i="94"/>
  <c r="D12" i="94"/>
  <c r="D21" i="94"/>
  <c r="D7" i="94"/>
  <c r="D19" i="94"/>
  <c r="D15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21" i="92" l="1"/>
  <c r="E21" i="92"/>
  <c r="C15" i="69"/>
  <c r="C22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C41" i="69" l="1"/>
  <c r="C33" i="69"/>
</calcChain>
</file>

<file path=xl/sharedStrings.xml><?xml version="1.0" encoding="utf-8"?>
<sst xmlns="http://schemas.openxmlformats.org/spreadsheetml/2006/main" count="752" uniqueCount="516">
  <si>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</si>
  <si>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</si>
  <si>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</si>
  <si>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</si>
  <si>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</si>
  <si>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</si>
  <si>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</si>
  <si>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</si>
  <si>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</si>
  <si>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</si>
  <si>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</si>
  <si>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</si>
  <si>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</si>
  <si>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</si>
  <si>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</si>
  <si>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</si>
  <si>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</si>
  <si>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</si>
  <si>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</si>
  <si>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</si>
  <si>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</si>
  <si>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</si>
  <si>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</si>
  <si>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</si>
  <si>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</si>
  <si>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</si>
  <si>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</si>
  <si>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</si>
  <si>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</si>
  <si>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</si>
  <si>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</si>
  <si>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</si>
  <si>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</si>
  <si>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</si>
  <si>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</si>
  <si>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</si>
  <si>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</si>
  <si>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</si>
  <si>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</si>
  <si>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</si>
  <si>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</si>
  <si>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</si>
  <si>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</si>
  <si>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</si>
  <si>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</si>
  <si>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</si>
  <si>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</si>
  <si>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</si>
  <si>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</si>
  <si>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</si>
  <si>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</si>
  <si>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</si>
  <si>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</si>
  <si>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</si>
  <si>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</si>
  <si>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</si>
  <si>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</si>
  <si>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</si>
  <si>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</si>
  <si>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</si>
  <si>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</si>
  <si>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</si>
  <si>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</si>
  <si>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</si>
  <si>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</si>
  <si>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</si>
  <si>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</si>
  <si>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</si>
  <si>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</si>
  <si>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</si>
  <si>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</si>
  <si>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</si>
  <si>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</si>
  <si>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</si>
  <si>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</si>
  <si>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</si>
  <si>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</si>
  <si>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</si>
  <si>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</si>
  <si>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</si>
  <si>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</si>
  <si>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</si>
  <si>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</si>
  <si>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</si>
  <si>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</si>
  <si>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</si>
  <si>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</si>
  <si>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</si>
  <si>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</si>
  <si>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</si>
  <si>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</si>
  <si>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</si>
  <si>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</si>
  <si>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</si>
  <si>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</si>
  <si>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</si>
  <si>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</si>
  <si>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</si>
  <si>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</si>
  <si>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</si>
  <si>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</si>
  <si>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</si>
  <si>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</si>
  <si>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</si>
  <si>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</si>
  <si>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</si>
  <si>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</si>
  <si>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</si>
  <si>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</si>
  <si>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</si>
  <si>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</si>
  <si>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</si>
  <si>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</si>
  <si>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</si>
  <si>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</si>
  <si>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</si>
  <si>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</si>
  <si>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</si>
  <si>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</si>
  <si>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</si>
  <si>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</si>
  <si>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</si>
  <si>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</si>
  <si>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</si>
  <si>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</si>
  <si>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</si>
  <si>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</si>
  <si>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</si>
  <si>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</si>
  <si>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</si>
  <si>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</si>
  <si>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</si>
  <si>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</si>
  <si>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</si>
  <si>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</si>
  <si>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</si>
  <si>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</si>
  <si>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</si>
  <si>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</si>
  <si>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</si>
  <si>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</si>
  <si>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</si>
  <si>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</si>
  <si>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</si>
  <si>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</si>
  <si>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</si>
  <si>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</si>
  <si>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</si>
  <si>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</si>
  <si>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</si>
  <si>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</si>
  <si>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</si>
  <si>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</si>
  <si>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</si>
  <si>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</si>
  <si>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</si>
  <si>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</si>
  <si>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</si>
  <si>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</si>
  <si>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</si>
  <si>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</si>
  <si>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</si>
  <si>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</si>
  <si>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</si>
  <si>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</si>
  <si>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</si>
  <si>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</si>
  <si>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</si>
  <si>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</si>
  <si>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</si>
  <si>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</si>
  <si>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</si>
  <si>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</si>
  <si>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</si>
  <si>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</si>
  <si>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</si>
  <si>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</si>
  <si>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</si>
  <si>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</si>
  <si>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</si>
  <si>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</si>
  <si>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</si>
  <si>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</si>
  <si>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</si>
  <si>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</si>
  <si>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</si>
  <si>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</si>
  <si>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</si>
  <si>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</si>
  <si>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</si>
  <si>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</si>
  <si>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</si>
  <si>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</si>
  <si>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</si>
  <si>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</si>
  <si>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</si>
  <si>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</si>
  <si>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</si>
  <si>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</si>
  <si>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</si>
  <si>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</si>
  <si>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</si>
  <si>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</si>
  <si>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</si>
  <si>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</si>
  <si>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</si>
  <si>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</si>
  <si>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</si>
  <si>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</si>
  <si>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</si>
  <si>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</si>
  <si>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</si>
  <si>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</si>
  <si>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</si>
  <si>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</si>
  <si>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</si>
  <si>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</si>
  <si>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</si>
  <si>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</si>
  <si>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</si>
  <si>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</si>
  <si>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</si>
  <si>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</si>
  <si>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</si>
  <si>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</si>
  <si>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</si>
  <si>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</si>
  <si>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</si>
  <si>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</si>
  <si>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</si>
  <si>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</si>
  <si>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</si>
  <si>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</si>
  <si>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</si>
  <si>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</si>
  <si>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</si>
  <si>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</si>
  <si>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</si>
  <si>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</si>
  <si>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</si>
  <si>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</si>
  <si>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</si>
  <si>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</si>
  <si>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</si>
  <si>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</si>
  <si>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</si>
  <si>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</si>
  <si>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</si>
  <si>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</si>
  <si>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</si>
  <si>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</si>
  <si>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</si>
  <si>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</si>
  <si>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</si>
  <si>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</si>
  <si>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</si>
  <si>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</si>
  <si>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</si>
  <si>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</si>
  <si>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</si>
  <si>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</si>
  <si>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</si>
  <si>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</si>
  <si>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</si>
  <si>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</si>
  <si>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</si>
  <si>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</si>
  <si>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</si>
  <si>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</si>
  <si>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</si>
  <si>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</si>
  <si>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</si>
  <si>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</si>
  <si>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</si>
  <si>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</si>
  <si>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</si>
  <si>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</si>
  <si>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</si>
  <si>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</si>
  <si>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</si>
  <si>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</si>
  <si>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</si>
  <si>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</si>
  <si>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</si>
  <si>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</si>
  <si>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</si>
  <si>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</si>
  <si>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</si>
  <si>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</si>
  <si>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</si>
  <si>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</si>
  <si>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</si>
  <si>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</si>
  <si>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</si>
  <si>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</si>
  <si>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</si>
  <si>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</si>
  <si>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</si>
  <si>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</si>
  <si>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</si>
  <si>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</si>
  <si>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</si>
  <si>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</si>
  <si>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</si>
  <si>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</si>
  <si>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</si>
  <si>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</si>
  <si>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</si>
  <si>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</si>
  <si>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</si>
  <si>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</si>
  <si>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</si>
  <si>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</si>
  <si>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</si>
  <si>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</si>
  <si>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</si>
  <si>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</si>
  <si>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</si>
  <si>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</si>
  <si>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</si>
  <si>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</si>
  <si>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</si>
  <si>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</si>
  <si>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</si>
  <si>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</si>
  <si>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</si>
  <si>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</si>
  <si>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</si>
  <si>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</si>
  <si>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</si>
  <si>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</si>
  <si>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</si>
  <si>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</si>
  <si>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</si>
  <si>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</si>
  <si>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</si>
  <si>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</si>
  <si>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</si>
  <si>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</si>
  <si>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</si>
  <si>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</si>
  <si>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</si>
  <si>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</si>
  <si>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</si>
  <si>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</si>
  <si>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</si>
  <si>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</si>
  <si>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</si>
  <si>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</si>
  <si>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</si>
  <si>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</si>
  <si>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</si>
  <si>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</si>
  <si>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</si>
  <si>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</si>
  <si>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</si>
  <si>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</si>
  <si>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</si>
  <si>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</si>
  <si>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</si>
  <si>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</si>
  <si>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</si>
  <si>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</si>
  <si>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</si>
  <si>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</si>
  <si>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</si>
  <si>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</si>
  <si>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</si>
  <si>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</si>
  <si>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</si>
  <si>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</si>
  <si>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</si>
  <si>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</si>
  <si>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</si>
  <si>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</si>
  <si>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</si>
  <si>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</si>
  <si>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</si>
  <si>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</si>
  <si>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</si>
  <si>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</si>
  <si>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</si>
  <si>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</si>
  <si>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</si>
  <si>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</si>
  <si>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</si>
  <si>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</si>
  <si>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</si>
  <si>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</si>
  <si>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</si>
  <si>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</si>
  <si>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</si>
  <si>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</si>
  <si>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</si>
  <si>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</si>
  <si>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</si>
  <si>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</si>
  <si>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</si>
  <si>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</si>
  <si>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</si>
  <si>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</si>
  <si>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</si>
  <si>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</si>
  <si>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</si>
  <si>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</si>
  <si>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</si>
  <si>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</si>
  <si>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</si>
  <si>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</si>
  <si>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</si>
  <si>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</si>
  <si>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</si>
  <si>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</si>
  <si>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</si>
  <si>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</si>
  <si>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</si>
  <si>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</si>
  <si>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</si>
  <si>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</si>
  <si>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</si>
  <si>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</si>
  <si>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</si>
  <si>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</si>
  <si>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</si>
  <si>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</si>
  <si>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</si>
  <si>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</si>
  <si>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</si>
  <si>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</si>
  <si>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</si>
  <si>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</si>
  <si>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</si>
  <si>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</si>
  <si>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</si>
  <si>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</si>
  <si>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</si>
  <si>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</si>
  <si>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</si>
  <si>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</si>
  <si>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</si>
  <si>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</si>
  <si>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</si>
  <si>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</si>
  <si>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</si>
  <si>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</si>
  <si>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</si>
  <si>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</si>
  <si>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</si>
  <si>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</si>
  <si>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</si>
  <si>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</si>
  <si>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</si>
  <si>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</si>
  <si>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</si>
  <si>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</si>
  <si>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</si>
  <si>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</si>
  <si>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</si>
  <si>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</si>
  <si>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</si>
  <si>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</si>
  <si>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</si>
  <si>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</si>
  <si>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</si>
  <si>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</si>
  <si>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</si>
  <si>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</si>
  <si>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</si>
  <si>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</si>
  <si>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</si>
  <si>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</si>
  <si>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</si>
  <si>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</si>
  <si>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</si>
  <si>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</si>
  <si>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</si>
  <si>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</si>
  <si>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</si>
  <si>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</si>
  <si>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</si>
  <si>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</si>
  <si>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</si>
  <si>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</si>
  <si>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</si>
  <si>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</si>
  <si>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</si>
  <si>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</si>
  <si>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</si>
  <si>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</si>
  <si>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X</t>
  </si>
  <si>
    <t>მათ შორის სესხების შესაძლო დანაკარგების საერთო რეზერვი</t>
  </si>
  <si>
    <t>მათ შორის COVID 19-თან დაკავშირებული რეზერვი</t>
  </si>
  <si>
    <t>Table 9 (Capital), N39</t>
  </si>
  <si>
    <t>Table 9 (Capital), N37</t>
  </si>
  <si>
    <t>Table 9 (Capital), N2</t>
  </si>
  <si>
    <t>Table 9 (Capital), N3</t>
  </si>
  <si>
    <t>Table 9 (Capital), N5</t>
  </si>
  <si>
    <t>Table 9 (Capital), N6</t>
  </si>
  <si>
    <t>Table 9 (Capital), N5, N8</t>
  </si>
  <si>
    <t>JSC "BasisBank"</t>
  </si>
  <si>
    <t>Zhang Jun</t>
  </si>
  <si>
    <t>David Tsaava</t>
  </si>
  <si>
    <t>www.basisbank.ge</t>
  </si>
  <si>
    <t>Zaiqi Mi</t>
  </si>
  <si>
    <t>Zhou Ning</t>
  </si>
  <si>
    <t>Zaza Robakidze</t>
  </si>
  <si>
    <t>Mia Mi</t>
  </si>
  <si>
    <t>Lia Aslanikashvili</t>
  </si>
  <si>
    <t>David Kakabadze</t>
  </si>
  <si>
    <t>Levan Gardaphkhadze</t>
  </si>
  <si>
    <t>Li Hui</t>
  </si>
  <si>
    <t>George Gabunia</t>
  </si>
  <si>
    <t>Rati Dvaladze</t>
  </si>
  <si>
    <t xml:space="preserve"> "Xinjiang HuaLing Industry &amp; Trade (Group) Co"</t>
  </si>
  <si>
    <t xml:space="preserve">Zaiqi Mi </t>
  </si>
  <si>
    <t>Enhua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</si>
</sst>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7" formatCode="0.000%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165" fontId="2" fillId="0" borderId="3" xfId="20962" applyNumberFormat="1" applyFont="1" applyBorder="1" applyAlignment="1" applyProtection="1">
      <alignment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 applyAlignment="1"/>
    <xf numFmtId="165" fontId="9" fillId="37" borderId="104" xfId="20962" applyNumberFormat="1" applyFont="1" applyFill="1" applyBorder="1" applyAlignment="1"/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2" fillId="0" borderId="3" xfId="20962" applyNumberFormat="1" applyFont="1" applyFill="1" applyBorder="1" applyAlignment="1" applyProtection="1">
      <alignment vertical="center" wrapText="1"/>
      <protection locked="0"/>
    </xf>
    <xf numFmtId="165" fontId="84" fillId="0" borderId="3" xfId="20962" applyNumberFormat="1" applyFont="1" applyFill="1" applyBorder="1" applyAlignment="1" applyProtection="1">
      <alignment vertical="center" wrapText="1"/>
      <protection locked="0"/>
    </xf>
    <xf numFmtId="165" fontId="84" fillId="0" borderId="22" xfId="20962" applyNumberFormat="1" applyFont="1" applyFill="1" applyBorder="1" applyAlignment="1" applyProtection="1">
      <alignment vertical="center" wrapText="1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6" xfId="20962" applyNumberFormat="1" applyFont="1" applyFill="1" applyBorder="1" applyAlignment="1" applyProtection="1">
      <alignment vertical="center"/>
      <protection locked="0"/>
    </xf>
    <xf numFmtId="43" fontId="2" fillId="36" borderId="3" xfId="7" applyFont="1" applyFill="1" applyBorder="1" applyAlignment="1" applyProtection="1">
      <alignment horizontal="right"/>
    </xf>
    <xf numFmtId="43" fontId="2" fillId="36" borderId="22" xfId="7" applyFont="1" applyFill="1" applyBorder="1" applyAlignment="1" applyProtection="1">
      <alignment horizontal="right"/>
    </xf>
    <xf numFmtId="43" fontId="2" fillId="36" borderId="25" xfId="7" applyFont="1" applyFill="1" applyBorder="1" applyAlignment="1" applyProtection="1">
      <alignment horizontal="right"/>
    </xf>
    <xf numFmtId="43" fontId="2" fillId="36" borderId="26" xfId="7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38" fontId="2" fillId="0" borderId="0" xfId="7" applyNumberFormat="1" applyFont="1"/>
    <xf numFmtId="38" fontId="84" fillId="0" borderId="0" xfId="7" applyNumberFormat="1" applyFont="1"/>
    <xf numFmtId="38" fontId="2" fillId="0" borderId="0" xfId="7" applyNumberFormat="1" applyFont="1" applyBorder="1"/>
    <xf numFmtId="38" fontId="84" fillId="0" borderId="0" xfId="7" applyNumberFormat="1" applyFont="1" applyBorder="1"/>
    <xf numFmtId="38" fontId="2" fillId="0" borderId="0" xfId="7" applyNumberFormat="1" applyFont="1" applyFill="1" applyBorder="1" applyProtection="1"/>
    <xf numFmtId="38" fontId="2" fillId="0" borderId="0" xfId="7" applyNumberFormat="1" applyFont="1" applyFill="1" applyBorder="1" applyProtection="1">
      <protection locked="0"/>
    </xf>
    <xf numFmtId="38" fontId="46" fillId="0" borderId="0" xfId="7" applyNumberFormat="1" applyFont="1" applyFill="1" applyBorder="1" applyAlignment="1" applyProtection="1">
      <alignment horizontal="right"/>
      <protection locked="0"/>
    </xf>
    <xf numFmtId="38" fontId="2" fillId="0" borderId="29" xfId="7" applyNumberFormat="1" applyFont="1" applyFill="1" applyBorder="1" applyAlignment="1" applyProtection="1">
      <alignment horizontal="center"/>
    </xf>
    <xf numFmtId="38" fontId="2" fillId="0" borderId="30" xfId="7" applyNumberFormat="1" applyFont="1" applyFill="1" applyBorder="1" applyAlignment="1" applyProtection="1">
      <alignment horizontal="center"/>
    </xf>
    <xf numFmtId="38" fontId="2" fillId="0" borderId="32" xfId="7" applyNumberFormat="1" applyFont="1" applyFill="1" applyBorder="1" applyAlignment="1" applyProtection="1">
      <alignment horizontal="center"/>
    </xf>
    <xf numFmtId="38" fontId="2" fillId="0" borderId="31" xfId="7" applyNumberFormat="1" applyFont="1" applyFill="1" applyBorder="1" applyAlignment="1" applyProtection="1">
      <alignment horizontal="center"/>
    </xf>
    <xf numFmtId="38" fontId="2" fillId="0" borderId="3" xfId="7" applyNumberFormat="1" applyFont="1" applyFill="1" applyBorder="1" applyAlignment="1">
      <alignment horizontal="center" vertical="center" wrapText="1"/>
    </xf>
    <xf numFmtId="38" fontId="2" fillId="0" borderId="22" xfId="7" applyNumberFormat="1" applyFont="1" applyFill="1" applyBorder="1" applyAlignment="1">
      <alignment horizontal="center" vertical="center" wrapText="1"/>
    </xf>
    <xf numFmtId="38" fontId="2" fillId="0" borderId="3" xfId="7" applyNumberFormat="1" applyFont="1" applyFill="1" applyBorder="1" applyAlignment="1" applyProtection="1">
      <alignment horizontal="right"/>
      <protection locked="0"/>
    </xf>
    <xf numFmtId="38" fontId="2" fillId="0" borderId="22" xfId="7" applyNumberFormat="1" applyFont="1" applyFill="1" applyBorder="1" applyAlignment="1" applyProtection="1">
      <alignment horizontal="right"/>
      <protection locked="0"/>
    </xf>
    <xf numFmtId="38" fontId="2" fillId="36" borderId="3" xfId="7" applyNumberFormat="1" applyFont="1" applyFill="1" applyBorder="1" applyAlignment="1" applyProtection="1">
      <alignment horizontal="right"/>
    </xf>
    <xf numFmtId="38" fontId="2" fillId="36" borderId="22" xfId="7" applyNumberFormat="1" applyFont="1" applyFill="1" applyBorder="1" applyAlignment="1" applyProtection="1">
      <alignment horizontal="right"/>
    </xf>
    <xf numFmtId="38" fontId="2" fillId="36" borderId="3" xfId="7" applyNumberFormat="1" applyFont="1" applyFill="1" applyBorder="1" applyAlignment="1">
      <alignment horizontal="right"/>
    </xf>
    <xf numFmtId="38" fontId="2" fillId="3" borderId="3" xfId="7" applyNumberFormat="1" applyFont="1" applyFill="1" applyBorder="1" applyAlignment="1" applyProtection="1">
      <alignment horizontal="right"/>
      <protection locked="0"/>
    </xf>
    <xf numFmtId="38" fontId="2" fillId="3" borderId="3" xfId="7" applyNumberFormat="1" applyFont="1" applyFill="1" applyBorder="1" applyAlignment="1" applyProtection="1">
      <alignment horizontal="right"/>
    </xf>
    <xf numFmtId="38" fontId="2" fillId="3" borderId="22" xfId="7" applyNumberFormat="1" applyFont="1" applyFill="1" applyBorder="1" applyAlignment="1" applyProtection="1">
      <alignment horizontal="right"/>
    </xf>
    <xf numFmtId="38" fontId="45" fillId="0" borderId="3" xfId="7" applyNumberFormat="1" applyFont="1" applyFill="1" applyBorder="1" applyAlignment="1">
      <alignment horizontal="center"/>
    </xf>
    <xf numFmtId="38" fontId="45" fillId="3" borderId="3" xfId="7" applyNumberFormat="1" applyFont="1" applyFill="1" applyBorder="1" applyAlignment="1">
      <alignment horizontal="center"/>
    </xf>
    <xf numFmtId="38" fontId="2" fillId="0" borderId="3" xfId="7" applyNumberFormat="1" applyFont="1" applyFill="1" applyBorder="1" applyAlignment="1" applyProtection="1">
      <alignment horizontal="right" vertical="center"/>
      <protection locked="0"/>
    </xf>
    <xf numFmtId="38" fontId="2" fillId="36" borderId="25" xfId="7" applyNumberFormat="1" applyFont="1" applyFill="1" applyBorder="1" applyAlignment="1">
      <alignment horizontal="right"/>
    </xf>
    <xf numFmtId="38" fontId="2" fillId="36" borderId="25" xfId="7" applyNumberFormat="1" applyFont="1" applyFill="1" applyBorder="1" applyAlignment="1" applyProtection="1">
      <alignment horizontal="right"/>
    </xf>
    <xf numFmtId="38" fontId="2" fillId="36" borderId="26" xfId="7" applyNumberFormat="1" applyFont="1" applyFill="1" applyBorder="1" applyAlignment="1" applyProtection="1">
      <alignment horizontal="right"/>
    </xf>
    <xf numFmtId="43" fontId="2" fillId="0" borderId="3" xfId="7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43" fontId="2" fillId="0" borderId="25" xfId="7" applyFont="1" applyFill="1" applyBorder="1" applyAlignment="1" applyProtection="1">
      <alignment horizontal="right"/>
    </xf>
    <xf numFmtId="14" fontId="104" fillId="0" borderId="19" xfId="0" applyNumberFormat="1" applyFont="1" applyBorder="1" applyAlignment="1">
      <alignment horizontal="center" vertical="center" wrapText="1"/>
    </xf>
    <xf numFmtId="14" fontId="104" fillId="0" borderId="20" xfId="0" applyNumberFormat="1" applyFont="1" applyBorder="1" applyAlignment="1">
      <alignment horizontal="center" vertical="center" wrapText="1"/>
    </xf>
    <xf numFmtId="43" fontId="3" fillId="0" borderId="0" xfId="7" applyFont="1" applyFill="1" applyAlignment="1">
      <alignment horizontal="left" vertical="center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5" fontId="3" fillId="0" borderId="102" xfId="20962" applyNumberFormat="1" applyFont="1" applyFill="1" applyBorder="1" applyAlignment="1">
      <alignment vertical="center"/>
    </xf>
    <xf numFmtId="165" fontId="3" fillId="0" borderId="103" xfId="20962" applyNumberFormat="1" applyFont="1" applyFill="1" applyBorder="1" applyAlignment="1">
      <alignment vertical="center"/>
    </xf>
    <xf numFmtId="164" fontId="3" fillId="0" borderId="66" xfId="7" applyNumberFormat="1" applyFont="1" applyFill="1" applyBorder="1" applyAlignment="1">
      <alignment horizontal="center" vertical="center" wrapText="1"/>
    </xf>
    <xf numFmtId="164" fontId="3" fillId="0" borderId="59" xfId="7" applyNumberFormat="1" applyFont="1" applyFill="1" applyBorder="1" applyAlignment="1">
      <alignment horizontal="center" vertical="center" wrapText="1"/>
    </xf>
    <xf numFmtId="164" fontId="3" fillId="0" borderId="85" xfId="7" applyNumberFormat="1" applyFont="1" applyFill="1" applyBorder="1" applyAlignment="1">
      <alignment horizontal="center" vertical="center" wrapText="1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5" fontId="107" fillId="0" borderId="107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/>
    <xf numFmtId="14" fontId="84" fillId="0" borderId="0" xfId="0" applyNumberFormat="1" applyFont="1"/>
    <xf numFmtId="179" fontId="97" fillId="0" borderId="19" xfId="0" applyNumberFormat="1" applyFont="1" applyFill="1" applyBorder="1" applyAlignment="1">
      <alignment horizontal="left" vertical="center" wrapText="1" inden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0" fontId="2" fillId="0" borderId="10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197" fontId="84" fillId="0" borderId="23" xfId="20962" applyNumberFormat="1" applyFont="1" applyBorder="1" applyAlignment="1"/>
    <xf numFmtId="197" fontId="84" fillId="0" borderId="42" xfId="20962" applyNumberFormat="1" applyFont="1" applyBorder="1" applyAlignme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D15" sqref="D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5" t="s">
        <v>346</v>
      </c>
      <c r="C1" s="189"/>
    </row>
    <row r="2" spans="1:3">
      <c r="A2" s="236">
        <v>1</v>
      </c>
      <c r="B2" s="391" t="s">
        <v>347</v>
      </c>
      <c r="C2" s="95" t="s">
        <v>499</v>
      </c>
    </row>
    <row r="3" spans="1:3">
      <c r="A3" s="236">
        <v>2</v>
      </c>
      <c r="B3" s="392" t="s">
        <v>343</v>
      </c>
      <c r="C3" s="95" t="s">
        <v>500</v>
      </c>
    </row>
    <row r="4" spans="1:3">
      <c r="A4" s="236">
        <v>3</v>
      </c>
      <c r="B4" s="393" t="s">
        <v>348</v>
      </c>
      <c r="C4" s="95" t="s">
        <v>501</v>
      </c>
    </row>
    <row r="5" spans="1:3">
      <c r="A5" s="237">
        <v>4</v>
      </c>
      <c r="B5" s="394" t="s">
        <v>344</v>
      </c>
      <c r="C5" s="95" t="s">
        <v>502</v>
      </c>
    </row>
    <row r="6" spans="1:3" s="238" customFormat="1" ht="45.75" customHeight="1">
      <c r="A6" s="453" t="s">
        <v>422</v>
      </c>
      <c r="B6" s="454"/>
      <c r="C6" s="454"/>
    </row>
    <row r="7" spans="1:3" ht="15">
      <c r="A7" s="239" t="s">
        <v>29</v>
      </c>
      <c r="B7" s="235" t="s">
        <v>345</v>
      </c>
    </row>
    <row r="8" spans="1:3">
      <c r="A8" s="189">
        <v>1</v>
      </c>
      <c r="B8" s="284" t="s">
        <v>20</v>
      </c>
    </row>
    <row r="9" spans="1:3">
      <c r="A9" s="189">
        <v>2</v>
      </c>
      <c r="B9" s="285" t="s">
        <v>21</v>
      </c>
    </row>
    <row r="10" spans="1:3">
      <c r="A10" s="189">
        <v>3</v>
      </c>
      <c r="B10" s="285" t="s">
        <v>22</v>
      </c>
    </row>
    <row r="11" spans="1:3">
      <c r="A11" s="189">
        <v>4</v>
      </c>
      <c r="B11" s="285" t="s">
        <v>23</v>
      </c>
      <c r="C11" s="100"/>
    </row>
    <row r="12" spans="1:3">
      <c r="A12" s="189">
        <v>5</v>
      </c>
      <c r="B12" s="285" t="s">
        <v>24</v>
      </c>
    </row>
    <row r="13" spans="1:3">
      <c r="A13" s="189">
        <v>6</v>
      </c>
      <c r="B13" s="286" t="s">
        <v>355</v>
      </c>
    </row>
    <row r="14" spans="1:3">
      <c r="A14" s="189">
        <v>7</v>
      </c>
      <c r="B14" s="285" t="s">
        <v>349</v>
      </c>
    </row>
    <row r="15" spans="1:3">
      <c r="A15" s="189">
        <v>8</v>
      </c>
      <c r="B15" s="285" t="s">
        <v>350</v>
      </c>
    </row>
    <row r="16" spans="1:3">
      <c r="A16" s="189">
        <v>9</v>
      </c>
      <c r="B16" s="285" t="s">
        <v>25</v>
      </c>
    </row>
    <row r="17" spans="1:2">
      <c r="A17" s="390" t="s">
        <v>421</v>
      </c>
      <c r="B17" s="389" t="s">
        <v>408</v>
      </c>
    </row>
    <row r="18" spans="1:2">
      <c r="A18" s="189">
        <v>10</v>
      </c>
      <c r="B18" s="285" t="s">
        <v>26</v>
      </c>
    </row>
    <row r="19" spans="1:2">
      <c r="A19" s="189">
        <v>11</v>
      </c>
      <c r="B19" s="286" t="s">
        <v>351</v>
      </c>
    </row>
    <row r="20" spans="1:2">
      <c r="A20" s="189">
        <v>12</v>
      </c>
      <c r="B20" s="286" t="s">
        <v>27</v>
      </c>
    </row>
    <row r="21" spans="1:2">
      <c r="A21" s="447">
        <v>13</v>
      </c>
      <c r="B21" s="448" t="s">
        <v>352</v>
      </c>
    </row>
    <row r="22" spans="1:2">
      <c r="A22" s="447">
        <v>14</v>
      </c>
      <c r="B22" s="449" t="s">
        <v>379</v>
      </c>
    </row>
    <row r="23" spans="1:2">
      <c r="A23" s="450">
        <v>15</v>
      </c>
      <c r="B23" s="451" t="s">
        <v>28</v>
      </c>
    </row>
    <row r="24" spans="1:2">
      <c r="A24" s="450">
        <v>15.1</v>
      </c>
      <c r="B24" s="452" t="s">
        <v>435</v>
      </c>
    </row>
    <row r="25" spans="1:2">
      <c r="A25" s="103"/>
      <c r="B25" s="18"/>
    </row>
    <row r="26" spans="1:2">
      <c r="A26" s="103"/>
      <c r="B26" s="1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90" customFormat="1" ht="15.75" customHeight="1">
      <c r="A2" s="90" t="s">
        <v>31</v>
      </c>
      <c r="B2" s="581">
        <v>44012</v>
      </c>
    </row>
    <row r="3" spans="1:3" s="90" customFormat="1" ht="15.75" customHeight="1"/>
    <row r="4" spans="1:3" ht="13.5" thickBot="1">
      <c r="A4" s="103" t="s">
        <v>248</v>
      </c>
      <c r="B4" s="170" t="s">
        <v>247</v>
      </c>
    </row>
    <row r="5" spans="1:3">
      <c r="A5" s="104" t="s">
        <v>6</v>
      </c>
      <c r="B5" s="105"/>
      <c r="C5" s="106" t="s">
        <v>73</v>
      </c>
    </row>
    <row r="6" spans="1:3">
      <c r="A6" s="107">
        <v>1</v>
      </c>
      <c r="B6" s="108" t="s">
        <v>246</v>
      </c>
      <c r="C6" s="109">
        <v>227677816.06</v>
      </c>
    </row>
    <row r="7" spans="1:3">
      <c r="A7" s="107">
        <v>2</v>
      </c>
      <c r="B7" s="110" t="s">
        <v>245</v>
      </c>
      <c r="C7" s="111">
        <v>16181147</v>
      </c>
    </row>
    <row r="8" spans="1:3">
      <c r="A8" s="107">
        <v>3</v>
      </c>
      <c r="B8" s="112" t="s">
        <v>244</v>
      </c>
      <c r="C8" s="111">
        <v>76412652.799999997</v>
      </c>
    </row>
    <row r="9" spans="1:3">
      <c r="A9" s="107">
        <v>4</v>
      </c>
      <c r="B9" s="112" t="s">
        <v>243</v>
      </c>
      <c r="C9" s="111">
        <v>0</v>
      </c>
    </row>
    <row r="10" spans="1:3">
      <c r="A10" s="107">
        <v>5</v>
      </c>
      <c r="B10" s="112" t="s">
        <v>242</v>
      </c>
      <c r="C10" s="111">
        <v>147972979.21000001</v>
      </c>
    </row>
    <row r="11" spans="1:3">
      <c r="A11" s="107">
        <v>6</v>
      </c>
      <c r="B11" s="113" t="s">
        <v>241</v>
      </c>
      <c r="C11" s="111">
        <v>-12888962.949999999</v>
      </c>
    </row>
    <row r="12" spans="1:3" s="79" customFormat="1">
      <c r="A12" s="107">
        <v>7</v>
      </c>
      <c r="B12" s="108" t="s">
        <v>240</v>
      </c>
      <c r="C12" s="114">
        <v>11709414.869999999</v>
      </c>
    </row>
    <row r="13" spans="1:3" s="79" customFormat="1">
      <c r="A13" s="107">
        <v>8</v>
      </c>
      <c r="B13" s="115" t="s">
        <v>239</v>
      </c>
      <c r="C13" s="116">
        <v>9513350.1799999997</v>
      </c>
    </row>
    <row r="14" spans="1:3" s="79" customFormat="1" ht="25.5">
      <c r="A14" s="107">
        <v>9</v>
      </c>
      <c r="B14" s="117" t="s">
        <v>238</v>
      </c>
      <c r="C14" s="116">
        <v>0</v>
      </c>
    </row>
    <row r="15" spans="1:3" s="79" customFormat="1">
      <c r="A15" s="107">
        <v>10</v>
      </c>
      <c r="B15" s="118" t="s">
        <v>237</v>
      </c>
      <c r="C15" s="116">
        <v>2196064.69</v>
      </c>
    </row>
    <row r="16" spans="1:3" s="79" customFormat="1">
      <c r="A16" s="107">
        <v>11</v>
      </c>
      <c r="B16" s="119" t="s">
        <v>236</v>
      </c>
      <c r="C16" s="116">
        <v>0</v>
      </c>
    </row>
    <row r="17" spans="1:3" s="79" customFormat="1">
      <c r="A17" s="107">
        <v>12</v>
      </c>
      <c r="B17" s="118" t="s">
        <v>235</v>
      </c>
      <c r="C17" s="116">
        <v>0</v>
      </c>
    </row>
    <row r="18" spans="1:3" s="79" customFormat="1">
      <c r="A18" s="107">
        <v>13</v>
      </c>
      <c r="B18" s="118" t="s">
        <v>234</v>
      </c>
      <c r="C18" s="116">
        <v>0</v>
      </c>
    </row>
    <row r="19" spans="1:3" s="79" customFormat="1">
      <c r="A19" s="107">
        <v>14</v>
      </c>
      <c r="B19" s="118" t="s">
        <v>233</v>
      </c>
      <c r="C19" s="116">
        <v>0</v>
      </c>
    </row>
    <row r="20" spans="1:3" s="79" customFormat="1">
      <c r="A20" s="107">
        <v>15</v>
      </c>
      <c r="B20" s="118" t="s">
        <v>232</v>
      </c>
      <c r="C20" s="116">
        <v>0</v>
      </c>
    </row>
    <row r="21" spans="1:3" s="79" customFormat="1" ht="25.5">
      <c r="A21" s="107">
        <v>16</v>
      </c>
      <c r="B21" s="117" t="s">
        <v>231</v>
      </c>
      <c r="C21" s="116">
        <v>0</v>
      </c>
    </row>
    <row r="22" spans="1:3" s="79" customFormat="1">
      <c r="A22" s="107">
        <v>17</v>
      </c>
      <c r="B22" s="120" t="s">
        <v>230</v>
      </c>
      <c r="C22" s="116">
        <v>0</v>
      </c>
    </row>
    <row r="23" spans="1:3" s="79" customFormat="1">
      <c r="A23" s="107">
        <v>18</v>
      </c>
      <c r="B23" s="117" t="s">
        <v>229</v>
      </c>
      <c r="C23" s="116">
        <v>0</v>
      </c>
    </row>
    <row r="24" spans="1:3" s="79" customFormat="1" ht="25.5">
      <c r="A24" s="107">
        <v>19</v>
      </c>
      <c r="B24" s="117" t="s">
        <v>206</v>
      </c>
      <c r="C24" s="116">
        <v>0</v>
      </c>
    </row>
    <row r="25" spans="1:3" s="79" customFormat="1">
      <c r="A25" s="107">
        <v>20</v>
      </c>
      <c r="B25" s="121" t="s">
        <v>228</v>
      </c>
      <c r="C25" s="116">
        <v>0</v>
      </c>
    </row>
    <row r="26" spans="1:3" s="79" customFormat="1">
      <c r="A26" s="107">
        <v>21</v>
      </c>
      <c r="B26" s="121" t="s">
        <v>227</v>
      </c>
      <c r="C26" s="116">
        <v>0</v>
      </c>
    </row>
    <row r="27" spans="1:3" s="79" customFormat="1">
      <c r="A27" s="107">
        <v>22</v>
      </c>
      <c r="B27" s="121" t="s">
        <v>226</v>
      </c>
      <c r="C27" s="116">
        <v>0</v>
      </c>
    </row>
    <row r="28" spans="1:3" s="79" customFormat="1">
      <c r="A28" s="107">
        <v>23</v>
      </c>
      <c r="B28" s="122" t="s">
        <v>225</v>
      </c>
      <c r="C28" s="114">
        <v>215968401.19</v>
      </c>
    </row>
    <row r="29" spans="1:3" s="79" customFormat="1">
      <c r="A29" s="123"/>
      <c r="B29" s="124"/>
      <c r="C29" s="116"/>
    </row>
    <row r="30" spans="1:3" s="79" customFormat="1">
      <c r="A30" s="123">
        <v>24</v>
      </c>
      <c r="B30" s="122" t="s">
        <v>224</v>
      </c>
      <c r="C30" s="114">
        <v>0</v>
      </c>
    </row>
    <row r="31" spans="1:3" s="79" customFormat="1">
      <c r="A31" s="123">
        <v>25</v>
      </c>
      <c r="B31" s="112" t="s">
        <v>223</v>
      </c>
      <c r="C31" s="125">
        <v>0</v>
      </c>
    </row>
    <row r="32" spans="1:3" s="79" customFormat="1">
      <c r="A32" s="123">
        <v>26</v>
      </c>
      <c r="B32" s="126" t="s">
        <v>304</v>
      </c>
      <c r="C32" s="116"/>
    </row>
    <row r="33" spans="1:3" s="79" customFormat="1">
      <c r="A33" s="123">
        <v>27</v>
      </c>
      <c r="B33" s="126" t="s">
        <v>222</v>
      </c>
      <c r="C33" s="116"/>
    </row>
    <row r="34" spans="1:3" s="79" customFormat="1">
      <c r="A34" s="123">
        <v>28</v>
      </c>
      <c r="B34" s="112" t="s">
        <v>221</v>
      </c>
      <c r="C34" s="116"/>
    </row>
    <row r="35" spans="1:3" s="79" customFormat="1">
      <c r="A35" s="123">
        <v>29</v>
      </c>
      <c r="B35" s="122" t="s">
        <v>220</v>
      </c>
      <c r="C35" s="114">
        <v>0</v>
      </c>
    </row>
    <row r="36" spans="1:3" s="79" customFormat="1">
      <c r="A36" s="123">
        <v>30</v>
      </c>
      <c r="B36" s="117" t="s">
        <v>219</v>
      </c>
      <c r="C36" s="116"/>
    </row>
    <row r="37" spans="1:3" s="79" customFormat="1">
      <c r="A37" s="123">
        <v>31</v>
      </c>
      <c r="B37" s="118" t="s">
        <v>218</v>
      </c>
      <c r="C37" s="116"/>
    </row>
    <row r="38" spans="1:3" s="79" customFormat="1" ht="25.5">
      <c r="A38" s="123">
        <v>32</v>
      </c>
      <c r="B38" s="117" t="s">
        <v>217</v>
      </c>
      <c r="C38" s="116"/>
    </row>
    <row r="39" spans="1:3" s="79" customFormat="1" ht="25.5">
      <c r="A39" s="123">
        <v>33</v>
      </c>
      <c r="B39" s="117" t="s">
        <v>206</v>
      </c>
      <c r="C39" s="116"/>
    </row>
    <row r="40" spans="1:3" s="79" customFormat="1">
      <c r="A40" s="123">
        <v>34</v>
      </c>
      <c r="B40" s="121" t="s">
        <v>216</v>
      </c>
      <c r="C40" s="116"/>
    </row>
    <row r="41" spans="1:3" s="79" customFormat="1">
      <c r="A41" s="123">
        <v>35</v>
      </c>
      <c r="B41" s="122" t="s">
        <v>215</v>
      </c>
      <c r="C41" s="114">
        <v>0</v>
      </c>
    </row>
    <row r="42" spans="1:3" s="79" customFormat="1">
      <c r="A42" s="123"/>
      <c r="B42" s="124"/>
      <c r="C42" s="116"/>
    </row>
    <row r="43" spans="1:3" s="79" customFormat="1">
      <c r="A43" s="123">
        <v>36</v>
      </c>
      <c r="B43" s="127" t="s">
        <v>214</v>
      </c>
      <c r="C43" s="114">
        <v>31173932.2914</v>
      </c>
    </row>
    <row r="44" spans="1:3" s="79" customFormat="1">
      <c r="A44" s="123">
        <v>37</v>
      </c>
      <c r="B44" s="112" t="s">
        <v>213</v>
      </c>
      <c r="C44" s="116">
        <v>14970480</v>
      </c>
    </row>
    <row r="45" spans="1:3" s="79" customFormat="1">
      <c r="A45" s="123">
        <v>38</v>
      </c>
      <c r="B45" s="112" t="s">
        <v>212</v>
      </c>
      <c r="C45" s="116">
        <v>0</v>
      </c>
    </row>
    <row r="46" spans="1:3" s="79" customFormat="1">
      <c r="A46" s="123">
        <v>39</v>
      </c>
      <c r="B46" s="112" t="s">
        <v>211</v>
      </c>
      <c r="C46" s="116">
        <v>16203452.2914</v>
      </c>
    </row>
    <row r="47" spans="1:3" s="79" customFormat="1">
      <c r="A47" s="123">
        <v>40</v>
      </c>
      <c r="B47" s="127" t="s">
        <v>210</v>
      </c>
      <c r="C47" s="114">
        <v>0</v>
      </c>
    </row>
    <row r="48" spans="1:3" s="79" customFormat="1">
      <c r="A48" s="123">
        <v>41</v>
      </c>
      <c r="B48" s="117" t="s">
        <v>209</v>
      </c>
      <c r="C48" s="116"/>
    </row>
    <row r="49" spans="1:3" s="79" customFormat="1">
      <c r="A49" s="123">
        <v>42</v>
      </c>
      <c r="B49" s="118" t="s">
        <v>208</v>
      </c>
      <c r="C49" s="116"/>
    </row>
    <row r="50" spans="1:3" s="79" customFormat="1">
      <c r="A50" s="123">
        <v>43</v>
      </c>
      <c r="B50" s="117" t="s">
        <v>207</v>
      </c>
      <c r="C50" s="116"/>
    </row>
    <row r="51" spans="1:3" s="79" customFormat="1" ht="25.5">
      <c r="A51" s="123">
        <v>44</v>
      </c>
      <c r="B51" s="117" t="s">
        <v>206</v>
      </c>
      <c r="C51" s="116"/>
    </row>
    <row r="52" spans="1:3" s="79" customFormat="1" ht="13.5" thickBot="1">
      <c r="A52" s="128">
        <v>45</v>
      </c>
      <c r="B52" s="129" t="s">
        <v>205</v>
      </c>
      <c r="C52" s="130">
        <v>31173932.2914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workbookViewId="0">
      <selection activeCell="B2" sqref="B2"/>
    </sheetView>
  </sheetViews>
  <sheetFormatPr defaultColWidth="9.140625" defaultRowHeight="12.75"/>
  <cols>
    <col min="1" max="1" width="9.42578125" style="300" bestFit="1" customWidth="1"/>
    <col min="2" max="2" width="59" style="300" customWidth="1"/>
    <col min="3" max="3" width="12.28515625" style="300" customWidth="1"/>
    <col min="4" max="4" width="14.28515625" style="300" bestFit="1" customWidth="1"/>
    <col min="5" max="16384" width="9.140625" style="300"/>
  </cols>
  <sheetData>
    <row r="1" spans="1:7" ht="15">
      <c r="A1" s="365" t="s">
        <v>30</v>
      </c>
      <c r="B1" s="366" t="str">
        <f>'Info '!C2</f>
        <v>JSC "BasisBank"</v>
      </c>
    </row>
    <row r="2" spans="1:7" s="267" customFormat="1" ht="15.75" customHeight="1">
      <c r="A2" s="267" t="s">
        <v>31</v>
      </c>
      <c r="B2" s="581">
        <v>44012</v>
      </c>
    </row>
    <row r="3" spans="1:7" s="267" customFormat="1" ht="15.75" customHeight="1"/>
    <row r="4" spans="1:7" ht="13.5" thickBot="1">
      <c r="A4" s="327" t="s">
        <v>407</v>
      </c>
      <c r="B4" s="374" t="s">
        <v>408</v>
      </c>
    </row>
    <row r="5" spans="1:7" s="375" customFormat="1" ht="12.75" customHeight="1">
      <c r="A5" s="445"/>
      <c r="B5" s="446" t="s">
        <v>411</v>
      </c>
      <c r="C5" s="367" t="s">
        <v>409</v>
      </c>
      <c r="D5" s="368" t="s">
        <v>410</v>
      </c>
    </row>
    <row r="6" spans="1:7" s="376" customFormat="1">
      <c r="A6" s="369">
        <v>1</v>
      </c>
      <c r="B6" s="441" t="s">
        <v>412</v>
      </c>
      <c r="C6" s="441"/>
      <c r="D6" s="370"/>
    </row>
    <row r="7" spans="1:7" s="376" customFormat="1">
      <c r="A7" s="371" t="s">
        <v>398</v>
      </c>
      <c r="B7" s="442" t="s">
        <v>413</v>
      </c>
      <c r="C7" s="434">
        <v>4.4999999999999998E-2</v>
      </c>
      <c r="D7" s="556">
        <f>C7*'5. RWA '!$C$13</f>
        <v>64365185.638070464</v>
      </c>
      <c r="G7" s="555"/>
    </row>
    <row r="8" spans="1:7" s="376" customFormat="1">
      <c r="A8" s="371" t="s">
        <v>399</v>
      </c>
      <c r="B8" s="442" t="s">
        <v>414</v>
      </c>
      <c r="C8" s="435">
        <v>0.06</v>
      </c>
      <c r="D8" s="556">
        <f>C8*'5. RWA '!$C$13</f>
        <v>85820247.517427281</v>
      </c>
      <c r="G8" s="555"/>
    </row>
    <row r="9" spans="1:7" s="376" customFormat="1">
      <c r="A9" s="371" t="s">
        <v>400</v>
      </c>
      <c r="B9" s="442" t="s">
        <v>415</v>
      </c>
      <c r="C9" s="435">
        <v>0.08</v>
      </c>
      <c r="D9" s="556">
        <f>C9*'5. RWA '!$C$13</f>
        <v>114426996.68990305</v>
      </c>
      <c r="G9" s="555"/>
    </row>
    <row r="10" spans="1:7" s="376" customFormat="1">
      <c r="A10" s="369" t="s">
        <v>401</v>
      </c>
      <c r="B10" s="441" t="s">
        <v>416</v>
      </c>
      <c r="C10" s="436"/>
      <c r="D10" s="557"/>
      <c r="G10" s="555"/>
    </row>
    <row r="11" spans="1:7" s="377" customFormat="1">
      <c r="A11" s="372" t="s">
        <v>402</v>
      </c>
      <c r="B11" s="433" t="s">
        <v>482</v>
      </c>
      <c r="C11" s="437">
        <v>0</v>
      </c>
      <c r="D11" s="556">
        <f>C11*'5. RWA '!$C$13</f>
        <v>0</v>
      </c>
      <c r="G11" s="555"/>
    </row>
    <row r="12" spans="1:7" s="377" customFormat="1">
      <c r="A12" s="372" t="s">
        <v>403</v>
      </c>
      <c r="B12" s="433" t="s">
        <v>417</v>
      </c>
      <c r="C12" s="437">
        <v>0</v>
      </c>
      <c r="D12" s="556">
        <f>C12*'5. RWA '!$C$13</f>
        <v>0</v>
      </c>
      <c r="G12" s="555"/>
    </row>
    <row r="13" spans="1:7" s="377" customFormat="1">
      <c r="A13" s="372" t="s">
        <v>404</v>
      </c>
      <c r="B13" s="433" t="s">
        <v>418</v>
      </c>
      <c r="C13" s="437"/>
      <c r="D13" s="556">
        <f>C13*'5. RWA '!$C$13</f>
        <v>0</v>
      </c>
      <c r="G13" s="555"/>
    </row>
    <row r="14" spans="1:7" s="377" customFormat="1">
      <c r="A14" s="369" t="s">
        <v>405</v>
      </c>
      <c r="B14" s="441" t="s">
        <v>479</v>
      </c>
      <c r="C14" s="438"/>
      <c r="D14" s="557"/>
      <c r="G14" s="555"/>
    </row>
    <row r="15" spans="1:7" s="377" customFormat="1">
      <c r="A15" s="372">
        <v>3.1</v>
      </c>
      <c r="B15" s="433" t="s">
        <v>423</v>
      </c>
      <c r="C15" s="437">
        <v>9.2372459607936476E-3</v>
      </c>
      <c r="D15" s="556">
        <f>C15*'5. RWA '!$C$13</f>
        <v>13212378.912244437</v>
      </c>
      <c r="G15" s="555"/>
    </row>
    <row r="16" spans="1:7" s="377" customFormat="1">
      <c r="A16" s="372">
        <v>3.2</v>
      </c>
      <c r="B16" s="433" t="s">
        <v>424</v>
      </c>
      <c r="C16" s="437">
        <v>1.2338840912432711E-2</v>
      </c>
      <c r="D16" s="556">
        <f>C16*'5. RWA '!$C$13</f>
        <v>17648706.353052229</v>
      </c>
      <c r="G16" s="555"/>
    </row>
    <row r="17" spans="1:7" s="376" customFormat="1">
      <c r="A17" s="372">
        <v>3.3</v>
      </c>
      <c r="B17" s="433" t="s">
        <v>425</v>
      </c>
      <c r="C17" s="437">
        <v>4.312100867818891E-2</v>
      </c>
      <c r="D17" s="556">
        <f>C17*'5. RWA '!$C$13</f>
        <v>61677593.966055036</v>
      </c>
      <c r="G17" s="555"/>
    </row>
    <row r="18" spans="1:7" s="375" customFormat="1" ht="12.75" customHeight="1">
      <c r="A18" s="443"/>
      <c r="B18" s="444" t="s">
        <v>478</v>
      </c>
      <c r="C18" s="439" t="s">
        <v>409</v>
      </c>
      <c r="D18" s="558" t="s">
        <v>410</v>
      </c>
      <c r="G18" s="555"/>
    </row>
    <row r="19" spans="1:7" s="376" customFormat="1">
      <c r="A19" s="373">
        <v>4</v>
      </c>
      <c r="B19" s="433" t="s">
        <v>419</v>
      </c>
      <c r="C19" s="437">
        <f>C7+C11+C12+C13+C15</f>
        <v>5.4237245960793642E-2</v>
      </c>
      <c r="D19" s="556">
        <f>C19*'5. RWA '!$C$13</f>
        <v>77577564.550314903</v>
      </c>
      <c r="G19" s="555"/>
    </row>
    <row r="20" spans="1:7" s="376" customFormat="1">
      <c r="A20" s="373">
        <v>5</v>
      </c>
      <c r="B20" s="433" t="s">
        <v>138</v>
      </c>
      <c r="C20" s="437">
        <f>C8+C11+C12+C13+C16</f>
        <v>7.2338840912432714E-2</v>
      </c>
      <c r="D20" s="556">
        <f>C20*'5. RWA '!$C$13</f>
        <v>103468953.87047952</v>
      </c>
      <c r="G20" s="555"/>
    </row>
    <row r="21" spans="1:7" s="376" customFormat="1" ht="13.5" thickBot="1">
      <c r="A21" s="378" t="s">
        <v>406</v>
      </c>
      <c r="B21" s="379" t="s">
        <v>420</v>
      </c>
      <c r="C21" s="440">
        <f>C9+C11+C12+C13+C17</f>
        <v>0.12312100867818891</v>
      </c>
      <c r="D21" s="559">
        <f>C21*'5. RWA '!$C$13</f>
        <v>176104590.65595809</v>
      </c>
      <c r="G21" s="555"/>
    </row>
    <row r="22" spans="1:7">
      <c r="F22" s="327"/>
    </row>
    <row r="23" spans="1:7" ht="51">
      <c r="B23" s="326" t="s">
        <v>481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7">
      <c r="A1" s="2" t="s">
        <v>30</v>
      </c>
      <c r="B1" s="3" t="str">
        <f>'Info '!C2</f>
        <v>JSC "BasisBank"</v>
      </c>
      <c r="E1" s="4"/>
      <c r="F1" s="4"/>
    </row>
    <row r="2" spans="1:7" s="90" customFormat="1" ht="15.75" customHeight="1">
      <c r="A2" s="2" t="s">
        <v>31</v>
      </c>
      <c r="B2" s="581">
        <v>44012</v>
      </c>
    </row>
    <row r="3" spans="1:7" s="90" customFormat="1" ht="15.75" customHeight="1">
      <c r="A3" s="131"/>
    </row>
    <row r="4" spans="1:7" s="90" customFormat="1" ht="15.75" customHeight="1" thickBot="1">
      <c r="A4" s="90" t="s">
        <v>86</v>
      </c>
      <c r="B4" s="259" t="s">
        <v>288</v>
      </c>
      <c r="D4" s="54" t="s">
        <v>73</v>
      </c>
    </row>
    <row r="5" spans="1:7" ht="25.5">
      <c r="A5" s="132" t="s">
        <v>6</v>
      </c>
      <c r="B5" s="289" t="s">
        <v>342</v>
      </c>
      <c r="C5" s="133" t="s">
        <v>91</v>
      </c>
      <c r="D5" s="134" t="s">
        <v>92</v>
      </c>
      <c r="F5"/>
      <c r="G5"/>
    </row>
    <row r="6" spans="1:7" ht="15">
      <c r="A6" s="96">
        <v>1</v>
      </c>
      <c r="B6" s="135" t="s">
        <v>35</v>
      </c>
      <c r="C6" s="136">
        <v>40973242.056400001</v>
      </c>
      <c r="D6" s="137"/>
      <c r="E6" s="138"/>
      <c r="F6"/>
      <c r="G6"/>
    </row>
    <row r="7" spans="1:7" ht="15">
      <c r="A7" s="96">
        <v>2</v>
      </c>
      <c r="B7" s="139" t="s">
        <v>36</v>
      </c>
      <c r="C7" s="140">
        <v>238439640.34819999</v>
      </c>
      <c r="D7" s="141"/>
      <c r="E7" s="138"/>
      <c r="F7"/>
      <c r="G7"/>
    </row>
    <row r="8" spans="1:7" ht="15">
      <c r="A8" s="96">
        <v>3</v>
      </c>
      <c r="B8" s="139" t="s">
        <v>37</v>
      </c>
      <c r="C8" s="140">
        <v>95162874.484299988</v>
      </c>
      <c r="D8" s="141"/>
      <c r="E8" s="138"/>
      <c r="F8"/>
      <c r="G8"/>
    </row>
    <row r="9" spans="1:7" ht="15">
      <c r="A9" s="96">
        <v>4</v>
      </c>
      <c r="B9" s="139" t="s">
        <v>38</v>
      </c>
      <c r="C9" s="140">
        <v>0</v>
      </c>
      <c r="D9" s="141"/>
      <c r="E9" s="138"/>
      <c r="F9"/>
      <c r="G9"/>
    </row>
    <row r="10" spans="1:7" ht="15">
      <c r="A10" s="96">
        <v>5</v>
      </c>
      <c r="B10" s="139" t="s">
        <v>39</v>
      </c>
      <c r="C10" s="140">
        <v>242314589.5</v>
      </c>
      <c r="D10" s="141"/>
      <c r="E10" s="138"/>
      <c r="F10"/>
      <c r="G10"/>
    </row>
    <row r="11" spans="1:7" ht="15">
      <c r="A11" s="96">
        <v>6.1</v>
      </c>
      <c r="B11" s="260" t="s">
        <v>40</v>
      </c>
      <c r="C11" s="142">
        <v>1037372607.0509999</v>
      </c>
      <c r="D11" s="143"/>
      <c r="E11" s="144"/>
      <c r="F11"/>
      <c r="G11"/>
    </row>
    <row r="12" spans="1:7" ht="15">
      <c r="A12" s="96">
        <v>6.2</v>
      </c>
      <c r="B12" s="261" t="s">
        <v>41</v>
      </c>
      <c r="C12" s="142">
        <v>-64608262.330883369</v>
      </c>
      <c r="D12" s="143"/>
      <c r="E12" s="144"/>
      <c r="F12"/>
      <c r="G12"/>
    </row>
    <row r="13" spans="1:7" ht="15">
      <c r="A13" s="96"/>
      <c r="B13" s="261" t="s">
        <v>490</v>
      </c>
      <c r="C13" s="142">
        <v>15088404.966656812</v>
      </c>
      <c r="D13" s="143" t="s">
        <v>492</v>
      </c>
      <c r="E13" s="144"/>
      <c r="F13"/>
      <c r="G13"/>
    </row>
    <row r="14" spans="1:7" ht="15">
      <c r="A14" s="96"/>
      <c r="B14" s="261" t="s">
        <v>491</v>
      </c>
      <c r="C14" s="142">
        <v>12463533.3300805</v>
      </c>
      <c r="D14" s="143"/>
      <c r="E14" s="144"/>
      <c r="F14"/>
      <c r="G14"/>
    </row>
    <row r="15" spans="1:7" ht="15">
      <c r="A15" s="96">
        <v>6</v>
      </c>
      <c r="B15" s="139" t="s">
        <v>42</v>
      </c>
      <c r="C15" s="145">
        <f>C11+C12</f>
        <v>972764344.7201165</v>
      </c>
      <c r="D15" s="143"/>
      <c r="E15" s="138"/>
      <c r="F15"/>
      <c r="G15"/>
    </row>
    <row r="16" spans="1:7" ht="15">
      <c r="A16" s="96">
        <v>7</v>
      </c>
      <c r="B16" s="139" t="s">
        <v>43</v>
      </c>
      <c r="C16" s="140">
        <v>17426916.9353</v>
      </c>
      <c r="D16" s="141"/>
      <c r="E16" s="138"/>
      <c r="F16"/>
      <c r="G16"/>
    </row>
    <row r="17" spans="1:7" ht="15">
      <c r="A17" s="96">
        <v>8</v>
      </c>
      <c r="B17" s="287" t="s">
        <v>201</v>
      </c>
      <c r="C17" s="140">
        <v>13192769.098000001</v>
      </c>
      <c r="D17" s="141"/>
      <c r="E17" s="138"/>
      <c r="F17"/>
      <c r="G17"/>
    </row>
    <row r="18" spans="1:7" ht="15">
      <c r="A18" s="96">
        <v>9</v>
      </c>
      <c r="B18" s="139" t="s">
        <v>44</v>
      </c>
      <c r="C18" s="140">
        <v>17062704.219999999</v>
      </c>
      <c r="D18" s="141"/>
      <c r="E18" s="138"/>
      <c r="F18"/>
      <c r="G18"/>
    </row>
    <row r="19" spans="1:7" ht="15">
      <c r="A19" s="96">
        <v>10</v>
      </c>
      <c r="B19" s="139" t="s">
        <v>45</v>
      </c>
      <c r="C19" s="140">
        <v>32257229.800000001</v>
      </c>
      <c r="D19" s="141"/>
      <c r="E19" s="138"/>
      <c r="F19"/>
      <c r="G19"/>
    </row>
    <row r="20" spans="1:7" ht="15">
      <c r="A20" s="96">
        <v>10.1</v>
      </c>
      <c r="B20" s="146" t="s">
        <v>88</v>
      </c>
      <c r="C20" s="140">
        <v>2196064.69</v>
      </c>
      <c r="D20" s="147" t="s">
        <v>90</v>
      </c>
      <c r="E20" s="138"/>
      <c r="F20"/>
      <c r="G20"/>
    </row>
    <row r="21" spans="1:7" ht="15">
      <c r="A21" s="96">
        <v>11</v>
      </c>
      <c r="B21" s="148" t="s">
        <v>46</v>
      </c>
      <c r="C21" s="149">
        <v>10141100.464599999</v>
      </c>
      <c r="D21" s="150"/>
      <c r="E21" s="138"/>
      <c r="F21"/>
      <c r="G21"/>
    </row>
    <row r="22" spans="1:7" ht="15">
      <c r="A22" s="96">
        <v>12</v>
      </c>
      <c r="B22" s="151" t="s">
        <v>47</v>
      </c>
      <c r="C22" s="152">
        <f>SUM(C6:C10,C15:C18,C19,C21)</f>
        <v>1679735411.6269166</v>
      </c>
      <c r="D22" s="153"/>
      <c r="E22" s="154"/>
      <c r="F22"/>
      <c r="G22"/>
    </row>
    <row r="23" spans="1:7" ht="15">
      <c r="A23" s="96">
        <v>13</v>
      </c>
      <c r="B23" s="139" t="s">
        <v>49</v>
      </c>
      <c r="C23" s="155">
        <v>67449664.460000008</v>
      </c>
      <c r="D23" s="156"/>
      <c r="E23" s="138"/>
      <c r="F23"/>
      <c r="G23"/>
    </row>
    <row r="24" spans="1:7" ht="15">
      <c r="A24" s="96">
        <v>14</v>
      </c>
      <c r="B24" s="139" t="s">
        <v>50</v>
      </c>
      <c r="C24" s="140">
        <v>199235423.8294</v>
      </c>
      <c r="D24" s="141"/>
      <c r="E24" s="138"/>
      <c r="F24"/>
      <c r="G24"/>
    </row>
    <row r="25" spans="1:7" ht="15">
      <c r="A25" s="96">
        <v>15</v>
      </c>
      <c r="B25" s="139" t="s">
        <v>51</v>
      </c>
      <c r="C25" s="140">
        <v>171998289.4982</v>
      </c>
      <c r="D25" s="141"/>
      <c r="E25" s="138"/>
      <c r="F25"/>
      <c r="G25"/>
    </row>
    <row r="26" spans="1:7" ht="15">
      <c r="A26" s="96">
        <v>16</v>
      </c>
      <c r="B26" s="139" t="s">
        <v>52</v>
      </c>
      <c r="C26" s="140">
        <v>391191757.64969999</v>
      </c>
      <c r="D26" s="141"/>
      <c r="E26" s="138"/>
      <c r="F26"/>
      <c r="G26"/>
    </row>
    <row r="27" spans="1:7" ht="15">
      <c r="A27" s="96">
        <v>17</v>
      </c>
      <c r="B27" s="139" t="s">
        <v>53</v>
      </c>
      <c r="C27" s="140">
        <v>0</v>
      </c>
      <c r="D27" s="141"/>
      <c r="E27" s="138"/>
      <c r="F27"/>
      <c r="G27"/>
    </row>
    <row r="28" spans="1:7" ht="15">
      <c r="A28" s="96">
        <v>18</v>
      </c>
      <c r="B28" s="139" t="s">
        <v>54</v>
      </c>
      <c r="C28" s="140">
        <v>578466110.77830005</v>
      </c>
      <c r="D28" s="141"/>
      <c r="E28" s="138"/>
      <c r="F28"/>
      <c r="G28"/>
    </row>
    <row r="29" spans="1:7" ht="15">
      <c r="A29" s="96">
        <v>19</v>
      </c>
      <c r="B29" s="139" t="s">
        <v>55</v>
      </c>
      <c r="C29" s="140">
        <v>13850250.274799999</v>
      </c>
      <c r="D29" s="141"/>
      <c r="E29" s="138"/>
      <c r="F29"/>
      <c r="G29"/>
    </row>
    <row r="30" spans="1:7" ht="15">
      <c r="A30" s="96">
        <v>20</v>
      </c>
      <c r="B30" s="139" t="s">
        <v>56</v>
      </c>
      <c r="C30" s="140">
        <v>14895614.460300002</v>
      </c>
      <c r="D30" s="141"/>
      <c r="E30" s="138"/>
      <c r="F30"/>
      <c r="G30"/>
    </row>
    <row r="31" spans="1:7" ht="15">
      <c r="A31" s="96">
        <v>21</v>
      </c>
      <c r="B31" s="148" t="s">
        <v>57</v>
      </c>
      <c r="C31" s="149">
        <v>14970480</v>
      </c>
      <c r="D31" s="150"/>
      <c r="E31" s="138"/>
      <c r="F31"/>
      <c r="G31"/>
    </row>
    <row r="32" spans="1:7" ht="15">
      <c r="A32" s="96">
        <v>21.1</v>
      </c>
      <c r="B32" s="157" t="s">
        <v>89</v>
      </c>
      <c r="C32" s="158">
        <v>14970480</v>
      </c>
      <c r="D32" s="159" t="s">
        <v>493</v>
      </c>
      <c r="E32" s="138"/>
      <c r="F32"/>
      <c r="G32"/>
    </row>
    <row r="33" spans="1:7" ht="15">
      <c r="A33" s="96">
        <v>22</v>
      </c>
      <c r="B33" s="151" t="s">
        <v>58</v>
      </c>
      <c r="C33" s="152">
        <f>SUM(C23:C31)</f>
        <v>1452057590.9507</v>
      </c>
      <c r="D33" s="153"/>
      <c r="E33" s="154"/>
      <c r="F33"/>
      <c r="G33"/>
    </row>
    <row r="34" spans="1:7" ht="15">
      <c r="A34" s="96">
        <v>23</v>
      </c>
      <c r="B34" s="148" t="s">
        <v>60</v>
      </c>
      <c r="C34" s="140">
        <v>16181147</v>
      </c>
      <c r="D34" s="141" t="s">
        <v>494</v>
      </c>
      <c r="E34" s="138"/>
      <c r="F34"/>
      <c r="G34"/>
    </row>
    <row r="35" spans="1:7" ht="15">
      <c r="A35" s="96">
        <v>24</v>
      </c>
      <c r="B35" s="148" t="s">
        <v>61</v>
      </c>
      <c r="C35" s="140">
        <v>0</v>
      </c>
      <c r="D35" s="141"/>
      <c r="E35" s="138"/>
      <c r="F35"/>
      <c r="G35"/>
    </row>
    <row r="36" spans="1:7" ht="15">
      <c r="A36" s="96">
        <v>25</v>
      </c>
      <c r="B36" s="148" t="s">
        <v>62</v>
      </c>
      <c r="C36" s="140">
        <v>0</v>
      </c>
      <c r="D36" s="141"/>
      <c r="E36" s="138"/>
      <c r="F36"/>
      <c r="G36"/>
    </row>
    <row r="37" spans="1:7" ht="15">
      <c r="A37" s="96">
        <v>26</v>
      </c>
      <c r="B37" s="148" t="s">
        <v>63</v>
      </c>
      <c r="C37" s="140">
        <v>76412652.799999997</v>
      </c>
      <c r="D37" s="141" t="s">
        <v>495</v>
      </c>
      <c r="E37" s="138"/>
      <c r="F37"/>
      <c r="G37"/>
    </row>
    <row r="38" spans="1:7" ht="15">
      <c r="A38" s="96">
        <v>27</v>
      </c>
      <c r="B38" s="148" t="s">
        <v>64</v>
      </c>
      <c r="C38" s="140">
        <v>138459629.03</v>
      </c>
      <c r="D38" s="141" t="s">
        <v>496</v>
      </c>
      <c r="E38" s="138"/>
      <c r="F38"/>
      <c r="G38"/>
    </row>
    <row r="39" spans="1:7" ht="15">
      <c r="A39" s="96">
        <v>28</v>
      </c>
      <c r="B39" s="148" t="s">
        <v>65</v>
      </c>
      <c r="C39" s="140">
        <v>-12888958.330000006</v>
      </c>
      <c r="D39" s="141" t="s">
        <v>497</v>
      </c>
      <c r="E39" s="138"/>
      <c r="F39"/>
      <c r="G39"/>
    </row>
    <row r="40" spans="1:7" ht="15">
      <c r="A40" s="96">
        <v>29</v>
      </c>
      <c r="B40" s="148" t="s">
        <v>66</v>
      </c>
      <c r="C40" s="140">
        <v>9513350.1799999997</v>
      </c>
      <c r="D40" s="141" t="s">
        <v>498</v>
      </c>
      <c r="E40" s="138"/>
      <c r="F40"/>
      <c r="G40"/>
    </row>
    <row r="41" spans="1:7" ht="15.75" thickBot="1">
      <c r="A41" s="160">
        <v>30</v>
      </c>
      <c r="B41" s="161" t="s">
        <v>269</v>
      </c>
      <c r="C41" s="162">
        <f>SUM(C34:C40)</f>
        <v>227677820.67999998</v>
      </c>
      <c r="D41" s="163"/>
      <c r="E41" s="154"/>
      <c r="F41"/>
      <c r="G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2" bestFit="1" customWidth="1"/>
    <col min="17" max="17" width="14.7109375" style="52" customWidth="1"/>
    <col min="18" max="18" width="13" style="52" bestFit="1" customWidth="1"/>
    <col min="19" max="19" width="34.85546875" style="52" customWidth="1"/>
    <col min="20" max="16384" width="9.140625" style="52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581">
        <v>44012</v>
      </c>
    </row>
    <row r="4" spans="1:19" ht="26.25" thickBot="1">
      <c r="A4" s="4" t="s">
        <v>251</v>
      </c>
      <c r="B4" s="311" t="s">
        <v>377</v>
      </c>
    </row>
    <row r="5" spans="1:19" s="297" customFormat="1">
      <c r="A5" s="292"/>
      <c r="B5" s="293"/>
      <c r="C5" s="294" t="s">
        <v>0</v>
      </c>
      <c r="D5" s="294" t="s">
        <v>1</v>
      </c>
      <c r="E5" s="294" t="s">
        <v>2</v>
      </c>
      <c r="F5" s="294" t="s">
        <v>3</v>
      </c>
      <c r="G5" s="294" t="s">
        <v>4</v>
      </c>
      <c r="H5" s="294" t="s">
        <v>5</v>
      </c>
      <c r="I5" s="294" t="s">
        <v>8</v>
      </c>
      <c r="J5" s="294" t="s">
        <v>9</v>
      </c>
      <c r="K5" s="294" t="s">
        <v>10</v>
      </c>
      <c r="L5" s="294" t="s">
        <v>11</v>
      </c>
      <c r="M5" s="294" t="s">
        <v>12</v>
      </c>
      <c r="N5" s="294" t="s">
        <v>13</v>
      </c>
      <c r="O5" s="294" t="s">
        <v>360</v>
      </c>
      <c r="P5" s="294" t="s">
        <v>361</v>
      </c>
      <c r="Q5" s="294" t="s">
        <v>362</v>
      </c>
      <c r="R5" s="295" t="s">
        <v>363</v>
      </c>
      <c r="S5" s="296" t="s">
        <v>364</v>
      </c>
    </row>
    <row r="6" spans="1:19" s="297" customFormat="1" ht="99" customHeight="1">
      <c r="A6" s="298"/>
      <c r="B6" s="479" t="s">
        <v>365</v>
      </c>
      <c r="C6" s="475">
        <v>0</v>
      </c>
      <c r="D6" s="476"/>
      <c r="E6" s="475">
        <v>0.2</v>
      </c>
      <c r="F6" s="476"/>
      <c r="G6" s="475">
        <v>0.35</v>
      </c>
      <c r="H6" s="476"/>
      <c r="I6" s="475">
        <v>0.5</v>
      </c>
      <c r="J6" s="476"/>
      <c r="K6" s="475">
        <v>0.75</v>
      </c>
      <c r="L6" s="476"/>
      <c r="M6" s="475">
        <v>1</v>
      </c>
      <c r="N6" s="476"/>
      <c r="O6" s="475">
        <v>1.5</v>
      </c>
      <c r="P6" s="476"/>
      <c r="Q6" s="475">
        <v>2.5</v>
      </c>
      <c r="R6" s="476"/>
      <c r="S6" s="477" t="s">
        <v>250</v>
      </c>
    </row>
    <row r="7" spans="1:19" s="297" customFormat="1" ht="30.75" customHeight="1">
      <c r="A7" s="298"/>
      <c r="B7" s="480"/>
      <c r="C7" s="288" t="s">
        <v>253</v>
      </c>
      <c r="D7" s="288" t="s">
        <v>252</v>
      </c>
      <c r="E7" s="288" t="s">
        <v>253</v>
      </c>
      <c r="F7" s="288" t="s">
        <v>252</v>
      </c>
      <c r="G7" s="288" t="s">
        <v>253</v>
      </c>
      <c r="H7" s="288" t="s">
        <v>252</v>
      </c>
      <c r="I7" s="288" t="s">
        <v>253</v>
      </c>
      <c r="J7" s="288" t="s">
        <v>252</v>
      </c>
      <c r="K7" s="288" t="s">
        <v>253</v>
      </c>
      <c r="L7" s="288" t="s">
        <v>252</v>
      </c>
      <c r="M7" s="288" t="s">
        <v>253</v>
      </c>
      <c r="N7" s="288" t="s">
        <v>252</v>
      </c>
      <c r="O7" s="288" t="s">
        <v>253</v>
      </c>
      <c r="P7" s="288" t="s">
        <v>252</v>
      </c>
      <c r="Q7" s="288" t="s">
        <v>253</v>
      </c>
      <c r="R7" s="288" t="s">
        <v>252</v>
      </c>
      <c r="S7" s="478"/>
    </row>
    <row r="8" spans="1:19" s="166" customFormat="1">
      <c r="A8" s="164">
        <v>1</v>
      </c>
      <c r="B8" s="1" t="s">
        <v>94</v>
      </c>
      <c r="C8" s="165">
        <v>267254593.94999999</v>
      </c>
      <c r="D8" s="165"/>
      <c r="E8" s="165">
        <v>0</v>
      </c>
      <c r="F8" s="165"/>
      <c r="G8" s="165">
        <v>0</v>
      </c>
      <c r="H8" s="165"/>
      <c r="I8" s="165">
        <v>0</v>
      </c>
      <c r="J8" s="165"/>
      <c r="K8" s="165">
        <v>0</v>
      </c>
      <c r="L8" s="165"/>
      <c r="M8" s="165">
        <v>205560666.22130001</v>
      </c>
      <c r="N8" s="165"/>
      <c r="O8" s="165">
        <v>0</v>
      </c>
      <c r="P8" s="165"/>
      <c r="Q8" s="165">
        <v>0</v>
      </c>
      <c r="R8" s="165"/>
      <c r="S8" s="312">
        <v>205560666.22130001</v>
      </c>
    </row>
    <row r="9" spans="1:19" s="166" customFormat="1">
      <c r="A9" s="164">
        <v>2</v>
      </c>
      <c r="B9" s="1" t="s">
        <v>95</v>
      </c>
      <c r="C9" s="165">
        <v>0</v>
      </c>
      <c r="D9" s="165"/>
      <c r="E9" s="165">
        <v>0</v>
      </c>
      <c r="F9" s="165"/>
      <c r="G9" s="165">
        <v>0</v>
      </c>
      <c r="H9" s="165"/>
      <c r="I9" s="165">
        <v>0</v>
      </c>
      <c r="J9" s="165"/>
      <c r="K9" s="165">
        <v>0</v>
      </c>
      <c r="L9" s="165"/>
      <c r="M9" s="165">
        <v>0</v>
      </c>
      <c r="N9" s="165"/>
      <c r="O9" s="165">
        <v>0</v>
      </c>
      <c r="P9" s="165"/>
      <c r="Q9" s="165">
        <v>0</v>
      </c>
      <c r="R9" s="165"/>
      <c r="S9" s="312">
        <v>0</v>
      </c>
    </row>
    <row r="10" spans="1:19" s="166" customFormat="1">
      <c r="A10" s="164">
        <v>3</v>
      </c>
      <c r="B10" s="1" t="s">
        <v>271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2">
        <v>0</v>
      </c>
    </row>
    <row r="11" spans="1:19" s="166" customFormat="1">
      <c r="A11" s="164">
        <v>4</v>
      </c>
      <c r="B11" s="1" t="s">
        <v>96</v>
      </c>
      <c r="C11" s="165">
        <v>0</v>
      </c>
      <c r="D11" s="165"/>
      <c r="E11" s="165">
        <v>0</v>
      </c>
      <c r="F11" s="165"/>
      <c r="G11" s="165">
        <v>0</v>
      </c>
      <c r="H11" s="165"/>
      <c r="I11" s="165">
        <v>0</v>
      </c>
      <c r="J11" s="165"/>
      <c r="K11" s="165">
        <v>0</v>
      </c>
      <c r="L11" s="165"/>
      <c r="M11" s="165">
        <v>0</v>
      </c>
      <c r="N11" s="165"/>
      <c r="O11" s="165">
        <v>0</v>
      </c>
      <c r="P11" s="165"/>
      <c r="Q11" s="165">
        <v>0</v>
      </c>
      <c r="R11" s="165"/>
      <c r="S11" s="312">
        <v>0</v>
      </c>
    </row>
    <row r="12" spans="1:19" s="166" customFormat="1">
      <c r="A12" s="164">
        <v>5</v>
      </c>
      <c r="B12" s="1" t="s">
        <v>97</v>
      </c>
      <c r="C12" s="165">
        <v>0</v>
      </c>
      <c r="D12" s="165"/>
      <c r="E12" s="165">
        <v>0</v>
      </c>
      <c r="F12" s="165"/>
      <c r="G12" s="165">
        <v>0</v>
      </c>
      <c r="H12" s="165"/>
      <c r="I12" s="165">
        <v>0</v>
      </c>
      <c r="J12" s="165"/>
      <c r="K12" s="165">
        <v>0</v>
      </c>
      <c r="L12" s="165"/>
      <c r="M12" s="165">
        <v>0</v>
      </c>
      <c r="N12" s="165"/>
      <c r="O12" s="165">
        <v>0</v>
      </c>
      <c r="P12" s="165"/>
      <c r="Q12" s="165">
        <v>0</v>
      </c>
      <c r="R12" s="165"/>
      <c r="S12" s="312">
        <v>0</v>
      </c>
    </row>
    <row r="13" spans="1:19" s="166" customFormat="1">
      <c r="A13" s="164">
        <v>6</v>
      </c>
      <c r="B13" s="1" t="s">
        <v>98</v>
      </c>
      <c r="C13" s="165">
        <v>0</v>
      </c>
      <c r="D13" s="165"/>
      <c r="E13" s="165">
        <v>76848278.185499996</v>
      </c>
      <c r="F13" s="165"/>
      <c r="G13" s="165">
        <v>0</v>
      </c>
      <c r="H13" s="165"/>
      <c r="I13" s="165">
        <v>1479678.8975</v>
      </c>
      <c r="J13" s="165"/>
      <c r="K13" s="165">
        <v>0</v>
      </c>
      <c r="L13" s="165"/>
      <c r="M13" s="165">
        <v>16940543.3761</v>
      </c>
      <c r="N13" s="165"/>
      <c r="O13" s="165">
        <v>0</v>
      </c>
      <c r="P13" s="165"/>
      <c r="Q13" s="165">
        <v>0</v>
      </c>
      <c r="R13" s="165"/>
      <c r="S13" s="312">
        <v>33050038.46195</v>
      </c>
    </row>
    <row r="14" spans="1:19" s="166" customFormat="1">
      <c r="A14" s="164">
        <v>7</v>
      </c>
      <c r="B14" s="1" t="s">
        <v>99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1157691.3599999999</v>
      </c>
      <c r="M14" s="165">
        <v>686425939.22855878</v>
      </c>
      <c r="N14" s="165">
        <v>60048908.04185012</v>
      </c>
      <c r="O14" s="165">
        <v>0</v>
      </c>
      <c r="P14" s="165">
        <v>0</v>
      </c>
      <c r="Q14" s="165">
        <v>0</v>
      </c>
      <c r="R14" s="165">
        <v>0</v>
      </c>
      <c r="S14" s="312">
        <v>747343115.79040885</v>
      </c>
    </row>
    <row r="15" spans="1:19" s="166" customFormat="1">
      <c r="A15" s="164">
        <v>8</v>
      </c>
      <c r="B15" s="1" t="s">
        <v>100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25000</v>
      </c>
      <c r="I15" s="165">
        <v>0</v>
      </c>
      <c r="J15" s="165">
        <v>0</v>
      </c>
      <c r="K15" s="165">
        <v>110893297.6459861</v>
      </c>
      <c r="L15" s="165">
        <v>452176.07069999992</v>
      </c>
      <c r="M15" s="165">
        <v>0</v>
      </c>
      <c r="N15" s="165">
        <v>907147.84</v>
      </c>
      <c r="O15" s="165">
        <v>0</v>
      </c>
      <c r="P15" s="165">
        <v>6066.6900000000023</v>
      </c>
      <c r="Q15" s="165">
        <v>0</v>
      </c>
      <c r="R15" s="165">
        <v>0</v>
      </c>
      <c r="S15" s="312">
        <v>84434103.162514567</v>
      </c>
    </row>
    <row r="16" spans="1:19" s="166" customFormat="1">
      <c r="A16" s="164">
        <v>9</v>
      </c>
      <c r="B16" s="1" t="s">
        <v>101</v>
      </c>
      <c r="C16" s="165">
        <v>0</v>
      </c>
      <c r="D16" s="165">
        <v>0</v>
      </c>
      <c r="E16" s="165">
        <v>0</v>
      </c>
      <c r="F16" s="165">
        <v>0</v>
      </c>
      <c r="G16" s="165">
        <v>36390745.665662102</v>
      </c>
      <c r="H16" s="165">
        <v>0</v>
      </c>
      <c r="I16" s="165">
        <v>1756290.1368668</v>
      </c>
      <c r="J16" s="165">
        <v>0</v>
      </c>
      <c r="K16" s="165">
        <v>0</v>
      </c>
      <c r="L16" s="165">
        <v>0</v>
      </c>
      <c r="M16" s="165">
        <v>284000.88140000001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2">
        <v>13898906.932815136</v>
      </c>
    </row>
    <row r="17" spans="1:19" s="166" customFormat="1">
      <c r="A17" s="164">
        <v>10</v>
      </c>
      <c r="B17" s="1" t="s">
        <v>102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25822860.676518001</v>
      </c>
      <c r="N17" s="165">
        <v>0</v>
      </c>
      <c r="O17" s="165">
        <v>3797860.8422861998</v>
      </c>
      <c r="P17" s="165">
        <v>0</v>
      </c>
      <c r="Q17" s="165">
        <v>0</v>
      </c>
      <c r="R17" s="165">
        <v>0</v>
      </c>
      <c r="S17" s="312">
        <v>31519651.9399473</v>
      </c>
    </row>
    <row r="18" spans="1:19" s="166" customFormat="1">
      <c r="A18" s="164">
        <v>11</v>
      </c>
      <c r="B18" s="1" t="s">
        <v>103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5041.08</v>
      </c>
      <c r="I18" s="165">
        <v>0</v>
      </c>
      <c r="J18" s="165">
        <v>0</v>
      </c>
      <c r="K18" s="165">
        <v>0</v>
      </c>
      <c r="L18" s="165">
        <v>6019.51</v>
      </c>
      <c r="M18" s="165">
        <v>25834307.859501999</v>
      </c>
      <c r="N18" s="165">
        <v>31506.58</v>
      </c>
      <c r="O18" s="165">
        <v>8654915.6053516995</v>
      </c>
      <c r="P18" s="165">
        <v>183208.54209999996</v>
      </c>
      <c r="Q18" s="165">
        <v>6367451.7970000003</v>
      </c>
      <c r="R18" s="165">
        <v>0</v>
      </c>
      <c r="S18" s="312">
        <v>55047909.163679548</v>
      </c>
    </row>
    <row r="19" spans="1:19" s="166" customFormat="1">
      <c r="A19" s="164">
        <v>12</v>
      </c>
      <c r="B19" s="1" t="s">
        <v>104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36476.914999999994</v>
      </c>
      <c r="M19" s="165">
        <v>13787887.3991</v>
      </c>
      <c r="N19" s="165">
        <v>12295900.496529743</v>
      </c>
      <c r="O19" s="165">
        <v>0</v>
      </c>
      <c r="P19" s="165">
        <v>0</v>
      </c>
      <c r="Q19" s="165">
        <v>0</v>
      </c>
      <c r="R19" s="165">
        <v>0</v>
      </c>
      <c r="S19" s="312">
        <v>26111145.581879742</v>
      </c>
    </row>
    <row r="20" spans="1:19" s="166" customFormat="1">
      <c r="A20" s="164">
        <v>13</v>
      </c>
      <c r="B20" s="1" t="s">
        <v>249</v>
      </c>
      <c r="C20" s="165">
        <v>0</v>
      </c>
      <c r="D20" s="165"/>
      <c r="E20" s="165">
        <v>0</v>
      </c>
      <c r="F20" s="165"/>
      <c r="G20" s="165">
        <v>0</v>
      </c>
      <c r="H20" s="165"/>
      <c r="I20" s="165">
        <v>0</v>
      </c>
      <c r="J20" s="165"/>
      <c r="K20" s="165">
        <v>0</v>
      </c>
      <c r="L20" s="165"/>
      <c r="M20" s="165">
        <v>0</v>
      </c>
      <c r="N20" s="165"/>
      <c r="O20" s="165">
        <v>0</v>
      </c>
      <c r="P20" s="165"/>
      <c r="Q20" s="165">
        <v>0</v>
      </c>
      <c r="R20" s="165"/>
      <c r="S20" s="312">
        <v>0</v>
      </c>
    </row>
    <row r="21" spans="1:19" s="166" customFormat="1">
      <c r="A21" s="164">
        <v>14</v>
      </c>
      <c r="B21" s="1" t="s">
        <v>106</v>
      </c>
      <c r="C21" s="165">
        <v>41298242.056400001</v>
      </c>
      <c r="D21" s="165">
        <v>0</v>
      </c>
      <c r="E21" s="165">
        <v>0</v>
      </c>
      <c r="F21" s="165">
        <v>0</v>
      </c>
      <c r="G21" s="165">
        <v>0</v>
      </c>
      <c r="H21" s="165">
        <v>39916.281600000002</v>
      </c>
      <c r="I21" s="165">
        <v>0</v>
      </c>
      <c r="J21" s="165">
        <v>0</v>
      </c>
      <c r="K21" s="165">
        <v>0</v>
      </c>
      <c r="L21" s="165">
        <v>1140451.0350000001</v>
      </c>
      <c r="M21" s="165">
        <v>149418686.55609819</v>
      </c>
      <c r="N21" s="165">
        <v>2693391.597000001</v>
      </c>
      <c r="O21" s="165">
        <v>0</v>
      </c>
      <c r="P21" s="165">
        <v>94743.713999999993</v>
      </c>
      <c r="Q21" s="165">
        <v>17000000</v>
      </c>
      <c r="R21" s="165">
        <v>0</v>
      </c>
      <c r="S21" s="312">
        <v>195623502.69890821</v>
      </c>
    </row>
    <row r="22" spans="1:19" ht="13.5" thickBot="1">
      <c r="A22" s="167"/>
      <c r="B22" s="168" t="s">
        <v>107</v>
      </c>
      <c r="C22" s="169">
        <v>308552836.00639999</v>
      </c>
      <c r="D22" s="169">
        <v>0</v>
      </c>
      <c r="E22" s="169">
        <v>76848278.185499996</v>
      </c>
      <c r="F22" s="169">
        <v>0</v>
      </c>
      <c r="G22" s="169">
        <v>36390745.665662102</v>
      </c>
      <c r="H22" s="169">
        <v>69957.361600000004</v>
      </c>
      <c r="I22" s="169">
        <v>3235969.0343668</v>
      </c>
      <c r="J22" s="169">
        <v>0</v>
      </c>
      <c r="K22" s="169">
        <v>110893297.6459861</v>
      </c>
      <c r="L22" s="169">
        <v>2792814.8907000003</v>
      </c>
      <c r="M22" s="169">
        <v>1124074892.1985767</v>
      </c>
      <c r="N22" s="169">
        <v>75976854.555379868</v>
      </c>
      <c r="O22" s="169">
        <v>12452776.447637899</v>
      </c>
      <c r="P22" s="169">
        <v>284018.94609999994</v>
      </c>
      <c r="Q22" s="169">
        <v>23367451.796999998</v>
      </c>
      <c r="R22" s="169">
        <v>0</v>
      </c>
      <c r="S22" s="313">
        <v>1392589039.9534035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2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581">
        <v>44012</v>
      </c>
    </row>
    <row r="4" spans="1:22" ht="13.5" thickBot="1">
      <c r="A4" s="4" t="s">
        <v>368</v>
      </c>
      <c r="B4" s="170" t="s">
        <v>93</v>
      </c>
      <c r="V4" s="54" t="s">
        <v>73</v>
      </c>
    </row>
    <row r="5" spans="1:22" ht="12.75" customHeight="1">
      <c r="A5" s="171"/>
      <c r="B5" s="172"/>
      <c r="C5" s="481" t="s">
        <v>279</v>
      </c>
      <c r="D5" s="482"/>
      <c r="E5" s="482"/>
      <c r="F5" s="482"/>
      <c r="G5" s="482"/>
      <c r="H5" s="482"/>
      <c r="I5" s="482"/>
      <c r="J5" s="482"/>
      <c r="K5" s="482"/>
      <c r="L5" s="483"/>
      <c r="M5" s="484" t="s">
        <v>280</v>
      </c>
      <c r="N5" s="485"/>
      <c r="O5" s="485"/>
      <c r="P5" s="485"/>
      <c r="Q5" s="485"/>
      <c r="R5" s="485"/>
      <c r="S5" s="486"/>
      <c r="T5" s="489" t="s">
        <v>366</v>
      </c>
      <c r="U5" s="489" t="s">
        <v>367</v>
      </c>
      <c r="V5" s="487" t="s">
        <v>119</v>
      </c>
    </row>
    <row r="6" spans="1:22" s="102" customFormat="1" ht="102">
      <c r="A6" s="99"/>
      <c r="B6" s="173"/>
      <c r="C6" s="174" t="s">
        <v>108</v>
      </c>
      <c r="D6" s="264" t="s">
        <v>109</v>
      </c>
      <c r="E6" s="201" t="s">
        <v>282</v>
      </c>
      <c r="F6" s="201" t="s">
        <v>283</v>
      </c>
      <c r="G6" s="264" t="s">
        <v>286</v>
      </c>
      <c r="H6" s="264" t="s">
        <v>281</v>
      </c>
      <c r="I6" s="264" t="s">
        <v>110</v>
      </c>
      <c r="J6" s="264" t="s">
        <v>111</v>
      </c>
      <c r="K6" s="175" t="s">
        <v>112</v>
      </c>
      <c r="L6" s="176" t="s">
        <v>113</v>
      </c>
      <c r="M6" s="174" t="s">
        <v>284</v>
      </c>
      <c r="N6" s="175" t="s">
        <v>114</v>
      </c>
      <c r="O6" s="175" t="s">
        <v>115</v>
      </c>
      <c r="P6" s="175" t="s">
        <v>116</v>
      </c>
      <c r="Q6" s="175" t="s">
        <v>117</v>
      </c>
      <c r="R6" s="175" t="s">
        <v>118</v>
      </c>
      <c r="S6" s="290" t="s">
        <v>285</v>
      </c>
      <c r="T6" s="490"/>
      <c r="U6" s="490"/>
      <c r="V6" s="488"/>
    </row>
    <row r="7" spans="1:22" s="166" customFormat="1">
      <c r="A7" s="177">
        <v>1</v>
      </c>
      <c r="B7" s="1" t="s">
        <v>94</v>
      </c>
      <c r="C7" s="178"/>
      <c r="D7" s="165">
        <v>0</v>
      </c>
      <c r="E7" s="165"/>
      <c r="F7" s="165"/>
      <c r="G7" s="165"/>
      <c r="H7" s="165"/>
      <c r="I7" s="165"/>
      <c r="J7" s="165"/>
      <c r="K7" s="165"/>
      <c r="L7" s="179"/>
      <c r="M7" s="178"/>
      <c r="N7" s="165"/>
      <c r="O7" s="165"/>
      <c r="P7" s="165"/>
      <c r="Q7" s="165"/>
      <c r="R7" s="165"/>
      <c r="S7" s="179"/>
      <c r="T7" s="299">
        <v>0</v>
      </c>
      <c r="U7" s="299"/>
      <c r="V7" s="180">
        <v>0</v>
      </c>
    </row>
    <row r="8" spans="1:22" s="166" customFormat="1">
      <c r="A8" s="177">
        <v>2</v>
      </c>
      <c r="B8" s="1" t="s">
        <v>95</v>
      </c>
      <c r="C8" s="178"/>
      <c r="D8" s="165">
        <v>0</v>
      </c>
      <c r="E8" s="165"/>
      <c r="F8" s="165"/>
      <c r="G8" s="165"/>
      <c r="H8" s="165"/>
      <c r="I8" s="165"/>
      <c r="J8" s="165"/>
      <c r="K8" s="165"/>
      <c r="L8" s="179"/>
      <c r="M8" s="178"/>
      <c r="N8" s="165"/>
      <c r="O8" s="165"/>
      <c r="P8" s="165"/>
      <c r="Q8" s="165"/>
      <c r="R8" s="165"/>
      <c r="S8" s="179"/>
      <c r="T8" s="299">
        <v>0</v>
      </c>
      <c r="U8" s="299"/>
      <c r="V8" s="180">
        <v>0</v>
      </c>
    </row>
    <row r="9" spans="1:22" s="166" customFormat="1">
      <c r="A9" s="177">
        <v>3</v>
      </c>
      <c r="B9" s="1" t="s">
        <v>272</v>
      </c>
      <c r="C9" s="178"/>
      <c r="D9" s="165">
        <v>0</v>
      </c>
      <c r="E9" s="165"/>
      <c r="F9" s="165"/>
      <c r="G9" s="165"/>
      <c r="H9" s="165"/>
      <c r="I9" s="165"/>
      <c r="J9" s="165"/>
      <c r="K9" s="165"/>
      <c r="L9" s="179"/>
      <c r="M9" s="178"/>
      <c r="N9" s="165"/>
      <c r="O9" s="165"/>
      <c r="P9" s="165"/>
      <c r="Q9" s="165"/>
      <c r="R9" s="165"/>
      <c r="S9" s="179"/>
      <c r="T9" s="299">
        <v>0</v>
      </c>
      <c r="U9" s="299"/>
      <c r="V9" s="180">
        <v>0</v>
      </c>
    </row>
    <row r="10" spans="1:22" s="166" customFormat="1">
      <c r="A10" s="177">
        <v>4</v>
      </c>
      <c r="B10" s="1" t="s">
        <v>96</v>
      </c>
      <c r="C10" s="178"/>
      <c r="D10" s="165">
        <v>0</v>
      </c>
      <c r="E10" s="165"/>
      <c r="F10" s="165"/>
      <c r="G10" s="165"/>
      <c r="H10" s="165"/>
      <c r="I10" s="165"/>
      <c r="J10" s="165"/>
      <c r="K10" s="165"/>
      <c r="L10" s="179"/>
      <c r="M10" s="178"/>
      <c r="N10" s="165"/>
      <c r="O10" s="165"/>
      <c r="P10" s="165"/>
      <c r="Q10" s="165"/>
      <c r="R10" s="165"/>
      <c r="S10" s="179"/>
      <c r="T10" s="299">
        <v>0</v>
      </c>
      <c r="U10" s="299"/>
      <c r="V10" s="180">
        <v>0</v>
      </c>
    </row>
    <row r="11" spans="1:22" s="166" customFormat="1">
      <c r="A11" s="177">
        <v>5</v>
      </c>
      <c r="B11" s="1" t="s">
        <v>97</v>
      </c>
      <c r="C11" s="178"/>
      <c r="D11" s="165">
        <v>0</v>
      </c>
      <c r="E11" s="165"/>
      <c r="F11" s="165"/>
      <c r="G11" s="165"/>
      <c r="H11" s="165"/>
      <c r="I11" s="165"/>
      <c r="J11" s="165"/>
      <c r="K11" s="165"/>
      <c r="L11" s="179"/>
      <c r="M11" s="178"/>
      <c r="N11" s="165"/>
      <c r="O11" s="165"/>
      <c r="P11" s="165"/>
      <c r="Q11" s="165"/>
      <c r="R11" s="165"/>
      <c r="S11" s="179"/>
      <c r="T11" s="299">
        <v>0</v>
      </c>
      <c r="U11" s="299"/>
      <c r="V11" s="180">
        <v>0</v>
      </c>
    </row>
    <row r="12" spans="1:22" s="166" customFormat="1">
      <c r="A12" s="177">
        <v>6</v>
      </c>
      <c r="B12" s="1" t="s">
        <v>98</v>
      </c>
      <c r="C12" s="178"/>
      <c r="D12" s="165">
        <v>0</v>
      </c>
      <c r="E12" s="165"/>
      <c r="F12" s="165"/>
      <c r="G12" s="165"/>
      <c r="H12" s="165"/>
      <c r="I12" s="165"/>
      <c r="J12" s="165"/>
      <c r="K12" s="165"/>
      <c r="L12" s="179"/>
      <c r="M12" s="178"/>
      <c r="N12" s="165"/>
      <c r="O12" s="165"/>
      <c r="P12" s="165"/>
      <c r="Q12" s="165"/>
      <c r="R12" s="165"/>
      <c r="S12" s="179"/>
      <c r="T12" s="299">
        <v>0</v>
      </c>
      <c r="U12" s="299"/>
      <c r="V12" s="180">
        <v>0</v>
      </c>
    </row>
    <row r="13" spans="1:22" s="166" customFormat="1">
      <c r="A13" s="177">
        <v>7</v>
      </c>
      <c r="B13" s="1" t="s">
        <v>99</v>
      </c>
      <c r="C13" s="178"/>
      <c r="D13" s="165">
        <v>62155200.801195398</v>
      </c>
      <c r="E13" s="165"/>
      <c r="F13" s="165"/>
      <c r="G13" s="165"/>
      <c r="H13" s="165"/>
      <c r="I13" s="165"/>
      <c r="J13" s="165"/>
      <c r="K13" s="165"/>
      <c r="L13" s="179"/>
      <c r="M13" s="178"/>
      <c r="N13" s="165"/>
      <c r="O13" s="165"/>
      <c r="P13" s="165"/>
      <c r="Q13" s="165"/>
      <c r="R13" s="165"/>
      <c r="S13" s="179"/>
      <c r="T13" s="299">
        <v>50635704.4807221</v>
      </c>
      <c r="U13" s="299">
        <v>11519496.3204733</v>
      </c>
      <c r="V13" s="180">
        <v>62155200.801195398</v>
      </c>
    </row>
    <row r="14" spans="1:22" s="166" customFormat="1">
      <c r="A14" s="177">
        <v>8</v>
      </c>
      <c r="B14" s="1" t="s">
        <v>100</v>
      </c>
      <c r="C14" s="178"/>
      <c r="D14" s="165">
        <v>1126415.2628407499</v>
      </c>
      <c r="E14" s="165"/>
      <c r="F14" s="165"/>
      <c r="G14" s="165"/>
      <c r="H14" s="165"/>
      <c r="I14" s="165"/>
      <c r="J14" s="165"/>
      <c r="K14" s="165"/>
      <c r="L14" s="179"/>
      <c r="M14" s="178"/>
      <c r="N14" s="165"/>
      <c r="O14" s="165"/>
      <c r="P14" s="165"/>
      <c r="Q14" s="165"/>
      <c r="R14" s="165"/>
      <c r="S14" s="179"/>
      <c r="T14" s="299">
        <v>444145.71175409999</v>
      </c>
      <c r="U14" s="299">
        <v>682269.55108665</v>
      </c>
      <c r="V14" s="180">
        <v>1126415.2628407499</v>
      </c>
    </row>
    <row r="15" spans="1:22" s="166" customFormat="1">
      <c r="A15" s="177">
        <v>9</v>
      </c>
      <c r="B15" s="1" t="s">
        <v>101</v>
      </c>
      <c r="C15" s="178"/>
      <c r="D15" s="165">
        <v>0</v>
      </c>
      <c r="E15" s="165"/>
      <c r="F15" s="165"/>
      <c r="G15" s="165"/>
      <c r="H15" s="165"/>
      <c r="I15" s="165"/>
      <c r="J15" s="165"/>
      <c r="K15" s="165"/>
      <c r="L15" s="179"/>
      <c r="M15" s="178"/>
      <c r="N15" s="165"/>
      <c r="O15" s="165"/>
      <c r="P15" s="165"/>
      <c r="Q15" s="165"/>
      <c r="R15" s="165"/>
      <c r="S15" s="179"/>
      <c r="T15" s="299">
        <v>0</v>
      </c>
      <c r="U15" s="299">
        <v>0</v>
      </c>
      <c r="V15" s="180">
        <v>0</v>
      </c>
    </row>
    <row r="16" spans="1:22" s="166" customFormat="1">
      <c r="A16" s="177">
        <v>10</v>
      </c>
      <c r="B16" s="1" t="s">
        <v>102</v>
      </c>
      <c r="C16" s="178"/>
      <c r="D16" s="165">
        <v>0</v>
      </c>
      <c r="E16" s="165"/>
      <c r="F16" s="165"/>
      <c r="G16" s="165"/>
      <c r="H16" s="165"/>
      <c r="I16" s="165"/>
      <c r="J16" s="165"/>
      <c r="K16" s="165"/>
      <c r="L16" s="179"/>
      <c r="M16" s="178"/>
      <c r="N16" s="165"/>
      <c r="O16" s="165"/>
      <c r="P16" s="165"/>
      <c r="Q16" s="165"/>
      <c r="R16" s="165"/>
      <c r="S16" s="179"/>
      <c r="T16" s="299">
        <v>0</v>
      </c>
      <c r="U16" s="299"/>
      <c r="V16" s="180">
        <v>0</v>
      </c>
    </row>
    <row r="17" spans="1:22" s="166" customFormat="1">
      <c r="A17" s="177">
        <v>11</v>
      </c>
      <c r="B17" s="1" t="s">
        <v>103</v>
      </c>
      <c r="C17" s="178"/>
      <c r="D17" s="165">
        <v>4742508.1360446997</v>
      </c>
      <c r="E17" s="165"/>
      <c r="F17" s="165"/>
      <c r="G17" s="165"/>
      <c r="H17" s="165"/>
      <c r="I17" s="165"/>
      <c r="J17" s="165"/>
      <c r="K17" s="165"/>
      <c r="L17" s="179"/>
      <c r="M17" s="178"/>
      <c r="N17" s="165"/>
      <c r="O17" s="165"/>
      <c r="P17" s="165"/>
      <c r="Q17" s="165"/>
      <c r="R17" s="165"/>
      <c r="S17" s="179"/>
      <c r="T17" s="299">
        <v>4742508.1360446997</v>
      </c>
      <c r="U17" s="299">
        <v>0</v>
      </c>
      <c r="V17" s="180">
        <v>4742508.1360446997</v>
      </c>
    </row>
    <row r="18" spans="1:22" s="166" customFormat="1">
      <c r="A18" s="177">
        <v>12</v>
      </c>
      <c r="B18" s="1" t="s">
        <v>104</v>
      </c>
      <c r="C18" s="178"/>
      <c r="D18" s="165">
        <v>2901656.3368941001</v>
      </c>
      <c r="E18" s="165"/>
      <c r="F18" s="165"/>
      <c r="G18" s="165"/>
      <c r="H18" s="165"/>
      <c r="I18" s="165"/>
      <c r="J18" s="165"/>
      <c r="K18" s="165"/>
      <c r="L18" s="179"/>
      <c r="M18" s="178"/>
      <c r="N18" s="165"/>
      <c r="O18" s="165"/>
      <c r="P18" s="165"/>
      <c r="Q18" s="165"/>
      <c r="R18" s="165"/>
      <c r="S18" s="179"/>
      <c r="T18" s="299">
        <v>660288.75199999998</v>
      </c>
      <c r="U18" s="299">
        <v>2241367.5848941002</v>
      </c>
      <c r="V18" s="180">
        <v>2901656.3368941001</v>
      </c>
    </row>
    <row r="19" spans="1:22" s="166" customFormat="1">
      <c r="A19" s="177">
        <v>13</v>
      </c>
      <c r="B19" s="1" t="s">
        <v>105</v>
      </c>
      <c r="C19" s="178"/>
      <c r="D19" s="165">
        <v>0</v>
      </c>
      <c r="E19" s="165"/>
      <c r="F19" s="165"/>
      <c r="G19" s="165"/>
      <c r="H19" s="165"/>
      <c r="I19" s="165"/>
      <c r="J19" s="165"/>
      <c r="K19" s="165"/>
      <c r="L19" s="179"/>
      <c r="M19" s="178"/>
      <c r="N19" s="165"/>
      <c r="O19" s="165"/>
      <c r="P19" s="165"/>
      <c r="Q19" s="165"/>
      <c r="R19" s="165"/>
      <c r="S19" s="179"/>
      <c r="T19" s="299">
        <v>0</v>
      </c>
      <c r="U19" s="299"/>
      <c r="V19" s="180">
        <v>0</v>
      </c>
    </row>
    <row r="20" spans="1:22" s="166" customFormat="1">
      <c r="A20" s="177">
        <v>14</v>
      </c>
      <c r="B20" s="1" t="s">
        <v>106</v>
      </c>
      <c r="C20" s="178"/>
      <c r="D20" s="165">
        <v>1735104.6105473</v>
      </c>
      <c r="E20" s="165"/>
      <c r="F20" s="165"/>
      <c r="G20" s="165"/>
      <c r="H20" s="165"/>
      <c r="I20" s="165"/>
      <c r="J20" s="165"/>
      <c r="K20" s="165"/>
      <c r="L20" s="179"/>
      <c r="M20" s="178"/>
      <c r="N20" s="165"/>
      <c r="O20" s="165"/>
      <c r="P20" s="165"/>
      <c r="Q20" s="165"/>
      <c r="R20" s="165"/>
      <c r="S20" s="179"/>
      <c r="T20" s="299">
        <v>1572900.5221786001</v>
      </c>
      <c r="U20" s="299">
        <v>162204.0883687</v>
      </c>
      <c r="V20" s="180">
        <v>1735104.6105473</v>
      </c>
    </row>
    <row r="21" spans="1:22" ht="13.5" thickBot="1">
      <c r="A21" s="167"/>
      <c r="B21" s="181" t="s">
        <v>107</v>
      </c>
      <c r="C21" s="182">
        <v>0</v>
      </c>
      <c r="D21" s="169">
        <v>72660885.147522241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83">
        <v>0</v>
      </c>
      <c r="T21" s="183">
        <v>58055547.602699488</v>
      </c>
      <c r="U21" s="183">
        <v>14605337.544822751</v>
      </c>
      <c r="V21" s="184">
        <v>72660885.147522241</v>
      </c>
    </row>
    <row r="24" spans="1:22">
      <c r="A24" s="7"/>
      <c r="B24" s="7"/>
      <c r="C24" s="77"/>
      <c r="D24" s="77"/>
      <c r="E24" s="77"/>
    </row>
    <row r="25" spans="1:22">
      <c r="A25" s="185"/>
      <c r="B25" s="185"/>
      <c r="C25" s="7"/>
      <c r="D25" s="77"/>
      <c r="E25" s="77"/>
    </row>
    <row r="26" spans="1:22">
      <c r="A26" s="185"/>
      <c r="B26" s="78"/>
      <c r="C26" s="7"/>
      <c r="D26" s="77"/>
      <c r="E26" s="77"/>
    </row>
    <row r="27" spans="1:22">
      <c r="A27" s="185"/>
      <c r="B27" s="185"/>
      <c r="C27" s="7"/>
      <c r="D27" s="77"/>
      <c r="E27" s="77"/>
    </row>
    <row r="28" spans="1:22">
      <c r="A28" s="185"/>
      <c r="B28" s="78"/>
      <c r="C28" s="7"/>
      <c r="D28" s="77"/>
      <c r="E28" s="7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0" customWidth="1"/>
    <col min="4" max="4" width="14.85546875" style="300" bestFit="1" customWidth="1"/>
    <col min="5" max="5" width="17.7109375" style="300" customWidth="1"/>
    <col min="6" max="6" width="15.85546875" style="300" customWidth="1"/>
    <col min="7" max="7" width="17.42578125" style="300" customWidth="1"/>
    <col min="8" max="8" width="15.28515625" style="300" customWidth="1"/>
    <col min="9" max="16384" width="9.140625" style="52"/>
  </cols>
  <sheetData>
    <row r="1" spans="1:9">
      <c r="A1" s="2" t="s">
        <v>30</v>
      </c>
      <c r="B1" s="4" t="str">
        <f>'Info '!C2</f>
        <v>JSC "BasisBank"</v>
      </c>
    </row>
    <row r="2" spans="1:9">
      <c r="A2" s="2" t="s">
        <v>31</v>
      </c>
      <c r="B2" s="581">
        <v>44012</v>
      </c>
    </row>
    <row r="4" spans="1:9" ht="13.5" thickBot="1">
      <c r="A4" s="2" t="s">
        <v>255</v>
      </c>
      <c r="B4" s="170" t="s">
        <v>378</v>
      </c>
    </row>
    <row r="5" spans="1:9">
      <c r="A5" s="171"/>
      <c r="B5" s="186"/>
      <c r="C5" s="301" t="s">
        <v>0</v>
      </c>
      <c r="D5" s="301" t="s">
        <v>1</v>
      </c>
      <c r="E5" s="301" t="s">
        <v>2</v>
      </c>
      <c r="F5" s="301" t="s">
        <v>3</v>
      </c>
      <c r="G5" s="302" t="s">
        <v>4</v>
      </c>
      <c r="H5" s="303" t="s">
        <v>5</v>
      </c>
      <c r="I5" s="187"/>
    </row>
    <row r="6" spans="1:9" s="187" customFormat="1" ht="12.75" customHeight="1">
      <c r="A6" s="188"/>
      <c r="B6" s="493" t="s">
        <v>254</v>
      </c>
      <c r="C6" s="495" t="s">
        <v>370</v>
      </c>
      <c r="D6" s="497" t="s">
        <v>369</v>
      </c>
      <c r="E6" s="498"/>
      <c r="F6" s="495" t="s">
        <v>374</v>
      </c>
      <c r="G6" s="495" t="s">
        <v>375</v>
      </c>
      <c r="H6" s="491" t="s">
        <v>373</v>
      </c>
    </row>
    <row r="7" spans="1:9" ht="38.25">
      <c r="A7" s="190"/>
      <c r="B7" s="494"/>
      <c r="C7" s="496"/>
      <c r="D7" s="304" t="s">
        <v>372</v>
      </c>
      <c r="E7" s="304" t="s">
        <v>371</v>
      </c>
      <c r="F7" s="496"/>
      <c r="G7" s="496"/>
      <c r="H7" s="492"/>
      <c r="I7" s="187"/>
    </row>
    <row r="8" spans="1:9">
      <c r="A8" s="188">
        <v>1</v>
      </c>
      <c r="B8" s="1" t="s">
        <v>94</v>
      </c>
      <c r="C8" s="305">
        <v>472815260.17129999</v>
      </c>
      <c r="D8" s="306"/>
      <c r="E8" s="305"/>
      <c r="F8" s="305">
        <v>205560666.22130001</v>
      </c>
      <c r="G8" s="307">
        <v>205560666.22130001</v>
      </c>
      <c r="H8" s="309">
        <v>0.43475895034949974</v>
      </c>
    </row>
    <row r="9" spans="1:9" ht="15" customHeight="1">
      <c r="A9" s="188">
        <v>2</v>
      </c>
      <c r="B9" s="1" t="s">
        <v>95</v>
      </c>
      <c r="C9" s="305">
        <v>0</v>
      </c>
      <c r="D9" s="306"/>
      <c r="E9" s="305"/>
      <c r="F9" s="305">
        <v>0</v>
      </c>
      <c r="G9" s="307">
        <v>0</v>
      </c>
      <c r="H9" s="309" t="e">
        <v>#DIV/0!</v>
      </c>
    </row>
    <row r="10" spans="1:9">
      <c r="A10" s="188">
        <v>3</v>
      </c>
      <c r="B10" s="1" t="s">
        <v>272</v>
      </c>
      <c r="C10" s="305">
        <v>0</v>
      </c>
      <c r="D10" s="306">
        <v>0</v>
      </c>
      <c r="E10" s="305">
        <v>0</v>
      </c>
      <c r="F10" s="305">
        <v>0</v>
      </c>
      <c r="G10" s="307">
        <v>0</v>
      </c>
      <c r="H10" s="309" t="e">
        <v>#DIV/0!</v>
      </c>
    </row>
    <row r="11" spans="1:9">
      <c r="A11" s="188">
        <v>4</v>
      </c>
      <c r="B11" s="1" t="s">
        <v>96</v>
      </c>
      <c r="C11" s="305">
        <v>0</v>
      </c>
      <c r="D11" s="306"/>
      <c r="E11" s="305"/>
      <c r="F11" s="305">
        <v>0</v>
      </c>
      <c r="G11" s="307">
        <v>0</v>
      </c>
      <c r="H11" s="309" t="e">
        <v>#DIV/0!</v>
      </c>
    </row>
    <row r="12" spans="1:9">
      <c r="A12" s="188">
        <v>5</v>
      </c>
      <c r="B12" s="1" t="s">
        <v>97</v>
      </c>
      <c r="C12" s="305">
        <v>0</v>
      </c>
      <c r="D12" s="306"/>
      <c r="E12" s="305"/>
      <c r="F12" s="305">
        <v>0</v>
      </c>
      <c r="G12" s="307">
        <v>0</v>
      </c>
      <c r="H12" s="309" t="e">
        <v>#DIV/0!</v>
      </c>
    </row>
    <row r="13" spans="1:9">
      <c r="A13" s="188">
        <v>6</v>
      </c>
      <c r="B13" s="1" t="s">
        <v>98</v>
      </c>
      <c r="C13" s="305">
        <v>95268500.459099993</v>
      </c>
      <c r="D13" s="306"/>
      <c r="E13" s="305"/>
      <c r="F13" s="305">
        <v>33050038.46195</v>
      </c>
      <c r="G13" s="307">
        <v>33050038.46195</v>
      </c>
      <c r="H13" s="309">
        <v>0.34691464967624647</v>
      </c>
    </row>
    <row r="14" spans="1:9">
      <c r="A14" s="188">
        <v>7</v>
      </c>
      <c r="B14" s="1" t="s">
        <v>99</v>
      </c>
      <c r="C14" s="305">
        <v>686425939.22855878</v>
      </c>
      <c r="D14" s="306">
        <v>97696125.823700264</v>
      </c>
      <c r="E14" s="305">
        <v>61206599.401850119</v>
      </c>
      <c r="F14" s="305">
        <v>747343115.79040885</v>
      </c>
      <c r="G14" s="307">
        <v>685187914.98921347</v>
      </c>
      <c r="H14" s="309">
        <v>0.9164768513746232</v>
      </c>
    </row>
    <row r="15" spans="1:9">
      <c r="A15" s="188">
        <v>8</v>
      </c>
      <c r="B15" s="1" t="s">
        <v>100</v>
      </c>
      <c r="C15" s="305">
        <v>110893297.6459861</v>
      </c>
      <c r="D15" s="306">
        <v>2093870.8813999998</v>
      </c>
      <c r="E15" s="305">
        <v>1390390.6006999963</v>
      </c>
      <c r="F15" s="305">
        <v>84434103.162514582</v>
      </c>
      <c r="G15" s="307">
        <v>83307687.899673834</v>
      </c>
      <c r="H15" s="309">
        <v>0.74193936092166579</v>
      </c>
    </row>
    <row r="16" spans="1:9">
      <c r="A16" s="188">
        <v>9</v>
      </c>
      <c r="B16" s="1" t="s">
        <v>101</v>
      </c>
      <c r="C16" s="305">
        <v>38431036.683928899</v>
      </c>
      <c r="D16" s="306">
        <v>0</v>
      </c>
      <c r="E16" s="305">
        <v>0</v>
      </c>
      <c r="F16" s="305">
        <v>13898906.932815136</v>
      </c>
      <c r="G16" s="307">
        <v>13898906.932815136</v>
      </c>
      <c r="H16" s="309">
        <v>0.3616583920731804</v>
      </c>
    </row>
    <row r="17" spans="1:8">
      <c r="A17" s="188">
        <v>10</v>
      </c>
      <c r="B17" s="1" t="s">
        <v>102</v>
      </c>
      <c r="C17" s="305">
        <v>29620721.5188042</v>
      </c>
      <c r="D17" s="306">
        <v>0</v>
      </c>
      <c r="E17" s="305">
        <v>0</v>
      </c>
      <c r="F17" s="305">
        <v>31519651.9399473</v>
      </c>
      <c r="G17" s="307">
        <v>31519651.9399473</v>
      </c>
      <c r="H17" s="309">
        <v>1.0641081757558672</v>
      </c>
    </row>
    <row r="18" spans="1:8">
      <c r="A18" s="188">
        <v>11</v>
      </c>
      <c r="B18" s="1" t="s">
        <v>103</v>
      </c>
      <c r="C18" s="305">
        <v>40856675.261853695</v>
      </c>
      <c r="D18" s="306">
        <v>451551.42420000018</v>
      </c>
      <c r="E18" s="305">
        <v>225775.71210000009</v>
      </c>
      <c r="F18" s="305">
        <v>55047909.163679548</v>
      </c>
      <c r="G18" s="307">
        <v>50305401.027634844</v>
      </c>
      <c r="H18" s="309">
        <v>1.2244985348982345</v>
      </c>
    </row>
    <row r="19" spans="1:8">
      <c r="A19" s="188">
        <v>12</v>
      </c>
      <c r="B19" s="1" t="s">
        <v>104</v>
      </c>
      <c r="C19" s="305">
        <v>13787887.3991</v>
      </c>
      <c r="D19" s="306">
        <v>22801511.299299475</v>
      </c>
      <c r="E19" s="305">
        <v>12332377.411529742</v>
      </c>
      <c r="F19" s="305">
        <v>26111145.581879742</v>
      </c>
      <c r="G19" s="307">
        <v>23209489.24498564</v>
      </c>
      <c r="H19" s="309">
        <v>0.88856255529003869</v>
      </c>
    </row>
    <row r="20" spans="1:8">
      <c r="A20" s="188">
        <v>13</v>
      </c>
      <c r="B20" s="1" t="s">
        <v>249</v>
      </c>
      <c r="C20" s="305">
        <v>0</v>
      </c>
      <c r="D20" s="306"/>
      <c r="E20" s="305"/>
      <c r="F20" s="305">
        <v>0</v>
      </c>
      <c r="G20" s="307">
        <v>0</v>
      </c>
      <c r="H20" s="309" t="e">
        <v>#DIV/0!</v>
      </c>
    </row>
    <row r="21" spans="1:8">
      <c r="A21" s="188">
        <v>14</v>
      </c>
      <c r="B21" s="1" t="s">
        <v>106</v>
      </c>
      <c r="C21" s="305">
        <v>207716928.61249819</v>
      </c>
      <c r="D21" s="306">
        <v>8253902.4071999984</v>
      </c>
      <c r="E21" s="305">
        <v>3968502.6275999993</v>
      </c>
      <c r="F21" s="305">
        <v>195623502.69890818</v>
      </c>
      <c r="G21" s="307">
        <v>193888398.08836091</v>
      </c>
      <c r="H21" s="309">
        <v>0.91592698161853425</v>
      </c>
    </row>
    <row r="22" spans="1:8" ht="13.5" thickBot="1">
      <c r="A22" s="191"/>
      <c r="B22" s="192" t="s">
        <v>107</v>
      </c>
      <c r="C22" s="308">
        <v>1695816246.9811301</v>
      </c>
      <c r="D22" s="308">
        <v>131296961.83579974</v>
      </c>
      <c r="E22" s="308">
        <v>79123645.753779858</v>
      </c>
      <c r="F22" s="308">
        <v>1392589039.9534035</v>
      </c>
      <c r="G22" s="308">
        <v>1319928154.805881</v>
      </c>
      <c r="H22" s="310">
        <v>0.74364667795711903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300" bestFit="1" customWidth="1"/>
    <col min="2" max="2" width="104.140625" style="300" customWidth="1"/>
    <col min="3" max="3" width="12.7109375" style="300" customWidth="1"/>
    <col min="4" max="4" width="13.5703125" style="300" bestFit="1" customWidth="1"/>
    <col min="5" max="5" width="13.5703125" style="300" customWidth="1"/>
    <col min="6" max="11" width="12.7109375" style="300" customWidth="1"/>
    <col min="12" max="16384" width="9.140625" style="300"/>
  </cols>
  <sheetData>
    <row r="1" spans="1:11">
      <c r="A1" s="300" t="s">
        <v>30</v>
      </c>
      <c r="B1" s="300" t="str">
        <f>'Info '!C2</f>
        <v>JSC "BasisBank"</v>
      </c>
    </row>
    <row r="2" spans="1:11">
      <c r="A2" s="300" t="s">
        <v>31</v>
      </c>
      <c r="B2" s="581">
        <v>44012</v>
      </c>
      <c r="C2" s="327"/>
      <c r="D2" s="327"/>
    </row>
    <row r="3" spans="1:11">
      <c r="B3" s="327"/>
      <c r="C3" s="327"/>
      <c r="D3" s="327"/>
    </row>
    <row r="4" spans="1:11" ht="13.5" thickBot="1">
      <c r="A4" s="300" t="s">
        <v>251</v>
      </c>
      <c r="B4" s="354" t="s">
        <v>379</v>
      </c>
      <c r="C4" s="327"/>
      <c r="D4" s="327"/>
    </row>
    <row r="5" spans="1:11" ht="30" customHeight="1">
      <c r="A5" s="499"/>
      <c r="B5" s="500"/>
      <c r="C5" s="501" t="s">
        <v>431</v>
      </c>
      <c r="D5" s="501"/>
      <c r="E5" s="501"/>
      <c r="F5" s="501" t="s">
        <v>432</v>
      </c>
      <c r="G5" s="501"/>
      <c r="H5" s="501"/>
      <c r="I5" s="501" t="s">
        <v>433</v>
      </c>
      <c r="J5" s="501"/>
      <c r="K5" s="502"/>
    </row>
    <row r="6" spans="1:11">
      <c r="A6" s="328"/>
      <c r="B6" s="329"/>
      <c r="C6" s="59" t="s">
        <v>69</v>
      </c>
      <c r="D6" s="59" t="s">
        <v>70</v>
      </c>
      <c r="E6" s="59" t="s">
        <v>71</v>
      </c>
      <c r="F6" s="59" t="s">
        <v>69</v>
      </c>
      <c r="G6" s="59" t="s">
        <v>70</v>
      </c>
      <c r="H6" s="59" t="s">
        <v>71</v>
      </c>
      <c r="I6" s="59" t="s">
        <v>69</v>
      </c>
      <c r="J6" s="59" t="s">
        <v>70</v>
      </c>
      <c r="K6" s="59" t="s">
        <v>71</v>
      </c>
    </row>
    <row r="7" spans="1:11">
      <c r="A7" s="330" t="s">
        <v>382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>
      <c r="A8" s="333">
        <v>1</v>
      </c>
      <c r="B8" s="334" t="s">
        <v>380</v>
      </c>
      <c r="C8" s="335"/>
      <c r="D8" s="335"/>
      <c r="E8" s="335"/>
      <c r="F8" s="560">
        <v>162943166.9563736</v>
      </c>
      <c r="G8" s="560">
        <v>319285434.87730199</v>
      </c>
      <c r="H8" s="560">
        <v>482228601.83367562</v>
      </c>
      <c r="I8" s="560">
        <v>151909744.45901111</v>
      </c>
      <c r="J8" s="560">
        <v>236574575.20867702</v>
      </c>
      <c r="K8" s="561">
        <v>388484319.66768813</v>
      </c>
    </row>
    <row r="9" spans="1:11">
      <c r="A9" s="330" t="s">
        <v>383</v>
      </c>
      <c r="B9" s="331"/>
      <c r="C9" s="331"/>
      <c r="D9" s="331"/>
      <c r="E9" s="331"/>
      <c r="F9" s="562"/>
      <c r="G9" s="562"/>
      <c r="H9" s="562"/>
      <c r="I9" s="562"/>
      <c r="J9" s="562"/>
      <c r="K9" s="563"/>
    </row>
    <row r="10" spans="1:11">
      <c r="A10" s="336">
        <v>2</v>
      </c>
      <c r="B10" s="337" t="s">
        <v>391</v>
      </c>
      <c r="C10" s="577">
        <v>61244203.2312041</v>
      </c>
      <c r="D10" s="564">
        <v>270489175.70557266</v>
      </c>
      <c r="E10" s="564">
        <v>331733378.93677676</v>
      </c>
      <c r="F10" s="564">
        <v>9675836.5613862537</v>
      </c>
      <c r="G10" s="564">
        <v>35039150.092526309</v>
      </c>
      <c r="H10" s="564">
        <v>44714986.653912559</v>
      </c>
      <c r="I10" s="564">
        <v>1893918.0063117002</v>
      </c>
      <c r="J10" s="564">
        <v>5919265.3383949297</v>
      </c>
      <c r="K10" s="565">
        <v>7813183.3447066303</v>
      </c>
    </row>
    <row r="11" spans="1:11">
      <c r="A11" s="336">
        <v>3</v>
      </c>
      <c r="B11" s="337" t="s">
        <v>385</v>
      </c>
      <c r="C11" s="577">
        <v>272935197.47977453</v>
      </c>
      <c r="D11" s="564">
        <v>673400229.64767647</v>
      </c>
      <c r="E11" s="564">
        <v>946335427.12745094</v>
      </c>
      <c r="F11" s="564">
        <v>68208881.955039248</v>
      </c>
      <c r="G11" s="564">
        <v>106931780.53959191</v>
      </c>
      <c r="H11" s="564">
        <v>175140662.49463117</v>
      </c>
      <c r="I11" s="564">
        <v>53238624.184086576</v>
      </c>
      <c r="J11" s="564">
        <v>91504185.608863875</v>
      </c>
      <c r="K11" s="565">
        <v>144742809.79295045</v>
      </c>
    </row>
    <row r="12" spans="1:11">
      <c r="A12" s="336">
        <v>4</v>
      </c>
      <c r="B12" s="337" t="s">
        <v>386</v>
      </c>
      <c r="C12" s="577">
        <v>141726978.8403295</v>
      </c>
      <c r="D12" s="564">
        <v>0</v>
      </c>
      <c r="E12" s="564">
        <v>141726978.8403295</v>
      </c>
      <c r="F12" s="564">
        <v>0</v>
      </c>
      <c r="G12" s="564">
        <v>0</v>
      </c>
      <c r="H12" s="564">
        <v>0</v>
      </c>
      <c r="I12" s="564">
        <v>0</v>
      </c>
      <c r="J12" s="564">
        <v>0</v>
      </c>
      <c r="K12" s="565">
        <v>0</v>
      </c>
    </row>
    <row r="13" spans="1:11">
      <c r="A13" s="336">
        <v>5</v>
      </c>
      <c r="B13" s="337" t="s">
        <v>394</v>
      </c>
      <c r="C13" s="577">
        <v>62332028.321076691</v>
      </c>
      <c r="D13" s="564">
        <v>56937006.101150103</v>
      </c>
      <c r="E13" s="564">
        <v>119269034.42222679</v>
      </c>
      <c r="F13" s="564">
        <v>12642167.119403731</v>
      </c>
      <c r="G13" s="564">
        <v>11989886.066658692</v>
      </c>
      <c r="H13" s="564">
        <v>24632053.186062425</v>
      </c>
      <c r="I13" s="564">
        <v>5565482.375822735</v>
      </c>
      <c r="J13" s="564">
        <v>4524522.9304568097</v>
      </c>
      <c r="K13" s="565">
        <v>10090005.306279544</v>
      </c>
    </row>
    <row r="14" spans="1:11">
      <c r="A14" s="336">
        <v>6</v>
      </c>
      <c r="B14" s="337" t="s">
        <v>426</v>
      </c>
      <c r="C14" s="577"/>
      <c r="D14" s="564"/>
      <c r="E14" s="564"/>
      <c r="F14" s="564"/>
      <c r="G14" s="564"/>
      <c r="H14" s="564"/>
      <c r="I14" s="564"/>
      <c r="J14" s="564"/>
      <c r="K14" s="565"/>
    </row>
    <row r="15" spans="1:11">
      <c r="A15" s="336">
        <v>7</v>
      </c>
      <c r="B15" s="337" t="s">
        <v>427</v>
      </c>
      <c r="C15" s="577">
        <v>10737757.5992296</v>
      </c>
      <c r="D15" s="564">
        <v>14784191.877756502</v>
      </c>
      <c r="E15" s="564">
        <v>25521949.476986103</v>
      </c>
      <c r="F15" s="564">
        <v>2556944.4352747002</v>
      </c>
      <c r="G15" s="564">
        <v>0</v>
      </c>
      <c r="H15" s="564">
        <v>2556944.4352747002</v>
      </c>
      <c r="I15" s="564">
        <v>2556944.4352747002</v>
      </c>
      <c r="J15" s="564">
        <v>0</v>
      </c>
      <c r="K15" s="565">
        <v>2556944.4352747002</v>
      </c>
    </row>
    <row r="16" spans="1:11">
      <c r="A16" s="336">
        <v>8</v>
      </c>
      <c r="B16" s="338" t="s">
        <v>387</v>
      </c>
      <c r="C16" s="577">
        <v>548976165.47161436</v>
      </c>
      <c r="D16" s="564">
        <v>1015610603.3321557</v>
      </c>
      <c r="E16" s="564">
        <v>1564586768.8037698</v>
      </c>
      <c r="F16" s="564">
        <v>93083830.071103945</v>
      </c>
      <c r="G16" s="564">
        <v>153960816.69877693</v>
      </c>
      <c r="H16" s="564">
        <v>247044646.76988089</v>
      </c>
      <c r="I16" s="564">
        <v>63254969.001495712</v>
      </c>
      <c r="J16" s="564">
        <v>101947973.87771562</v>
      </c>
      <c r="K16" s="565">
        <v>165202942.87921131</v>
      </c>
    </row>
    <row r="17" spans="1:11">
      <c r="A17" s="330" t="s">
        <v>384</v>
      </c>
      <c r="B17" s="331"/>
      <c r="C17" s="562"/>
      <c r="D17" s="562"/>
      <c r="E17" s="562"/>
      <c r="F17" s="562"/>
      <c r="G17" s="562"/>
      <c r="H17" s="562"/>
      <c r="I17" s="562"/>
      <c r="J17" s="562"/>
      <c r="K17" s="563"/>
    </row>
    <row r="18" spans="1:11">
      <c r="A18" s="336">
        <v>9</v>
      </c>
      <c r="B18" s="337" t="s">
        <v>390</v>
      </c>
      <c r="C18" s="577">
        <v>7752701.9120875001</v>
      </c>
      <c r="D18" s="564">
        <v>0</v>
      </c>
      <c r="E18" s="564">
        <v>7752701.9120875001</v>
      </c>
      <c r="F18" s="564"/>
      <c r="G18" s="564"/>
      <c r="H18" s="564"/>
      <c r="I18" s="564">
        <v>0</v>
      </c>
      <c r="J18" s="564"/>
      <c r="K18" s="565"/>
    </row>
    <row r="19" spans="1:11">
      <c r="A19" s="336">
        <v>10</v>
      </c>
      <c r="B19" s="337" t="s">
        <v>428</v>
      </c>
      <c r="C19" s="577">
        <v>436968418.63144207</v>
      </c>
      <c r="D19" s="564">
        <v>652835565.94535542</v>
      </c>
      <c r="E19" s="564">
        <v>1089803984.5767975</v>
      </c>
      <c r="F19" s="564">
        <v>21350349.928523</v>
      </c>
      <c r="G19" s="564">
        <v>4440489.6028517503</v>
      </c>
      <c r="H19" s="564">
        <v>25790839.531374753</v>
      </c>
      <c r="I19" s="564">
        <v>32383772.425885502</v>
      </c>
      <c r="J19" s="564">
        <v>87663920.045992047</v>
      </c>
      <c r="K19" s="565">
        <v>120047692.47187755</v>
      </c>
    </row>
    <row r="20" spans="1:11">
      <c r="A20" s="336">
        <v>11</v>
      </c>
      <c r="B20" s="337" t="s">
        <v>389</v>
      </c>
      <c r="C20" s="577">
        <v>4160812.1260438999</v>
      </c>
      <c r="D20" s="564">
        <v>13131626.7173074</v>
      </c>
      <c r="E20" s="564">
        <v>17292438.843351301</v>
      </c>
      <c r="F20" s="564">
        <v>878980.21978020004</v>
      </c>
      <c r="G20" s="564">
        <v>4181065.7142856</v>
      </c>
      <c r="H20" s="564">
        <v>5060045.9340658002</v>
      </c>
      <c r="I20" s="564">
        <v>878980.21978020004</v>
      </c>
      <c r="J20" s="564">
        <v>4181065.7142856</v>
      </c>
      <c r="K20" s="565">
        <v>5060045.9340658002</v>
      </c>
    </row>
    <row r="21" spans="1:11" ht="13.5" thickBot="1">
      <c r="A21" s="339">
        <v>12</v>
      </c>
      <c r="B21" s="340" t="s">
        <v>388</v>
      </c>
      <c r="C21" s="578">
        <v>448881932.66957349</v>
      </c>
      <c r="D21" s="566">
        <v>665967192.66266286</v>
      </c>
      <c r="E21" s="578">
        <v>1114849125.3322363</v>
      </c>
      <c r="F21" s="566">
        <v>22229330.1483032</v>
      </c>
      <c r="G21" s="566">
        <v>8621555.3171373494</v>
      </c>
      <c r="H21" s="566">
        <v>30850885.465440549</v>
      </c>
      <c r="I21" s="566">
        <v>33262752.645665701</v>
      </c>
      <c r="J21" s="566">
        <v>91844985.760277644</v>
      </c>
      <c r="K21" s="567">
        <v>125107738.40594335</v>
      </c>
    </row>
    <row r="22" spans="1:11" ht="38.25" customHeight="1" thickBot="1">
      <c r="A22" s="341"/>
      <c r="B22" s="342"/>
      <c r="C22" s="342"/>
      <c r="D22" s="342"/>
      <c r="E22" s="342"/>
      <c r="F22" s="570" t="s">
        <v>430</v>
      </c>
      <c r="G22" s="571"/>
      <c r="H22" s="571"/>
      <c r="I22" s="570" t="s">
        <v>395</v>
      </c>
      <c r="J22" s="571"/>
      <c r="K22" s="572"/>
    </row>
    <row r="23" spans="1:11">
      <c r="A23" s="343">
        <v>13</v>
      </c>
      <c r="B23" s="344" t="s">
        <v>380</v>
      </c>
      <c r="C23" s="345"/>
      <c r="D23" s="345"/>
      <c r="E23" s="345"/>
      <c r="F23" s="573">
        <v>162943166.9563736</v>
      </c>
      <c r="G23" s="573">
        <v>319285434.87730199</v>
      </c>
      <c r="H23" s="573">
        <v>482228601.83367562</v>
      </c>
      <c r="I23" s="573">
        <v>151909744.45901111</v>
      </c>
      <c r="J23" s="573">
        <v>236574575.20867702</v>
      </c>
      <c r="K23" s="574">
        <v>388484319.66768813</v>
      </c>
    </row>
    <row r="24" spans="1:11" ht="13.5" thickBot="1">
      <c r="A24" s="346">
        <v>14</v>
      </c>
      <c r="B24" s="347" t="s">
        <v>392</v>
      </c>
      <c r="C24" s="348"/>
      <c r="D24" s="349"/>
      <c r="E24" s="350"/>
      <c r="F24" s="575">
        <v>70854499.92280072</v>
      </c>
      <c r="G24" s="575">
        <v>145339261.3816396</v>
      </c>
      <c r="H24" s="575">
        <v>216193761.30444035</v>
      </c>
      <c r="I24" s="575">
        <v>29992216.35583001</v>
      </c>
      <c r="J24" s="575">
        <v>25486993.469428901</v>
      </c>
      <c r="K24" s="576">
        <v>41300735.719802827</v>
      </c>
    </row>
    <row r="25" spans="1:11" ht="13.5" thickBot="1">
      <c r="A25" s="351">
        <v>15</v>
      </c>
      <c r="B25" s="352" t="s">
        <v>393</v>
      </c>
      <c r="C25" s="353"/>
      <c r="D25" s="353"/>
      <c r="E25" s="353"/>
      <c r="F25" s="568">
        <v>2.2996869236803277</v>
      </c>
      <c r="G25" s="568">
        <v>2.1968285227410456</v>
      </c>
      <c r="H25" s="568">
        <v>2.230538933797491</v>
      </c>
      <c r="I25" s="568">
        <v>5.0649722800323245</v>
      </c>
      <c r="J25" s="568">
        <v>9.2821687851273289</v>
      </c>
      <c r="K25" s="569">
        <v>9.4062324289641683</v>
      </c>
    </row>
    <row r="27" spans="1:11" ht="25.5">
      <c r="B27" s="326" t="s">
        <v>429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D6" activePane="bottomRight" state="frozen"/>
      <selection pane="topRight" activeCell="B1" sqref="B1"/>
      <selection pane="bottomLeft" activeCell="A5" sqref="A5"/>
      <selection pane="bottomRight" activeCell="X2" sqref="X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2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581">
        <v>44012</v>
      </c>
    </row>
    <row r="3" spans="1:14" ht="14.25" customHeight="1"/>
    <row r="4" spans="1:14" ht="13.5" thickBot="1">
      <c r="A4" s="4" t="s">
        <v>267</v>
      </c>
      <c r="B4" s="263" t="s">
        <v>28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5</v>
      </c>
      <c r="I5" s="196" t="s">
        <v>8</v>
      </c>
      <c r="J5" s="196" t="s">
        <v>9</v>
      </c>
      <c r="K5" s="196" t="s">
        <v>10</v>
      </c>
      <c r="L5" s="196" t="s">
        <v>11</v>
      </c>
      <c r="M5" s="196" t="s">
        <v>12</v>
      </c>
      <c r="N5" s="197" t="s">
        <v>13</v>
      </c>
    </row>
    <row r="6" spans="1:14" ht="25.5">
      <c r="A6" s="199"/>
      <c r="B6" s="200"/>
      <c r="C6" s="201" t="s">
        <v>266</v>
      </c>
      <c r="D6" s="202" t="s">
        <v>265</v>
      </c>
      <c r="E6" s="203" t="s">
        <v>264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2" t="s">
        <v>278</v>
      </c>
    </row>
    <row r="7" spans="1:14" ht="15">
      <c r="A7" s="205">
        <v>1</v>
      </c>
      <c r="B7" s="206" t="s">
        <v>263</v>
      </c>
      <c r="C7" s="207">
        <f>SUM(C8:C13)</f>
        <v>140662400</v>
      </c>
      <c r="D7" s="200"/>
      <c r="E7" s="208">
        <f t="shared" ref="E7:M7" si="0">SUM(E8:E13)</f>
        <v>2813248</v>
      </c>
      <c r="F7" s="209">
        <f>SUM(F8:F13)</f>
        <v>0</v>
      </c>
      <c r="G7" s="209">
        <f t="shared" si="0"/>
        <v>0</v>
      </c>
      <c r="H7" s="209">
        <f t="shared" si="0"/>
        <v>0</v>
      </c>
      <c r="I7" s="209">
        <f t="shared" si="0"/>
        <v>0</v>
      </c>
      <c r="J7" s="209">
        <f t="shared" si="0"/>
        <v>0</v>
      </c>
      <c r="K7" s="209">
        <f t="shared" si="0"/>
        <v>2813248</v>
      </c>
      <c r="L7" s="209">
        <f t="shared" si="0"/>
        <v>0</v>
      </c>
      <c r="M7" s="209">
        <f t="shared" si="0"/>
        <v>0</v>
      </c>
      <c r="N7" s="210">
        <f>SUM(N8:N13)</f>
        <v>2813248</v>
      </c>
    </row>
    <row r="8" spans="1:14" ht="14.25">
      <c r="A8" s="205">
        <v>1.1000000000000001</v>
      </c>
      <c r="B8" s="211" t="s">
        <v>261</v>
      </c>
      <c r="C8" s="209">
        <v>140662400</v>
      </c>
      <c r="D8" s="212">
        <v>0.02</v>
      </c>
      <c r="E8" s="208">
        <f>C8*D8</f>
        <v>2813248</v>
      </c>
      <c r="F8" s="209"/>
      <c r="G8" s="209"/>
      <c r="H8" s="209"/>
      <c r="I8" s="209"/>
      <c r="J8" s="209"/>
      <c r="K8" s="209">
        <v>2813248</v>
      </c>
      <c r="L8" s="209"/>
      <c r="M8" s="209"/>
      <c r="N8" s="210">
        <f>SUMPRODUCT($F$6:$M$6,F8:M8)</f>
        <v>2813248</v>
      </c>
    </row>
    <row r="9" spans="1:14" ht="14.25">
      <c r="A9" s="205">
        <v>1.2</v>
      </c>
      <c r="B9" s="211" t="s">
        <v>260</v>
      </c>
      <c r="C9" s="209">
        <v>0</v>
      </c>
      <c r="D9" s="212">
        <v>0.05</v>
      </c>
      <c r="E9" s="208">
        <f>C9*D9</f>
        <v>0</v>
      </c>
      <c r="F9" s="209"/>
      <c r="G9" s="209"/>
      <c r="H9" s="209"/>
      <c r="I9" s="209"/>
      <c r="J9" s="209"/>
      <c r="K9" s="209"/>
      <c r="L9" s="209"/>
      <c r="M9" s="209"/>
      <c r="N9" s="210">
        <f t="shared" ref="N9:N12" si="1">SUMPRODUCT($F$6:$M$6,F9:M9)</f>
        <v>0</v>
      </c>
    </row>
    <row r="10" spans="1:14" ht="14.25">
      <c r="A10" s="205">
        <v>1.3</v>
      </c>
      <c r="B10" s="211" t="s">
        <v>259</v>
      </c>
      <c r="C10" s="209">
        <v>0</v>
      </c>
      <c r="D10" s="212">
        <v>0.08</v>
      </c>
      <c r="E10" s="208">
        <f>C10*D10</f>
        <v>0</v>
      </c>
      <c r="F10" s="209"/>
      <c r="G10" s="209"/>
      <c r="H10" s="209"/>
      <c r="I10" s="209"/>
      <c r="J10" s="209"/>
      <c r="K10" s="209"/>
      <c r="L10" s="209"/>
      <c r="M10" s="209"/>
      <c r="N10" s="210">
        <f>SUMPRODUCT($F$6:$M$6,F10:M10)</f>
        <v>0</v>
      </c>
    </row>
    <row r="11" spans="1:14" ht="14.25">
      <c r="A11" s="205">
        <v>1.4</v>
      </c>
      <c r="B11" s="211" t="s">
        <v>258</v>
      </c>
      <c r="C11" s="209">
        <v>0</v>
      </c>
      <c r="D11" s="212">
        <v>0.11</v>
      </c>
      <c r="E11" s="208">
        <f>C11*D11</f>
        <v>0</v>
      </c>
      <c r="F11" s="209"/>
      <c r="G11" s="209"/>
      <c r="H11" s="209"/>
      <c r="I11" s="209"/>
      <c r="J11" s="209"/>
      <c r="K11" s="209"/>
      <c r="L11" s="209"/>
      <c r="M11" s="209"/>
      <c r="N11" s="210">
        <f t="shared" si="1"/>
        <v>0</v>
      </c>
    </row>
    <row r="12" spans="1:14" ht="14.25">
      <c r="A12" s="205">
        <v>1.5</v>
      </c>
      <c r="B12" s="211" t="s">
        <v>257</v>
      </c>
      <c r="C12" s="209">
        <v>0</v>
      </c>
      <c r="D12" s="212">
        <v>0.14000000000000001</v>
      </c>
      <c r="E12" s="208">
        <f>C12*D12</f>
        <v>0</v>
      </c>
      <c r="F12" s="209"/>
      <c r="G12" s="209"/>
      <c r="H12" s="209"/>
      <c r="I12" s="209"/>
      <c r="J12" s="209"/>
      <c r="K12" s="209"/>
      <c r="L12" s="209"/>
      <c r="M12" s="209"/>
      <c r="N12" s="210">
        <f t="shared" si="1"/>
        <v>0</v>
      </c>
    </row>
    <row r="13" spans="1:14" ht="14.25">
      <c r="A13" s="205">
        <v>1.6</v>
      </c>
      <c r="B13" s="213" t="s">
        <v>256</v>
      </c>
      <c r="C13" s="209">
        <v>0</v>
      </c>
      <c r="D13" s="214"/>
      <c r="E13" s="209"/>
      <c r="F13" s="209"/>
      <c r="G13" s="209"/>
      <c r="H13" s="209"/>
      <c r="I13" s="209"/>
      <c r="J13" s="209"/>
      <c r="K13" s="209"/>
      <c r="L13" s="209"/>
      <c r="M13" s="209"/>
      <c r="N13" s="210">
        <f>SUMPRODUCT($F$6:$M$6,F13:M13)</f>
        <v>0</v>
      </c>
    </row>
    <row r="14" spans="1:14" ht="15">
      <c r="A14" s="205">
        <v>2</v>
      </c>
      <c r="B14" s="215" t="s">
        <v>262</v>
      </c>
      <c r="C14" s="207">
        <f>SUM(C15:C20)</f>
        <v>0</v>
      </c>
      <c r="D14" s="200"/>
      <c r="E14" s="208">
        <f t="shared" ref="E14:M14" si="2">SUM(E15:E20)</f>
        <v>0</v>
      </c>
      <c r="F14" s="209">
        <f t="shared" si="2"/>
        <v>0</v>
      </c>
      <c r="G14" s="209">
        <f t="shared" si="2"/>
        <v>0</v>
      </c>
      <c r="H14" s="209">
        <f t="shared" si="2"/>
        <v>0</v>
      </c>
      <c r="I14" s="209">
        <f t="shared" si="2"/>
        <v>0</v>
      </c>
      <c r="J14" s="209">
        <f t="shared" si="2"/>
        <v>0</v>
      </c>
      <c r="K14" s="209">
        <f t="shared" si="2"/>
        <v>0</v>
      </c>
      <c r="L14" s="209">
        <f t="shared" si="2"/>
        <v>0</v>
      </c>
      <c r="M14" s="209">
        <f t="shared" si="2"/>
        <v>0</v>
      </c>
      <c r="N14" s="210">
        <f>SUM(N15:N20)</f>
        <v>0</v>
      </c>
    </row>
    <row r="15" spans="1:14" ht="14.25">
      <c r="A15" s="205">
        <v>2.1</v>
      </c>
      <c r="B15" s="213" t="s">
        <v>261</v>
      </c>
      <c r="C15" s="209"/>
      <c r="D15" s="212">
        <v>5.0000000000000001E-3</v>
      </c>
      <c r="E15" s="208">
        <f>C15*D15</f>
        <v>0</v>
      </c>
      <c r="F15" s="209"/>
      <c r="G15" s="209"/>
      <c r="H15" s="209"/>
      <c r="I15" s="209"/>
      <c r="J15" s="209"/>
      <c r="K15" s="209"/>
      <c r="L15" s="209"/>
      <c r="M15" s="209"/>
      <c r="N15" s="210">
        <f>SUMPRODUCT($F$6:$M$6,F15:M15)</f>
        <v>0</v>
      </c>
    </row>
    <row r="16" spans="1:14" ht="14.25">
      <c r="A16" s="205">
        <v>2.2000000000000002</v>
      </c>
      <c r="B16" s="213" t="s">
        <v>260</v>
      </c>
      <c r="C16" s="209"/>
      <c r="D16" s="212">
        <v>0.01</v>
      </c>
      <c r="E16" s="208">
        <f>C16*D16</f>
        <v>0</v>
      </c>
      <c r="F16" s="209"/>
      <c r="G16" s="209"/>
      <c r="H16" s="209"/>
      <c r="I16" s="209"/>
      <c r="J16" s="209"/>
      <c r="K16" s="209"/>
      <c r="L16" s="209"/>
      <c r="M16" s="209"/>
      <c r="N16" s="210">
        <f t="shared" ref="N16:N20" si="3">SUMPRODUCT($F$6:$M$6,F16:M16)</f>
        <v>0</v>
      </c>
    </row>
    <row r="17" spans="1:14" ht="14.25">
      <c r="A17" s="205">
        <v>2.2999999999999998</v>
      </c>
      <c r="B17" s="213" t="s">
        <v>259</v>
      </c>
      <c r="C17" s="209"/>
      <c r="D17" s="212">
        <v>0.02</v>
      </c>
      <c r="E17" s="208">
        <f>C17*D17</f>
        <v>0</v>
      </c>
      <c r="F17" s="209"/>
      <c r="G17" s="209"/>
      <c r="H17" s="209"/>
      <c r="I17" s="209"/>
      <c r="J17" s="209"/>
      <c r="K17" s="209"/>
      <c r="L17" s="209"/>
      <c r="M17" s="209"/>
      <c r="N17" s="210">
        <f t="shared" si="3"/>
        <v>0</v>
      </c>
    </row>
    <row r="18" spans="1:14" ht="14.25">
      <c r="A18" s="205">
        <v>2.4</v>
      </c>
      <c r="B18" s="213" t="s">
        <v>258</v>
      </c>
      <c r="C18" s="209"/>
      <c r="D18" s="212">
        <v>0.03</v>
      </c>
      <c r="E18" s="208">
        <f>C18*D18</f>
        <v>0</v>
      </c>
      <c r="F18" s="209"/>
      <c r="G18" s="209"/>
      <c r="H18" s="209"/>
      <c r="I18" s="209"/>
      <c r="J18" s="209"/>
      <c r="K18" s="209"/>
      <c r="L18" s="209"/>
      <c r="M18" s="209"/>
      <c r="N18" s="210">
        <f t="shared" si="3"/>
        <v>0</v>
      </c>
    </row>
    <row r="19" spans="1:14" ht="14.25">
      <c r="A19" s="205">
        <v>2.5</v>
      </c>
      <c r="B19" s="213" t="s">
        <v>257</v>
      </c>
      <c r="C19" s="209"/>
      <c r="D19" s="212">
        <v>0.04</v>
      </c>
      <c r="E19" s="208">
        <f>C19*D19</f>
        <v>0</v>
      </c>
      <c r="F19" s="209"/>
      <c r="G19" s="209"/>
      <c r="H19" s="209"/>
      <c r="I19" s="209"/>
      <c r="J19" s="209"/>
      <c r="K19" s="209"/>
      <c r="L19" s="209"/>
      <c r="M19" s="209"/>
      <c r="N19" s="210">
        <f t="shared" si="3"/>
        <v>0</v>
      </c>
    </row>
    <row r="20" spans="1:14" ht="14.25">
      <c r="A20" s="205">
        <v>2.6</v>
      </c>
      <c r="B20" s="213" t="s">
        <v>256</v>
      </c>
      <c r="C20" s="209"/>
      <c r="D20" s="214"/>
      <c r="E20" s="216"/>
      <c r="F20" s="209"/>
      <c r="G20" s="209"/>
      <c r="H20" s="209"/>
      <c r="I20" s="209"/>
      <c r="J20" s="209"/>
      <c r="K20" s="209"/>
      <c r="L20" s="209"/>
      <c r="M20" s="209"/>
      <c r="N20" s="210">
        <f t="shared" si="3"/>
        <v>0</v>
      </c>
    </row>
    <row r="21" spans="1:14" ht="15.75" thickBot="1">
      <c r="A21" s="217"/>
      <c r="B21" s="218" t="s">
        <v>107</v>
      </c>
      <c r="C21" s="193">
        <f>C14+C7</f>
        <v>140662400</v>
      </c>
      <c r="D21" s="219"/>
      <c r="E21" s="220">
        <f>E14+E7</f>
        <v>2813248</v>
      </c>
      <c r="F21" s="221">
        <f>F7+F14</f>
        <v>0</v>
      </c>
      <c r="G21" s="221">
        <f t="shared" ref="G21:L21" si="4">G7+G14</f>
        <v>0</v>
      </c>
      <c r="H21" s="221">
        <f t="shared" si="4"/>
        <v>0</v>
      </c>
      <c r="I21" s="221">
        <f t="shared" si="4"/>
        <v>0</v>
      </c>
      <c r="J21" s="221">
        <f t="shared" si="4"/>
        <v>0</v>
      </c>
      <c r="K21" s="221">
        <f t="shared" si="4"/>
        <v>2813248</v>
      </c>
      <c r="L21" s="221">
        <f t="shared" si="4"/>
        <v>0</v>
      </c>
      <c r="M21" s="221">
        <f>M7+M14</f>
        <v>0</v>
      </c>
      <c r="N21" s="222">
        <f>N14+N7</f>
        <v>2813248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90" zoomScaleNormal="90" workbookViewId="0">
      <selection activeCell="P10" sqref="P10"/>
    </sheetView>
  </sheetViews>
  <sheetFormatPr defaultRowHeight="15"/>
  <cols>
    <col min="1" max="1" width="11.42578125" customWidth="1"/>
    <col min="2" max="2" width="76.85546875" style="401" customWidth="1"/>
    <col min="3" max="3" width="22.8554687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581">
        <v>44012</v>
      </c>
    </row>
    <row r="3" spans="1:3">
      <c r="A3" s="4"/>
      <c r="B3"/>
    </row>
    <row r="4" spans="1:3">
      <c r="A4" s="4" t="s">
        <v>434</v>
      </c>
      <c r="B4" t="s">
        <v>435</v>
      </c>
    </row>
    <row r="5" spans="1:3">
      <c r="A5" s="402" t="s">
        <v>436</v>
      </c>
      <c r="B5" s="403"/>
      <c r="C5" s="404"/>
    </row>
    <row r="6" spans="1:3" ht="24">
      <c r="A6" s="405">
        <v>1</v>
      </c>
      <c r="B6" s="406" t="s">
        <v>487</v>
      </c>
      <c r="C6" s="407">
        <v>1695062128.5210495</v>
      </c>
    </row>
    <row r="7" spans="1:3">
      <c r="A7" s="405">
        <v>2</v>
      </c>
      <c r="B7" s="406" t="s">
        <v>437</v>
      </c>
      <c r="C7" s="407">
        <v>-11709414.869999999</v>
      </c>
    </row>
    <row r="8" spans="1:3" ht="24">
      <c r="A8" s="408">
        <v>3</v>
      </c>
      <c r="B8" s="409" t="s">
        <v>438</v>
      </c>
      <c r="C8" s="407">
        <v>1683352713.6510496</v>
      </c>
    </row>
    <row r="9" spans="1:3">
      <c r="A9" s="402" t="s">
        <v>439</v>
      </c>
      <c r="B9" s="403"/>
      <c r="C9" s="410"/>
    </row>
    <row r="10" spans="1:3" ht="24">
      <c r="A10" s="411">
        <v>4</v>
      </c>
      <c r="B10" s="412" t="s">
        <v>440</v>
      </c>
      <c r="C10" s="407"/>
    </row>
    <row r="11" spans="1:3">
      <c r="A11" s="411">
        <v>5</v>
      </c>
      <c r="B11" s="413" t="s">
        <v>441</v>
      </c>
      <c r="C11" s="407"/>
    </row>
    <row r="12" spans="1:3">
      <c r="A12" s="411" t="s">
        <v>442</v>
      </c>
      <c r="B12" s="413" t="s">
        <v>443</v>
      </c>
      <c r="C12" s="407">
        <v>2813248</v>
      </c>
    </row>
    <row r="13" spans="1:3" ht="24">
      <c r="A13" s="414">
        <v>6</v>
      </c>
      <c r="B13" s="412" t="s">
        <v>444</v>
      </c>
      <c r="C13" s="407"/>
    </row>
    <row r="14" spans="1:3">
      <c r="A14" s="414">
        <v>7</v>
      </c>
      <c r="B14" s="415" t="s">
        <v>445</v>
      </c>
      <c r="C14" s="407"/>
    </row>
    <row r="15" spans="1:3">
      <c r="A15" s="416">
        <v>8</v>
      </c>
      <c r="B15" s="417" t="s">
        <v>446</v>
      </c>
      <c r="C15" s="407"/>
    </row>
    <row r="16" spans="1:3">
      <c r="A16" s="414">
        <v>9</v>
      </c>
      <c r="B16" s="415" t="s">
        <v>447</v>
      </c>
      <c r="C16" s="407"/>
    </row>
    <row r="17" spans="1:3">
      <c r="A17" s="414">
        <v>10</v>
      </c>
      <c r="B17" s="415" t="s">
        <v>448</v>
      </c>
      <c r="C17" s="407"/>
    </row>
    <row r="18" spans="1:3">
      <c r="A18" s="418">
        <v>11</v>
      </c>
      <c r="B18" s="419" t="s">
        <v>449</v>
      </c>
      <c r="C18" s="420">
        <v>2813248</v>
      </c>
    </row>
    <row r="19" spans="1:3">
      <c r="A19" s="421" t="s">
        <v>450</v>
      </c>
      <c r="B19" s="422"/>
      <c r="C19" s="423"/>
    </row>
    <row r="20" spans="1:3" ht="24">
      <c r="A20" s="424">
        <v>12</v>
      </c>
      <c r="B20" s="412" t="s">
        <v>451</v>
      </c>
      <c r="C20" s="407"/>
    </row>
    <row r="21" spans="1:3">
      <c r="A21" s="424">
        <v>13</v>
      </c>
      <c r="B21" s="412" t="s">
        <v>452</v>
      </c>
      <c r="C21" s="407"/>
    </row>
    <row r="22" spans="1:3">
      <c r="A22" s="424">
        <v>14</v>
      </c>
      <c r="B22" s="412" t="s">
        <v>453</v>
      </c>
      <c r="C22" s="407"/>
    </row>
    <row r="23" spans="1:3" ht="24">
      <c r="A23" s="424" t="s">
        <v>454</v>
      </c>
      <c r="B23" s="412" t="s">
        <v>455</v>
      </c>
      <c r="C23" s="407"/>
    </row>
    <row r="24" spans="1:3">
      <c r="A24" s="424">
        <v>15</v>
      </c>
      <c r="B24" s="412" t="s">
        <v>456</v>
      </c>
      <c r="C24" s="407"/>
    </row>
    <row r="25" spans="1:3">
      <c r="A25" s="424" t="s">
        <v>457</v>
      </c>
      <c r="B25" s="412" t="s">
        <v>458</v>
      </c>
      <c r="C25" s="407"/>
    </row>
    <row r="26" spans="1:3">
      <c r="A26" s="425">
        <v>16</v>
      </c>
      <c r="B26" s="426" t="s">
        <v>459</v>
      </c>
      <c r="C26" s="420">
        <v>0</v>
      </c>
    </row>
    <row r="27" spans="1:3">
      <c r="A27" s="402" t="s">
        <v>460</v>
      </c>
      <c r="B27" s="403"/>
      <c r="C27" s="410"/>
    </row>
    <row r="28" spans="1:3">
      <c r="A28" s="427">
        <v>17</v>
      </c>
      <c r="B28" s="413" t="s">
        <v>461</v>
      </c>
      <c r="C28" s="407"/>
    </row>
    <row r="29" spans="1:3">
      <c r="A29" s="427">
        <v>18</v>
      </c>
      <c r="B29" s="413" t="s">
        <v>462</v>
      </c>
      <c r="C29" s="407"/>
    </row>
    <row r="30" spans="1:3">
      <c r="A30" s="425">
        <v>19</v>
      </c>
      <c r="B30" s="426" t="s">
        <v>463</v>
      </c>
      <c r="C30" s="420">
        <v>0</v>
      </c>
    </row>
    <row r="31" spans="1:3">
      <c r="A31" s="402" t="s">
        <v>464</v>
      </c>
      <c r="B31" s="403"/>
      <c r="C31" s="410"/>
    </row>
    <row r="32" spans="1:3" ht="24">
      <c r="A32" s="427" t="s">
        <v>465</v>
      </c>
      <c r="B32" s="412" t="s">
        <v>466</v>
      </c>
      <c r="C32" s="428"/>
    </row>
    <row r="33" spans="1:3">
      <c r="A33" s="427" t="s">
        <v>467</v>
      </c>
      <c r="B33" s="413" t="s">
        <v>468</v>
      </c>
      <c r="C33" s="428"/>
    </row>
    <row r="34" spans="1:3">
      <c r="A34" s="402" t="s">
        <v>469</v>
      </c>
      <c r="B34" s="403"/>
      <c r="C34" s="410"/>
    </row>
    <row r="35" spans="1:3">
      <c r="A35" s="429">
        <v>20</v>
      </c>
      <c r="B35" s="430" t="s">
        <v>470</v>
      </c>
      <c r="C35" s="420">
        <v>215968401.19</v>
      </c>
    </row>
    <row r="36" spans="1:3">
      <c r="A36" s="425">
        <v>21</v>
      </c>
      <c r="B36" s="426" t="s">
        <v>471</v>
      </c>
      <c r="C36" s="420">
        <v>1686165961.6510496</v>
      </c>
    </row>
    <row r="37" spans="1:3">
      <c r="A37" s="402" t="s">
        <v>472</v>
      </c>
      <c r="B37" s="403"/>
      <c r="C37" s="410"/>
    </row>
    <row r="38" spans="1:3">
      <c r="A38" s="425">
        <v>22</v>
      </c>
      <c r="B38" s="426" t="s">
        <v>472</v>
      </c>
      <c r="C38" s="579">
        <v>0.12808252930128503</v>
      </c>
    </row>
    <row r="39" spans="1:3">
      <c r="A39" s="402" t="s">
        <v>473</v>
      </c>
      <c r="B39" s="403"/>
      <c r="C39" s="410"/>
    </row>
    <row r="40" spans="1:3">
      <c r="A40" s="431" t="s">
        <v>474</v>
      </c>
      <c r="B40" s="412" t="s">
        <v>475</v>
      </c>
      <c r="C40" s="428"/>
    </row>
    <row r="41" spans="1:3" ht="24">
      <c r="A41" s="432" t="s">
        <v>476</v>
      </c>
      <c r="B41" s="406" t="s">
        <v>477</v>
      </c>
      <c r="C41" s="428"/>
    </row>
    <row r="43" spans="1:3">
      <c r="B43" s="401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" sqref="C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3.42578125" style="3" bestFit="1" customWidth="1"/>
    <col min="4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580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142</v>
      </c>
      <c r="B4" s="10" t="s">
        <v>141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82">
        <v>44012</v>
      </c>
      <c r="D5" s="583">
        <v>43921</v>
      </c>
      <c r="E5" s="583">
        <v>43830</v>
      </c>
      <c r="F5" s="583">
        <v>43738</v>
      </c>
      <c r="G5" s="584">
        <v>43646</v>
      </c>
    </row>
    <row r="6" spans="1:8">
      <c r="B6" s="240" t="s">
        <v>140</v>
      </c>
      <c r="C6" s="335"/>
      <c r="D6" s="335"/>
      <c r="E6" s="335"/>
      <c r="F6" s="335"/>
      <c r="G6" s="364"/>
    </row>
    <row r="7" spans="1:8">
      <c r="A7" s="13"/>
      <c r="B7" s="241" t="s">
        <v>134</v>
      </c>
      <c r="C7" s="335"/>
      <c r="D7" s="335"/>
      <c r="E7" s="335"/>
      <c r="F7" s="335"/>
      <c r="G7" s="364"/>
    </row>
    <row r="8" spans="1:8" ht="15">
      <c r="A8" s="395">
        <v>1</v>
      </c>
      <c r="B8" s="14" t="s">
        <v>139</v>
      </c>
      <c r="C8" s="15">
        <v>215968401.19</v>
      </c>
      <c r="D8" s="16">
        <v>206517106.97999999</v>
      </c>
      <c r="E8" s="16">
        <v>229020832.70999998</v>
      </c>
      <c r="F8" s="16">
        <v>218750973.47</v>
      </c>
      <c r="G8" s="17">
        <v>210197881.79999998</v>
      </c>
    </row>
    <row r="9" spans="1:8" ht="15">
      <c r="A9" s="395">
        <v>2</v>
      </c>
      <c r="B9" s="14" t="s">
        <v>138</v>
      </c>
      <c r="C9" s="15">
        <v>215968401.19</v>
      </c>
      <c r="D9" s="16">
        <v>206517106.97999999</v>
      </c>
      <c r="E9" s="16">
        <v>229020832.70999998</v>
      </c>
      <c r="F9" s="16">
        <v>218750973.47</v>
      </c>
      <c r="G9" s="17">
        <v>210197881.79999998</v>
      </c>
    </row>
    <row r="10" spans="1:8" ht="15">
      <c r="A10" s="395">
        <v>3</v>
      </c>
      <c r="B10" s="14" t="s">
        <v>137</v>
      </c>
      <c r="C10" s="15">
        <v>247142333.48140001</v>
      </c>
      <c r="D10" s="16">
        <v>240031437.33189449</v>
      </c>
      <c r="E10" s="16">
        <v>258633011.39696059</v>
      </c>
      <c r="F10" s="16">
        <v>248732469.75277609</v>
      </c>
      <c r="G10" s="17">
        <v>225806272.84884182</v>
      </c>
    </row>
    <row r="11" spans="1:8" ht="15">
      <c r="A11" s="396"/>
      <c r="B11" s="240" t="s">
        <v>136</v>
      </c>
      <c r="C11" s="335"/>
      <c r="D11" s="335"/>
      <c r="E11" s="335"/>
      <c r="F11" s="335"/>
      <c r="G11" s="364"/>
    </row>
    <row r="12" spans="1:8" ht="15" customHeight="1">
      <c r="A12" s="395">
        <v>4</v>
      </c>
      <c r="B12" s="14" t="s">
        <v>268</v>
      </c>
      <c r="C12" s="323">
        <v>1430337458.6237881</v>
      </c>
      <c r="D12" s="16">
        <v>1513604140.1932437</v>
      </c>
      <c r="E12" s="16">
        <v>1359785587.2047498</v>
      </c>
      <c r="F12" s="16">
        <v>1344638132.5189607</v>
      </c>
      <c r="G12" s="17">
        <v>1354642967.9517217</v>
      </c>
    </row>
    <row r="13" spans="1:8" ht="15">
      <c r="A13" s="396"/>
      <c r="B13" s="240" t="s">
        <v>135</v>
      </c>
      <c r="C13" s="335"/>
      <c r="D13" s="335"/>
      <c r="E13" s="335"/>
      <c r="F13" s="335"/>
      <c r="G13" s="364"/>
    </row>
    <row r="14" spans="1:8" s="18" customFormat="1" ht="15">
      <c r="A14" s="395"/>
      <c r="B14" s="241" t="s">
        <v>480</v>
      </c>
      <c r="C14" s="324"/>
      <c r="D14" s="16"/>
      <c r="E14" s="16"/>
      <c r="F14" s="16"/>
      <c r="G14" s="17"/>
    </row>
    <row r="15" spans="1:8" ht="15">
      <c r="A15" s="397">
        <v>5</v>
      </c>
      <c r="B15" s="14" t="str">
        <f>"Common equity Tier 1 ratio &gt;="&amp;ROUND('9.1. Capital Requirements'!C19*100, 2)&amp;"%"</f>
        <v>Common equity Tier 1 ratio &gt;=5.42%</v>
      </c>
      <c r="C15" s="503">
        <v>0.15099122230763354</v>
      </c>
      <c r="D15" s="504">
        <v>0.13644063298719156</v>
      </c>
      <c r="E15" s="504">
        <v>0.16842422427846718</v>
      </c>
      <c r="F15" s="504">
        <v>0.16268389850004153</v>
      </c>
      <c r="G15" s="505">
        <v>0.15516847374022708</v>
      </c>
    </row>
    <row r="16" spans="1:8" ht="15" customHeight="1">
      <c r="A16" s="397">
        <v>6</v>
      </c>
      <c r="B16" s="14" t="str">
        <f>"Tier 1 ratio &gt;="&amp;ROUND('9.1. Capital Requirements'!C20*100, 2)&amp;"%"</f>
        <v>Tier 1 ratio &gt;=7.23%</v>
      </c>
      <c r="C16" s="503">
        <v>0.15099122230763354</v>
      </c>
      <c r="D16" s="504">
        <v>0.13644063298719156</v>
      </c>
      <c r="E16" s="504">
        <v>0.16842422427846718</v>
      </c>
      <c r="F16" s="504">
        <v>0.16268389850004153</v>
      </c>
      <c r="G16" s="505">
        <v>0.15516847374022708</v>
      </c>
    </row>
    <row r="17" spans="1:7" ht="15">
      <c r="A17" s="397">
        <v>7</v>
      </c>
      <c r="B17" s="14" t="str">
        <f>"Total Regulatory Capital ratio &gt;="&amp;ROUND('9.1. Capital Requirements'!C21*100,2)&amp;"%"</f>
        <v>Total Regulatory Capital ratio &gt;=12.31%</v>
      </c>
      <c r="C17" s="503">
        <v>0.17278603170974086</v>
      </c>
      <c r="D17" s="504">
        <v>0.15858270399633642</v>
      </c>
      <c r="E17" s="504">
        <v>0.19020131837742218</v>
      </c>
      <c r="F17" s="504">
        <v>0.18498097275198963</v>
      </c>
      <c r="G17" s="505">
        <v>0.16669061752136108</v>
      </c>
    </row>
    <row r="18" spans="1:7" ht="15">
      <c r="A18" s="396"/>
      <c r="B18" s="242" t="s">
        <v>133</v>
      </c>
      <c r="C18" s="506"/>
      <c r="D18" s="506"/>
      <c r="E18" s="506"/>
      <c r="F18" s="506"/>
      <c r="G18" s="507"/>
    </row>
    <row r="19" spans="1:7" ht="15" customHeight="1">
      <c r="A19" s="398">
        <v>8</v>
      </c>
      <c r="B19" s="14" t="s">
        <v>132</v>
      </c>
      <c r="C19" s="508">
        <v>7.0148278795202051E-2</v>
      </c>
      <c r="D19" s="509">
        <v>7.0799938834958109E-2</v>
      </c>
      <c r="E19" s="509">
        <v>7.4598491471317488E-2</v>
      </c>
      <c r="F19" s="509">
        <v>7.547097025976339E-2</v>
      </c>
      <c r="G19" s="510">
        <v>7.5940988753890257E-2</v>
      </c>
    </row>
    <row r="20" spans="1:7" ht="15">
      <c r="A20" s="398">
        <v>9</v>
      </c>
      <c r="B20" s="14" t="s">
        <v>131</v>
      </c>
      <c r="C20" s="508">
        <v>4.1344712489973061E-2</v>
      </c>
      <c r="D20" s="509">
        <v>4.0223945394480869E-2</v>
      </c>
      <c r="E20" s="509">
        <v>3.7182167425987976E-2</v>
      </c>
      <c r="F20" s="509">
        <v>3.6969661371401834E-2</v>
      </c>
      <c r="G20" s="510">
        <v>3.6859486558429445E-2</v>
      </c>
    </row>
    <row r="21" spans="1:7" ht="15">
      <c r="A21" s="398">
        <v>10</v>
      </c>
      <c r="B21" s="14" t="s">
        <v>130</v>
      </c>
      <c r="C21" s="508">
        <v>1.7814133146248173E-2</v>
      </c>
      <c r="D21" s="509">
        <v>1.7400885598260491E-2</v>
      </c>
      <c r="E21" s="509">
        <v>2.3781958508763735E-2</v>
      </c>
      <c r="F21" s="509">
        <v>2.3868923491411873E-2</v>
      </c>
      <c r="G21" s="510">
        <v>2.3658601903984815E-2</v>
      </c>
    </row>
    <row r="22" spans="1:7" ht="15">
      <c r="A22" s="398">
        <v>11</v>
      </c>
      <c r="B22" s="14" t="s">
        <v>129</v>
      </c>
      <c r="C22" s="508">
        <v>2.8803566305228994E-2</v>
      </c>
      <c r="D22" s="509">
        <v>3.0575993440477244E-2</v>
      </c>
      <c r="E22" s="509">
        <v>3.7416324045329519E-2</v>
      </c>
      <c r="F22" s="509">
        <v>3.8501308888361549E-2</v>
      </c>
      <c r="G22" s="510">
        <v>3.9081502195460818E-2</v>
      </c>
    </row>
    <row r="23" spans="1:7" ht="15">
      <c r="A23" s="398">
        <v>12</v>
      </c>
      <c r="B23" s="14" t="s">
        <v>273</v>
      </c>
      <c r="C23" s="508">
        <v>-1.535893525127619E-2</v>
      </c>
      <c r="D23" s="509">
        <v>-5.3841947238291776E-2</v>
      </c>
      <c r="E23" s="509">
        <v>1.6603306420514993E-2</v>
      </c>
      <c r="F23" s="509">
        <v>1.3115457441101678E-2</v>
      </c>
      <c r="G23" s="510">
        <v>8.8224157700059289E-3</v>
      </c>
    </row>
    <row r="24" spans="1:7" ht="15">
      <c r="A24" s="398">
        <v>13</v>
      </c>
      <c r="B24" s="14" t="s">
        <v>274</v>
      </c>
      <c r="C24" s="508">
        <v>-0.11145483140039698</v>
      </c>
      <c r="D24" s="509">
        <v>-0.37960631663543476</v>
      </c>
      <c r="E24" s="509">
        <v>0.10984023371340056</v>
      </c>
      <c r="F24" s="509">
        <v>8.5606706722938825E-2</v>
      </c>
      <c r="G24" s="510">
        <v>5.6594468017330063E-2</v>
      </c>
    </row>
    <row r="25" spans="1:7" ht="15">
      <c r="A25" s="396"/>
      <c r="B25" s="242" t="s">
        <v>353</v>
      </c>
      <c r="C25" s="506"/>
      <c r="D25" s="506"/>
      <c r="E25" s="506"/>
      <c r="F25" s="506"/>
      <c r="G25" s="507"/>
    </row>
    <row r="26" spans="1:7" ht="15">
      <c r="A26" s="398">
        <v>14</v>
      </c>
      <c r="B26" s="14" t="s">
        <v>128</v>
      </c>
      <c r="C26" s="508">
        <v>6.5558648322932345E-2</v>
      </c>
      <c r="D26" s="509">
        <v>5.303639470575567E-2</v>
      </c>
      <c r="E26" s="509">
        <v>3.8814743834182715E-2</v>
      </c>
      <c r="F26" s="509">
        <v>5.5721109754603086E-2</v>
      </c>
      <c r="G26" s="510">
        <v>6.1735153385548892E-2</v>
      </c>
    </row>
    <row r="27" spans="1:7" ht="15" customHeight="1">
      <c r="A27" s="398">
        <v>15</v>
      </c>
      <c r="B27" s="14" t="s">
        <v>127</v>
      </c>
      <c r="C27" s="508">
        <v>6.2280671276398046E-2</v>
      </c>
      <c r="D27" s="509">
        <v>6.1956797060720319E-2</v>
      </c>
      <c r="E27" s="509">
        <v>3.8608235866513921E-2</v>
      </c>
      <c r="F27" s="509">
        <v>4.3655364173270726E-2</v>
      </c>
      <c r="G27" s="510">
        <v>4.4811190972136233E-2</v>
      </c>
    </row>
    <row r="28" spans="1:7" ht="15">
      <c r="A28" s="398">
        <v>16</v>
      </c>
      <c r="B28" s="14" t="s">
        <v>126</v>
      </c>
      <c r="C28" s="508">
        <v>0.58581702432703942</v>
      </c>
      <c r="D28" s="509">
        <v>0.59136987562684029</v>
      </c>
      <c r="E28" s="509">
        <v>0.55866720046453433</v>
      </c>
      <c r="F28" s="509">
        <v>0.57216847691981376</v>
      </c>
      <c r="G28" s="510">
        <v>0.63594775124018077</v>
      </c>
    </row>
    <row r="29" spans="1:7" ht="15" customHeight="1">
      <c r="A29" s="398">
        <v>17</v>
      </c>
      <c r="B29" s="14" t="s">
        <v>125</v>
      </c>
      <c r="C29" s="508">
        <v>0.52999861011906069</v>
      </c>
      <c r="D29" s="509">
        <v>0.57251364771530533</v>
      </c>
      <c r="E29" s="509">
        <v>0.54521103035847407</v>
      </c>
      <c r="F29" s="509">
        <v>0.56591274924137691</v>
      </c>
      <c r="G29" s="510">
        <v>0.56707310144366196</v>
      </c>
    </row>
    <row r="30" spans="1:7" ht="15">
      <c r="A30" s="398">
        <v>18</v>
      </c>
      <c r="B30" s="14" t="s">
        <v>124</v>
      </c>
      <c r="C30" s="508">
        <v>4.0616524880453989E-2</v>
      </c>
      <c r="D30" s="509">
        <v>0.11012236161272641</v>
      </c>
      <c r="E30" s="509">
        <v>9.0015197420837273E-2</v>
      </c>
      <c r="F30" s="509">
        <v>3.1148089287758179E-2</v>
      </c>
      <c r="G30" s="510">
        <v>3.5633842070909527E-2</v>
      </c>
    </row>
    <row r="31" spans="1:7" ht="15" customHeight="1">
      <c r="A31" s="396"/>
      <c r="B31" s="242" t="s">
        <v>354</v>
      </c>
      <c r="C31" s="506"/>
      <c r="D31" s="506"/>
      <c r="E31" s="506"/>
      <c r="F31" s="506"/>
      <c r="G31" s="507"/>
    </row>
    <row r="32" spans="1:7" ht="15" customHeight="1">
      <c r="A32" s="398">
        <v>19</v>
      </c>
      <c r="B32" s="14" t="s">
        <v>123</v>
      </c>
      <c r="C32" s="511">
        <v>0.29938818872778328</v>
      </c>
      <c r="D32" s="512">
        <v>0.28384706777695884</v>
      </c>
      <c r="E32" s="512">
        <v>0.28866582898190268</v>
      </c>
      <c r="F32" s="512">
        <v>0.32566285220930696</v>
      </c>
      <c r="G32" s="513">
        <v>0.31966287607294513</v>
      </c>
    </row>
    <row r="33" spans="1:7" ht="15" customHeight="1">
      <c r="A33" s="398">
        <v>20</v>
      </c>
      <c r="B33" s="14" t="s">
        <v>122</v>
      </c>
      <c r="C33" s="511">
        <v>0.65440337420677563</v>
      </c>
      <c r="D33" s="512">
        <v>0.67564734044270991</v>
      </c>
      <c r="E33" s="512">
        <v>0.65081832892319491</v>
      </c>
      <c r="F33" s="512">
        <v>0.68484755651922413</v>
      </c>
      <c r="G33" s="513">
        <v>0.6868560771496518</v>
      </c>
    </row>
    <row r="34" spans="1:7" ht="15" customHeight="1">
      <c r="A34" s="398">
        <v>21</v>
      </c>
      <c r="B34" s="14" t="s">
        <v>121</v>
      </c>
      <c r="C34" s="511">
        <v>0.22100725552248712</v>
      </c>
      <c r="D34" s="512">
        <v>0.22087661990105109</v>
      </c>
      <c r="E34" s="512">
        <v>0.2203742753075271</v>
      </c>
      <c r="F34" s="512">
        <v>0.22502680483253343</v>
      </c>
      <c r="G34" s="513">
        <v>0.23356354242549265</v>
      </c>
    </row>
    <row r="35" spans="1:7" ht="15" customHeight="1">
      <c r="A35" s="399"/>
      <c r="B35" s="242" t="s">
        <v>397</v>
      </c>
      <c r="C35" s="335"/>
      <c r="D35" s="335"/>
      <c r="E35" s="335"/>
      <c r="F35" s="335"/>
      <c r="G35" s="364"/>
    </row>
    <row r="36" spans="1:7" ht="15">
      <c r="A36" s="398">
        <v>22</v>
      </c>
      <c r="B36" s="14" t="s">
        <v>380</v>
      </c>
      <c r="C36" s="19">
        <v>482228601.83367562</v>
      </c>
      <c r="D36" s="20">
        <v>510708194.84914559</v>
      </c>
      <c r="E36" s="20">
        <v>465115398.83957189</v>
      </c>
      <c r="F36" s="20">
        <v>461494515.50930411</v>
      </c>
      <c r="G36" s="21">
        <v>425348002.45933306</v>
      </c>
    </row>
    <row r="37" spans="1:7" ht="15" customHeight="1">
      <c r="A37" s="398">
        <v>23</v>
      </c>
      <c r="B37" s="14" t="s">
        <v>392</v>
      </c>
      <c r="C37" s="19">
        <v>216193761.30444035</v>
      </c>
      <c r="D37" s="20">
        <v>232304827.58562928</v>
      </c>
      <c r="E37" s="20">
        <v>212250100.1957415</v>
      </c>
      <c r="F37" s="20">
        <v>232894584.11591014</v>
      </c>
      <c r="G37" s="21">
        <v>211554191.77801499</v>
      </c>
    </row>
    <row r="38" spans="1:7" ht="15.75" thickBot="1">
      <c r="A38" s="400">
        <v>24</v>
      </c>
      <c r="B38" s="243" t="s">
        <v>381</v>
      </c>
      <c r="C38" s="514">
        <v>2.230538933797491</v>
      </c>
      <c r="D38" s="515">
        <v>2.1984398695326068</v>
      </c>
      <c r="E38" s="515">
        <v>2.1913553793879612</v>
      </c>
      <c r="F38" s="515">
        <v>1.9815596711326753</v>
      </c>
      <c r="G38" s="516">
        <v>2.0105865021367819</v>
      </c>
    </row>
    <row r="39" spans="1:7">
      <c r="A39" s="22"/>
    </row>
    <row r="40" spans="1:7" ht="38.25">
      <c r="B40" s="326" t="s">
        <v>481</v>
      </c>
    </row>
    <row r="41" spans="1:7" ht="51">
      <c r="B41" s="326" t="s">
        <v>396</v>
      </c>
    </row>
    <row r="43" spans="1:7">
      <c r="B43" s="3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3" sqref="J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581">
        <v>44012</v>
      </c>
    </row>
    <row r="3" spans="1:8">
      <c r="A3" s="2"/>
    </row>
    <row r="4" spans="1:8" ht="15" thickBot="1">
      <c r="A4" s="23" t="s">
        <v>32</v>
      </c>
      <c r="B4" s="24" t="s">
        <v>33</v>
      </c>
      <c r="C4" s="23"/>
      <c r="D4" s="25"/>
      <c r="E4" s="25"/>
      <c r="F4" s="26"/>
      <c r="G4" s="26"/>
      <c r="H4" s="27" t="s">
        <v>73</v>
      </c>
    </row>
    <row r="5" spans="1:8">
      <c r="A5" s="28"/>
      <c r="B5" s="29"/>
      <c r="C5" s="455" t="s">
        <v>68</v>
      </c>
      <c r="D5" s="456"/>
      <c r="E5" s="457"/>
      <c r="F5" s="455" t="s">
        <v>72</v>
      </c>
      <c r="G5" s="456"/>
      <c r="H5" s="458"/>
    </row>
    <row r="6" spans="1:8">
      <c r="A6" s="30" t="s">
        <v>6</v>
      </c>
      <c r="B6" s="31" t="s">
        <v>34</v>
      </c>
      <c r="C6" s="32" t="s">
        <v>69</v>
      </c>
      <c r="D6" s="32" t="s">
        <v>70</v>
      </c>
      <c r="E6" s="32" t="s">
        <v>71</v>
      </c>
      <c r="F6" s="32" t="s">
        <v>69</v>
      </c>
      <c r="G6" s="32" t="s">
        <v>70</v>
      </c>
      <c r="H6" s="33" t="s">
        <v>71</v>
      </c>
    </row>
    <row r="7" spans="1:8">
      <c r="A7" s="30">
        <v>1</v>
      </c>
      <c r="B7" s="34" t="s">
        <v>35</v>
      </c>
      <c r="C7" s="35">
        <v>18051165.550000001</v>
      </c>
      <c r="D7" s="35">
        <v>22922076.5064</v>
      </c>
      <c r="E7" s="36">
        <v>40973242.056400001</v>
      </c>
      <c r="F7" s="37">
        <v>15870649.57</v>
      </c>
      <c r="G7" s="38">
        <v>22057897.6283</v>
      </c>
      <c r="H7" s="39">
        <v>37928547.198300004</v>
      </c>
    </row>
    <row r="8" spans="1:8">
      <c r="A8" s="30">
        <v>2</v>
      </c>
      <c r="B8" s="34" t="s">
        <v>36</v>
      </c>
      <c r="C8" s="35">
        <v>32868386.66</v>
      </c>
      <c r="D8" s="35">
        <v>205571253.6882</v>
      </c>
      <c r="E8" s="36">
        <v>238439640.34819999</v>
      </c>
      <c r="F8" s="37">
        <v>25656300.550000001</v>
      </c>
      <c r="G8" s="38">
        <v>223699665.8163</v>
      </c>
      <c r="H8" s="39">
        <v>249355966.36630002</v>
      </c>
    </row>
    <row r="9" spans="1:8">
      <c r="A9" s="30">
        <v>3</v>
      </c>
      <c r="B9" s="34" t="s">
        <v>37</v>
      </c>
      <c r="C9" s="35">
        <v>10873380.289999999</v>
      </c>
      <c r="D9" s="35">
        <v>84289494.194299996</v>
      </c>
      <c r="E9" s="36">
        <v>95162874.484299988</v>
      </c>
      <c r="F9" s="37">
        <v>10258721.619999999</v>
      </c>
      <c r="G9" s="38">
        <v>24214798.177299999</v>
      </c>
      <c r="H9" s="39">
        <v>34473519.797299996</v>
      </c>
    </row>
    <row r="10" spans="1:8">
      <c r="A10" s="30">
        <v>4</v>
      </c>
      <c r="B10" s="34" t="s">
        <v>38</v>
      </c>
      <c r="C10" s="35">
        <v>0</v>
      </c>
      <c r="D10" s="35">
        <v>0</v>
      </c>
      <c r="E10" s="36">
        <v>0</v>
      </c>
      <c r="F10" s="37">
        <v>0</v>
      </c>
      <c r="G10" s="38">
        <v>0</v>
      </c>
      <c r="H10" s="39">
        <v>0</v>
      </c>
    </row>
    <row r="11" spans="1:8">
      <c r="A11" s="30">
        <v>5</v>
      </c>
      <c r="B11" s="34" t="s">
        <v>39</v>
      </c>
      <c r="C11" s="35">
        <v>236326397.5</v>
      </c>
      <c r="D11" s="35">
        <v>5988192</v>
      </c>
      <c r="E11" s="36">
        <v>242314589.5</v>
      </c>
      <c r="F11" s="37">
        <v>199917743.81999999</v>
      </c>
      <c r="G11" s="38">
        <v>5622652</v>
      </c>
      <c r="H11" s="39">
        <v>205540395.81999999</v>
      </c>
    </row>
    <row r="12" spans="1:8">
      <c r="A12" s="30">
        <v>6.1</v>
      </c>
      <c r="B12" s="40" t="s">
        <v>40</v>
      </c>
      <c r="C12" s="35">
        <v>429662073.26999998</v>
      </c>
      <c r="D12" s="35">
        <v>607710533.7809999</v>
      </c>
      <c r="E12" s="36">
        <v>1037372607.0509999</v>
      </c>
      <c r="F12" s="37">
        <v>344811273.32999998</v>
      </c>
      <c r="G12" s="38">
        <v>602336490.49960005</v>
      </c>
      <c r="H12" s="39">
        <v>947147763.8296001</v>
      </c>
    </row>
    <row r="13" spans="1:8">
      <c r="A13" s="30">
        <v>6.2</v>
      </c>
      <c r="B13" s="40" t="s">
        <v>41</v>
      </c>
      <c r="C13" s="35">
        <v>-21064722.61851763</v>
      </c>
      <c r="D13" s="35">
        <v>-43543539.712365739</v>
      </c>
      <c r="E13" s="36">
        <v>-64608262.330883369</v>
      </c>
      <c r="F13" s="37">
        <v>-11161393.138400001</v>
      </c>
      <c r="G13" s="38">
        <v>-31281426.185399998</v>
      </c>
      <c r="H13" s="39">
        <v>-42442819.323799998</v>
      </c>
    </row>
    <row r="14" spans="1:8">
      <c r="A14" s="30">
        <v>6</v>
      </c>
      <c r="B14" s="34" t="s">
        <v>42</v>
      </c>
      <c r="C14" s="36">
        <v>408597350.65148234</v>
      </c>
      <c r="D14" s="36">
        <v>564166994.06863415</v>
      </c>
      <c r="E14" s="36">
        <v>972764344.7201165</v>
      </c>
      <c r="F14" s="36">
        <v>333649880.19159997</v>
      </c>
      <c r="G14" s="36">
        <v>571055064.31420004</v>
      </c>
      <c r="H14" s="39">
        <v>904704944.50580001</v>
      </c>
    </row>
    <row r="15" spans="1:8">
      <c r="A15" s="30">
        <v>7</v>
      </c>
      <c r="B15" s="34" t="s">
        <v>43</v>
      </c>
      <c r="C15" s="35">
        <v>10985584.879999999</v>
      </c>
      <c r="D15" s="35">
        <v>6441332.0553000001</v>
      </c>
      <c r="E15" s="36">
        <v>17426916.9353</v>
      </c>
      <c r="F15" s="37">
        <v>7325712.71</v>
      </c>
      <c r="G15" s="38">
        <v>3240513.7419999992</v>
      </c>
      <c r="H15" s="39">
        <v>10566226.452</v>
      </c>
    </row>
    <row r="16" spans="1:8">
      <c r="A16" s="30">
        <v>8</v>
      </c>
      <c r="B16" s="34" t="s">
        <v>201</v>
      </c>
      <c r="C16" s="35">
        <v>13192769.098000001</v>
      </c>
      <c r="D16" s="35" t="s">
        <v>489</v>
      </c>
      <c r="E16" s="36">
        <v>13192769.098000001</v>
      </c>
      <c r="F16" s="37">
        <v>8048305.1299999999</v>
      </c>
      <c r="G16" s="38" t="s">
        <v>489</v>
      </c>
      <c r="H16" s="39">
        <v>8048305.1299999999</v>
      </c>
    </row>
    <row r="17" spans="1:8">
      <c r="A17" s="30">
        <v>9</v>
      </c>
      <c r="B17" s="34" t="s">
        <v>44</v>
      </c>
      <c r="C17" s="35">
        <v>17062704.219999999</v>
      </c>
      <c r="D17" s="35">
        <v>0</v>
      </c>
      <c r="E17" s="36">
        <v>17062704.219999999</v>
      </c>
      <c r="F17" s="37">
        <v>9362704.2200000007</v>
      </c>
      <c r="G17" s="38">
        <v>0</v>
      </c>
      <c r="H17" s="39">
        <v>9362704.2200000007</v>
      </c>
    </row>
    <row r="18" spans="1:8">
      <c r="A18" s="30">
        <v>10</v>
      </c>
      <c r="B18" s="34" t="s">
        <v>45</v>
      </c>
      <c r="C18" s="35">
        <v>32257229.800000001</v>
      </c>
      <c r="D18" s="35" t="s">
        <v>489</v>
      </c>
      <c r="E18" s="36">
        <v>32257229.800000001</v>
      </c>
      <c r="F18" s="37">
        <v>31381804.27</v>
      </c>
      <c r="G18" s="38" t="s">
        <v>489</v>
      </c>
      <c r="H18" s="39">
        <v>31381804.27</v>
      </c>
    </row>
    <row r="19" spans="1:8">
      <c r="A19" s="30">
        <v>11</v>
      </c>
      <c r="B19" s="34" t="s">
        <v>46</v>
      </c>
      <c r="C19" s="35">
        <v>9263009.4473999981</v>
      </c>
      <c r="D19" s="35">
        <v>878091.0172</v>
      </c>
      <c r="E19" s="36">
        <v>10141100.464599999</v>
      </c>
      <c r="F19" s="37">
        <v>8261859.9853999997</v>
      </c>
      <c r="G19" s="38">
        <v>1168779.8481000001</v>
      </c>
      <c r="H19" s="39">
        <v>9430639.8334999997</v>
      </c>
    </row>
    <row r="20" spans="1:8">
      <c r="A20" s="30">
        <v>12</v>
      </c>
      <c r="B20" s="42" t="s">
        <v>47</v>
      </c>
      <c r="C20" s="36">
        <v>789477978.09688234</v>
      </c>
      <c r="D20" s="36">
        <v>890257433.53003407</v>
      </c>
      <c r="E20" s="36">
        <v>1679735411.6269164</v>
      </c>
      <c r="F20" s="36">
        <v>649733682.06700003</v>
      </c>
      <c r="G20" s="36">
        <v>851059371.52619994</v>
      </c>
      <c r="H20" s="39">
        <v>1500793053.5932</v>
      </c>
    </row>
    <row r="21" spans="1:8">
      <c r="A21" s="30"/>
      <c r="B21" s="31" t="s">
        <v>48</v>
      </c>
      <c r="C21" s="43"/>
      <c r="D21" s="43"/>
      <c r="E21" s="43"/>
      <c r="F21" s="44"/>
      <c r="G21" s="45"/>
      <c r="H21" s="46"/>
    </row>
    <row r="22" spans="1:8">
      <c r="A22" s="30">
        <v>13</v>
      </c>
      <c r="B22" s="34" t="s">
        <v>49</v>
      </c>
      <c r="C22" s="35">
        <v>25401144.460000001</v>
      </c>
      <c r="D22" s="35">
        <v>42048520</v>
      </c>
      <c r="E22" s="36">
        <v>67449664.460000008</v>
      </c>
      <c r="F22" s="37">
        <v>10001144.460000001</v>
      </c>
      <c r="G22" s="38">
        <v>3265700</v>
      </c>
      <c r="H22" s="39">
        <v>13266844.460000001</v>
      </c>
    </row>
    <row r="23" spans="1:8">
      <c r="A23" s="30">
        <v>14</v>
      </c>
      <c r="B23" s="34" t="s">
        <v>50</v>
      </c>
      <c r="C23" s="35">
        <v>112766005.34999999</v>
      </c>
      <c r="D23" s="35">
        <v>86469418.479400009</v>
      </c>
      <c r="E23" s="36">
        <v>199235423.8294</v>
      </c>
      <c r="F23" s="37">
        <v>128416240.92</v>
      </c>
      <c r="G23" s="38">
        <v>85607775.326900005</v>
      </c>
      <c r="H23" s="39">
        <v>214024016.24690002</v>
      </c>
    </row>
    <row r="24" spans="1:8">
      <c r="A24" s="30">
        <v>15</v>
      </c>
      <c r="B24" s="34" t="s">
        <v>51</v>
      </c>
      <c r="C24" s="35">
        <v>40787846.019999996</v>
      </c>
      <c r="D24" s="35">
        <v>131210443.4782</v>
      </c>
      <c r="E24" s="36">
        <v>171998289.4982</v>
      </c>
      <c r="F24" s="37">
        <v>47069888.340000004</v>
      </c>
      <c r="G24" s="38">
        <v>89436637.457900003</v>
      </c>
      <c r="H24" s="39">
        <v>136506525.79790002</v>
      </c>
    </row>
    <row r="25" spans="1:8">
      <c r="A25" s="30">
        <v>16</v>
      </c>
      <c r="B25" s="34" t="s">
        <v>52</v>
      </c>
      <c r="C25" s="35">
        <v>86311809.890000001</v>
      </c>
      <c r="D25" s="35">
        <v>304879947.7597</v>
      </c>
      <c r="E25" s="36">
        <v>391191757.64969999</v>
      </c>
      <c r="F25" s="37">
        <v>103464788.69000001</v>
      </c>
      <c r="G25" s="38">
        <v>316068829.97969997</v>
      </c>
      <c r="H25" s="39">
        <v>419533618.66969997</v>
      </c>
    </row>
    <row r="26" spans="1:8">
      <c r="A26" s="30">
        <v>17</v>
      </c>
      <c r="B26" s="34" t="s">
        <v>53</v>
      </c>
      <c r="C26" s="43">
        <v>0</v>
      </c>
      <c r="D26" s="43">
        <v>0</v>
      </c>
      <c r="E26" s="36">
        <v>0</v>
      </c>
      <c r="F26" s="44">
        <v>0</v>
      </c>
      <c r="G26" s="45">
        <v>0</v>
      </c>
      <c r="H26" s="39">
        <v>0</v>
      </c>
    </row>
    <row r="27" spans="1:8">
      <c r="A27" s="30">
        <v>18</v>
      </c>
      <c r="B27" s="34" t="s">
        <v>54</v>
      </c>
      <c r="C27" s="35">
        <v>224561221.43000001</v>
      </c>
      <c r="D27" s="35">
        <v>353904889.34830004</v>
      </c>
      <c r="E27" s="36">
        <v>578466110.77830005</v>
      </c>
      <c r="F27" s="37">
        <v>99886000</v>
      </c>
      <c r="G27" s="38">
        <v>366460485.99629998</v>
      </c>
      <c r="H27" s="39">
        <v>466346485.99629998</v>
      </c>
    </row>
    <row r="28" spans="1:8">
      <c r="A28" s="30">
        <v>19</v>
      </c>
      <c r="B28" s="34" t="s">
        <v>55</v>
      </c>
      <c r="C28" s="35">
        <v>3137769.73</v>
      </c>
      <c r="D28" s="35">
        <v>10712480.544799998</v>
      </c>
      <c r="E28" s="36">
        <v>13850250.274799999</v>
      </c>
      <c r="F28" s="37">
        <v>2379619.09</v>
      </c>
      <c r="G28" s="38">
        <v>12682158.6379</v>
      </c>
      <c r="H28" s="39">
        <v>15061777.7279</v>
      </c>
    </row>
    <row r="29" spans="1:8">
      <c r="A29" s="30">
        <v>20</v>
      </c>
      <c r="B29" s="34" t="s">
        <v>56</v>
      </c>
      <c r="C29" s="35">
        <v>8860407.0100000016</v>
      </c>
      <c r="D29" s="35">
        <v>6035207.4503000006</v>
      </c>
      <c r="E29" s="36">
        <v>14895614.460300002</v>
      </c>
      <c r="F29" s="37">
        <v>9400591.9600000009</v>
      </c>
      <c r="G29" s="38">
        <v>5202461.3981999997</v>
      </c>
      <c r="H29" s="39">
        <v>14603053.358200001</v>
      </c>
    </row>
    <row r="30" spans="1:8">
      <c r="A30" s="30">
        <v>21</v>
      </c>
      <c r="B30" s="34" t="s">
        <v>57</v>
      </c>
      <c r="C30" s="35">
        <v>0</v>
      </c>
      <c r="D30" s="35">
        <v>14970480</v>
      </c>
      <c r="E30" s="36">
        <v>14970480</v>
      </c>
      <c r="F30" s="37">
        <v>0</v>
      </c>
      <c r="G30" s="38">
        <v>0</v>
      </c>
      <c r="H30" s="39">
        <v>0</v>
      </c>
    </row>
    <row r="31" spans="1:8">
      <c r="A31" s="30">
        <v>22</v>
      </c>
      <c r="B31" s="42" t="s">
        <v>58</v>
      </c>
      <c r="C31" s="36">
        <v>501826203.88999999</v>
      </c>
      <c r="D31" s="36">
        <v>950231387.06069994</v>
      </c>
      <c r="E31" s="36">
        <v>1452057590.9506998</v>
      </c>
      <c r="F31" s="36">
        <v>400618273.45999998</v>
      </c>
      <c r="G31" s="36">
        <v>878724048.79689991</v>
      </c>
      <c r="H31" s="39">
        <v>1279342322.2568998</v>
      </c>
    </row>
    <row r="32" spans="1:8">
      <c r="A32" s="30"/>
      <c r="B32" s="31" t="s">
        <v>59</v>
      </c>
      <c r="C32" s="43"/>
      <c r="D32" s="43"/>
      <c r="E32" s="35"/>
      <c r="F32" s="44"/>
      <c r="G32" s="45"/>
      <c r="H32" s="46"/>
    </row>
    <row r="33" spans="1:8">
      <c r="A33" s="30">
        <v>23</v>
      </c>
      <c r="B33" s="34" t="s">
        <v>60</v>
      </c>
      <c r="C33" s="35">
        <v>16181147</v>
      </c>
      <c r="D33" s="43" t="s">
        <v>489</v>
      </c>
      <c r="E33" s="36">
        <v>16181147</v>
      </c>
      <c r="F33" s="37">
        <v>16137647</v>
      </c>
      <c r="G33" s="45" t="s">
        <v>489</v>
      </c>
      <c r="H33" s="39">
        <v>16137647</v>
      </c>
    </row>
    <row r="34" spans="1:8">
      <c r="A34" s="30">
        <v>24</v>
      </c>
      <c r="B34" s="34" t="s">
        <v>61</v>
      </c>
      <c r="C34" s="35">
        <v>0</v>
      </c>
      <c r="D34" s="43" t="s">
        <v>489</v>
      </c>
      <c r="E34" s="36">
        <v>0</v>
      </c>
      <c r="F34" s="37">
        <v>0</v>
      </c>
      <c r="G34" s="45" t="s">
        <v>489</v>
      </c>
      <c r="H34" s="39">
        <v>0</v>
      </c>
    </row>
    <row r="35" spans="1:8">
      <c r="A35" s="30">
        <v>25</v>
      </c>
      <c r="B35" s="41" t="s">
        <v>62</v>
      </c>
      <c r="C35" s="35">
        <v>0</v>
      </c>
      <c r="D35" s="43" t="s">
        <v>489</v>
      </c>
      <c r="E35" s="36">
        <v>0</v>
      </c>
      <c r="F35" s="37">
        <v>0</v>
      </c>
      <c r="G35" s="45" t="s">
        <v>489</v>
      </c>
      <c r="H35" s="39">
        <v>0</v>
      </c>
    </row>
    <row r="36" spans="1:8">
      <c r="A36" s="30">
        <v>26</v>
      </c>
      <c r="B36" s="34" t="s">
        <v>63</v>
      </c>
      <c r="C36" s="35">
        <v>76412652.799999997</v>
      </c>
      <c r="D36" s="43" t="s">
        <v>489</v>
      </c>
      <c r="E36" s="36">
        <v>76412652.799999997</v>
      </c>
      <c r="F36" s="37">
        <v>75783642.799999997</v>
      </c>
      <c r="G36" s="45" t="s">
        <v>489</v>
      </c>
      <c r="H36" s="39">
        <v>75783642.799999997</v>
      </c>
    </row>
    <row r="37" spans="1:8">
      <c r="A37" s="30">
        <v>27</v>
      </c>
      <c r="B37" s="34" t="s">
        <v>64</v>
      </c>
      <c r="C37" s="35">
        <v>138459629.03</v>
      </c>
      <c r="D37" s="43" t="s">
        <v>489</v>
      </c>
      <c r="E37" s="36">
        <v>138459629.03</v>
      </c>
      <c r="F37" s="37">
        <v>113629627.99000001</v>
      </c>
      <c r="G37" s="45" t="s">
        <v>489</v>
      </c>
      <c r="H37" s="39">
        <v>113629627.99000001</v>
      </c>
    </row>
    <row r="38" spans="1:8">
      <c r="A38" s="30">
        <v>28</v>
      </c>
      <c r="B38" s="34" t="s">
        <v>65</v>
      </c>
      <c r="C38" s="35">
        <v>-12888958.330000006</v>
      </c>
      <c r="D38" s="43" t="s">
        <v>489</v>
      </c>
      <c r="E38" s="36">
        <v>-12888958.330000006</v>
      </c>
      <c r="F38" s="37">
        <v>6246578.2699999958</v>
      </c>
      <c r="G38" s="45" t="s">
        <v>489</v>
      </c>
      <c r="H38" s="39">
        <v>6246578.2699999958</v>
      </c>
    </row>
    <row r="39" spans="1:8">
      <c r="A39" s="30">
        <v>29</v>
      </c>
      <c r="B39" s="34" t="s">
        <v>66</v>
      </c>
      <c r="C39" s="35">
        <v>9513350.1799999997</v>
      </c>
      <c r="D39" s="43" t="s">
        <v>489</v>
      </c>
      <c r="E39" s="36">
        <v>9513350.1799999997</v>
      </c>
      <c r="F39" s="37">
        <v>9653235.25</v>
      </c>
      <c r="G39" s="45" t="s">
        <v>489</v>
      </c>
      <c r="H39" s="39">
        <v>9653235.25</v>
      </c>
    </row>
    <row r="40" spans="1:8">
      <c r="A40" s="30">
        <v>30</v>
      </c>
      <c r="B40" s="291" t="s">
        <v>269</v>
      </c>
      <c r="C40" s="35">
        <v>227677820.67999998</v>
      </c>
      <c r="D40" s="43" t="s">
        <v>489</v>
      </c>
      <c r="E40" s="36">
        <v>227677820.67999998</v>
      </c>
      <c r="F40" s="37">
        <v>221450731.31</v>
      </c>
      <c r="G40" s="45" t="s">
        <v>489</v>
      </c>
      <c r="H40" s="39">
        <v>221450731.31</v>
      </c>
    </row>
    <row r="41" spans="1:8" ht="15" thickBot="1">
      <c r="A41" s="47">
        <v>31</v>
      </c>
      <c r="B41" s="48" t="s">
        <v>67</v>
      </c>
      <c r="C41" s="49">
        <v>729504024.56999993</v>
      </c>
      <c r="D41" s="49">
        <v>950231387.06069994</v>
      </c>
      <c r="E41" s="49">
        <v>1679735411.6306999</v>
      </c>
      <c r="F41" s="49">
        <v>622069004.76999998</v>
      </c>
      <c r="G41" s="49">
        <v>878724048.79689991</v>
      </c>
      <c r="H41" s="50">
        <v>1500793053.5668998</v>
      </c>
    </row>
    <row r="43" spans="1:8">
      <c r="B43" s="5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D2" sqref="D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52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523"/>
    </row>
    <row r="2" spans="1:8">
      <c r="A2" s="2" t="s">
        <v>31</v>
      </c>
      <c r="B2" s="581">
        <v>44012</v>
      </c>
      <c r="C2" s="525"/>
      <c r="D2" s="526"/>
      <c r="E2" s="526"/>
      <c r="F2" s="526"/>
      <c r="G2" s="526"/>
      <c r="H2" s="526"/>
    </row>
    <row r="3" spans="1:8">
      <c r="A3" s="2"/>
      <c r="B3" s="3"/>
      <c r="C3" s="525"/>
      <c r="D3" s="526"/>
      <c r="E3" s="526"/>
      <c r="F3" s="526"/>
      <c r="G3" s="526"/>
      <c r="H3" s="526"/>
    </row>
    <row r="4" spans="1:8" ht="13.5" thickBot="1">
      <c r="A4" s="53" t="s">
        <v>197</v>
      </c>
      <c r="B4" s="244" t="s">
        <v>22</v>
      </c>
      <c r="C4" s="527"/>
      <c r="D4" s="528"/>
      <c r="E4" s="528"/>
      <c r="F4" s="528"/>
      <c r="G4" s="528"/>
      <c r="H4" s="529" t="s">
        <v>73</v>
      </c>
    </row>
    <row r="5" spans="1:8">
      <c r="A5" s="55" t="s">
        <v>6</v>
      </c>
      <c r="B5" s="56"/>
      <c r="C5" s="530" t="s">
        <v>68</v>
      </c>
      <c r="D5" s="531"/>
      <c r="E5" s="532"/>
      <c r="F5" s="530" t="s">
        <v>72</v>
      </c>
      <c r="G5" s="531"/>
      <c r="H5" s="533"/>
    </row>
    <row r="6" spans="1:8">
      <c r="A6" s="57" t="s">
        <v>6</v>
      </c>
      <c r="B6" s="58"/>
      <c r="C6" s="534" t="s">
        <v>69</v>
      </c>
      <c r="D6" s="534" t="s">
        <v>70</v>
      </c>
      <c r="E6" s="534" t="s">
        <v>71</v>
      </c>
      <c r="F6" s="534" t="s">
        <v>69</v>
      </c>
      <c r="G6" s="534" t="s">
        <v>70</v>
      </c>
      <c r="H6" s="535" t="s">
        <v>71</v>
      </c>
    </row>
    <row r="7" spans="1:8">
      <c r="A7" s="60"/>
      <c r="B7" s="244" t="s">
        <v>196</v>
      </c>
      <c r="C7" s="536"/>
      <c r="D7" s="536"/>
      <c r="E7" s="536"/>
      <c r="F7" s="536"/>
      <c r="G7" s="536"/>
      <c r="H7" s="537"/>
    </row>
    <row r="8" spans="1:8">
      <c r="A8" s="60">
        <v>1</v>
      </c>
      <c r="B8" s="61" t="s">
        <v>195</v>
      </c>
      <c r="C8" s="536">
        <v>1523055.64</v>
      </c>
      <c r="D8" s="536">
        <v>550147.61</v>
      </c>
      <c r="E8" s="538">
        <v>2073203.25</v>
      </c>
      <c r="F8" s="536">
        <v>786374.37</v>
      </c>
      <c r="G8" s="536">
        <v>679724.34</v>
      </c>
      <c r="H8" s="539">
        <v>1466098.71</v>
      </c>
    </row>
    <row r="9" spans="1:8">
      <c r="A9" s="60">
        <v>2</v>
      </c>
      <c r="B9" s="61" t="s">
        <v>194</v>
      </c>
      <c r="C9" s="540">
        <v>25486591.970000003</v>
      </c>
      <c r="D9" s="540">
        <v>20510526.019999996</v>
      </c>
      <c r="E9" s="538">
        <v>45997117.989999995</v>
      </c>
      <c r="F9" s="540">
        <v>18839365.969999999</v>
      </c>
      <c r="G9" s="540">
        <v>22559948.200000003</v>
      </c>
      <c r="H9" s="539">
        <v>41399314.170000002</v>
      </c>
    </row>
    <row r="10" spans="1:8">
      <c r="A10" s="60">
        <v>2.1</v>
      </c>
      <c r="B10" s="62" t="s">
        <v>193</v>
      </c>
      <c r="C10" s="536">
        <v>0</v>
      </c>
      <c r="D10" s="536">
        <v>0</v>
      </c>
      <c r="E10" s="538">
        <v>0</v>
      </c>
      <c r="F10" s="536">
        <v>0</v>
      </c>
      <c r="G10" s="536">
        <v>0</v>
      </c>
      <c r="H10" s="539">
        <v>0</v>
      </c>
    </row>
    <row r="11" spans="1:8">
      <c r="A11" s="60">
        <v>2.2000000000000002</v>
      </c>
      <c r="B11" s="62" t="s">
        <v>192</v>
      </c>
      <c r="C11" s="536">
        <v>4381810.83</v>
      </c>
      <c r="D11" s="536">
        <v>10522697.08</v>
      </c>
      <c r="E11" s="538">
        <v>14904507.91</v>
      </c>
      <c r="F11" s="536">
        <v>2793127.2</v>
      </c>
      <c r="G11" s="536">
        <v>10200120.93</v>
      </c>
      <c r="H11" s="539">
        <v>12993248.129999999</v>
      </c>
    </row>
    <row r="12" spans="1:8">
      <c r="A12" s="60">
        <v>2.2999999999999998</v>
      </c>
      <c r="B12" s="62" t="s">
        <v>191</v>
      </c>
      <c r="C12" s="536">
        <v>1861293.86</v>
      </c>
      <c r="D12" s="536">
        <v>0</v>
      </c>
      <c r="E12" s="538">
        <v>1861293.86</v>
      </c>
      <c r="F12" s="536">
        <v>494545.43</v>
      </c>
      <c r="G12" s="536">
        <v>168.21</v>
      </c>
      <c r="H12" s="539">
        <v>494713.64</v>
      </c>
    </row>
    <row r="13" spans="1:8">
      <c r="A13" s="60">
        <v>2.4</v>
      </c>
      <c r="B13" s="62" t="s">
        <v>190</v>
      </c>
      <c r="C13" s="536">
        <v>915144.99</v>
      </c>
      <c r="D13" s="536">
        <v>193453.89</v>
      </c>
      <c r="E13" s="538">
        <v>1108598.8799999999</v>
      </c>
      <c r="F13" s="536">
        <v>576941.88</v>
      </c>
      <c r="G13" s="536">
        <v>184385.79</v>
      </c>
      <c r="H13" s="539">
        <v>761327.67</v>
      </c>
    </row>
    <row r="14" spans="1:8">
      <c r="A14" s="60">
        <v>2.5</v>
      </c>
      <c r="B14" s="62" t="s">
        <v>189</v>
      </c>
      <c r="C14" s="536">
        <v>1785007.96</v>
      </c>
      <c r="D14" s="536">
        <v>1998584.69</v>
      </c>
      <c r="E14" s="538">
        <v>3783592.65</v>
      </c>
      <c r="F14" s="536">
        <v>1262853.83</v>
      </c>
      <c r="G14" s="536">
        <v>1497559.02</v>
      </c>
      <c r="H14" s="539">
        <v>2760412.85</v>
      </c>
    </row>
    <row r="15" spans="1:8">
      <c r="A15" s="60">
        <v>2.6</v>
      </c>
      <c r="B15" s="62" t="s">
        <v>188</v>
      </c>
      <c r="C15" s="536">
        <v>528486.16</v>
      </c>
      <c r="D15" s="536">
        <v>540200.53</v>
      </c>
      <c r="E15" s="538">
        <v>1068686.69</v>
      </c>
      <c r="F15" s="536">
        <v>352588.06</v>
      </c>
      <c r="G15" s="536">
        <v>817674.73</v>
      </c>
      <c r="H15" s="539">
        <v>1170262.79</v>
      </c>
    </row>
    <row r="16" spans="1:8">
      <c r="A16" s="60">
        <v>2.7</v>
      </c>
      <c r="B16" s="62" t="s">
        <v>187</v>
      </c>
      <c r="C16" s="536">
        <v>44704.27</v>
      </c>
      <c r="D16" s="536">
        <v>22126.95</v>
      </c>
      <c r="E16" s="538">
        <v>66831.22</v>
      </c>
      <c r="F16" s="536">
        <v>27561.55</v>
      </c>
      <c r="G16" s="536">
        <v>409386.37</v>
      </c>
      <c r="H16" s="539">
        <v>436947.92</v>
      </c>
    </row>
    <row r="17" spans="1:8">
      <c r="A17" s="60">
        <v>2.8</v>
      </c>
      <c r="B17" s="62" t="s">
        <v>186</v>
      </c>
      <c r="C17" s="536">
        <v>11028038.529999999</v>
      </c>
      <c r="D17" s="536">
        <v>4721641.8</v>
      </c>
      <c r="E17" s="538">
        <v>15749680.329999998</v>
      </c>
      <c r="F17" s="536">
        <v>10115745.189999999</v>
      </c>
      <c r="G17" s="536">
        <v>6381587.1600000001</v>
      </c>
      <c r="H17" s="539">
        <v>16497332.35</v>
      </c>
    </row>
    <row r="18" spans="1:8">
      <c r="A18" s="60">
        <v>2.9</v>
      </c>
      <c r="B18" s="62" t="s">
        <v>185</v>
      </c>
      <c r="C18" s="536">
        <v>4942105.37</v>
      </c>
      <c r="D18" s="536">
        <v>2511821.08</v>
      </c>
      <c r="E18" s="538">
        <v>7453926.4500000002</v>
      </c>
      <c r="F18" s="536">
        <v>3216002.83</v>
      </c>
      <c r="G18" s="536">
        <v>3069065.99</v>
      </c>
      <c r="H18" s="539">
        <v>6285068.8200000003</v>
      </c>
    </row>
    <row r="19" spans="1:8">
      <c r="A19" s="60">
        <v>3</v>
      </c>
      <c r="B19" s="61" t="s">
        <v>184</v>
      </c>
      <c r="C19" s="536">
        <v>379130.11</v>
      </c>
      <c r="D19" s="536">
        <v>353225.56</v>
      </c>
      <c r="E19" s="538">
        <v>732355.66999999993</v>
      </c>
      <c r="F19" s="536">
        <v>986268.99</v>
      </c>
      <c r="G19" s="536">
        <v>1094967.24</v>
      </c>
      <c r="H19" s="539">
        <v>2081236.23</v>
      </c>
    </row>
    <row r="20" spans="1:8">
      <c r="A20" s="60">
        <v>4</v>
      </c>
      <c r="B20" s="61" t="s">
        <v>183</v>
      </c>
      <c r="C20" s="536">
        <v>7907915.8099999996</v>
      </c>
      <c r="D20" s="536">
        <v>725577.75</v>
      </c>
      <c r="E20" s="538">
        <v>8633493.5599999987</v>
      </c>
      <c r="F20" s="536">
        <v>7054982.9199999999</v>
      </c>
      <c r="G20" s="536">
        <v>207851.15</v>
      </c>
      <c r="H20" s="539">
        <v>7262834.0700000003</v>
      </c>
    </row>
    <row r="21" spans="1:8">
      <c r="A21" s="60">
        <v>5</v>
      </c>
      <c r="B21" s="61" t="s">
        <v>182</v>
      </c>
      <c r="C21" s="536">
        <v>891846.84</v>
      </c>
      <c r="D21" s="536">
        <v>539230.16</v>
      </c>
      <c r="E21" s="538">
        <v>1431077</v>
      </c>
      <c r="F21" s="536">
        <v>1402034.16</v>
      </c>
      <c r="G21" s="536">
        <v>157353.06</v>
      </c>
      <c r="H21" s="539">
        <v>1559387.22</v>
      </c>
    </row>
    <row r="22" spans="1:8">
      <c r="A22" s="60">
        <v>6</v>
      </c>
      <c r="B22" s="63" t="s">
        <v>181</v>
      </c>
      <c r="C22" s="540">
        <v>36188540.370000005</v>
      </c>
      <c r="D22" s="540">
        <v>22678707.099999994</v>
      </c>
      <c r="E22" s="538">
        <v>58867247.469999999</v>
      </c>
      <c r="F22" s="540">
        <v>29069026.409999996</v>
      </c>
      <c r="G22" s="540">
        <v>24699843.989999998</v>
      </c>
      <c r="H22" s="539">
        <v>53768870.399999991</v>
      </c>
    </row>
    <row r="23" spans="1:8">
      <c r="A23" s="60"/>
      <c r="B23" s="244" t="s">
        <v>180</v>
      </c>
      <c r="C23" s="541"/>
      <c r="D23" s="541"/>
      <c r="E23" s="542"/>
      <c r="F23" s="541"/>
      <c r="G23" s="541"/>
      <c r="H23" s="543"/>
    </row>
    <row r="24" spans="1:8">
      <c r="A24" s="60">
        <v>7</v>
      </c>
      <c r="B24" s="61" t="s">
        <v>179</v>
      </c>
      <c r="C24" s="536">
        <v>4233600.74</v>
      </c>
      <c r="D24" s="536">
        <v>1145585.42</v>
      </c>
      <c r="E24" s="538">
        <v>5379186.1600000001</v>
      </c>
      <c r="F24" s="536">
        <v>3099862.94</v>
      </c>
      <c r="G24" s="536">
        <v>35645.090000000004</v>
      </c>
      <c r="H24" s="539">
        <v>3135508.03</v>
      </c>
    </row>
    <row r="25" spans="1:8">
      <c r="A25" s="60">
        <v>8</v>
      </c>
      <c r="B25" s="61" t="s">
        <v>178</v>
      </c>
      <c r="C25" s="536">
        <v>4152840.04</v>
      </c>
      <c r="D25" s="536">
        <v>4984585.16</v>
      </c>
      <c r="E25" s="538">
        <v>9137425.1999999993</v>
      </c>
      <c r="F25" s="536">
        <v>4251875.6499999994</v>
      </c>
      <c r="G25" s="536">
        <v>5516400.1400000006</v>
      </c>
      <c r="H25" s="539">
        <v>9768275.7899999991</v>
      </c>
    </row>
    <row r="26" spans="1:8">
      <c r="A26" s="60">
        <v>9</v>
      </c>
      <c r="B26" s="61" t="s">
        <v>177</v>
      </c>
      <c r="C26" s="536">
        <v>598940.69999999995</v>
      </c>
      <c r="D26" s="536">
        <v>103749.59</v>
      </c>
      <c r="E26" s="538">
        <v>702690.28999999992</v>
      </c>
      <c r="F26" s="536">
        <v>380205.63</v>
      </c>
      <c r="G26" s="536">
        <v>288729.09999999998</v>
      </c>
      <c r="H26" s="539">
        <v>668934.73</v>
      </c>
    </row>
    <row r="27" spans="1:8">
      <c r="A27" s="60">
        <v>10</v>
      </c>
      <c r="B27" s="61" t="s">
        <v>176</v>
      </c>
      <c r="C27" s="536">
        <v>103723.31</v>
      </c>
      <c r="D27" s="536">
        <v>0</v>
      </c>
      <c r="E27" s="538">
        <v>103723.31</v>
      </c>
      <c r="F27" s="536">
        <v>92284.63</v>
      </c>
      <c r="G27" s="536">
        <v>0</v>
      </c>
      <c r="H27" s="539">
        <v>92284.63</v>
      </c>
    </row>
    <row r="28" spans="1:8">
      <c r="A28" s="60">
        <v>11</v>
      </c>
      <c r="B28" s="61" t="s">
        <v>175</v>
      </c>
      <c r="C28" s="536">
        <v>10910341.99</v>
      </c>
      <c r="D28" s="536">
        <v>8462415.5199999996</v>
      </c>
      <c r="E28" s="538">
        <v>19372757.509999998</v>
      </c>
      <c r="F28" s="536">
        <v>2801386.55</v>
      </c>
      <c r="G28" s="536">
        <v>9631413.1600000001</v>
      </c>
      <c r="H28" s="539">
        <v>12432799.710000001</v>
      </c>
    </row>
    <row r="29" spans="1:8">
      <c r="A29" s="60">
        <v>12</v>
      </c>
      <c r="B29" s="61" t="s">
        <v>174</v>
      </c>
      <c r="C29" s="536"/>
      <c r="D29" s="536"/>
      <c r="E29" s="538">
        <v>0</v>
      </c>
      <c r="F29" s="536"/>
      <c r="G29" s="536"/>
      <c r="H29" s="539">
        <v>0</v>
      </c>
    </row>
    <row r="30" spans="1:8">
      <c r="A30" s="60">
        <v>13</v>
      </c>
      <c r="B30" s="64" t="s">
        <v>173</v>
      </c>
      <c r="C30" s="540">
        <v>19999446.780000001</v>
      </c>
      <c r="D30" s="540">
        <v>14696335.689999999</v>
      </c>
      <c r="E30" s="538">
        <v>34695782.469999999</v>
      </c>
      <c r="F30" s="540">
        <v>10625615.399999999</v>
      </c>
      <c r="G30" s="540">
        <v>15472187.49</v>
      </c>
      <c r="H30" s="539">
        <v>26097802.890000001</v>
      </c>
    </row>
    <row r="31" spans="1:8">
      <c r="A31" s="60">
        <v>14</v>
      </c>
      <c r="B31" s="64" t="s">
        <v>172</v>
      </c>
      <c r="C31" s="540">
        <v>16189093.590000004</v>
      </c>
      <c r="D31" s="540">
        <v>7982371.4099999946</v>
      </c>
      <c r="E31" s="538">
        <v>24171465</v>
      </c>
      <c r="F31" s="540">
        <v>18443411.009999998</v>
      </c>
      <c r="G31" s="540">
        <v>9227656.4999999981</v>
      </c>
      <c r="H31" s="539">
        <v>27671067.509999998</v>
      </c>
    </row>
    <row r="32" spans="1:8">
      <c r="A32" s="60"/>
      <c r="B32" s="65"/>
      <c r="C32" s="544"/>
      <c r="D32" s="545"/>
      <c r="E32" s="542"/>
      <c r="F32" s="545"/>
      <c r="G32" s="545"/>
      <c r="H32" s="543"/>
    </row>
    <row r="33" spans="1:8">
      <c r="A33" s="60"/>
      <c r="B33" s="65" t="s">
        <v>171</v>
      </c>
      <c r="C33" s="541"/>
      <c r="D33" s="541"/>
      <c r="E33" s="542"/>
      <c r="F33" s="541"/>
      <c r="G33" s="541"/>
      <c r="H33" s="543"/>
    </row>
    <row r="34" spans="1:8">
      <c r="A34" s="60">
        <v>15</v>
      </c>
      <c r="B34" s="66" t="s">
        <v>170</v>
      </c>
      <c r="C34" s="538">
        <v>676549.41000000015</v>
      </c>
      <c r="D34" s="538">
        <v>-180601.47999999998</v>
      </c>
      <c r="E34" s="538">
        <v>495947.93000000017</v>
      </c>
      <c r="F34" s="538">
        <v>1456561.2799999998</v>
      </c>
      <c r="G34" s="538">
        <v>-220491.25</v>
      </c>
      <c r="H34" s="538">
        <v>1236070.0299999998</v>
      </c>
    </row>
    <row r="35" spans="1:8">
      <c r="A35" s="60">
        <v>15.1</v>
      </c>
      <c r="B35" s="62" t="s">
        <v>169</v>
      </c>
      <c r="C35" s="536">
        <v>1884179.06</v>
      </c>
      <c r="D35" s="536">
        <v>1123790.24</v>
      </c>
      <c r="E35" s="538">
        <v>3007969.3</v>
      </c>
      <c r="F35" s="536">
        <v>2495134.67</v>
      </c>
      <c r="G35" s="536">
        <v>1421619.6</v>
      </c>
      <c r="H35" s="538">
        <v>3916754.27</v>
      </c>
    </row>
    <row r="36" spans="1:8">
      <c r="A36" s="60">
        <v>15.2</v>
      </c>
      <c r="B36" s="62" t="s">
        <v>168</v>
      </c>
      <c r="C36" s="536">
        <v>1207629.6499999999</v>
      </c>
      <c r="D36" s="536">
        <v>1304391.72</v>
      </c>
      <c r="E36" s="538">
        <v>2512021.37</v>
      </c>
      <c r="F36" s="536">
        <v>1038573.39</v>
      </c>
      <c r="G36" s="536">
        <v>1642110.85</v>
      </c>
      <c r="H36" s="538">
        <v>2680684.2400000002</v>
      </c>
    </row>
    <row r="37" spans="1:8">
      <c r="A37" s="60">
        <v>16</v>
      </c>
      <c r="B37" s="61" t="s">
        <v>167</v>
      </c>
      <c r="C37" s="536">
        <v>0</v>
      </c>
      <c r="D37" s="536">
        <v>0</v>
      </c>
      <c r="E37" s="538">
        <v>0</v>
      </c>
      <c r="F37" s="536">
        <v>0</v>
      </c>
      <c r="G37" s="536">
        <v>0</v>
      </c>
      <c r="H37" s="538">
        <v>0</v>
      </c>
    </row>
    <row r="38" spans="1:8">
      <c r="A38" s="60">
        <v>17</v>
      </c>
      <c r="B38" s="61" t="s">
        <v>166</v>
      </c>
      <c r="C38" s="536">
        <v>0</v>
      </c>
      <c r="D38" s="536">
        <v>0</v>
      </c>
      <c r="E38" s="538">
        <v>0</v>
      </c>
      <c r="F38" s="536">
        <v>0</v>
      </c>
      <c r="G38" s="536">
        <v>0</v>
      </c>
      <c r="H38" s="538">
        <v>0</v>
      </c>
    </row>
    <row r="39" spans="1:8">
      <c r="A39" s="60">
        <v>18</v>
      </c>
      <c r="B39" s="61" t="s">
        <v>165</v>
      </c>
      <c r="C39" s="536">
        <v>0</v>
      </c>
      <c r="D39" s="536">
        <v>0</v>
      </c>
      <c r="E39" s="538">
        <v>0</v>
      </c>
      <c r="F39" s="536">
        <v>0</v>
      </c>
      <c r="G39" s="536">
        <v>0</v>
      </c>
      <c r="H39" s="538">
        <v>0</v>
      </c>
    </row>
    <row r="40" spans="1:8">
      <c r="A40" s="60">
        <v>19</v>
      </c>
      <c r="B40" s="61" t="s">
        <v>164</v>
      </c>
      <c r="C40" s="536">
        <v>2533526.67</v>
      </c>
      <c r="D40" s="536"/>
      <c r="E40" s="538">
        <v>2533526.67</v>
      </c>
      <c r="F40" s="536">
        <v>1743314.17</v>
      </c>
      <c r="G40" s="536"/>
      <c r="H40" s="538">
        <v>1743314.17</v>
      </c>
    </row>
    <row r="41" spans="1:8">
      <c r="A41" s="60">
        <v>20</v>
      </c>
      <c r="B41" s="61" t="s">
        <v>163</v>
      </c>
      <c r="C41" s="536">
        <v>-2083280.63</v>
      </c>
      <c r="D41" s="536"/>
      <c r="E41" s="538">
        <v>-2083280.63</v>
      </c>
      <c r="F41" s="536">
        <v>-137141.82</v>
      </c>
      <c r="G41" s="536"/>
      <c r="H41" s="538">
        <v>-137141.82</v>
      </c>
    </row>
    <row r="42" spans="1:8">
      <c r="A42" s="60">
        <v>21</v>
      </c>
      <c r="B42" s="61" t="s">
        <v>162</v>
      </c>
      <c r="C42" s="536">
        <v>899154.34</v>
      </c>
      <c r="D42" s="536">
        <v>0</v>
      </c>
      <c r="E42" s="538">
        <v>899154.34</v>
      </c>
      <c r="F42" s="536">
        <v>105592.68</v>
      </c>
      <c r="G42" s="536">
        <v>0</v>
      </c>
      <c r="H42" s="538">
        <v>105592.68</v>
      </c>
    </row>
    <row r="43" spans="1:8">
      <c r="A43" s="60">
        <v>22</v>
      </c>
      <c r="B43" s="61" t="s">
        <v>161</v>
      </c>
      <c r="C43" s="536">
        <v>409419.56</v>
      </c>
      <c r="D43" s="536">
        <v>31159.21</v>
      </c>
      <c r="E43" s="538">
        <v>440578.77</v>
      </c>
      <c r="F43" s="536">
        <v>144756.45000000001</v>
      </c>
      <c r="G43" s="536">
        <v>1491.51</v>
      </c>
      <c r="H43" s="538">
        <v>146247.96000000002</v>
      </c>
    </row>
    <row r="44" spans="1:8">
      <c r="A44" s="60">
        <v>23</v>
      </c>
      <c r="B44" s="61" t="s">
        <v>160</v>
      </c>
      <c r="C44" s="536">
        <v>333804.52</v>
      </c>
      <c r="D44" s="536">
        <v>469394.18</v>
      </c>
      <c r="E44" s="538">
        <v>803198.7</v>
      </c>
      <c r="F44" s="536">
        <v>87716.49</v>
      </c>
      <c r="G44" s="536">
        <v>25973.39</v>
      </c>
      <c r="H44" s="538">
        <v>113689.88</v>
      </c>
    </row>
    <row r="45" spans="1:8">
      <c r="A45" s="60">
        <v>24</v>
      </c>
      <c r="B45" s="64" t="s">
        <v>275</v>
      </c>
      <c r="C45" s="540">
        <v>2769173.87</v>
      </c>
      <c r="D45" s="540">
        <v>319951.91000000003</v>
      </c>
      <c r="E45" s="538">
        <v>3089125.7800000003</v>
      </c>
      <c r="F45" s="540">
        <v>3400799.2500000005</v>
      </c>
      <c r="G45" s="540">
        <v>-193026.34999999998</v>
      </c>
      <c r="H45" s="538">
        <v>3207772.9000000004</v>
      </c>
    </row>
    <row r="46" spans="1:8">
      <c r="A46" s="60"/>
      <c r="B46" s="244" t="s">
        <v>159</v>
      </c>
      <c r="C46" s="541"/>
      <c r="D46" s="541"/>
      <c r="E46" s="542"/>
      <c r="F46" s="541"/>
      <c r="G46" s="541"/>
      <c r="H46" s="543"/>
    </row>
    <row r="47" spans="1:8">
      <c r="A47" s="60">
        <v>25</v>
      </c>
      <c r="B47" s="61" t="s">
        <v>158</v>
      </c>
      <c r="C47" s="536">
        <v>100087.43</v>
      </c>
      <c r="D47" s="536">
        <v>127975.37</v>
      </c>
      <c r="E47" s="538">
        <v>228062.8</v>
      </c>
      <c r="F47" s="536">
        <v>176020.33</v>
      </c>
      <c r="G47" s="536">
        <v>77404.22</v>
      </c>
      <c r="H47" s="539">
        <v>253424.55</v>
      </c>
    </row>
    <row r="48" spans="1:8">
      <c r="A48" s="60">
        <v>26</v>
      </c>
      <c r="B48" s="61" t="s">
        <v>157</v>
      </c>
      <c r="C48" s="536">
        <v>986239.46</v>
      </c>
      <c r="D48" s="536">
        <v>2611.5500000000002</v>
      </c>
      <c r="E48" s="538">
        <v>988851.01</v>
      </c>
      <c r="F48" s="536">
        <v>1199755.77</v>
      </c>
      <c r="G48" s="536">
        <v>26803.23</v>
      </c>
      <c r="H48" s="539">
        <v>1226559</v>
      </c>
    </row>
    <row r="49" spans="1:8">
      <c r="A49" s="60">
        <v>27</v>
      </c>
      <c r="B49" s="61" t="s">
        <v>156</v>
      </c>
      <c r="C49" s="536">
        <v>8714334.4700000007</v>
      </c>
      <c r="D49" s="536"/>
      <c r="E49" s="538">
        <v>8714334.4700000007</v>
      </c>
      <c r="F49" s="536">
        <v>9409210.2599999998</v>
      </c>
      <c r="G49" s="536"/>
      <c r="H49" s="539">
        <v>9409210.2599999998</v>
      </c>
    </row>
    <row r="50" spans="1:8">
      <c r="A50" s="60">
        <v>28</v>
      </c>
      <c r="B50" s="61" t="s">
        <v>155</v>
      </c>
      <c r="C50" s="536">
        <v>36140.65</v>
      </c>
      <c r="D50" s="536"/>
      <c r="E50" s="538">
        <v>36140.65</v>
      </c>
      <c r="F50" s="536">
        <v>39082.65</v>
      </c>
      <c r="G50" s="536"/>
      <c r="H50" s="539">
        <v>39082.65</v>
      </c>
    </row>
    <row r="51" spans="1:8">
      <c r="A51" s="60">
        <v>29</v>
      </c>
      <c r="B51" s="61" t="s">
        <v>154</v>
      </c>
      <c r="C51" s="536">
        <v>1752367.27</v>
      </c>
      <c r="D51" s="536"/>
      <c r="E51" s="538">
        <v>1752367.27</v>
      </c>
      <c r="F51" s="536">
        <v>1596222.39</v>
      </c>
      <c r="G51" s="536"/>
      <c r="H51" s="539">
        <v>1596222.39</v>
      </c>
    </row>
    <row r="52" spans="1:8">
      <c r="A52" s="60">
        <v>30</v>
      </c>
      <c r="B52" s="61" t="s">
        <v>153</v>
      </c>
      <c r="C52" s="536">
        <v>1728031.8</v>
      </c>
      <c r="D52" s="536">
        <v>47610.25</v>
      </c>
      <c r="E52" s="538">
        <v>1775642.05</v>
      </c>
      <c r="F52" s="536">
        <v>1590543.9</v>
      </c>
      <c r="G52" s="536">
        <v>44230.96</v>
      </c>
      <c r="H52" s="539">
        <v>1634774.8599999999</v>
      </c>
    </row>
    <row r="53" spans="1:8">
      <c r="A53" s="60">
        <v>31</v>
      </c>
      <c r="B53" s="64" t="s">
        <v>276</v>
      </c>
      <c r="C53" s="540">
        <v>13317201.080000002</v>
      </c>
      <c r="D53" s="540">
        <v>178197.16999999998</v>
      </c>
      <c r="E53" s="538">
        <v>13495398.250000002</v>
      </c>
      <c r="F53" s="540">
        <v>14010835.300000001</v>
      </c>
      <c r="G53" s="540">
        <v>148438.41</v>
      </c>
      <c r="H53" s="538">
        <v>14159273.710000001</v>
      </c>
    </row>
    <row r="54" spans="1:8">
      <c r="A54" s="60">
        <v>32</v>
      </c>
      <c r="B54" s="64" t="s">
        <v>277</v>
      </c>
      <c r="C54" s="540">
        <v>-10548027.210000001</v>
      </c>
      <c r="D54" s="540">
        <v>141754.74000000005</v>
      </c>
      <c r="E54" s="538">
        <v>-10406272.470000001</v>
      </c>
      <c r="F54" s="540">
        <v>-10610036.050000001</v>
      </c>
      <c r="G54" s="540">
        <v>-341464.76</v>
      </c>
      <c r="H54" s="538">
        <v>-10951500.810000001</v>
      </c>
    </row>
    <row r="55" spans="1:8">
      <c r="A55" s="60"/>
      <c r="B55" s="65"/>
      <c r="C55" s="545"/>
      <c r="D55" s="545"/>
      <c r="E55" s="542"/>
      <c r="F55" s="545"/>
      <c r="G55" s="545"/>
      <c r="H55" s="543"/>
    </row>
    <row r="56" spans="1:8">
      <c r="A56" s="60">
        <v>33</v>
      </c>
      <c r="B56" s="64" t="s">
        <v>152</v>
      </c>
      <c r="C56" s="540">
        <v>5641066.3800000027</v>
      </c>
      <c r="D56" s="540">
        <v>8124126.1499999948</v>
      </c>
      <c r="E56" s="538">
        <v>13765192.529999997</v>
      </c>
      <c r="F56" s="540">
        <v>7833374.9599999972</v>
      </c>
      <c r="G56" s="540">
        <v>8886191.7399999984</v>
      </c>
      <c r="H56" s="539">
        <v>16719566.699999996</v>
      </c>
    </row>
    <row r="57" spans="1:8">
      <c r="A57" s="60"/>
      <c r="B57" s="65"/>
      <c r="C57" s="545"/>
      <c r="D57" s="545"/>
      <c r="E57" s="542"/>
      <c r="F57" s="545"/>
      <c r="G57" s="545"/>
      <c r="H57" s="543"/>
    </row>
    <row r="58" spans="1:8">
      <c r="A58" s="60">
        <v>34</v>
      </c>
      <c r="B58" s="61" t="s">
        <v>151</v>
      </c>
      <c r="C58" s="536">
        <v>26481680.780000001</v>
      </c>
      <c r="D58" s="536" t="s">
        <v>489</v>
      </c>
      <c r="E58" s="538">
        <v>26481680.780000001</v>
      </c>
      <c r="F58" s="536">
        <v>8063568.9500000002</v>
      </c>
      <c r="G58" s="536" t="s">
        <v>489</v>
      </c>
      <c r="H58" s="539">
        <v>8063568.9500000002</v>
      </c>
    </row>
    <row r="59" spans="1:8" s="245" customFormat="1">
      <c r="A59" s="60">
        <v>35</v>
      </c>
      <c r="B59" s="61" t="s">
        <v>150</v>
      </c>
      <c r="C59" s="536">
        <v>0</v>
      </c>
      <c r="D59" s="536" t="s">
        <v>489</v>
      </c>
      <c r="E59" s="538">
        <v>0</v>
      </c>
      <c r="F59" s="536">
        <v>0</v>
      </c>
      <c r="G59" s="536" t="s">
        <v>489</v>
      </c>
      <c r="H59" s="539">
        <v>0</v>
      </c>
    </row>
    <row r="60" spans="1:8">
      <c r="A60" s="60">
        <v>36</v>
      </c>
      <c r="B60" s="61" t="s">
        <v>149</v>
      </c>
      <c r="C60" s="536">
        <v>12684.08</v>
      </c>
      <c r="D60" s="536" t="s">
        <v>489</v>
      </c>
      <c r="E60" s="538">
        <v>12684.08</v>
      </c>
      <c r="F60" s="536">
        <v>2817273.48</v>
      </c>
      <c r="G60" s="536" t="s">
        <v>489</v>
      </c>
      <c r="H60" s="539">
        <v>2817273.48</v>
      </c>
    </row>
    <row r="61" spans="1:8">
      <c r="A61" s="60">
        <v>37</v>
      </c>
      <c r="B61" s="64" t="s">
        <v>148</v>
      </c>
      <c r="C61" s="540">
        <v>26494364.859999999</v>
      </c>
      <c r="D61" s="540">
        <v>0</v>
      </c>
      <c r="E61" s="538">
        <v>26494364.859999999</v>
      </c>
      <c r="F61" s="540">
        <v>10880842.43</v>
      </c>
      <c r="G61" s="540">
        <v>0</v>
      </c>
      <c r="H61" s="539">
        <v>10880842.43</v>
      </c>
    </row>
    <row r="62" spans="1:8">
      <c r="A62" s="60"/>
      <c r="B62" s="67"/>
      <c r="C62" s="541"/>
      <c r="D62" s="541"/>
      <c r="E62" s="542"/>
      <c r="F62" s="541"/>
      <c r="G62" s="541"/>
      <c r="H62" s="543"/>
    </row>
    <row r="63" spans="1:8">
      <c r="A63" s="60">
        <v>38</v>
      </c>
      <c r="B63" s="68" t="s">
        <v>147</v>
      </c>
      <c r="C63" s="540">
        <v>-20853298.479999997</v>
      </c>
      <c r="D63" s="540">
        <v>8124126.1499999948</v>
      </c>
      <c r="E63" s="538">
        <v>-12729172.330000002</v>
      </c>
      <c r="F63" s="540">
        <v>-3047467.4700000025</v>
      </c>
      <c r="G63" s="540">
        <v>8886191.7399999984</v>
      </c>
      <c r="H63" s="539">
        <v>5838724.2699999958</v>
      </c>
    </row>
    <row r="64" spans="1:8">
      <c r="A64" s="57">
        <v>39</v>
      </c>
      <c r="B64" s="61" t="s">
        <v>146</v>
      </c>
      <c r="C64" s="546">
        <v>59786</v>
      </c>
      <c r="D64" s="546"/>
      <c r="E64" s="538">
        <v>59786</v>
      </c>
      <c r="F64" s="546">
        <v>-410154</v>
      </c>
      <c r="G64" s="546"/>
      <c r="H64" s="539">
        <v>-410154</v>
      </c>
    </row>
    <row r="65" spans="1:8">
      <c r="A65" s="60">
        <v>40</v>
      </c>
      <c r="B65" s="64" t="s">
        <v>145</v>
      </c>
      <c r="C65" s="540">
        <v>-20913084.479999997</v>
      </c>
      <c r="D65" s="540">
        <v>8124126.1499999948</v>
      </c>
      <c r="E65" s="538">
        <v>-12788958.330000002</v>
      </c>
      <c r="F65" s="540">
        <v>-2637313.4700000025</v>
      </c>
      <c r="G65" s="540">
        <v>8886191.7399999984</v>
      </c>
      <c r="H65" s="539">
        <v>6248878.2699999958</v>
      </c>
    </row>
    <row r="66" spans="1:8">
      <c r="A66" s="57">
        <v>41</v>
      </c>
      <c r="B66" s="61" t="s">
        <v>144</v>
      </c>
      <c r="C66" s="546">
        <v>-100000</v>
      </c>
      <c r="D66" s="546"/>
      <c r="E66" s="538">
        <v>-100000</v>
      </c>
      <c r="F66" s="546">
        <v>-2300</v>
      </c>
      <c r="G66" s="546"/>
      <c r="H66" s="539">
        <v>-2300</v>
      </c>
    </row>
    <row r="67" spans="1:8" ht="13.5" thickBot="1">
      <c r="A67" s="69">
        <v>42</v>
      </c>
      <c r="B67" s="70" t="s">
        <v>143</v>
      </c>
      <c r="C67" s="547">
        <v>-21013084.479999997</v>
      </c>
      <c r="D67" s="547">
        <v>8124126.1499999948</v>
      </c>
      <c r="E67" s="548">
        <v>-12888958.330000002</v>
      </c>
      <c r="F67" s="547">
        <v>-2639613.4700000025</v>
      </c>
      <c r="G67" s="547">
        <v>8886191.7399999984</v>
      </c>
      <c r="H67" s="549">
        <v>6246578.2699999958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4" style="5" bestFit="1" customWidth="1"/>
    <col min="6" max="6" width="12.7109375" style="5" customWidth="1"/>
    <col min="7" max="8" width="14" style="5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581">
        <v>44012</v>
      </c>
    </row>
    <row r="3" spans="1:8">
      <c r="A3" s="4"/>
    </row>
    <row r="4" spans="1:8" ht="15" thickBot="1">
      <c r="A4" s="4" t="s">
        <v>74</v>
      </c>
      <c r="B4" s="4"/>
      <c r="C4" s="224"/>
      <c r="D4" s="224"/>
      <c r="E4" s="224"/>
      <c r="F4" s="225"/>
      <c r="G4" s="225"/>
      <c r="H4" s="226" t="s">
        <v>73</v>
      </c>
    </row>
    <row r="5" spans="1:8">
      <c r="A5" s="459" t="s">
        <v>6</v>
      </c>
      <c r="B5" s="461" t="s">
        <v>342</v>
      </c>
      <c r="C5" s="455" t="s">
        <v>68</v>
      </c>
      <c r="D5" s="456"/>
      <c r="E5" s="457"/>
      <c r="F5" s="455" t="s">
        <v>72</v>
      </c>
      <c r="G5" s="456"/>
      <c r="H5" s="458"/>
    </row>
    <row r="6" spans="1:8">
      <c r="A6" s="460"/>
      <c r="B6" s="462"/>
      <c r="C6" s="32" t="s">
        <v>289</v>
      </c>
      <c r="D6" s="32" t="s">
        <v>120</v>
      </c>
      <c r="E6" s="32" t="s">
        <v>107</v>
      </c>
      <c r="F6" s="32" t="s">
        <v>289</v>
      </c>
      <c r="G6" s="32" t="s">
        <v>120</v>
      </c>
      <c r="H6" s="33" t="s">
        <v>107</v>
      </c>
    </row>
    <row r="7" spans="1:8" s="18" customFormat="1">
      <c r="A7" s="227">
        <v>1</v>
      </c>
      <c r="B7" s="228" t="s">
        <v>376</v>
      </c>
      <c r="C7" s="551">
        <v>65803696.789999999</v>
      </c>
      <c r="D7" s="551">
        <v>66113898.719099998</v>
      </c>
      <c r="E7" s="521">
        <v>131917595.50909999</v>
      </c>
      <c r="F7" s="551">
        <v>113347368.80000001</v>
      </c>
      <c r="G7" s="551">
        <v>69338056.766500011</v>
      </c>
      <c r="H7" s="522">
        <v>182685425.56650001</v>
      </c>
    </row>
    <row r="8" spans="1:8" s="18" customFormat="1">
      <c r="A8" s="227">
        <v>1.1000000000000001</v>
      </c>
      <c r="B8" s="279" t="s">
        <v>307</v>
      </c>
      <c r="C8" s="551">
        <v>42649016.509999998</v>
      </c>
      <c r="D8" s="551">
        <v>31063129.516800001</v>
      </c>
      <c r="E8" s="521">
        <v>73712146.026800007</v>
      </c>
      <c r="F8" s="551">
        <v>80968701.400000006</v>
      </c>
      <c r="G8" s="551">
        <v>14383763</v>
      </c>
      <c r="H8" s="522">
        <v>95352464.400000006</v>
      </c>
    </row>
    <row r="9" spans="1:8" s="18" customFormat="1">
      <c r="A9" s="227">
        <v>1.2</v>
      </c>
      <c r="B9" s="279" t="s">
        <v>308</v>
      </c>
      <c r="C9" s="551"/>
      <c r="D9" s="551"/>
      <c r="E9" s="521">
        <v>0</v>
      </c>
      <c r="F9" s="551"/>
      <c r="G9" s="551"/>
      <c r="H9" s="522">
        <v>0</v>
      </c>
    </row>
    <row r="10" spans="1:8" s="18" customFormat="1">
      <c r="A10" s="227">
        <v>1.3</v>
      </c>
      <c r="B10" s="279" t="s">
        <v>309</v>
      </c>
      <c r="C10" s="551">
        <v>23131985.129999999</v>
      </c>
      <c r="D10" s="551">
        <v>34994047.500699997</v>
      </c>
      <c r="E10" s="521">
        <v>58126032.630699992</v>
      </c>
      <c r="F10" s="551">
        <v>32355972.25</v>
      </c>
      <c r="G10" s="551">
        <v>54900668.737999998</v>
      </c>
      <c r="H10" s="522">
        <v>87256640.988000005</v>
      </c>
    </row>
    <row r="11" spans="1:8" s="18" customFormat="1">
      <c r="A11" s="227">
        <v>1.4</v>
      </c>
      <c r="B11" s="279" t="s">
        <v>290</v>
      </c>
      <c r="C11" s="551">
        <v>22695.15</v>
      </c>
      <c r="D11" s="551">
        <v>56721.7016</v>
      </c>
      <c r="E11" s="521">
        <v>79416.851599999995</v>
      </c>
      <c r="F11" s="551">
        <v>22695.15</v>
      </c>
      <c r="G11" s="551">
        <v>53625.0285</v>
      </c>
      <c r="H11" s="522">
        <v>76320.178500000009</v>
      </c>
    </row>
    <row r="12" spans="1:8" s="18" customFormat="1" ht="29.25" customHeight="1">
      <c r="A12" s="227">
        <v>2</v>
      </c>
      <c r="B12" s="230" t="s">
        <v>311</v>
      </c>
      <c r="C12" s="551">
        <v>11504000</v>
      </c>
      <c r="D12" s="551">
        <v>85545600</v>
      </c>
      <c r="E12" s="521">
        <v>97049600</v>
      </c>
      <c r="F12" s="551">
        <v>0</v>
      </c>
      <c r="G12" s="551">
        <v>49122508.6131</v>
      </c>
      <c r="H12" s="522">
        <v>49122508.6131</v>
      </c>
    </row>
    <row r="13" spans="1:8" s="18" customFormat="1" ht="19.899999999999999" customHeight="1">
      <c r="A13" s="227">
        <v>3</v>
      </c>
      <c r="B13" s="230" t="s">
        <v>310</v>
      </c>
      <c r="C13" s="551"/>
      <c r="D13" s="551"/>
      <c r="E13" s="521">
        <v>0</v>
      </c>
      <c r="F13" s="551"/>
      <c r="G13" s="551"/>
      <c r="H13" s="522">
        <v>0</v>
      </c>
    </row>
    <row r="14" spans="1:8" s="18" customFormat="1">
      <c r="A14" s="227">
        <v>3.1</v>
      </c>
      <c r="B14" s="280" t="s">
        <v>291</v>
      </c>
      <c r="C14" s="551"/>
      <c r="D14" s="551"/>
      <c r="E14" s="521">
        <v>0</v>
      </c>
      <c r="F14" s="551"/>
      <c r="G14" s="551"/>
      <c r="H14" s="522">
        <v>0</v>
      </c>
    </row>
    <row r="15" spans="1:8" s="18" customFormat="1">
      <c r="A15" s="227">
        <v>3.2</v>
      </c>
      <c r="B15" s="280" t="s">
        <v>292</v>
      </c>
      <c r="C15" s="551"/>
      <c r="D15" s="551"/>
      <c r="E15" s="521">
        <v>0</v>
      </c>
      <c r="F15" s="551"/>
      <c r="G15" s="551"/>
      <c r="H15" s="522">
        <v>0</v>
      </c>
    </row>
    <row r="16" spans="1:8" s="18" customFormat="1">
      <c r="A16" s="227">
        <v>4</v>
      </c>
      <c r="B16" s="283" t="s">
        <v>321</v>
      </c>
      <c r="C16" s="551">
        <v>30872127.946035001</v>
      </c>
      <c r="D16" s="551">
        <v>513905523.95784199</v>
      </c>
      <c r="E16" s="521">
        <v>544777651.90387702</v>
      </c>
      <c r="F16" s="551">
        <v>34253536.282168001</v>
      </c>
      <c r="G16" s="551">
        <v>514941739.20393598</v>
      </c>
      <c r="H16" s="522">
        <v>549195275.48610401</v>
      </c>
    </row>
    <row r="17" spans="1:8" s="18" customFormat="1">
      <c r="A17" s="227">
        <v>4.0999999999999996</v>
      </c>
      <c r="B17" s="280" t="s">
        <v>312</v>
      </c>
      <c r="C17" s="551">
        <v>29397627.946035001</v>
      </c>
      <c r="D17" s="551">
        <v>512165587.55784202</v>
      </c>
      <c r="E17" s="521">
        <v>541563215.50387704</v>
      </c>
      <c r="F17" s="551">
        <v>32666036.282168001</v>
      </c>
      <c r="G17" s="551">
        <v>511787603.553936</v>
      </c>
      <c r="H17" s="522">
        <v>544453639.83610404</v>
      </c>
    </row>
    <row r="18" spans="1:8" s="18" customFormat="1">
      <c r="A18" s="227">
        <v>4.2</v>
      </c>
      <c r="B18" s="280" t="s">
        <v>306</v>
      </c>
      <c r="C18" s="551">
        <v>1474500</v>
      </c>
      <c r="D18" s="551">
        <v>1739936.4</v>
      </c>
      <c r="E18" s="521">
        <v>3214436.4</v>
      </c>
      <c r="F18" s="551">
        <v>1587500</v>
      </c>
      <c r="G18" s="551">
        <v>3154135.65</v>
      </c>
      <c r="H18" s="522">
        <v>4741635.6500000004</v>
      </c>
    </row>
    <row r="19" spans="1:8" s="18" customFormat="1">
      <c r="A19" s="227">
        <v>5</v>
      </c>
      <c r="B19" s="230" t="s">
        <v>320</v>
      </c>
      <c r="C19" s="551">
        <v>63260620.329999998</v>
      </c>
      <c r="D19" s="551">
        <v>1841222953.8144002</v>
      </c>
      <c r="E19" s="521">
        <v>1904483574.1444001</v>
      </c>
      <c r="F19" s="551">
        <v>84494857.592399999</v>
      </c>
      <c r="G19" s="551">
        <v>1940336898.3546</v>
      </c>
      <c r="H19" s="522">
        <v>2024831755.947</v>
      </c>
    </row>
    <row r="20" spans="1:8" s="18" customFormat="1">
      <c r="A20" s="227">
        <v>5.0999999999999996</v>
      </c>
      <c r="B20" s="281" t="s">
        <v>295</v>
      </c>
      <c r="C20" s="551">
        <v>20192428.07</v>
      </c>
      <c r="D20" s="551">
        <v>80616326.456</v>
      </c>
      <c r="E20" s="521">
        <v>100808754.52599999</v>
      </c>
      <c r="F20" s="551">
        <v>33823518.602399997</v>
      </c>
      <c r="G20" s="551">
        <v>96723370.744000003</v>
      </c>
      <c r="H20" s="522">
        <v>130546889.34639999</v>
      </c>
    </row>
    <row r="21" spans="1:8" s="18" customFormat="1">
      <c r="A21" s="227">
        <v>5.2</v>
      </c>
      <c r="B21" s="281" t="s">
        <v>294</v>
      </c>
      <c r="C21" s="551">
        <v>0</v>
      </c>
      <c r="D21" s="551">
        <v>0</v>
      </c>
      <c r="E21" s="521">
        <v>0</v>
      </c>
      <c r="F21" s="551">
        <v>2400000</v>
      </c>
      <c r="G21" s="551">
        <v>17456039.5</v>
      </c>
      <c r="H21" s="522">
        <v>19856039.5</v>
      </c>
    </row>
    <row r="22" spans="1:8" s="18" customFormat="1">
      <c r="A22" s="227">
        <v>5.3</v>
      </c>
      <c r="B22" s="281" t="s">
        <v>293</v>
      </c>
      <c r="C22" s="551">
        <v>22361073.170000002</v>
      </c>
      <c r="D22" s="551">
        <v>1707019623.6584001</v>
      </c>
      <c r="E22" s="521">
        <v>1729380696.8284001</v>
      </c>
      <c r="F22" s="551">
        <v>609363</v>
      </c>
      <c r="G22" s="551">
        <v>1428995039.0005002</v>
      </c>
      <c r="H22" s="522">
        <v>1429604402.0005002</v>
      </c>
    </row>
    <row r="23" spans="1:8" s="18" customFormat="1">
      <c r="A23" s="227" t="s">
        <v>15</v>
      </c>
      <c r="B23" s="231" t="s">
        <v>75</v>
      </c>
      <c r="C23" s="551">
        <v>41408</v>
      </c>
      <c r="D23" s="551">
        <v>347728948.72500002</v>
      </c>
      <c r="E23" s="521">
        <v>347770356.72500002</v>
      </c>
      <c r="F23" s="551">
        <v>363938</v>
      </c>
      <c r="G23" s="551">
        <v>1096503494.5919001</v>
      </c>
      <c r="H23" s="522">
        <v>1096867432.5919001</v>
      </c>
    </row>
    <row r="24" spans="1:8" s="18" customFormat="1">
      <c r="A24" s="227" t="s">
        <v>16</v>
      </c>
      <c r="B24" s="231" t="s">
        <v>76</v>
      </c>
      <c r="C24" s="551">
        <v>0</v>
      </c>
      <c r="D24" s="551">
        <v>276722518.10570002</v>
      </c>
      <c r="E24" s="521">
        <v>276722518.10570002</v>
      </c>
      <c r="F24" s="551">
        <v>156025</v>
      </c>
      <c r="G24" s="551">
        <v>174891851.76969999</v>
      </c>
      <c r="H24" s="522">
        <v>175047876.76969999</v>
      </c>
    </row>
    <row r="25" spans="1:8" s="18" customFormat="1">
      <c r="A25" s="227" t="s">
        <v>17</v>
      </c>
      <c r="B25" s="231" t="s">
        <v>77</v>
      </c>
      <c r="C25" s="551">
        <v>0</v>
      </c>
      <c r="D25" s="551">
        <v>0</v>
      </c>
      <c r="E25" s="521">
        <v>0</v>
      </c>
      <c r="F25" s="551">
        <v>0</v>
      </c>
      <c r="G25" s="551">
        <v>6725586.8263999997</v>
      </c>
      <c r="H25" s="522">
        <v>6725586.8263999997</v>
      </c>
    </row>
    <row r="26" spans="1:8" s="18" customFormat="1">
      <c r="A26" s="227" t="s">
        <v>18</v>
      </c>
      <c r="B26" s="231" t="s">
        <v>78</v>
      </c>
      <c r="C26" s="551">
        <v>53626</v>
      </c>
      <c r="D26" s="551">
        <v>658986171.74849999</v>
      </c>
      <c r="E26" s="521">
        <v>659039797.74849999</v>
      </c>
      <c r="F26" s="551">
        <v>34150</v>
      </c>
      <c r="G26" s="551">
        <v>98305828.646799996</v>
      </c>
      <c r="H26" s="522">
        <v>98339978.646799996</v>
      </c>
    </row>
    <row r="27" spans="1:8" s="18" customFormat="1">
      <c r="A27" s="227" t="s">
        <v>19</v>
      </c>
      <c r="B27" s="231" t="s">
        <v>79</v>
      </c>
      <c r="C27" s="551">
        <v>22266039.170000002</v>
      </c>
      <c r="D27" s="551">
        <v>423581985.07920003</v>
      </c>
      <c r="E27" s="521">
        <v>445848024.24920005</v>
      </c>
      <c r="F27" s="551">
        <v>55250</v>
      </c>
      <c r="G27" s="551">
        <v>52568277.165700004</v>
      </c>
      <c r="H27" s="522">
        <v>52623527.165700004</v>
      </c>
    </row>
    <row r="28" spans="1:8" s="18" customFormat="1">
      <c r="A28" s="227">
        <v>5.4</v>
      </c>
      <c r="B28" s="281" t="s">
        <v>296</v>
      </c>
      <c r="C28" s="551">
        <v>2151119.09</v>
      </c>
      <c r="D28" s="551">
        <v>18609069.341600001</v>
      </c>
      <c r="E28" s="521">
        <v>20760188.431600001</v>
      </c>
      <c r="F28" s="551">
        <v>24091772.989999998</v>
      </c>
      <c r="G28" s="551">
        <v>201964959.07929999</v>
      </c>
      <c r="H28" s="522">
        <v>226056732.0693</v>
      </c>
    </row>
    <row r="29" spans="1:8" s="18" customFormat="1">
      <c r="A29" s="227">
        <v>5.5</v>
      </c>
      <c r="B29" s="281" t="s">
        <v>297</v>
      </c>
      <c r="C29" s="551">
        <v>8523000</v>
      </c>
      <c r="D29" s="551">
        <v>17390751.9384</v>
      </c>
      <c r="E29" s="521">
        <v>25913751.9384</v>
      </c>
      <c r="F29" s="551">
        <v>0</v>
      </c>
      <c r="G29" s="551">
        <v>0</v>
      </c>
      <c r="H29" s="522">
        <v>0</v>
      </c>
    </row>
    <row r="30" spans="1:8" s="18" customFormat="1">
      <c r="A30" s="227">
        <v>5.6</v>
      </c>
      <c r="B30" s="281" t="s">
        <v>298</v>
      </c>
      <c r="C30" s="551">
        <v>10033000</v>
      </c>
      <c r="D30" s="551">
        <v>17587182.420000002</v>
      </c>
      <c r="E30" s="521">
        <v>27620182.420000002</v>
      </c>
      <c r="F30" s="551">
        <v>11760736</v>
      </c>
      <c r="G30" s="551">
        <v>92821059.994299993</v>
      </c>
      <c r="H30" s="522">
        <v>104581795.99429999</v>
      </c>
    </row>
    <row r="31" spans="1:8" s="18" customFormat="1">
      <c r="A31" s="227">
        <v>5.7</v>
      </c>
      <c r="B31" s="281" t="s">
        <v>79</v>
      </c>
      <c r="C31" s="551">
        <v>0</v>
      </c>
      <c r="D31" s="551">
        <v>0</v>
      </c>
      <c r="E31" s="521">
        <v>0</v>
      </c>
      <c r="F31" s="551">
        <v>11809467</v>
      </c>
      <c r="G31" s="551">
        <v>102376430.03650001</v>
      </c>
      <c r="H31" s="522">
        <v>114185897.03650001</v>
      </c>
    </row>
    <row r="32" spans="1:8" s="18" customFormat="1">
      <c r="A32" s="227">
        <v>6</v>
      </c>
      <c r="B32" s="230" t="s">
        <v>326</v>
      </c>
      <c r="C32" s="551"/>
      <c r="D32" s="551"/>
      <c r="E32" s="521">
        <v>0</v>
      </c>
      <c r="F32" s="551"/>
      <c r="G32" s="551"/>
      <c r="H32" s="522">
        <v>0</v>
      </c>
    </row>
    <row r="33" spans="1:8" s="18" customFormat="1">
      <c r="A33" s="227">
        <v>6.1</v>
      </c>
      <c r="B33" s="282" t="s">
        <v>316</v>
      </c>
      <c r="C33" s="551"/>
      <c r="D33" s="551"/>
      <c r="E33" s="521">
        <v>0</v>
      </c>
      <c r="F33" s="551"/>
      <c r="G33" s="551"/>
      <c r="H33" s="522">
        <v>0</v>
      </c>
    </row>
    <row r="34" spans="1:8" s="18" customFormat="1">
      <c r="A34" s="227">
        <v>6.2</v>
      </c>
      <c r="B34" s="282" t="s">
        <v>317</v>
      </c>
      <c r="C34" s="551"/>
      <c r="D34" s="551"/>
      <c r="E34" s="521">
        <v>0</v>
      </c>
      <c r="F34" s="551"/>
      <c r="G34" s="551"/>
      <c r="H34" s="522">
        <v>0</v>
      </c>
    </row>
    <row r="35" spans="1:8" s="18" customFormat="1">
      <c r="A35" s="227">
        <v>6.3</v>
      </c>
      <c r="B35" s="282" t="s">
        <v>313</v>
      </c>
      <c r="C35" s="551"/>
      <c r="D35" s="551"/>
      <c r="E35" s="521">
        <v>0</v>
      </c>
      <c r="F35" s="551"/>
      <c r="G35" s="551"/>
      <c r="H35" s="522">
        <v>0</v>
      </c>
    </row>
    <row r="36" spans="1:8" s="18" customFormat="1">
      <c r="A36" s="227">
        <v>6.4</v>
      </c>
      <c r="B36" s="282" t="s">
        <v>314</v>
      </c>
      <c r="C36" s="551"/>
      <c r="D36" s="551"/>
      <c r="E36" s="521">
        <v>0</v>
      </c>
      <c r="F36" s="551"/>
      <c r="G36" s="551"/>
      <c r="H36" s="522">
        <v>0</v>
      </c>
    </row>
    <row r="37" spans="1:8" s="18" customFormat="1">
      <c r="A37" s="227">
        <v>6.5</v>
      </c>
      <c r="B37" s="282" t="s">
        <v>315</v>
      </c>
      <c r="C37" s="551"/>
      <c r="D37" s="551"/>
      <c r="E37" s="521">
        <v>0</v>
      </c>
      <c r="F37" s="551"/>
      <c r="G37" s="551"/>
      <c r="H37" s="522">
        <v>0</v>
      </c>
    </row>
    <row r="38" spans="1:8" s="18" customFormat="1">
      <c r="A38" s="227">
        <v>6.6</v>
      </c>
      <c r="B38" s="282" t="s">
        <v>318</v>
      </c>
      <c r="C38" s="551"/>
      <c r="D38" s="551"/>
      <c r="E38" s="521">
        <v>0</v>
      </c>
      <c r="F38" s="551"/>
      <c r="G38" s="551"/>
      <c r="H38" s="522">
        <v>0</v>
      </c>
    </row>
    <row r="39" spans="1:8" s="18" customFormat="1">
      <c r="A39" s="227">
        <v>6.7</v>
      </c>
      <c r="B39" s="282" t="s">
        <v>319</v>
      </c>
      <c r="C39" s="551"/>
      <c r="D39" s="551"/>
      <c r="E39" s="521">
        <v>0</v>
      </c>
      <c r="F39" s="551"/>
      <c r="G39" s="551"/>
      <c r="H39" s="522">
        <v>0</v>
      </c>
    </row>
    <row r="40" spans="1:8" s="18" customFormat="1">
      <c r="A40" s="227">
        <v>7</v>
      </c>
      <c r="B40" s="230" t="s">
        <v>322</v>
      </c>
      <c r="C40" s="551"/>
      <c r="D40" s="551"/>
      <c r="E40" s="521">
        <v>0</v>
      </c>
      <c r="F40" s="551"/>
      <c r="G40" s="551"/>
      <c r="H40" s="522">
        <v>0</v>
      </c>
    </row>
    <row r="41" spans="1:8" s="18" customFormat="1">
      <c r="A41" s="227">
        <v>7.1</v>
      </c>
      <c r="B41" s="229" t="s">
        <v>323</v>
      </c>
      <c r="C41" s="551">
        <v>377596</v>
      </c>
      <c r="D41" s="551">
        <v>361.8442</v>
      </c>
      <c r="E41" s="521">
        <v>377957.84419999999</v>
      </c>
      <c r="F41" s="551">
        <v>268911.06</v>
      </c>
      <c r="G41" s="551">
        <v>18972.041300000001</v>
      </c>
      <c r="H41" s="522">
        <v>287883.10129999998</v>
      </c>
    </row>
    <row r="42" spans="1:8" s="18" customFormat="1" ht="25.5">
      <c r="A42" s="227">
        <v>7.2</v>
      </c>
      <c r="B42" s="229" t="s">
        <v>324</v>
      </c>
      <c r="C42" s="551">
        <v>945825.5400000005</v>
      </c>
      <c r="D42" s="551">
        <v>1992703.3217000002</v>
      </c>
      <c r="E42" s="521">
        <v>2938528.8617000007</v>
      </c>
      <c r="F42" s="551">
        <v>425461.86000000039</v>
      </c>
      <c r="G42" s="551">
        <v>439652.96310000011</v>
      </c>
      <c r="H42" s="522">
        <v>865114.8231000005</v>
      </c>
    </row>
    <row r="43" spans="1:8" s="18" customFormat="1" ht="25.5">
      <c r="A43" s="227">
        <v>7.3</v>
      </c>
      <c r="B43" s="229" t="s">
        <v>327</v>
      </c>
      <c r="C43" s="551">
        <v>4770164.4399999995</v>
      </c>
      <c r="D43" s="551">
        <v>1246636.7425729998</v>
      </c>
      <c r="E43" s="521">
        <v>6016801.182572999</v>
      </c>
      <c r="F43" s="551">
        <v>3383359.77</v>
      </c>
      <c r="G43" s="551">
        <v>1244927.6291729996</v>
      </c>
      <c r="H43" s="522">
        <v>4628287.3991729999</v>
      </c>
    </row>
    <row r="44" spans="1:8" s="18" customFormat="1" ht="25.5">
      <c r="A44" s="227">
        <v>7.4</v>
      </c>
      <c r="B44" s="229" t="s">
        <v>328</v>
      </c>
      <c r="C44" s="551">
        <v>2811675.4200000018</v>
      </c>
      <c r="D44" s="551">
        <v>4640403.6335999994</v>
      </c>
      <c r="E44" s="521">
        <v>7452079.0536000011</v>
      </c>
      <c r="F44" s="551">
        <v>1467552.1100000013</v>
      </c>
      <c r="G44" s="551">
        <v>1449672.6440000057</v>
      </c>
      <c r="H44" s="522">
        <v>2917224.7540000072</v>
      </c>
    </row>
    <row r="45" spans="1:8" s="18" customFormat="1">
      <c r="A45" s="227">
        <v>8</v>
      </c>
      <c r="B45" s="230" t="s">
        <v>305</v>
      </c>
      <c r="C45" s="38"/>
      <c r="D45" s="38"/>
      <c r="E45" s="517">
        <f t="shared" ref="E8:E53" si="0">C45+D45</f>
        <v>0</v>
      </c>
      <c r="F45" s="550"/>
      <c r="G45" s="550"/>
      <c r="H45" s="518">
        <f t="shared" ref="H7:H53" si="1">F45+G45</f>
        <v>0</v>
      </c>
    </row>
    <row r="46" spans="1:8" s="18" customFormat="1">
      <c r="A46" s="227">
        <v>8.1</v>
      </c>
      <c r="B46" s="280" t="s">
        <v>329</v>
      </c>
      <c r="C46" s="38"/>
      <c r="D46" s="38"/>
      <c r="E46" s="517">
        <f t="shared" si="0"/>
        <v>0</v>
      </c>
      <c r="F46" s="550"/>
      <c r="G46" s="550"/>
      <c r="H46" s="518">
        <f t="shared" si="1"/>
        <v>0</v>
      </c>
    </row>
    <row r="47" spans="1:8" s="18" customFormat="1">
      <c r="A47" s="227">
        <v>8.1999999999999993</v>
      </c>
      <c r="B47" s="280" t="s">
        <v>330</v>
      </c>
      <c r="C47" s="38"/>
      <c r="D47" s="38"/>
      <c r="E47" s="517">
        <f t="shared" si="0"/>
        <v>0</v>
      </c>
      <c r="F47" s="550"/>
      <c r="G47" s="550"/>
      <c r="H47" s="518">
        <f t="shared" si="1"/>
        <v>0</v>
      </c>
    </row>
    <row r="48" spans="1:8" s="18" customFormat="1">
      <c r="A48" s="227">
        <v>8.3000000000000007</v>
      </c>
      <c r="B48" s="280" t="s">
        <v>331</v>
      </c>
      <c r="C48" s="38"/>
      <c r="D48" s="38"/>
      <c r="E48" s="517">
        <f t="shared" si="0"/>
        <v>0</v>
      </c>
      <c r="F48" s="550"/>
      <c r="G48" s="550"/>
      <c r="H48" s="518">
        <f t="shared" si="1"/>
        <v>0</v>
      </c>
    </row>
    <row r="49" spans="1:8" s="18" customFormat="1">
      <c r="A49" s="227">
        <v>8.4</v>
      </c>
      <c r="B49" s="280" t="s">
        <v>332</v>
      </c>
      <c r="C49" s="38"/>
      <c r="D49" s="38"/>
      <c r="E49" s="517">
        <f t="shared" si="0"/>
        <v>0</v>
      </c>
      <c r="F49" s="550"/>
      <c r="G49" s="550"/>
      <c r="H49" s="518">
        <f t="shared" si="1"/>
        <v>0</v>
      </c>
    </row>
    <row r="50" spans="1:8" s="18" customFormat="1">
      <c r="A50" s="227">
        <v>8.5</v>
      </c>
      <c r="B50" s="280" t="s">
        <v>333</v>
      </c>
      <c r="C50" s="38"/>
      <c r="D50" s="38"/>
      <c r="E50" s="517">
        <f t="shared" si="0"/>
        <v>0</v>
      </c>
      <c r="F50" s="550"/>
      <c r="G50" s="550"/>
      <c r="H50" s="518">
        <f t="shared" si="1"/>
        <v>0</v>
      </c>
    </row>
    <row r="51" spans="1:8" s="18" customFormat="1">
      <c r="A51" s="227">
        <v>8.6</v>
      </c>
      <c r="B51" s="280" t="s">
        <v>334</v>
      </c>
      <c r="C51" s="38"/>
      <c r="D51" s="38"/>
      <c r="E51" s="517">
        <f t="shared" si="0"/>
        <v>0</v>
      </c>
      <c r="F51" s="550"/>
      <c r="G51" s="550"/>
      <c r="H51" s="518">
        <f t="shared" si="1"/>
        <v>0</v>
      </c>
    </row>
    <row r="52" spans="1:8" s="18" customFormat="1">
      <c r="A52" s="227">
        <v>8.6999999999999993</v>
      </c>
      <c r="B52" s="280" t="s">
        <v>335</v>
      </c>
      <c r="C52" s="38"/>
      <c r="D52" s="38"/>
      <c r="E52" s="517">
        <f t="shared" si="0"/>
        <v>0</v>
      </c>
      <c r="F52" s="550"/>
      <c r="G52" s="550"/>
      <c r="H52" s="518">
        <f t="shared" si="1"/>
        <v>0</v>
      </c>
    </row>
    <row r="53" spans="1:8" s="18" customFormat="1" ht="15" thickBot="1">
      <c r="A53" s="232">
        <v>9</v>
      </c>
      <c r="B53" s="233" t="s">
        <v>325</v>
      </c>
      <c r="C53" s="234"/>
      <c r="D53" s="234"/>
      <c r="E53" s="519">
        <f t="shared" si="0"/>
        <v>0</v>
      </c>
      <c r="F53" s="552"/>
      <c r="G53" s="552"/>
      <c r="H53" s="520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2" customWidth="1"/>
    <col min="12" max="16384" width="9.140625" style="52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581">
        <v>44012</v>
      </c>
      <c r="C2" s="6"/>
      <c r="D2" s="7"/>
      <c r="E2" s="71"/>
      <c r="F2" s="71"/>
      <c r="G2" s="71"/>
      <c r="H2" s="71"/>
    </row>
    <row r="3" spans="1:8">
      <c r="A3" s="2"/>
      <c r="B3" s="3"/>
      <c r="C3" s="6"/>
      <c r="D3" s="7"/>
      <c r="E3" s="71"/>
      <c r="F3" s="71"/>
      <c r="G3" s="71"/>
      <c r="H3" s="71"/>
    </row>
    <row r="4" spans="1:8" ht="15" customHeight="1" thickBot="1">
      <c r="A4" s="7" t="s">
        <v>200</v>
      </c>
      <c r="B4" s="170" t="s">
        <v>299</v>
      </c>
      <c r="D4" s="72" t="s">
        <v>73</v>
      </c>
    </row>
    <row r="5" spans="1:8" ht="15" customHeight="1">
      <c r="A5" s="265" t="s">
        <v>6</v>
      </c>
      <c r="B5" s="266"/>
      <c r="C5" s="553">
        <v>44012</v>
      </c>
      <c r="D5" s="554">
        <v>43921</v>
      </c>
    </row>
    <row r="6" spans="1:8" ht="15" customHeight="1">
      <c r="A6" s="73">
        <v>1</v>
      </c>
      <c r="B6" s="380" t="s">
        <v>303</v>
      </c>
      <c r="C6" s="382">
        <v>1310277869.4758008</v>
      </c>
      <c r="D6" s="383">
        <v>1393622428.1515565</v>
      </c>
    </row>
    <row r="7" spans="1:8" ht="15" customHeight="1">
      <c r="A7" s="73">
        <v>1.1000000000000001</v>
      </c>
      <c r="B7" s="380" t="s">
        <v>483</v>
      </c>
      <c r="C7" s="384">
        <v>1243547979.8015087</v>
      </c>
      <c r="D7" s="385">
        <v>1322117300.096277</v>
      </c>
    </row>
    <row r="8" spans="1:8">
      <c r="A8" s="73" t="s">
        <v>14</v>
      </c>
      <c r="B8" s="380" t="s">
        <v>199</v>
      </c>
      <c r="C8" s="384">
        <v>42500000</v>
      </c>
      <c r="D8" s="385">
        <v>42500000</v>
      </c>
    </row>
    <row r="9" spans="1:8" ht="15" customHeight="1">
      <c r="A9" s="73">
        <v>1.2</v>
      </c>
      <c r="B9" s="381" t="s">
        <v>198</v>
      </c>
      <c r="C9" s="384">
        <v>63916641.674292102</v>
      </c>
      <c r="D9" s="385">
        <v>71505128.055279449</v>
      </c>
    </row>
    <row r="10" spans="1:8" ht="15" customHeight="1">
      <c r="A10" s="73">
        <v>1.3</v>
      </c>
      <c r="B10" s="380" t="s">
        <v>28</v>
      </c>
      <c r="C10" s="386">
        <v>2813248</v>
      </c>
      <c r="D10" s="385">
        <v>0</v>
      </c>
    </row>
    <row r="11" spans="1:8" ht="15" customHeight="1">
      <c r="A11" s="73">
        <v>2</v>
      </c>
      <c r="B11" s="380" t="s">
        <v>300</v>
      </c>
      <c r="C11" s="384">
        <v>7978937.3973000003</v>
      </c>
      <c r="D11" s="385">
        <v>7901060.2910000002</v>
      </c>
    </row>
    <row r="12" spans="1:8" ht="15" customHeight="1">
      <c r="A12" s="73">
        <v>3</v>
      </c>
      <c r="B12" s="380" t="s">
        <v>301</v>
      </c>
      <c r="C12" s="386">
        <v>112080651.75068747</v>
      </c>
      <c r="D12" s="385">
        <v>112080651.75068747</v>
      </c>
    </row>
    <row r="13" spans="1:8" ht="15" customHeight="1" thickBot="1">
      <c r="A13" s="75">
        <v>4</v>
      </c>
      <c r="B13" s="76" t="s">
        <v>302</v>
      </c>
      <c r="C13" s="387">
        <v>1430337458.6237881</v>
      </c>
      <c r="D13" s="388">
        <v>1513604140.1932437</v>
      </c>
    </row>
    <row r="14" spans="1:8">
      <c r="B14" s="79"/>
    </row>
    <row r="15" spans="1:8" ht="25.5">
      <c r="B15" s="80" t="s">
        <v>484</v>
      </c>
    </row>
    <row r="16" spans="1:8">
      <c r="B16" s="80"/>
    </row>
    <row r="17" spans="1:4" ht="11.25">
      <c r="A17" s="52"/>
      <c r="B17" s="52"/>
      <c r="C17" s="52"/>
      <c r="D17" s="52"/>
    </row>
    <row r="18" spans="1:4" ht="11.25">
      <c r="A18" s="52"/>
      <c r="B18" s="52"/>
      <c r="C18" s="52"/>
      <c r="D18" s="52"/>
    </row>
    <row r="19" spans="1:4" ht="11.25">
      <c r="A19" s="52"/>
      <c r="B19" s="52"/>
      <c r="C19" s="52"/>
      <c r="D19" s="52"/>
    </row>
    <row r="20" spans="1:4" ht="11.25">
      <c r="A20" s="52"/>
      <c r="B20" s="52"/>
      <c r="C20" s="52"/>
      <c r="D20" s="52"/>
    </row>
    <row r="21" spans="1:4" ht="11.25">
      <c r="A21" s="52"/>
      <c r="B21" s="52"/>
      <c r="C21" s="52"/>
      <c r="D21" s="52"/>
    </row>
    <row r="22" spans="1:4" ht="11.25">
      <c r="A22" s="52"/>
      <c r="B22" s="52"/>
      <c r="C22" s="52"/>
      <c r="D22" s="52"/>
    </row>
    <row r="23" spans="1:4" ht="11.25">
      <c r="A23" s="52"/>
      <c r="B23" s="52"/>
      <c r="C23" s="52"/>
      <c r="D23" s="52"/>
    </row>
    <row r="24" spans="1:4" ht="11.25">
      <c r="A24" s="52"/>
      <c r="B24" s="52"/>
      <c r="C24" s="52"/>
      <c r="D24" s="52"/>
    </row>
    <row r="25" spans="1:4" ht="11.25">
      <c r="A25" s="52"/>
      <c r="B25" s="52"/>
      <c r="C25" s="52"/>
      <c r="D25" s="52"/>
    </row>
    <row r="26" spans="1:4" ht="11.25">
      <c r="A26" s="52"/>
      <c r="B26" s="52"/>
      <c r="C26" s="52"/>
      <c r="D26" s="52"/>
    </row>
    <row r="27" spans="1:4" ht="11.25">
      <c r="A27" s="52"/>
      <c r="B27" s="52"/>
      <c r="C27" s="52"/>
      <c r="D27" s="52"/>
    </row>
    <row r="28" spans="1:4" ht="11.25">
      <c r="A28" s="52"/>
      <c r="B28" s="52"/>
      <c r="C28" s="52"/>
      <c r="D28" s="52"/>
    </row>
    <row r="29" spans="1:4" ht="11.25">
      <c r="A29" s="52"/>
      <c r="B29" s="52"/>
      <c r="C29" s="52"/>
      <c r="D29" s="5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32" sqref="B3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581">
        <v>44012</v>
      </c>
    </row>
    <row r="4" spans="1:3" ht="16.5" customHeight="1" thickBot="1">
      <c r="A4" s="81" t="s">
        <v>80</v>
      </c>
      <c r="B4" s="82" t="s">
        <v>270</v>
      </c>
      <c r="C4" s="83"/>
    </row>
    <row r="5" spans="1:3">
      <c r="A5" s="84"/>
      <c r="B5" s="463" t="s">
        <v>81</v>
      </c>
      <c r="C5" s="464"/>
    </row>
    <row r="6" spans="1:3">
      <c r="A6" s="85">
        <v>1</v>
      </c>
      <c r="B6" s="585" t="s">
        <v>503</v>
      </c>
      <c r="C6" s="586"/>
    </row>
    <row r="7" spans="1:3">
      <c r="A7" s="85">
        <v>2</v>
      </c>
      <c r="B7" s="585" t="s">
        <v>500</v>
      </c>
      <c r="C7" s="586"/>
    </row>
    <row r="8" spans="1:3">
      <c r="A8" s="85">
        <v>3</v>
      </c>
      <c r="B8" s="585" t="s">
        <v>504</v>
      </c>
      <c r="C8" s="586"/>
    </row>
    <row r="9" spans="1:3">
      <c r="A9" s="85">
        <v>4</v>
      </c>
      <c r="B9" s="585" t="s">
        <v>505</v>
      </c>
      <c r="C9" s="586"/>
    </row>
    <row r="10" spans="1:3">
      <c r="A10" s="85">
        <v>5</v>
      </c>
      <c r="B10" s="585" t="s">
        <v>506</v>
      </c>
      <c r="C10" s="586"/>
    </row>
    <row r="11" spans="1:3">
      <c r="A11" s="85"/>
      <c r="B11" s="465"/>
      <c r="C11" s="466"/>
    </row>
    <row r="12" spans="1:3">
      <c r="A12" s="85"/>
      <c r="B12" s="467" t="s">
        <v>82</v>
      </c>
      <c r="C12" s="468"/>
    </row>
    <row r="13" spans="1:3">
      <c r="A13" s="85">
        <v>1</v>
      </c>
      <c r="B13" s="585" t="s">
        <v>501</v>
      </c>
      <c r="C13" s="586"/>
    </row>
    <row r="14" spans="1:3">
      <c r="A14" s="85">
        <v>2</v>
      </c>
      <c r="B14" s="585" t="s">
        <v>507</v>
      </c>
      <c r="C14" s="586"/>
    </row>
    <row r="15" spans="1:3">
      <c r="A15" s="85">
        <v>3</v>
      </c>
      <c r="B15" s="585" t="s">
        <v>508</v>
      </c>
      <c r="C15" s="586"/>
    </row>
    <row r="16" spans="1:3">
      <c r="A16" s="85">
        <v>4</v>
      </c>
      <c r="B16" s="585" t="s">
        <v>509</v>
      </c>
      <c r="C16" s="586"/>
    </row>
    <row r="17" spans="1:3">
      <c r="A17" s="85">
        <v>5</v>
      </c>
      <c r="B17" s="585" t="s">
        <v>510</v>
      </c>
      <c r="C17" s="586"/>
    </row>
    <row r="18" spans="1:3">
      <c r="A18" s="85">
        <v>6</v>
      </c>
      <c r="B18" s="585" t="s">
        <v>511</v>
      </c>
      <c r="C18" s="586"/>
    </row>
    <row r="19" spans="1:3">
      <c r="A19" s="85">
        <v>7</v>
      </c>
      <c r="B19" s="585" t="s">
        <v>512</v>
      </c>
      <c r="C19" s="586"/>
    </row>
    <row r="20" spans="1:3" ht="15.75" customHeight="1">
      <c r="A20" s="85"/>
      <c r="B20" s="86"/>
      <c r="C20" s="87"/>
    </row>
    <row r="21" spans="1:3" ht="30" customHeight="1">
      <c r="A21" s="85"/>
      <c r="B21" s="467" t="s">
        <v>83</v>
      </c>
      <c r="C21" s="468"/>
    </row>
    <row r="22" spans="1:3">
      <c r="A22" s="85">
        <v>1</v>
      </c>
      <c r="B22" s="86" t="s">
        <v>513</v>
      </c>
      <c r="C22" s="587">
        <v>0.91598172861293459</v>
      </c>
    </row>
    <row r="23" spans="1:3" ht="15.75" customHeight="1">
      <c r="A23" s="85">
        <v>2</v>
      </c>
      <c r="B23" s="86" t="s">
        <v>514</v>
      </c>
      <c r="C23" s="587">
        <v>6.9155295356997867E-2</v>
      </c>
    </row>
    <row r="24" spans="1:3" ht="29.25" customHeight="1">
      <c r="A24" s="85"/>
      <c r="B24" s="467" t="s">
        <v>84</v>
      </c>
      <c r="C24" s="468"/>
    </row>
    <row r="25" spans="1:3">
      <c r="A25" s="85">
        <v>1</v>
      </c>
      <c r="B25" s="86" t="s">
        <v>515</v>
      </c>
      <c r="C25" s="587">
        <v>0.91561533592148947</v>
      </c>
    </row>
    <row r="26" spans="1:3" ht="15" thickBot="1">
      <c r="A26" s="88">
        <v>2</v>
      </c>
      <c r="B26" s="89" t="s">
        <v>514</v>
      </c>
      <c r="C26" s="588">
        <v>6.9155295356997867E-2</v>
      </c>
    </row>
  </sheetData>
  <mergeCells count="17">
    <mergeCell ref="B19:C19"/>
    <mergeCell ref="B5:C5"/>
    <mergeCell ref="B11:C11"/>
    <mergeCell ref="B12:C12"/>
    <mergeCell ref="B24:C24"/>
    <mergeCell ref="B21:C21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4" t="s">
        <v>30</v>
      </c>
      <c r="B1" s="315" t="str">
        <f>'Info '!C2</f>
        <v>JSC "BasisBank"</v>
      </c>
      <c r="C1" s="103"/>
      <c r="D1" s="103"/>
      <c r="E1" s="103"/>
      <c r="F1" s="18"/>
    </row>
    <row r="2" spans="1:7" s="90" customFormat="1" ht="15.75" customHeight="1">
      <c r="A2" s="314" t="s">
        <v>31</v>
      </c>
      <c r="B2" s="581">
        <v>44012</v>
      </c>
    </row>
    <row r="3" spans="1:7" s="90" customFormat="1" ht="15.75" customHeight="1">
      <c r="A3" s="314"/>
    </row>
    <row r="4" spans="1:7" s="90" customFormat="1" ht="15.75" customHeight="1" thickBot="1">
      <c r="A4" s="316" t="s">
        <v>204</v>
      </c>
      <c r="B4" s="473" t="s">
        <v>349</v>
      </c>
      <c r="C4" s="474"/>
      <c r="D4" s="474"/>
      <c r="E4" s="474"/>
    </row>
    <row r="5" spans="1:7" s="94" customFormat="1" ht="17.45" customHeight="1">
      <c r="A5" s="246"/>
      <c r="B5" s="247"/>
      <c r="C5" s="92" t="s">
        <v>0</v>
      </c>
      <c r="D5" s="92" t="s">
        <v>1</v>
      </c>
      <c r="E5" s="93" t="s">
        <v>2</v>
      </c>
    </row>
    <row r="6" spans="1:7" s="18" customFormat="1" ht="14.45" customHeight="1">
      <c r="A6" s="317"/>
      <c r="B6" s="469" t="s">
        <v>356</v>
      </c>
      <c r="C6" s="469" t="s">
        <v>91</v>
      </c>
      <c r="D6" s="471" t="s">
        <v>203</v>
      </c>
      <c r="E6" s="472"/>
      <c r="G6" s="5"/>
    </row>
    <row r="7" spans="1:7" s="18" customFormat="1" ht="99.6" customHeight="1">
      <c r="A7" s="317"/>
      <c r="B7" s="470"/>
      <c r="C7" s="469"/>
      <c r="D7" s="355" t="s">
        <v>202</v>
      </c>
      <c r="E7" s="356" t="s">
        <v>357</v>
      </c>
      <c r="G7" s="5"/>
    </row>
    <row r="8" spans="1:7">
      <c r="A8" s="318">
        <v>1</v>
      </c>
      <c r="B8" s="357" t="s">
        <v>35</v>
      </c>
      <c r="C8" s="358">
        <v>40973242.056400001</v>
      </c>
      <c r="D8" s="358"/>
      <c r="E8" s="359">
        <v>40973242.056400001</v>
      </c>
      <c r="F8" s="18"/>
    </row>
    <row r="9" spans="1:7">
      <c r="A9" s="318">
        <v>2</v>
      </c>
      <c r="B9" s="357" t="s">
        <v>36</v>
      </c>
      <c r="C9" s="358">
        <v>238439640.34819999</v>
      </c>
      <c r="D9" s="358"/>
      <c r="E9" s="359">
        <v>238439640.34819999</v>
      </c>
      <c r="F9" s="18"/>
    </row>
    <row r="10" spans="1:7">
      <c r="A10" s="318">
        <v>3</v>
      </c>
      <c r="B10" s="357" t="s">
        <v>37</v>
      </c>
      <c r="C10" s="358">
        <v>95162874.484299988</v>
      </c>
      <c r="D10" s="358"/>
      <c r="E10" s="359">
        <v>95162874.484299988</v>
      </c>
      <c r="F10" s="18"/>
    </row>
    <row r="11" spans="1:7">
      <c r="A11" s="318">
        <v>4</v>
      </c>
      <c r="B11" s="357" t="s">
        <v>38</v>
      </c>
      <c r="C11" s="358">
        <v>0</v>
      </c>
      <c r="D11" s="358"/>
      <c r="E11" s="359">
        <v>0</v>
      </c>
      <c r="F11" s="18"/>
    </row>
    <row r="12" spans="1:7">
      <c r="A12" s="318">
        <v>5</v>
      </c>
      <c r="B12" s="357" t="s">
        <v>39</v>
      </c>
      <c r="C12" s="358">
        <v>242314589.5</v>
      </c>
      <c r="D12" s="358"/>
      <c r="E12" s="359">
        <v>242314589.5</v>
      </c>
      <c r="F12" s="18"/>
    </row>
    <row r="13" spans="1:7">
      <c r="A13" s="318">
        <v>6.1</v>
      </c>
      <c r="B13" s="360" t="s">
        <v>40</v>
      </c>
      <c r="C13" s="361">
        <v>1037372607.0509999</v>
      </c>
      <c r="D13" s="358"/>
      <c r="E13" s="359">
        <v>1037372607.0509999</v>
      </c>
      <c r="F13" s="18"/>
    </row>
    <row r="14" spans="1:7">
      <c r="A14" s="318">
        <v>6.2</v>
      </c>
      <c r="B14" s="362" t="s">
        <v>41</v>
      </c>
      <c r="C14" s="361">
        <v>-64608262.330883369</v>
      </c>
      <c r="D14" s="358"/>
      <c r="E14" s="359">
        <v>-64608262.330883369</v>
      </c>
      <c r="F14" s="18"/>
    </row>
    <row r="15" spans="1:7">
      <c r="A15" s="318">
        <v>6</v>
      </c>
      <c r="B15" s="357" t="s">
        <v>42</v>
      </c>
      <c r="C15" s="358">
        <v>972764344.7201165</v>
      </c>
      <c r="D15" s="358"/>
      <c r="E15" s="359">
        <v>972764344.7201165</v>
      </c>
      <c r="F15" s="18"/>
    </row>
    <row r="16" spans="1:7">
      <c r="A16" s="318">
        <v>7</v>
      </c>
      <c r="B16" s="357" t="s">
        <v>43</v>
      </c>
      <c r="C16" s="358">
        <v>17426916.9353</v>
      </c>
      <c r="D16" s="358"/>
      <c r="E16" s="359">
        <v>17426916.9353</v>
      </c>
      <c r="F16" s="18"/>
    </row>
    <row r="17" spans="1:7">
      <c r="A17" s="318">
        <v>8</v>
      </c>
      <c r="B17" s="357" t="s">
        <v>201</v>
      </c>
      <c r="C17" s="358">
        <v>13192769.098000001</v>
      </c>
      <c r="D17" s="358"/>
      <c r="E17" s="359">
        <v>13192769.098000001</v>
      </c>
      <c r="F17" s="319"/>
      <c r="G17" s="97"/>
    </row>
    <row r="18" spans="1:7">
      <c r="A18" s="318">
        <v>9</v>
      </c>
      <c r="B18" s="357" t="s">
        <v>44</v>
      </c>
      <c r="C18" s="358">
        <v>17062704.219999999</v>
      </c>
      <c r="D18" s="358"/>
      <c r="E18" s="359">
        <v>17062704.219999999</v>
      </c>
      <c r="F18" s="18"/>
      <c r="G18" s="97"/>
    </row>
    <row r="19" spans="1:7">
      <c r="A19" s="318">
        <v>10</v>
      </c>
      <c r="B19" s="357" t="s">
        <v>45</v>
      </c>
      <c r="C19" s="358">
        <v>32257229.800000001</v>
      </c>
      <c r="D19" s="358">
        <v>11709414.869999999</v>
      </c>
      <c r="E19" s="359">
        <v>20547814.93</v>
      </c>
      <c r="F19" s="18"/>
      <c r="G19" s="97"/>
    </row>
    <row r="20" spans="1:7">
      <c r="A20" s="318">
        <v>11</v>
      </c>
      <c r="B20" s="357" t="s">
        <v>46</v>
      </c>
      <c r="C20" s="358">
        <v>10141100.464599999</v>
      </c>
      <c r="D20" s="358"/>
      <c r="E20" s="359">
        <v>10141100.464599999</v>
      </c>
      <c r="F20" s="18"/>
    </row>
    <row r="21" spans="1:7" ht="26.25" thickBot="1">
      <c r="A21" s="191"/>
      <c r="B21" s="320" t="s">
        <v>359</v>
      </c>
      <c r="C21" s="248">
        <v>1679735411.6269166</v>
      </c>
      <c r="D21" s="248">
        <v>11709414.869999999</v>
      </c>
      <c r="E21" s="363">
        <v>1668025996.7569168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90" customFormat="1" ht="15.75" customHeight="1">
      <c r="A2" s="2" t="s">
        <v>31</v>
      </c>
      <c r="B2" s="581">
        <v>44012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85</v>
      </c>
      <c r="B4" s="321" t="s">
        <v>336</v>
      </c>
      <c r="C4" s="91" t="s">
        <v>73</v>
      </c>
      <c r="D4" s="4"/>
      <c r="E4" s="4"/>
      <c r="F4" s="4"/>
    </row>
    <row r="5" spans="1:6">
      <c r="A5" s="253">
        <v>1</v>
      </c>
      <c r="B5" s="322" t="s">
        <v>358</v>
      </c>
      <c r="C5" s="254">
        <v>1668025996.7569168</v>
      </c>
    </row>
    <row r="6" spans="1:6" s="255" customFormat="1">
      <c r="A6" s="99">
        <v>2.1</v>
      </c>
      <c r="B6" s="250" t="s">
        <v>337</v>
      </c>
      <c r="C6" s="179">
        <v>131296961.83579969</v>
      </c>
    </row>
    <row r="7" spans="1:6" s="79" customFormat="1" outlineLevel="1">
      <c r="A7" s="73">
        <v>2.2000000000000002</v>
      </c>
      <c r="B7" s="74" t="s">
        <v>338</v>
      </c>
      <c r="C7" s="256">
        <v>140662400</v>
      </c>
    </row>
    <row r="8" spans="1:6" s="79" customFormat="1" ht="25.5">
      <c r="A8" s="73">
        <v>3</v>
      </c>
      <c r="B8" s="251" t="s">
        <v>339</v>
      </c>
      <c r="C8" s="257">
        <v>1939985358.5927165</v>
      </c>
    </row>
    <row r="9" spans="1:6" s="255" customFormat="1">
      <c r="A9" s="99">
        <v>4</v>
      </c>
      <c r="B9" s="101" t="s">
        <v>87</v>
      </c>
      <c r="C9" s="179">
        <v>15326709.013056811</v>
      </c>
    </row>
    <row r="10" spans="1:6" s="79" customFormat="1" outlineLevel="1">
      <c r="A10" s="73">
        <v>5.0999999999999996</v>
      </c>
      <c r="B10" s="74" t="s">
        <v>340</v>
      </c>
      <c r="C10" s="256">
        <v>-52173316.082019806</v>
      </c>
    </row>
    <row r="11" spans="1:6" s="79" customFormat="1" outlineLevel="1">
      <c r="A11" s="73">
        <v>5.2</v>
      </c>
      <c r="B11" s="74" t="s">
        <v>341</v>
      </c>
      <c r="C11" s="256">
        <v>-137849152</v>
      </c>
    </row>
    <row r="12" spans="1:6" s="79" customFormat="1">
      <c r="A12" s="73">
        <v>6</v>
      </c>
      <c r="B12" s="249" t="s">
        <v>485</v>
      </c>
      <c r="C12" s="256">
        <v>12463541.3300805</v>
      </c>
    </row>
    <row r="13" spans="1:6" s="79" customFormat="1" ht="13.5" thickBot="1">
      <c r="A13" s="75">
        <v>7</v>
      </c>
      <c r="B13" s="252" t="s">
        <v>287</v>
      </c>
      <c r="C13" s="258">
        <v>1777753140.8538339</v>
      </c>
    </row>
    <row r="15" spans="1:6" ht="25.5">
      <c r="A15" s="272"/>
      <c r="B15" s="80" t="s">
        <v>486</v>
      </c>
    </row>
    <row r="16" spans="1:6">
      <c r="A16" s="272"/>
      <c r="B16" s="272"/>
    </row>
    <row r="17" spans="1:5" ht="15">
      <c r="A17" s="267"/>
      <c r="B17" s="268"/>
      <c r="C17" s="272"/>
      <c r="D17" s="272"/>
      <c r="E17" s="272"/>
    </row>
    <row r="18" spans="1:5" ht="15">
      <c r="A18" s="273"/>
      <c r="B18" s="274"/>
      <c r="C18" s="272"/>
      <c r="D18" s="272"/>
      <c r="E18" s="272"/>
    </row>
    <row r="19" spans="1:5">
      <c r="A19" s="275"/>
      <c r="B19" s="269"/>
      <c r="C19" s="272"/>
      <c r="D19" s="272"/>
      <c r="E19" s="272"/>
    </row>
    <row r="20" spans="1:5">
      <c r="A20" s="276"/>
      <c r="B20" s="270"/>
      <c r="C20" s="272"/>
      <c r="D20" s="272"/>
      <c r="E20" s="272"/>
    </row>
    <row r="21" spans="1:5">
      <c r="A21" s="276"/>
      <c r="B21" s="274"/>
      <c r="C21" s="272"/>
      <c r="D21" s="272"/>
      <c r="E21" s="272"/>
    </row>
    <row r="22" spans="1:5">
      <c r="A22" s="275"/>
      <c r="B22" s="271"/>
      <c r="C22" s="272"/>
      <c r="D22" s="272"/>
      <c r="E22" s="272"/>
    </row>
    <row r="23" spans="1:5">
      <c r="A23" s="276"/>
      <c r="B23" s="270"/>
      <c r="C23" s="272"/>
      <c r="D23" s="272"/>
      <c r="E23" s="272"/>
    </row>
    <row r="24" spans="1:5">
      <c r="A24" s="276"/>
      <c r="B24" s="270"/>
      <c r="C24" s="272"/>
      <c r="D24" s="272"/>
      <c r="E24" s="272"/>
    </row>
    <row r="25" spans="1:5">
      <c r="A25" s="276"/>
      <c r="B25" s="277"/>
      <c r="C25" s="272"/>
      <c r="D25" s="272"/>
      <c r="E25" s="272"/>
    </row>
    <row r="26" spans="1:5">
      <c r="A26" s="276"/>
      <c r="B26" s="274"/>
      <c r="C26" s="272"/>
      <c r="D26" s="272"/>
      <c r="E26" s="272"/>
    </row>
    <row r="27" spans="1:5">
      <c r="A27" s="272"/>
      <c r="B27" s="278"/>
      <c r="C27" s="272"/>
      <c r="D27" s="272"/>
      <c r="E27" s="272"/>
    </row>
    <row r="28" spans="1:5">
      <c r="A28" s="272"/>
      <c r="B28" s="278"/>
      <c r="C28" s="272"/>
      <c r="D28" s="272"/>
      <c r="E28" s="272"/>
    </row>
    <row r="29" spans="1:5">
      <c r="A29" s="272"/>
      <c r="B29" s="278"/>
      <c r="C29" s="272"/>
      <c r="D29" s="272"/>
      <c r="E29" s="272"/>
    </row>
    <row r="30" spans="1:5">
      <c r="A30" s="272"/>
      <c r="B30" s="278"/>
      <c r="C30" s="272"/>
      <c r="D30" s="272"/>
      <c r="E30" s="272"/>
    </row>
    <row r="31" spans="1:5">
      <c r="A31" s="272"/>
      <c r="B31" s="278"/>
      <c r="C31" s="272"/>
      <c r="D31" s="272"/>
      <c r="E31" s="272"/>
    </row>
    <row r="32" spans="1:5">
      <c r="A32" s="272"/>
      <c r="B32" s="278"/>
      <c r="C32" s="272"/>
      <c r="D32" s="272"/>
      <c r="E32" s="272"/>
    </row>
    <row r="33" spans="1:5">
      <c r="A33" s="272"/>
      <c r="B33" s="278"/>
      <c r="C33" s="272"/>
      <c r="D33" s="272"/>
      <c r="E33" s="27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7/ljLPz2IJsn43Bo0PJ0mUdLsw1okpnvkKDf09/hk/k=</DigestValue>
    </Reference>
    <Reference Type="http://www.w3.org/2000/09/xmldsig#Object" URI="#idOfficeObject">
      <DigestMethod Algorithm="http://www.w3.org/2001/04/xmlenc#sha256"/>
      <DigestValue>jN9sz42KVWeu2POtD7JxnpC/v12RaUh2kcpbiCrch8s=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9DLz8Ej6bMre/nbpKk9Ttu8VOOZ54nSVfCHhF+V9K+E=</DigestValue>
    </Reference>
  </SignedInfo>
  <SignatureValue>GmpBra6jAyQChkj48JvhoYrn0lnielX7vFPtJU4UXjMCjx++l+o11iFVVrCidTxuqgUnL++qyIci
tUKQiGV0Vvm7eeE1N8afLRa97lRuiJwCShqwTTmPhqpkR7M+tEr2BLqF1oT6ajmRghOCZbvkXWek
9MyLd9W9GmUo1Wf+VjWVNYsLVbNd3wxobDqPPxjZQ6628KVhl8bUssMLPC3/YrXt3RzJesj3WWU+
eWl1rQXB7/h0FCn6MWXrshDSRNYkrrCse9jk8QwG/pfDjcUrb055KbP9LD76IGNXzFgd8set3vq2
9Qaeq5JoR/LOVG0nTqKy29RsMqhhOMfl2Fs+YA==</SignatureValue>
  <KeyInfo>
    <X509Data>
      <X509Certificate>MIIGOzCCBSOgAwIBAgIKOYtC6QACAAFS3TANBgkqhkiG9w0BAQsFADBKMRIwEAYKCZImiZPyLGQBGRYCZ2UxEzARBgoJkiaJk/IsZAEZFgNuYmcxHzAdBgNVBAMTFk5CRyBDbGFzcyAyIElOVCBTdWIgQ0EwHhcNMTkxMTA3MDY1NTEyWhcNMjExMTA2MDY1NTEyWjA5MRYwFAYDVQQKEw1KU0MgQkFTSVNCQU5LMR8wHQYDVQQDExZCQlMgLSBUaW5hdGluIEtoZWxhZHplMIIBIjANBgkqhkiG9w0BAQEFAAOCAQ8AMIIBCgKCAQEA1/GPHkQmMIr2G86v3Hg4IqaRsmFYN97BhTxYHIpZqwrNm9tkL2s3bujrgVyyqRfgK4H2oeXwj8EV3kFh9XmO+4bKHlU0RGlzhQPSITQ2A05WF+dyoJ5Qq0+A8czL+LlN4dy5AtXrL3nJuCe5fjLv+UpMuKwl9SwXteLS/PuIzDJgl3SIDW2HFAMv8YsTwMR6nXyQgmpV+9n8EwN5UDZhDETa7jSTTvvaXePZw1m2bvZElGKOs+E9Xpu6I4khUfukTCuU/Ri0e4sfhOqt7Xqd8jq7oZJIxCqvYrM9CiTogPQOp815Ii08Bfnp0oCzfO+lJ9GFDCBKQ1/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dLkySEzeTYkVqvdrpfYMswfBINmua7puPGcgJG/yT/MHBL16Gm7Nl+dBYYY2LA+h24LHMIs9NnE4uoEnLVZ0KLi0IaI8jqSi5hLzrKMfdouW1u1bwxxRVCqpWwYXsZRdz52jiBl387jmI4BI3LVXX5dud8RpNAFxd55QFuAPDgboZhX4ChciPj9KXMV0n6aRCAY0cdPE9dt5YncMNQ7oaAqoPCa+v0SnKSg7st6XTUdMcOzyWyjx4NwCZrBJc3DWkrCxhlzq+p60+iDr9oyLez+8wGZZqpPEVYjz0vHIgaYSMjV2aLZVJP/PfHsLPPxPCthIk2wyS2VuqZGtDPNw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0rmCG/o9vU3Rsy9eHwjm5au3DFaZ3h04sCTZos+dh6I=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RGc6i3Tl/BM3pdgjqY26UO4BtJhlMUa3UPvS21tKHxg=</DigestValue>
      </Reference>
      <Reference URI="/xl/styles.xml?ContentType=application/vnd.openxmlformats-officedocument.spreadsheetml.styles+xml">
        <DigestMethod Algorithm="http://www.w3.org/2001/04/xmlenc#sha256"/>
        <DigestValue>ASYjMWHwUTzxzxTPReIDxggQyZ0jQEwlnh793WOZG0Q=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EQW9/rzw31wVPcB7XHK5MrDUwqLi9cbkr5+HDOx1cQI=</DigestValue>
      </Reference>
      <Reference URI="/xl/worksheets/sheet10.xml?ContentType=application/vnd.openxmlformats-officedocument.spreadsheetml.worksheet+xml">
        <DigestMethod Algorithm="http://www.w3.org/2001/04/xmlenc#sha256"/>
        <DigestValue>1SwRNX6/LDYDW+nEB+ARfmy9E2xU4BJWrEp7yE6+ipk=</DigestValue>
      </Reference>
      <Reference URI="/xl/worksheets/sheet11.xml?ContentType=application/vnd.openxmlformats-officedocument.spreadsheetml.worksheet+xml">
        <DigestMethod Algorithm="http://www.w3.org/2001/04/xmlenc#sha256"/>
        <DigestValue>Z9qcaIsZiG71wdDaXH9KE7s+Nuatlqf6nQr/pWEe93o=</DigestValue>
      </Reference>
      <Reference URI="/xl/worksheets/sheet12.xml?ContentType=application/vnd.openxmlformats-officedocument.spreadsheetml.worksheet+xml">
        <DigestMethod Algorithm="http://www.w3.org/2001/04/xmlenc#sha256"/>
        <DigestValue>fnjoLJ7MLAwlZN9u027A1uCjQ3zQq2VmKJ70qJPiynA=</DigestValue>
      </Reference>
      <Reference URI="/xl/worksheets/sheet13.xml?ContentType=application/vnd.openxmlformats-officedocument.spreadsheetml.worksheet+xml">
        <DigestMethod Algorithm="http://www.w3.org/2001/04/xmlenc#sha256"/>
        <DigestValue>s7arS1n9ApOB8INRTEUQqNkOZKMsKYAOgWQcUJ0jjEI=</DigestValue>
      </Reference>
      <Reference URI="/xl/worksheets/sheet14.xml?ContentType=application/vnd.openxmlformats-officedocument.spreadsheetml.worksheet+xml">
        <DigestMethod Algorithm="http://www.w3.org/2001/04/xmlenc#sha256"/>
        <DigestValue>v8MXKdZKaCBbLS20/wCKOoyLUNjnlgZx+c3wlqlgVns=</DigestValue>
      </Reference>
      <Reference URI="/xl/worksheets/sheet15.xml?ContentType=application/vnd.openxmlformats-officedocument.spreadsheetml.worksheet+xml">
        <DigestMethod Algorithm="http://www.w3.org/2001/04/xmlenc#sha256"/>
        <DigestValue>JhKTKtuPNBOB9/JSSdb7M8A8/qSDoDYe+koJLBk4YMk=</DigestValue>
      </Reference>
      <Reference URI="/xl/worksheets/sheet16.xml?ContentType=application/vnd.openxmlformats-officedocument.spreadsheetml.worksheet+xml">
        <DigestMethod Algorithm="http://www.w3.org/2001/04/xmlenc#sha256"/>
        <DigestValue>hmkCQFsQ7lTMp3ydedJo9CaynmcWNnC2E6BFLF17nhE=</DigestValue>
      </Reference>
      <Reference URI="/xl/worksheets/sheet17.xml?ContentType=application/vnd.openxmlformats-officedocument.spreadsheetml.worksheet+xml">
        <DigestMethod Algorithm="http://www.w3.org/2001/04/xmlenc#sha256"/>
        <DigestValue>7Cl4Bn9VdGta+DuZwxUsb0CzwdWL37SFR0lajK2GCug=</DigestValue>
      </Reference>
      <Reference URI="/xl/worksheets/sheet18.xml?ContentType=application/vnd.openxmlformats-officedocument.spreadsheetml.worksheet+xml">
        <DigestMethod Algorithm="http://www.w3.org/2001/04/xmlenc#sha256"/>
        <DigestValue>xXakDPqqwjGwgPEyd0MDjq5Ndaa0qbKNg9hLBDHSgdo=</DigestValue>
      </Reference>
      <Reference URI="/xl/worksheets/sheet2.xml?ContentType=application/vnd.openxmlformats-officedocument.spreadsheetml.worksheet+xml">
        <DigestMethod Algorithm="http://www.w3.org/2001/04/xmlenc#sha256"/>
        <DigestValue>8GJpa7Q+yLdqqWcIbrdLu2L563/zEuvHMbVFFeUw9Bo=</DigestValue>
      </Reference>
      <Reference URI="/xl/worksheets/sheet3.xml?ContentType=application/vnd.openxmlformats-officedocument.spreadsheetml.worksheet+xml">
        <DigestMethod Algorithm="http://www.w3.org/2001/04/xmlenc#sha256"/>
        <DigestValue>E6pGTi2o+Eyec4EeBZeaifycFoWvfF3xMPH6lC4AYFw=</DigestValue>
      </Reference>
      <Reference URI="/xl/worksheets/sheet4.xml?ContentType=application/vnd.openxmlformats-officedocument.spreadsheetml.worksheet+xml">
        <DigestMethod Algorithm="http://www.w3.org/2001/04/xmlenc#sha256"/>
        <DigestValue>/a3n85TtmH2fyp1GY1ZVkLWywJvREpp2PLt81wAeiQ0=</DigestValue>
      </Reference>
      <Reference URI="/xl/worksheets/sheet5.xml?ContentType=application/vnd.openxmlformats-officedocument.spreadsheetml.worksheet+xml">
        <DigestMethod Algorithm="http://www.w3.org/2001/04/xmlenc#sha256"/>
        <DigestValue>4VjiX0yUaybSX5UC9cWuUrrLfNqrdylr6PgxOEKPkwI=</DigestValue>
      </Reference>
      <Reference URI="/xl/worksheets/sheet6.xml?ContentType=application/vnd.openxmlformats-officedocument.spreadsheetml.worksheet+xml">
        <DigestMethod Algorithm="http://www.w3.org/2001/04/xmlenc#sha256"/>
        <DigestValue>SMs3tYyaVRLoExQIblb6g1SuM0nPOWVTx8ClxsaCgLI=</DigestValue>
      </Reference>
      <Reference URI="/xl/worksheets/sheet7.xml?ContentType=application/vnd.openxmlformats-officedocument.spreadsheetml.worksheet+xml">
        <DigestMethod Algorithm="http://www.w3.org/2001/04/xmlenc#sha256"/>
        <DigestValue>XfxnKwvs6/xWYcZhHAh7ZOiJYyN3AXyCAnWwORWb4bA=</DigestValue>
      </Reference>
      <Reference URI="/xl/worksheets/sheet8.xml?ContentType=application/vnd.openxmlformats-officedocument.spreadsheetml.worksheet+xml">
        <DigestMethod Algorithm="http://www.w3.org/2001/04/xmlenc#sha256"/>
        <DigestValue>diFH102na1YSrEJQ4AtqDClbxBHh3FRCLlGMUWC19Mk=</DigestValue>
      </Reference>
      <Reference URI="/xl/worksheets/sheet9.xml?ContentType=application/vnd.openxmlformats-officedocument.spreadsheetml.worksheet+xml">
        <DigestMethod Algorithm="http://www.w3.org/2001/04/xmlenc#sha256"/>
        <DigestValue>MJMwhod7fhtHi+yTx+3g6BcAPNIE/zhLUQWaHU24ioA=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2020-07-30T10:21:08Z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2020-07-30T10:21:08Z</xd:SigningTime>
          <xd:SigningCertificate>
            <xd:Cert>
              <xd:CertDigest>
                <DigestMethod Algorithm="http://www.w3.org/2001/04/xmlenc#sha256"/>
                <DigestValue>FOIcML4mF99JljU8JQk4yS7h/lSB22hymPtuumE35Sk=</DigestValue>
              </xd:CertDigest>
              <xd:IssuerSerial>
                <X509IssuerName>CN=NBG Class 2 INT Sub CA, DC=nbg, DC=ge</X509IssuerName>
                <X509SerialNumber>271743808334700071703261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OF9N5tNNvAHK8nIuc5j4uASlxAOMNGniNoSfnxljEW0=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lNbGnE1U31o2MejzzX088y8Zy2OipX2Ei0iJ068v3qA=</DigestValue>
    </Reference>
  </SignedInfo>
  <SignatureValue>G2wtLCDyfELB+WMusRe9ae+4pFr0Yotj8gn5g/VnH8h4sxTgg8GGduZHFRp7sfh7Jbbvz7/uM6Ga
DN9mE2VZIVBkzn22TdTOPr5NY234nXzc8sQ0gR3aFLz8qZzq5yLNWjqNC8FZlhAuYLCtDgdY0826
sgAwT/61sUHmUgtFuMp8QxHYwJG/SwPeRWbEbFth/uGSw1mu8VZFW75cpgNEz0G0sqflSWOPmTxv
E1+2rqClbRuo2T/o3jhbfuUghqUGx4xyv3lB9eP2iq0/HFqrpQqh4RbtlXIap43Zyv33n1zgKgLY
NnIUlm0EfmwvFFBIZfeWOBAZyFm9rcxCuOTVJQ==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0rmCG/o9vU3Rsy9eHwjm5au3DFaZ3h04sCTZos+dh6I=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RGc6i3Tl/BM3pdgjqY26UO4BtJhlMUa3UPvS21tKHxg=</DigestValue>
      </Reference>
      <Reference URI="/xl/styles.xml?ContentType=application/vnd.openxmlformats-officedocument.spreadsheetml.styles+xml">
        <DigestMethod Algorithm="http://www.w3.org/2001/04/xmlenc#sha256"/>
        <DigestValue>ASYjMWHwUTzxzxTPReIDxggQyZ0jQEwlnh793WOZG0Q=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EQW9/rzw31wVPcB7XHK5MrDUwqLi9cbkr5+HDOx1cQI=</DigestValue>
      </Reference>
      <Reference URI="/xl/worksheets/sheet10.xml?ContentType=application/vnd.openxmlformats-officedocument.spreadsheetml.worksheet+xml">
        <DigestMethod Algorithm="http://www.w3.org/2001/04/xmlenc#sha256"/>
        <DigestValue>1SwRNX6/LDYDW+nEB+ARfmy9E2xU4BJWrEp7yE6+ipk=</DigestValue>
      </Reference>
      <Reference URI="/xl/worksheets/sheet11.xml?ContentType=application/vnd.openxmlformats-officedocument.spreadsheetml.worksheet+xml">
        <DigestMethod Algorithm="http://www.w3.org/2001/04/xmlenc#sha256"/>
        <DigestValue>Z9qcaIsZiG71wdDaXH9KE7s+Nuatlqf6nQr/pWEe93o=</DigestValue>
      </Reference>
      <Reference URI="/xl/worksheets/sheet12.xml?ContentType=application/vnd.openxmlformats-officedocument.spreadsheetml.worksheet+xml">
        <DigestMethod Algorithm="http://www.w3.org/2001/04/xmlenc#sha256"/>
        <DigestValue>fnjoLJ7MLAwlZN9u027A1uCjQ3zQq2VmKJ70qJPiynA=</DigestValue>
      </Reference>
      <Reference URI="/xl/worksheets/sheet13.xml?ContentType=application/vnd.openxmlformats-officedocument.spreadsheetml.worksheet+xml">
        <DigestMethod Algorithm="http://www.w3.org/2001/04/xmlenc#sha256"/>
        <DigestValue>s7arS1n9ApOB8INRTEUQqNkOZKMsKYAOgWQcUJ0jjEI=</DigestValue>
      </Reference>
      <Reference URI="/xl/worksheets/sheet14.xml?ContentType=application/vnd.openxmlformats-officedocument.spreadsheetml.worksheet+xml">
        <DigestMethod Algorithm="http://www.w3.org/2001/04/xmlenc#sha256"/>
        <DigestValue>v8MXKdZKaCBbLS20/wCKOoyLUNjnlgZx+c3wlqlgVns=</DigestValue>
      </Reference>
      <Reference URI="/xl/worksheets/sheet15.xml?ContentType=application/vnd.openxmlformats-officedocument.spreadsheetml.worksheet+xml">
        <DigestMethod Algorithm="http://www.w3.org/2001/04/xmlenc#sha256"/>
        <DigestValue>JhKTKtuPNBOB9/JSSdb7M8A8/qSDoDYe+koJLBk4YMk=</DigestValue>
      </Reference>
      <Reference URI="/xl/worksheets/sheet16.xml?ContentType=application/vnd.openxmlformats-officedocument.spreadsheetml.worksheet+xml">
        <DigestMethod Algorithm="http://www.w3.org/2001/04/xmlenc#sha256"/>
        <DigestValue>hmkCQFsQ7lTMp3ydedJo9CaynmcWNnC2E6BFLF17nhE=</DigestValue>
      </Reference>
      <Reference URI="/xl/worksheets/sheet17.xml?ContentType=application/vnd.openxmlformats-officedocument.spreadsheetml.worksheet+xml">
        <DigestMethod Algorithm="http://www.w3.org/2001/04/xmlenc#sha256"/>
        <DigestValue>7Cl4Bn9VdGta+DuZwxUsb0CzwdWL37SFR0lajK2GCug=</DigestValue>
      </Reference>
      <Reference URI="/xl/worksheets/sheet18.xml?ContentType=application/vnd.openxmlformats-officedocument.spreadsheetml.worksheet+xml">
        <DigestMethod Algorithm="http://www.w3.org/2001/04/xmlenc#sha256"/>
        <DigestValue>xXakDPqqwjGwgPEyd0MDjq5Ndaa0qbKNg9hLBDHSgdo=</DigestValue>
      </Reference>
      <Reference URI="/xl/worksheets/sheet2.xml?ContentType=application/vnd.openxmlformats-officedocument.spreadsheetml.worksheet+xml">
        <DigestMethod Algorithm="http://www.w3.org/2001/04/xmlenc#sha256"/>
        <DigestValue>8GJpa7Q+yLdqqWcIbrdLu2L563/zEuvHMbVFFeUw9Bo=</DigestValue>
      </Reference>
      <Reference URI="/xl/worksheets/sheet3.xml?ContentType=application/vnd.openxmlformats-officedocument.spreadsheetml.worksheet+xml">
        <DigestMethod Algorithm="http://www.w3.org/2001/04/xmlenc#sha256"/>
        <DigestValue>E6pGTi2o+Eyec4EeBZeaifycFoWvfF3xMPH6lC4AYFw=</DigestValue>
      </Reference>
      <Reference URI="/xl/worksheets/sheet4.xml?ContentType=application/vnd.openxmlformats-officedocument.spreadsheetml.worksheet+xml">
        <DigestMethod Algorithm="http://www.w3.org/2001/04/xmlenc#sha256"/>
        <DigestValue>/a3n85TtmH2fyp1GY1ZVkLWywJvREpp2PLt81wAeiQ0=</DigestValue>
      </Reference>
      <Reference URI="/xl/worksheets/sheet5.xml?ContentType=application/vnd.openxmlformats-officedocument.spreadsheetml.worksheet+xml">
        <DigestMethod Algorithm="http://www.w3.org/2001/04/xmlenc#sha256"/>
        <DigestValue>4VjiX0yUaybSX5UC9cWuUrrLfNqrdylr6PgxOEKPkwI=</DigestValue>
      </Reference>
      <Reference URI="/xl/worksheets/sheet6.xml?ContentType=application/vnd.openxmlformats-officedocument.spreadsheetml.worksheet+xml">
        <DigestMethod Algorithm="http://www.w3.org/2001/04/xmlenc#sha256"/>
        <DigestValue>SMs3tYyaVRLoExQIblb6g1SuM0nPOWVTx8ClxsaCgLI=</DigestValue>
      </Reference>
      <Reference URI="/xl/worksheets/sheet7.xml?ContentType=application/vnd.openxmlformats-officedocument.spreadsheetml.worksheet+xml">
        <DigestMethod Algorithm="http://www.w3.org/2001/04/xmlenc#sha256"/>
        <DigestValue>XfxnKwvs6/xWYcZhHAh7ZOiJYyN3AXyCAnWwORWb4bA=</DigestValue>
      </Reference>
      <Reference URI="/xl/worksheets/sheet8.xml?ContentType=application/vnd.openxmlformats-officedocument.spreadsheetml.worksheet+xml">
        <DigestMethod Algorithm="http://www.w3.org/2001/04/xmlenc#sha256"/>
        <DigestValue>diFH102na1YSrEJQ4AtqDClbxBHh3FRCLlGMUWC19Mk=</DigestValue>
      </Reference>
      <Reference URI="/xl/worksheets/sheet9.xml?ContentType=application/vnd.openxmlformats-officedocument.spreadsheetml.worksheet+xml">
        <DigestMethod Algorithm="http://www.w3.org/2001/04/xmlenc#sha256"/>
        <DigestValue>MJMwhod7fhtHi+yTx+3g6BcAPNIE/zhLUQWaHU24ioA=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2020-07-31T05:57:29Z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2020-07-31T05:57:29Z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2020-07-30T10:15:23Z</dcterms:modified>
</cp:coreProperties>
</file>