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8.xml" ContentType="application/vnd.openxmlformats-officedocument.spreadsheetml.worksheet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1995" windowWidth="24015" windowHeight="6930" tabRatio="919" firstSheet="5" activeTab="14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9.1. Capital Requirements" sheetId="94" r:id="rId11"/>
    <sheet name="10. CC2" sheetId="69" r:id="rId12"/>
    <sheet name="11. CRWA " sheetId="90" r:id="rId13"/>
    <sheet name="12. CRM" sheetId="64" r:id="rId14"/>
    <sheet name="13. CRME " sheetId="91" r:id="rId15"/>
    <sheet name="14. LCR" sheetId="93" r:id="rId16"/>
    <sheet name="15. CCR " sheetId="92" r:id="rId17"/>
    <sheet name="15.1 LR" sheetId="95" r:id="rId18"/>
  </sheets>
  <externalReferences>
    <externalReference r:id="rId19"/>
    <externalReference r:id="rId20"/>
    <externalReference r:id="rId21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2">#REF!</definedName>
    <definedName name="ACC_BALACC" localSheetId="14">#REF!</definedName>
    <definedName name="ACC_BALACC" localSheetId="15">#REF!</definedName>
    <definedName name="ACC_BALACC" localSheetId="16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10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2">#REF!</definedName>
    <definedName name="ACC_CRS" localSheetId="14">#REF!</definedName>
    <definedName name="ACC_CRS" localSheetId="15">#REF!</definedName>
    <definedName name="ACC_CRS" localSheetId="16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10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2">#REF!</definedName>
    <definedName name="ACC_DBS" localSheetId="14">#REF!</definedName>
    <definedName name="ACC_DBS" localSheetId="15">#REF!</definedName>
    <definedName name="ACC_DBS" localSheetId="16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10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2">#REF!</definedName>
    <definedName name="ACC_ISO" localSheetId="14">#REF!</definedName>
    <definedName name="ACC_ISO" localSheetId="15">#REF!</definedName>
    <definedName name="ACC_ISO" localSheetId="16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10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2">#REF!</definedName>
    <definedName name="ACC_SALDO" localSheetId="14">#REF!</definedName>
    <definedName name="ACC_SALDO" localSheetId="15">#REF!</definedName>
    <definedName name="ACC_SALDO" localSheetId="16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10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2">#REF!</definedName>
    <definedName name="BS_BALACC" localSheetId="14">#REF!</definedName>
    <definedName name="BS_BALACC" localSheetId="15">#REF!</definedName>
    <definedName name="BS_BALACC" localSheetId="16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10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2">#REF!</definedName>
    <definedName name="BS_BALANCE" localSheetId="14">#REF!</definedName>
    <definedName name="BS_BALANCE" localSheetId="15">#REF!</definedName>
    <definedName name="BS_BALANCE" localSheetId="16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10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2">#REF!</definedName>
    <definedName name="BS_CR" localSheetId="14">#REF!</definedName>
    <definedName name="BS_CR" localSheetId="15">#REF!</definedName>
    <definedName name="BS_CR" localSheetId="16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10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2">#REF!</definedName>
    <definedName name="BS_CR_EQU" localSheetId="14">#REF!</definedName>
    <definedName name="BS_CR_EQU" localSheetId="15">#REF!</definedName>
    <definedName name="BS_CR_EQU" localSheetId="16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10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2">#REF!</definedName>
    <definedName name="BS_DB" localSheetId="14">#REF!</definedName>
    <definedName name="BS_DB" localSheetId="15">#REF!</definedName>
    <definedName name="BS_DB" localSheetId="16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10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2">#REF!</definedName>
    <definedName name="BS_DB_EQU" localSheetId="14">#REF!</definedName>
    <definedName name="BS_DB_EQU" localSheetId="15">#REF!</definedName>
    <definedName name="BS_DB_EQU" localSheetId="16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10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2">#REF!</definedName>
    <definedName name="BS_DT" localSheetId="14">#REF!</definedName>
    <definedName name="BS_DT" localSheetId="15">#REF!</definedName>
    <definedName name="BS_DT" localSheetId="16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10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2">#REF!</definedName>
    <definedName name="BS_ISO" localSheetId="14">#REF!</definedName>
    <definedName name="BS_ISO" localSheetId="15">#REF!</definedName>
    <definedName name="BS_ISO" localSheetId="16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10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2">#REF!</definedName>
    <definedName name="CurrentDate" localSheetId="14">#REF!</definedName>
    <definedName name="CurrentDate" localSheetId="15">#REF!</definedName>
    <definedName name="CurrentDate" localSheetId="16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10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52511" calcMode="manual"/>
</workbook>
</file>

<file path=xl/calcChain.xml><?xml version="1.0" encoding="utf-8"?>
<calcChain xmlns="http://schemas.openxmlformats.org/spreadsheetml/2006/main">
  <c r="G22" i="91" l="1"/>
  <c r="F22" i="91"/>
  <c r="E22" i="91"/>
  <c r="D22" i="91"/>
  <c r="C22" i="91"/>
  <c r="U21" i="64"/>
  <c r="T21" i="64"/>
  <c r="S21" i="64"/>
  <c r="R21" i="64"/>
  <c r="Q21" i="64"/>
  <c r="P21" i="64"/>
  <c r="O21" i="64"/>
  <c r="N21" i="64"/>
  <c r="M21" i="64"/>
  <c r="L21" i="64"/>
  <c r="K21" i="64"/>
  <c r="J21" i="64"/>
  <c r="I21" i="64"/>
  <c r="H21" i="64"/>
  <c r="G21" i="64"/>
  <c r="F21" i="64"/>
  <c r="E21" i="64"/>
  <c r="D21" i="64"/>
  <c r="C21" i="64"/>
  <c r="V20" i="64"/>
  <c r="V19" i="64"/>
  <c r="V18" i="64"/>
  <c r="V17" i="64"/>
  <c r="V16" i="64"/>
  <c r="V15" i="64"/>
  <c r="V14" i="64"/>
  <c r="V13" i="64"/>
  <c r="V12" i="64"/>
  <c r="V11" i="64"/>
  <c r="V10" i="64"/>
  <c r="V9" i="64"/>
  <c r="V8" i="64"/>
  <c r="V7" i="64"/>
  <c r="V21" i="64" s="1"/>
  <c r="R22" i="90"/>
  <c r="Q22" i="90"/>
  <c r="P22" i="90"/>
  <c r="O22" i="90"/>
  <c r="N22" i="90"/>
  <c r="M22" i="90"/>
  <c r="L22" i="90"/>
  <c r="K22" i="90"/>
  <c r="J22" i="90"/>
  <c r="I22" i="90"/>
  <c r="H22" i="90"/>
  <c r="G22" i="90"/>
  <c r="F22" i="90"/>
  <c r="E22" i="90"/>
  <c r="D22" i="90"/>
  <c r="C22" i="90"/>
  <c r="S21" i="90"/>
  <c r="S20" i="90"/>
  <c r="S19" i="90"/>
  <c r="S18" i="90"/>
  <c r="S17" i="90"/>
  <c r="S16" i="90"/>
  <c r="S15" i="90"/>
  <c r="S14" i="90"/>
  <c r="S13" i="90"/>
  <c r="S12" i="90"/>
  <c r="S11" i="90"/>
  <c r="S10" i="90"/>
  <c r="S9" i="90"/>
  <c r="S8" i="90"/>
  <c r="C34" i="69"/>
  <c r="C47" i="89"/>
  <c r="C43" i="89"/>
  <c r="C52" i="89" s="1"/>
  <c r="C35" i="89"/>
  <c r="C31" i="89"/>
  <c r="C30" i="89"/>
  <c r="C41" i="89" s="1"/>
  <c r="C12" i="89"/>
  <c r="C28" i="89" s="1"/>
  <c r="C6" i="89"/>
  <c r="C12" i="73"/>
  <c r="C9" i="73"/>
  <c r="C8" i="73"/>
  <c r="C13" i="73" s="1"/>
  <c r="E21" i="88"/>
  <c r="D21" i="88"/>
  <c r="C21" i="88"/>
  <c r="D6" i="86"/>
  <c r="D13" i="86" s="1"/>
  <c r="C6" i="86"/>
  <c r="C13" i="86" s="1"/>
  <c r="H53" i="75"/>
  <c r="E53" i="75"/>
  <c r="H52" i="75"/>
  <c r="E52" i="75"/>
  <c r="H51" i="75"/>
  <c r="E51" i="75"/>
  <c r="H50" i="75"/>
  <c r="E50" i="75"/>
  <c r="H49" i="75"/>
  <c r="E49" i="75"/>
  <c r="H48" i="75"/>
  <c r="E48" i="75"/>
  <c r="H47" i="75"/>
  <c r="E47" i="75"/>
  <c r="H46" i="75"/>
  <c r="E46" i="75"/>
  <c r="H45" i="75"/>
  <c r="E45" i="75"/>
  <c r="E44" i="75"/>
  <c r="E43" i="75"/>
  <c r="E42" i="75"/>
  <c r="E41" i="75"/>
  <c r="E40" i="75"/>
  <c r="E39" i="75"/>
  <c r="E38" i="75"/>
  <c r="E37" i="75"/>
  <c r="E36" i="75"/>
  <c r="E35" i="75"/>
  <c r="E34" i="75"/>
  <c r="E33" i="75"/>
  <c r="E32" i="75"/>
  <c r="E31" i="75"/>
  <c r="E30" i="75"/>
  <c r="E29" i="75"/>
  <c r="E28" i="75"/>
  <c r="E27" i="75"/>
  <c r="E26" i="75"/>
  <c r="E25" i="75"/>
  <c r="E24" i="75"/>
  <c r="E23" i="75"/>
  <c r="E22" i="75"/>
  <c r="E21" i="75"/>
  <c r="E20" i="75"/>
  <c r="E19" i="75"/>
  <c r="E18" i="75"/>
  <c r="E17" i="75"/>
  <c r="E16" i="75"/>
  <c r="E15" i="75"/>
  <c r="E14" i="75"/>
  <c r="E13" i="75"/>
  <c r="E12" i="75"/>
  <c r="E11" i="75"/>
  <c r="E10" i="75"/>
  <c r="E9" i="75"/>
  <c r="E8" i="75"/>
  <c r="E7" i="75"/>
  <c r="S22" i="90" l="1"/>
  <c r="C21" i="94" l="1"/>
  <c r="B17" i="84" s="1"/>
  <c r="C20" i="94"/>
  <c r="B16" i="84" s="1"/>
  <c r="C19" i="94"/>
  <c r="B15" i="84" s="1"/>
  <c r="H22" i="91" l="1"/>
  <c r="B1" i="95" l="1"/>
  <c r="B1" i="92"/>
  <c r="B1" i="93"/>
  <c r="B1" i="91"/>
  <c r="B1" i="64"/>
  <c r="B1" i="90"/>
  <c r="B1" i="69"/>
  <c r="B1" i="94"/>
  <c r="B1" i="89"/>
  <c r="B1" i="73"/>
  <c r="B1" i="88"/>
  <c r="B1" i="52"/>
  <c r="B1" i="86"/>
  <c r="B1" i="75"/>
  <c r="B1" i="85"/>
  <c r="B1" i="83"/>
  <c r="B1" i="84"/>
  <c r="D19" i="94"/>
  <c r="D8" i="94"/>
  <c r="D9" i="94"/>
  <c r="D11" i="94"/>
  <c r="D12" i="94"/>
  <c r="D13" i="94"/>
  <c r="D15" i="94"/>
  <c r="D16" i="94"/>
  <c r="D17" i="94"/>
  <c r="D20" i="94"/>
  <c r="D21" i="94"/>
  <c r="D7" i="94"/>
  <c r="N20" i="92" l="1"/>
  <c r="N19" i="92"/>
  <c r="E19" i="92"/>
  <c r="N18" i="92"/>
  <c r="E18" i="92"/>
  <c r="N17" i="92"/>
  <c r="E17" i="92"/>
  <c r="N16" i="92"/>
  <c r="E16" i="92"/>
  <c r="N15" i="92"/>
  <c r="N14" i="92" s="1"/>
  <c r="N21" i="92" s="1"/>
  <c r="E15" i="92"/>
  <c r="M14" i="92"/>
  <c r="L14" i="92"/>
  <c r="K14" i="92"/>
  <c r="J14" i="92"/>
  <c r="I14" i="92"/>
  <c r="H14" i="92"/>
  <c r="G14" i="92"/>
  <c r="F14" i="92"/>
  <c r="E14" i="92"/>
  <c r="E21" i="92" s="1"/>
  <c r="C14" i="92"/>
  <c r="C21" i="92" s="1"/>
  <c r="N13" i="92"/>
  <c r="N12" i="92"/>
  <c r="E12" i="92"/>
  <c r="N11" i="92"/>
  <c r="E11" i="92"/>
  <c r="N10" i="92"/>
  <c r="E10" i="92"/>
  <c r="N9" i="92"/>
  <c r="E9" i="92"/>
  <c r="N8" i="92"/>
  <c r="N7" i="92" s="1"/>
  <c r="E8" i="92"/>
  <c r="M7" i="92"/>
  <c r="M21" i="92" s="1"/>
  <c r="L7" i="92"/>
  <c r="L21" i="92" s="1"/>
  <c r="K7" i="92"/>
  <c r="K21" i="92" s="1"/>
  <c r="J7" i="92"/>
  <c r="J21" i="92" s="1"/>
  <c r="I7" i="92"/>
  <c r="I21" i="92" s="1"/>
  <c r="H7" i="92"/>
  <c r="H21" i="92" s="1"/>
  <c r="G7" i="92"/>
  <c r="G21" i="92" s="1"/>
  <c r="F7" i="92"/>
  <c r="F21" i="92" s="1"/>
  <c r="E7" i="92"/>
  <c r="C7" i="92"/>
  <c r="H21" i="91" l="1"/>
  <c r="H20" i="91"/>
  <c r="H19" i="91"/>
  <c r="H18" i="91"/>
  <c r="H17" i="91"/>
  <c r="H16" i="91"/>
  <c r="H15" i="91"/>
  <c r="H14" i="91"/>
  <c r="H13" i="91"/>
  <c r="H12" i="91"/>
  <c r="H11" i="91"/>
  <c r="H10" i="91"/>
  <c r="H9" i="91"/>
  <c r="H8" i="91"/>
  <c r="C15" i="69" l="1"/>
  <c r="C22" i="69" s="1"/>
  <c r="C42" i="69" l="1"/>
</calcChain>
</file>

<file path=xl/sharedStrings.xml><?xml version="1.0" encoding="utf-8"?>
<sst xmlns="http://schemas.openxmlformats.org/spreadsheetml/2006/main" count="732" uniqueCount="518">
  <si>
    <t>a</t>
  </si>
  <si>
    <t>b</t>
  </si>
  <si>
    <t>c</t>
  </si>
  <si>
    <t>d</t>
  </si>
  <si>
    <t>e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</si>
  <si>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</si>
  <si>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</si>
  <si>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</si>
  <si>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</si>
  <si>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</si>
  <si>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</si>
  <si>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</si>
  <si>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</si>
  <si>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</si>
  <si>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</si>
  <si>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</si>
  <si>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</si>
  <si>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</si>
  <si>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</si>
  <si>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</si>
  <si>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</si>
  <si>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</si>
  <si>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</si>
  <si>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</si>
  <si>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</si>
  <si>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</si>
  <si>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</si>
  <si>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</si>
  <si>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</si>
  <si>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</si>
  <si>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</si>
  <si>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</si>
  <si>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</si>
  <si>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</si>
  <si>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</si>
  <si>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</si>
  <si>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</si>
  <si>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</si>
  <si>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</si>
  <si>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</si>
  <si>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</si>
  <si>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</si>
  <si>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</si>
  <si>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</si>
  <si>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</si>
  <si>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</si>
  <si>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</si>
  <si>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</si>
  <si>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</si>
  <si>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</si>
  <si>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</si>
  <si>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</si>
  <si>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</si>
  <si>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</si>
  <si>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</si>
  <si>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</si>
  <si>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</si>
  <si>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</si>
  <si>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</si>
  <si>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</si>
  <si>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</si>
  <si>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</si>
  <si>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</si>
  <si>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</si>
  <si>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</si>
  <si>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</si>
  <si>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</si>
  <si>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</si>
  <si>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</si>
  <si>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</si>
  <si>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</si>
  <si>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</si>
  <si>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</si>
  <si>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</si>
  <si>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</si>
  <si>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</si>
  <si>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</si>
  <si>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</si>
  <si>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</si>
  <si>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</si>
  <si>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</si>
  <si>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</si>
  <si>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</si>
  <si>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</si>
  <si>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</si>
  <si>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</si>
  <si>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</si>
  <si>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provisioning rules used for capital adequacy purposes</t>
  </si>
  <si>
    <t>Of which intangible assets</t>
  </si>
  <si>
    <t>Of which tier II capital qualifying instruments</t>
  </si>
  <si>
    <t>table 9 (Capital), N10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</si>
  <si>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</si>
  <si>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</si>
  <si>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</si>
  <si>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</si>
  <si>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</si>
  <si>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</si>
  <si>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</si>
  <si>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</si>
  <si>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</si>
  <si>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</si>
  <si>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</si>
  <si>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</si>
  <si>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</si>
  <si>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</si>
  <si>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</si>
  <si>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</si>
  <si>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</si>
  <si>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</si>
  <si>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</si>
  <si>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</si>
  <si>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</si>
  <si>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</si>
  <si>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</si>
  <si>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</si>
  <si>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</si>
  <si>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</si>
  <si>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</si>
  <si>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</si>
  <si>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</si>
  <si>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</si>
  <si>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</si>
  <si>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</si>
  <si>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</si>
  <si>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</si>
  <si>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</si>
  <si>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</si>
  <si>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</si>
  <si>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</si>
  <si>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</si>
  <si>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</si>
  <si>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</si>
  <si>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</si>
  <si>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</si>
  <si>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</si>
  <si>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</si>
  <si>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</si>
  <si>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</si>
  <si>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</si>
  <si>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</si>
  <si>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</si>
  <si>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</si>
  <si>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</si>
  <si>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</si>
  <si>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</si>
  <si>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</si>
  <si>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</si>
  <si>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</si>
  <si>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</si>
  <si>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</si>
  <si>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</si>
  <si>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</si>
  <si>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</si>
  <si>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</si>
  <si>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</si>
  <si>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</si>
  <si>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</si>
  <si>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</si>
  <si>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</si>
  <si>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</si>
  <si>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</si>
  <si>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</si>
  <si>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</si>
  <si>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</si>
  <si>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</si>
  <si>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</si>
  <si>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</si>
  <si>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</si>
  <si>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</si>
  <si>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</si>
  <si>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</si>
  <si>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</si>
  <si>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</si>
  <si>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</si>
  <si>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</si>
  <si>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</si>
  <si>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</si>
  <si>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</si>
  <si>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</si>
  <si>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</si>
  <si>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</si>
  <si>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</si>
  <si>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</si>
  <si>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</si>
  <si>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</si>
  <si>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</si>
  <si>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</si>
  <si>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</si>
  <si>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</si>
  <si>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</si>
  <si>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</si>
  <si>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</si>
  <si>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</si>
  <si>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</si>
  <si>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</si>
  <si>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</si>
  <si>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</si>
  <si>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</si>
  <si>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</si>
  <si>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</si>
  <si>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</si>
  <si>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</si>
  <si>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</si>
  <si>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</si>
  <si>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</si>
  <si>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</si>
  <si>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</si>
  <si>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</si>
  <si>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</si>
  <si>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</si>
  <si>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</si>
  <si>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</si>
  <si>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</si>
  <si>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</si>
  <si>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</si>
  <si>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</si>
  <si>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</si>
  <si>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</si>
  <si>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</si>
  <si>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</si>
  <si>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</si>
  <si>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</si>
  <si>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</si>
  <si>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</si>
  <si>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</si>
  <si>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</si>
  <si>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</si>
  <si>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</si>
  <si>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</si>
  <si>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</si>
  <si>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</si>
  <si>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</si>
  <si>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</si>
  <si>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</si>
  <si>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</si>
  <si>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</si>
  <si>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</si>
  <si>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</si>
  <si>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</si>
  <si>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</si>
  <si>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</si>
  <si>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</si>
  <si>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</si>
  <si>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</si>
  <si>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</si>
  <si>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</si>
  <si>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</si>
  <si>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</si>
  <si>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</si>
  <si>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</si>
  <si>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</si>
  <si>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</si>
  <si>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</si>
  <si>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</si>
  <si>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</si>
  <si>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</si>
  <si>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</si>
  <si>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</si>
  <si>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</si>
  <si>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</si>
  <si>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</si>
  <si>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</si>
  <si>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</si>
  <si>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</si>
  <si>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</si>
  <si>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</si>
  <si>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</si>
  <si>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</si>
  <si>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</si>
  <si>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</si>
  <si>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</si>
  <si>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</si>
  <si>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</si>
  <si>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</si>
  <si>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</si>
  <si>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</si>
  <si>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</si>
  <si>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</si>
  <si>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</si>
  <si>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</si>
  <si>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</si>
  <si>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</si>
  <si>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</si>
  <si>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</si>
  <si>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</si>
  <si>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</si>
  <si>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</si>
  <si>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</si>
  <si>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</si>
  <si>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</si>
  <si>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</si>
  <si>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</si>
  <si>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</si>
  <si>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</si>
  <si>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</si>
  <si>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</si>
  <si>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</si>
  <si>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</si>
  <si>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</si>
  <si>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</si>
  <si>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</si>
  <si>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</si>
  <si>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</si>
  <si>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</si>
  <si>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</si>
  <si>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</si>
  <si>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</si>
  <si>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</si>
  <si>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</si>
  <si>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</si>
  <si>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</si>
  <si>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</si>
  <si>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</si>
  <si>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</si>
  <si>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</si>
  <si>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</si>
  <si>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</si>
  <si>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</si>
  <si>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</si>
  <si>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</si>
  <si>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</si>
  <si>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</si>
  <si>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</si>
  <si>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</si>
  <si>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</si>
  <si>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</si>
  <si>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</si>
  <si>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</si>
  <si>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</si>
  <si>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</si>
  <si>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</si>
  <si>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</si>
  <si>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</si>
  <si>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</si>
  <si>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</si>
  <si>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</si>
  <si>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</si>
  <si>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</si>
  <si>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</si>
  <si>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</si>
  <si>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</si>
  <si>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</si>
  <si>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</si>
  <si>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</si>
  <si>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</si>
  <si>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</si>
  <si>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</si>
  <si>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</si>
  <si>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</si>
  <si>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</si>
  <si>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</si>
  <si>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</si>
  <si>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</si>
  <si>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</si>
  <si>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</si>
  <si>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</si>
  <si>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</si>
  <si>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</si>
  <si>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</si>
  <si>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</si>
  <si>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</si>
  <si>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</si>
  <si>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</si>
  <si>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</si>
  <si>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</si>
  <si>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</si>
  <si>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</si>
  <si>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</si>
  <si>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</si>
  <si>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</si>
  <si>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</si>
  <si>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</si>
  <si>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</si>
  <si>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</si>
  <si>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</si>
  <si>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</si>
  <si>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</si>
  <si>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</si>
  <si>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</si>
  <si>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</si>
  <si>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</si>
  <si>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</si>
  <si>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</si>
  <si>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</si>
  <si>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</si>
  <si>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</si>
  <si>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</si>
  <si>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</si>
  <si>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</si>
  <si>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</si>
  <si>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</si>
  <si>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</si>
  <si>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</si>
  <si>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</si>
  <si>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</si>
  <si>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Total value according to Basel methodology (with limits)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</si>
  <si>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</si>
  <si>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</si>
  <si>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1.1</t>
  </si>
  <si>
    <t>1.2</t>
  </si>
  <si>
    <t>1.3</t>
  </si>
  <si>
    <t>2</t>
  </si>
  <si>
    <t>2.1</t>
  </si>
  <si>
    <t>2.2</t>
  </si>
  <si>
    <t>2.3</t>
  </si>
  <si>
    <t>3</t>
  </si>
  <si>
    <t>6</t>
  </si>
  <si>
    <t>Table 9.1</t>
  </si>
  <si>
    <t>Capital Adequacy Requirements</t>
  </si>
  <si>
    <t>Ratios</t>
  </si>
  <si>
    <t>Amounts (GEL)</t>
  </si>
  <si>
    <t>Minimum Requirements</t>
  </si>
  <si>
    <t>Pillar 1 Requirements</t>
  </si>
  <si>
    <t>Minimum CET1 Requirement</t>
  </si>
  <si>
    <t>Minimum Tier 1 Requirement</t>
  </si>
  <si>
    <t>Minimum Regulatory Capital Requirement</t>
  </si>
  <si>
    <t>Combined Buffer</t>
  </si>
  <si>
    <t>Countercyclical Buffer</t>
  </si>
  <si>
    <t>Systemic Risk Buffer</t>
  </si>
  <si>
    <t>CET1</t>
  </si>
  <si>
    <t>Total regulatory Capital</t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</si>
  <si>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</si>
  <si>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</si>
  <si>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CET1 Pillar 2 Requirement</t>
  </si>
  <si>
    <t>Tier 1 Pillar2 Requirement</t>
  </si>
  <si>
    <t>Regulatory capital Pillar 2 Requirement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</si>
  <si>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</si>
  <si>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</si>
  <si>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</si>
  <si>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</si>
  <si>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value according to NBG's methodology* (with limits)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</si>
  <si>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</si>
  <si>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</si>
  <si>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</si>
  <si>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Table 15.1</t>
  </si>
  <si>
    <t>Leverage Ratio</t>
  </si>
  <si>
    <t>On-balance sheet exposures (excluding derivatives and SFTs)</t>
  </si>
  <si>
    <t>(Asset amounts deducted in determining Tier 1 capital)</t>
  </si>
  <si>
    <t>Total on-balance sheet exposures (excluding derivatives, SFTs and fiduciary assets) (sum of lines 1 and 2)</t>
  </si>
  <si>
    <t>Derivative exposures</t>
  </si>
  <si>
    <r>
      <t xml:space="preserve">Replacement cost associated with </t>
    </r>
    <r>
      <rPr>
        <i/>
        <sz val="9"/>
        <rFont val="Arial"/>
        <family val="2"/>
      </rPr>
      <t>all</t>
    </r>
    <r>
      <rPr>
        <sz val="9"/>
        <rFont val="Arial"/>
        <family val="2"/>
      </rPr>
      <t xml:space="preserve"> derivatives transactions (ie net of eligible cash variation margin)</t>
    </r>
  </si>
  <si>
    <r>
      <t xml:space="preserve">Add-on amounts for PFE associated with </t>
    </r>
    <r>
      <rPr>
        <i/>
        <sz val="9"/>
        <rFont val="Arial"/>
        <family val="2"/>
      </rPr>
      <t xml:space="preserve">all </t>
    </r>
    <r>
      <rPr>
        <sz val="9"/>
        <rFont val="Arial"/>
        <family val="2"/>
      </rPr>
      <t>derivatives transactions (mark-to-market method)</t>
    </r>
  </si>
  <si>
    <t>EU-5a</t>
  </si>
  <si>
    <t>Exposure determined under Original Exposure Method</t>
  </si>
  <si>
    <t>Gross-up for derivatives collateral provided where deducted from the balance sheet assets pursuant to the applicable accounting framework</t>
  </si>
  <si>
    <t>(Deductions of receivables assets for cash variation margin provided in derivatives transactions)</t>
  </si>
  <si>
    <t>(Exempted CCP leg of client-cleared trade exposures)</t>
  </si>
  <si>
    <t>Adjusted effective notional amount of written credit derivatives</t>
  </si>
  <si>
    <t>(Adjusted effective notional offsets and add-on deductions for written credit derivatives)</t>
  </si>
  <si>
    <t>Total derivative exposures (sum of lines 4 to 10)</t>
  </si>
  <si>
    <t>Securities financing transaction exposures</t>
  </si>
  <si>
    <t>Gross SFT assets (with no recognition of netting), after adjusting for sales accounting transactions</t>
  </si>
  <si>
    <t>(Netted amounts of cash payables and cash receivables of gross SFT assets)</t>
  </si>
  <si>
    <t>Counterparty credit risk exposure for SFT assets</t>
  </si>
  <si>
    <t>EU-14a</t>
  </si>
  <si>
    <t>Derogation for SFTs: Counterparty credit risk exposure in accordance with Article 429b (4) and 222 of Regulation (EU) No 575/2013</t>
  </si>
  <si>
    <t>Agent transaction exposures</t>
  </si>
  <si>
    <t>EU-15a</t>
  </si>
  <si>
    <t>(Exempted CCP leg of client-cleared SFT exposure)</t>
  </si>
  <si>
    <t>Total securities financing transaction exposures (sum of lines 12 to 15a)</t>
  </si>
  <si>
    <t>Other off-balance sheet exposures</t>
  </si>
  <si>
    <t>Off-balance sheet exposures at gross notional amount</t>
  </si>
  <si>
    <t>(Adjustments for conversion to credit equivalent amounts)</t>
  </si>
  <si>
    <t>Other off-balance sheet exposures (sum of lines 17 to 18)</t>
  </si>
  <si>
    <t>Exempted exposures in accordance with CRR Article 429 (7) and (14) (on and off balance sheet)</t>
  </si>
  <si>
    <t>EU-19a</t>
  </si>
  <si>
    <t xml:space="preserve">(Exemption of intragroup exposures (solo basis) in accordance with Article 429(7) of Regulation (EU) No 575/2013 (on and off balance sheet)) </t>
  </si>
  <si>
    <t>EU-19b</t>
  </si>
  <si>
    <t>(Exposures exempted in accordance with Article 429 (14) of Regulation (EU) No 575/2013 (on and off balance sheet))</t>
  </si>
  <si>
    <r>
      <t xml:space="preserve">Capital and </t>
    </r>
    <r>
      <rPr>
        <b/>
        <sz val="10"/>
        <rFont val="Arial"/>
        <family val="2"/>
      </rPr>
      <t xml:space="preserve">total </t>
    </r>
    <r>
      <rPr>
        <b/>
        <sz val="10"/>
        <rFont val="Arial"/>
        <family val="2"/>
      </rPr>
      <t>exposures</t>
    </r>
  </si>
  <si>
    <t>Tier 1 capital</t>
  </si>
  <si>
    <t>Total leverage ratio exposures (sum of lines 3, 11, 16, 19, EU-19a and EU-19b)</t>
  </si>
  <si>
    <t>Leverage ratio</t>
  </si>
  <si>
    <t>Choice on transitional arrangements and amount of derecognised fiduciary items</t>
  </si>
  <si>
    <t>EU-23</t>
  </si>
  <si>
    <t>Choice on transitional arrangements for the definition of the capital measure</t>
  </si>
  <si>
    <t>EU-24</t>
  </si>
  <si>
    <t>Amount of derecognised fiduciary items in accordance with Article 429(11) of Regulation (EU) NO 575/2013</t>
  </si>
  <si>
    <t>Total Requirements</t>
  </si>
  <si>
    <t>Pillar 2 Requirements</t>
  </si>
  <si>
    <t>Based on Basel III framework *</t>
  </si>
  <si>
    <t>* Regarding the annulment of conservation buffer requirement please see the press release of National Bank of Goergia "Supervisory Plan Of The National Bank Of Georgia With Regard To COVID-19" (link: https://www.nbg.gov.ge/index.php?m=340&amp;newsid=3901&amp;lng=eng )</t>
  </si>
  <si>
    <t>Capital Conservation Buffer *</t>
  </si>
  <si>
    <t>Balance sheet items *</t>
  </si>
  <si>
    <t>* COVID 19 related provisions are deducted from balance sheet items after applying relevant risks weights and mitigation</t>
  </si>
  <si>
    <t>Effect of other adjustments *</t>
  </si>
  <si>
    <t>*Other adjustments include COVID 19 related provisions too. These provisions are deducted from risk weighted balance sheet items. See table "5.RWA"</t>
  </si>
  <si>
    <t>On-balance sheet items (excluding derivatives, SFTs and fiduciary assets, but including collateral) *</t>
  </si>
  <si>
    <t>*COVID 19 related provisions are deducted from balance sheet items</t>
  </si>
  <si>
    <t>X</t>
  </si>
  <si>
    <t xml:space="preserve">Of which General Reserve </t>
  </si>
  <si>
    <t xml:space="preserve">Of which the  COVID 19 reserve </t>
  </si>
  <si>
    <t>6.2.1</t>
  </si>
  <si>
    <t>6.2.2</t>
  </si>
  <si>
    <t>Table 9 (Capital), N39</t>
  </si>
  <si>
    <t>Table 9 (Capital), N37</t>
  </si>
  <si>
    <t>Table 9 (Capital), N2</t>
  </si>
  <si>
    <t>Table 9 (Capital), N3</t>
  </si>
  <si>
    <t>Table 9 (Capital), N5</t>
  </si>
  <si>
    <t>Table 9 (Capital), N6</t>
  </si>
  <si>
    <t>Table 9 (Capital), N5, N8</t>
  </si>
  <si>
    <t>JSC "BasisBank"</t>
  </si>
  <si>
    <t>Zhang Jun</t>
  </si>
  <si>
    <t>David Tsaava</t>
  </si>
  <si>
    <t>www.basisbank.ge</t>
  </si>
  <si>
    <t>Zaiqi Mi</t>
  </si>
  <si>
    <t>Zhou Ning</t>
  </si>
  <si>
    <t>Zaza Robakidze</t>
  </si>
  <si>
    <t>Mia Mi</t>
  </si>
  <si>
    <t>Lia Aslanikashvili</t>
  </si>
  <si>
    <t>David Kakabadze</t>
  </si>
  <si>
    <t>Levan Gardaphkhadze</t>
  </si>
  <si>
    <t>Li Hui</t>
  </si>
  <si>
    <t>George Gabunia</t>
  </si>
  <si>
    <t>Rati Dvaladze</t>
  </si>
  <si>
    <t xml:space="preserve">Zaiqi Mi </t>
  </si>
  <si>
    <t>Enhua Mi</t>
  </si>
  <si>
    <t xml:space="preserve"> "Xinjiang HuaLing Industry &amp; Trade (Group) Co"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</si>
</sst>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6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  <numFmt numFmtId="194" formatCode="0.0000%"/>
  </numFmts>
  <fonts count="1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1"/>
      <scheme val="minor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i/>
      <sz val="9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color rgb="FF333333"/>
      <name val="Sylfaen"/>
      <family val="1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1"/>
      <name val="Sylfaen"/>
      <family val="1"/>
    </font>
    <font>
      <i/>
      <sz val="10"/>
      <color theme="1"/>
      <name val="Sylfaen"/>
      <family val="1"/>
    </font>
    <font>
      <b/>
      <sz val="10"/>
      <color theme="1"/>
      <name val="Sylfaen"/>
      <family val="1"/>
    </font>
    <font>
      <sz val="10"/>
      <name val="Geo_Arial"/>
      <family val="2"/>
    </font>
  </fonts>
  <fills count="7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0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965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9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4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3" applyNumberFormat="0" applyAlignment="0" applyProtection="0">
      <alignment horizontal="left" vertical="center"/>
    </xf>
    <xf numFmtId="0" fontId="37" fillId="0" borderId="33" applyNumberFormat="0" applyAlignment="0" applyProtection="0">
      <alignment horizontal="left" vertical="center"/>
    </xf>
    <xf numFmtId="168" fontId="37" fillId="0" borderId="33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6" applyNumberFormat="0" applyFill="0" applyAlignment="0" applyProtection="0"/>
    <xf numFmtId="169" fontId="38" fillId="0" borderId="46" applyNumberFormat="0" applyFill="0" applyAlignment="0" applyProtection="0"/>
    <xf numFmtId="0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9" fillId="0" borderId="47" applyNumberFormat="0" applyFill="0" applyAlignment="0" applyProtection="0"/>
    <xf numFmtId="169" fontId="39" fillId="0" borderId="47" applyNumberFormat="0" applyFill="0" applyAlignment="0" applyProtection="0"/>
    <xf numFmtId="0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0" fontId="39" fillId="0" borderId="47" applyNumberFormat="0" applyFill="0" applyAlignment="0" applyProtection="0"/>
    <xf numFmtId="0" fontId="40" fillId="0" borderId="48" applyNumberFormat="0" applyFill="0" applyAlignment="0" applyProtection="0"/>
    <xf numFmtId="169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9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0" fontId="52" fillId="0" borderId="49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50"/>
    <xf numFmtId="169" fontId="9" fillId="0" borderId="50"/>
    <xf numFmtId="168" fontId="9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9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9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9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8" fillId="0" borderId="54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>
      <alignment vertical="center"/>
    </xf>
  </cellStyleXfs>
  <cellXfs count="600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93" fontId="84" fillId="0" borderId="3" xfId="0" applyNumberFormat="1" applyFont="1" applyFill="1" applyBorder="1" applyAlignment="1" applyProtection="1">
      <alignment vertical="center" wrapText="1"/>
      <protection locked="0"/>
    </xf>
    <xf numFmtId="193" fontId="84" fillId="0" borderId="22" xfId="0" applyNumberFormat="1" applyFont="1" applyFill="1" applyBorder="1" applyAlignment="1" applyProtection="1">
      <alignment vertical="center" wrapText="1"/>
      <protection locked="0"/>
    </xf>
    <xf numFmtId="0" fontId="85" fillId="0" borderId="0" xfId="0" applyFont="1" applyFill="1"/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6" fillId="0" borderId="0" xfId="0" applyFont="1" applyFill="1" applyBorder="1" applyProtection="1">
      <protection locked="0"/>
    </xf>
    <xf numFmtId="0" fontId="45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/>
    <xf numFmtId="0" fontId="2" fillId="0" borderId="21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/>
    </xf>
    <xf numFmtId="193" fontId="2" fillId="0" borderId="3" xfId="7" applyNumberFormat="1" applyFont="1" applyFill="1" applyBorder="1" applyAlignment="1" applyProtection="1">
      <alignment horizontal="right"/>
    </xf>
    <xf numFmtId="193" fontId="2" fillId="36" borderId="3" xfId="7" applyNumberFormat="1" applyFont="1" applyFill="1" applyBorder="1" applyAlignment="1" applyProtection="1">
      <alignment horizontal="right"/>
    </xf>
    <xf numFmtId="193" fontId="2" fillId="0" borderId="10" xfId="0" applyNumberFormat="1" applyFont="1" applyFill="1" applyBorder="1" applyAlignment="1" applyProtection="1">
      <alignment horizontal="right"/>
    </xf>
    <xf numFmtId="193" fontId="2" fillId="0" borderId="3" xfId="0" applyNumberFormat="1" applyFont="1" applyFill="1" applyBorder="1" applyAlignment="1" applyProtection="1">
      <alignment horizontal="right"/>
    </xf>
    <xf numFmtId="193" fontId="2" fillId="36" borderId="22" xfId="0" applyNumberFormat="1" applyFont="1" applyFill="1" applyBorder="1" applyAlignment="1" applyProtection="1">
      <alignment horizontal="right"/>
    </xf>
    <xf numFmtId="0" fontId="2" fillId="0" borderId="8" xfId="0" applyFont="1" applyFill="1" applyBorder="1" applyAlignment="1" applyProtection="1">
      <alignment horizontal="left" indent="2"/>
    </xf>
    <xf numFmtId="0" fontId="2" fillId="0" borderId="8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/>
    <xf numFmtId="193" fontId="2" fillId="0" borderId="3" xfId="7" applyNumberFormat="1" applyFont="1" applyFill="1" applyBorder="1" applyAlignment="1" applyProtection="1">
      <alignment horizontal="right"/>
      <protection locked="0"/>
    </xf>
    <xf numFmtId="193" fontId="2" fillId="0" borderId="10" xfId="0" applyNumberFormat="1" applyFont="1" applyFill="1" applyBorder="1" applyAlignment="1" applyProtection="1">
      <alignment horizontal="right"/>
      <protection locked="0"/>
    </xf>
    <xf numFmtId="193" fontId="2" fillId="0" borderId="3" xfId="0" applyNumberFormat="1" applyFont="1" applyFill="1" applyBorder="1" applyAlignment="1" applyProtection="1">
      <alignment horizontal="right"/>
      <protection locked="0"/>
    </xf>
    <xf numFmtId="193" fontId="2" fillId="0" borderId="22" xfId="0" applyNumberFormat="1" applyFont="1" applyFill="1" applyBorder="1" applyAlignment="1" applyProtection="1">
      <alignment horizontal="right"/>
    </xf>
    <xf numFmtId="0" fontId="2" fillId="0" borderId="24" xfId="0" applyFont="1" applyFill="1" applyBorder="1" applyAlignment="1" applyProtection="1">
      <alignment horizontal="left" indent="1"/>
    </xf>
    <xf numFmtId="0" fontId="45" fillId="0" borderId="74" xfId="0" applyFont="1" applyFill="1" applyBorder="1" applyAlignment="1" applyProtection="1"/>
    <xf numFmtId="193" fontId="2" fillId="36" borderId="25" xfId="7" applyNumberFormat="1" applyFont="1" applyFill="1" applyBorder="1" applyAlignment="1" applyProtection="1">
      <alignment horizontal="right"/>
    </xf>
    <xf numFmtId="193" fontId="2" fillId="36" borderId="26" xfId="0" applyNumberFormat="1" applyFont="1" applyFill="1" applyBorder="1" applyAlignment="1" applyProtection="1">
      <alignment horizontal="right"/>
    </xf>
    <xf numFmtId="0" fontId="87" fillId="0" borderId="0" xfId="0" applyFont="1" applyAlignment="1">
      <alignment vertical="center"/>
    </xf>
    <xf numFmtId="0" fontId="88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indent="1"/>
    </xf>
    <xf numFmtId="38" fontId="2" fillId="0" borderId="3" xfId="0" applyNumberFormat="1" applyFont="1" applyFill="1" applyBorder="1" applyAlignment="1" applyProtection="1">
      <alignment horizontal="right"/>
      <protection locked="0"/>
    </xf>
    <xf numFmtId="38" fontId="2" fillId="0" borderId="22" xfId="0" applyNumberFormat="1" applyFont="1" applyFill="1" applyBorder="1" applyAlignment="1" applyProtection="1">
      <alignment horizontal="right"/>
      <protection locked="0"/>
    </xf>
    <xf numFmtId="0" fontId="2" fillId="0" borderId="3" xfId="0" applyFont="1" applyFill="1" applyBorder="1" applyAlignment="1">
      <alignment horizontal="left" wrapText="1" indent="1"/>
    </xf>
    <xf numFmtId="0" fontId="2" fillId="0" borderId="3" xfId="0" applyFont="1" applyFill="1" applyBorder="1" applyAlignment="1">
      <alignment horizontal="left" wrapText="1" indent="2"/>
    </xf>
    <xf numFmtId="0" fontId="45" fillId="0" borderId="3" xfId="0" applyFont="1" applyFill="1" applyBorder="1" applyAlignment="1"/>
    <xf numFmtId="0" fontId="45" fillId="0" borderId="3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indent="1"/>
    </xf>
    <xf numFmtId="0" fontId="45" fillId="0" borderId="25" xfId="0" applyFont="1" applyFill="1" applyBorder="1" applyAlignment="1"/>
    <xf numFmtId="0" fontId="88" fillId="0" borderId="0" xfId="0" applyFont="1" applyBorder="1"/>
    <xf numFmtId="0" fontId="46" fillId="0" borderId="0" xfId="0" applyFont="1" applyFill="1" applyAlignment="1">
      <alignment horizontal="center"/>
    </xf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4" xfId="0" applyFont="1" applyBorder="1" applyAlignment="1">
      <alignment horizontal="center" vertical="center" wrapText="1"/>
    </xf>
    <xf numFmtId="0" fontId="86" fillId="0" borderId="25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2" fillId="0" borderId="21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4" xfId="0" applyFont="1" applyBorder="1"/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4" fillId="0" borderId="21" xfId="0" applyFont="1" applyBorder="1" applyAlignment="1">
      <alignment horizontal="center"/>
    </xf>
    <xf numFmtId="167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0" fontId="2" fillId="3" borderId="7" xfId="13" applyFont="1" applyFill="1" applyBorder="1" applyAlignment="1" applyProtection="1">
      <alignment vertical="center" wrapText="1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5" fillId="36" borderId="25" xfId="13" applyFont="1" applyFill="1" applyBorder="1" applyAlignment="1" applyProtection="1">
      <alignment vertical="center" wrapText="1"/>
      <protection locked="0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6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5" xfId="0" applyFont="1" applyBorder="1" applyAlignment="1">
      <alignment wrapText="1"/>
    </xf>
    <xf numFmtId="167" fontId="84" fillId="0" borderId="67" xfId="0" applyNumberFormat="1" applyFont="1" applyBorder="1" applyAlignment="1">
      <alignment horizontal="center"/>
    </xf>
    <xf numFmtId="167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67" fontId="84" fillId="0" borderId="65" xfId="0" applyNumberFormat="1" applyFont="1" applyBorder="1" applyAlignment="1">
      <alignment horizontal="center"/>
    </xf>
    <xf numFmtId="167" fontId="87" fillId="0" borderId="65" xfId="0" applyNumberFormat="1" applyFont="1" applyBorder="1" applyAlignment="1">
      <alignment horizontal="center"/>
    </xf>
    <xf numFmtId="167" fontId="91" fillId="0" borderId="0" xfId="0" applyNumberFormat="1" applyFont="1" applyBorder="1" applyAlignment="1">
      <alignment horizontal="center"/>
    </xf>
    <xf numFmtId="193" fontId="84" fillId="36" borderId="13" xfId="0" applyNumberFormat="1" applyFont="1" applyFill="1" applyBorder="1" applyAlignment="1">
      <alignment vertical="center"/>
    </xf>
    <xf numFmtId="0" fontId="87" fillId="0" borderId="11" xfId="0" applyFont="1" applyBorder="1" applyAlignment="1">
      <alignment horizontal="right" wrapText="1"/>
    </xf>
    <xf numFmtId="0" fontId="84" fillId="0" borderId="12" xfId="0" applyFont="1" applyBorder="1" applyAlignment="1">
      <alignment wrapText="1"/>
    </xf>
    <xf numFmtId="167" fontId="84" fillId="0" borderId="68" xfId="0" applyNumberFormat="1" applyFont="1" applyBorder="1" applyAlignment="1">
      <alignment horizontal="center"/>
    </xf>
    <xf numFmtId="0" fontId="86" fillId="36" borderId="15" xfId="0" applyFont="1" applyFill="1" applyBorder="1" applyAlignment="1">
      <alignment wrapText="1"/>
    </xf>
    <xf numFmtId="193" fontId="86" fillId="36" borderId="16" xfId="0" applyNumberFormat="1" applyFont="1" applyFill="1" applyBorder="1" applyAlignment="1">
      <alignment vertical="center"/>
    </xf>
    <xf numFmtId="167" fontId="86" fillId="36" borderId="60" xfId="0" applyNumberFormat="1" applyFont="1" applyFill="1" applyBorder="1" applyAlignment="1">
      <alignment horizontal="center"/>
    </xf>
    <xf numFmtId="167" fontId="89" fillId="0" borderId="0" xfId="0" applyNumberFormat="1" applyFont="1" applyFill="1" applyBorder="1" applyAlignment="1">
      <alignment horizontal="center"/>
    </xf>
    <xf numFmtId="167" fontId="84" fillId="0" borderId="64" xfId="0" applyNumberFormat="1" applyFont="1" applyBorder="1" applyAlignment="1">
      <alignment horizontal="center"/>
    </xf>
    <xf numFmtId="0" fontId="87" fillId="0" borderId="12" xfId="0" applyFont="1" applyBorder="1" applyAlignment="1">
      <alignment horizontal="right" wrapText="1"/>
    </xf>
    <xf numFmtId="0" fontId="84" fillId="0" borderId="24" xfId="0" applyFont="1" applyBorder="1" applyAlignment="1">
      <alignment horizontal="center"/>
    </xf>
    <xf numFmtId="0" fontId="86" fillId="36" borderId="61" xfId="0" applyFont="1" applyFill="1" applyBorder="1" applyAlignment="1">
      <alignment wrapText="1"/>
    </xf>
    <xf numFmtId="193" fontId="86" fillId="36" borderId="62" xfId="0" applyNumberFormat="1" applyFont="1" applyFill="1" applyBorder="1" applyAlignment="1">
      <alignment vertical="center"/>
    </xf>
    <xf numFmtId="167" fontId="86" fillId="36" borderId="63" xfId="0" applyNumberFormat="1" applyFont="1" applyFill="1" applyBorder="1" applyAlignment="1">
      <alignment horizontal="center"/>
    </xf>
    <xf numFmtId="0" fontId="84" fillId="0" borderId="21" xfId="0" applyFont="1" applyBorder="1" applyAlignment="1">
      <alignment vertical="center"/>
    </xf>
    <xf numFmtId="0" fontId="88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5" fillId="3" borderId="25" xfId="16" applyFont="1" applyFill="1" applyBorder="1" applyAlignment="1" applyProtection="1">
      <protection locked="0"/>
    </xf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0" fontId="45" fillId="3" borderId="26" xfId="16" applyFont="1" applyFill="1" applyBorder="1" applyAlignment="1" applyProtection="1">
      <protection locked="0"/>
    </xf>
    <xf numFmtId="0" fontId="84" fillId="0" borderId="0" xfId="0" applyFont="1" applyBorder="1" applyAlignment="1">
      <alignment vertical="center"/>
    </xf>
    <xf numFmtId="0" fontId="84" fillId="0" borderId="19" xfId="0" applyFont="1" applyBorder="1"/>
    <xf numFmtId="0" fontId="88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69" xfId="0" applyFont="1" applyBorder="1" applyAlignment="1">
      <alignment wrapText="1"/>
    </xf>
    <xf numFmtId="0" fontId="84" fillId="0" borderId="24" xfId="0" applyFont="1" applyBorder="1"/>
    <xf numFmtId="0" fontId="86" fillId="0" borderId="25" xfId="0" applyFont="1" applyBorder="1"/>
    <xf numFmtId="193" fontId="45" fillId="36" borderId="25" xfId="16" applyNumberFormat="1" applyFont="1" applyFill="1" applyBorder="1" applyAlignment="1" applyProtection="1">
      <protection locked="0"/>
    </xf>
    <xf numFmtId="0" fontId="84" fillId="0" borderId="58" xfId="0" applyFont="1" applyBorder="1" applyAlignment="1">
      <alignment horizontal="center"/>
    </xf>
    <xf numFmtId="0" fontId="84" fillId="0" borderId="59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88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2" fillId="3" borderId="3" xfId="11" applyFont="1" applyFill="1" applyBorder="1" applyAlignment="1">
      <alignment horizontal="left" vertical="center"/>
    </xf>
    <xf numFmtId="0" fontId="90" fillId="3" borderId="3" xfId="11" applyFont="1" applyFill="1" applyBorder="1" applyAlignment="1">
      <alignment wrapText="1"/>
    </xf>
    <xf numFmtId="193" fontId="2" fillId="36" borderId="3" xfId="5" applyNumberFormat="1" applyFont="1" applyFill="1" applyBorder="1" applyProtection="1">
      <protection locked="0"/>
    </xf>
    <xf numFmtId="193" fontId="2" fillId="36" borderId="3" xfId="1" applyNumberFormat="1" applyFont="1" applyFill="1" applyBorder="1" applyProtection="1">
      <protection locked="0"/>
    </xf>
    <xf numFmtId="193" fontId="2" fillId="3" borderId="3" xfId="5" applyNumberFormat="1" applyFont="1" applyFill="1" applyBorder="1" applyProtection="1">
      <protection locked="0"/>
    </xf>
    <xf numFmtId="3" fontId="2" fillId="36" borderId="22" xfId="5" applyNumberFormat="1" applyFont="1" applyFill="1" applyBorder="1" applyProtection="1">
      <protection locked="0"/>
    </xf>
    <xf numFmtId="0" fontId="92" fillId="3" borderId="3" xfId="11" applyFont="1" applyFill="1" applyBorder="1" applyAlignment="1">
      <alignment horizontal="left" vertical="center" wrapText="1"/>
    </xf>
    <xf numFmtId="165" fontId="2" fillId="3" borderId="3" xfId="8" applyNumberFormat="1" applyFont="1" applyFill="1" applyBorder="1" applyAlignment="1" applyProtection="1">
      <alignment horizontal="right" wrapText="1"/>
      <protection locked="0"/>
    </xf>
    <xf numFmtId="0" fontId="92" fillId="0" borderId="3" xfId="11" applyFont="1" applyFill="1" applyBorder="1" applyAlignment="1">
      <alignment horizontal="left" vertical="center" wrapText="1"/>
    </xf>
    <xf numFmtId="165" fontId="2" fillId="4" borderId="3" xfId="8" applyNumberFormat="1" applyFont="1" applyFill="1" applyBorder="1" applyAlignment="1" applyProtection="1">
      <alignment horizontal="right" wrapText="1"/>
      <protection locked="0"/>
    </xf>
    <xf numFmtId="0" fontId="90" fillId="0" borderId="3" xfId="11" applyFont="1" applyFill="1" applyBorder="1" applyAlignment="1">
      <alignment wrapText="1"/>
    </xf>
    <xf numFmtId="193" fontId="2" fillId="0" borderId="3" xfId="1" applyNumberFormat="1" applyFont="1" applyFill="1" applyBorder="1" applyProtection="1">
      <protection locked="0"/>
    </xf>
    <xf numFmtId="0" fontId="92" fillId="3" borderId="3" xfId="9" applyFont="1" applyFill="1" applyBorder="1" applyAlignment="1" applyProtection="1">
      <alignment horizontal="left" vertical="center"/>
      <protection locked="0"/>
    </xf>
    <xf numFmtId="0" fontId="90" fillId="3" borderId="3" xfId="20961" applyFont="1" applyFill="1" applyBorder="1" applyAlignment="1" applyProtection="1"/>
    <xf numFmtId="3" fontId="45" fillId="36" borderId="25" xfId="16" applyNumberFormat="1" applyFont="1" applyFill="1" applyBorder="1" applyAlignment="1" applyProtection="1">
      <protection locked="0"/>
    </xf>
    <xf numFmtId="193" fontId="45" fillId="36" borderId="25" xfId="1" applyNumberFormat="1" applyFont="1" applyFill="1" applyBorder="1" applyAlignment="1" applyProtection="1">
      <protection locked="0"/>
    </xf>
    <xf numFmtId="193" fontId="2" fillId="3" borderId="25" xfId="5" applyNumberFormat="1" applyFont="1" applyFill="1" applyBorder="1" applyProtection="1">
      <protection locked="0"/>
    </xf>
    <xf numFmtId="164" fontId="45" fillId="36" borderId="26" xfId="1" applyNumberFormat="1" applyFont="1" applyFill="1" applyBorder="1" applyAlignment="1" applyProtection="1">
      <protection locked="0"/>
    </xf>
    <xf numFmtId="193" fontId="84" fillId="0" borderId="0" xfId="0" applyNumberFormat="1" applyFont="1"/>
    <xf numFmtId="0" fontId="84" fillId="0" borderId="21" xfId="0" applyFont="1" applyFill="1" applyBorder="1" applyAlignment="1">
      <alignment horizontal="center" vertical="center"/>
    </xf>
    <xf numFmtId="0" fontId="45" fillId="0" borderId="3" xfId="0" applyFont="1" applyFill="1" applyBorder="1" applyAlignment="1" applyProtection="1">
      <alignment horizontal="left"/>
      <protection locked="0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46" fillId="0" borderId="3" xfId="0" applyFont="1" applyFill="1" applyBorder="1" applyAlignment="1" applyProtection="1">
      <alignment horizontal="left" vertical="center" indent="17"/>
      <protection locked="0"/>
    </xf>
    <xf numFmtId="0" fontId="84" fillId="0" borderId="24" xfId="0" applyFont="1" applyFill="1" applyBorder="1" applyAlignment="1">
      <alignment horizontal="center" vertical="center"/>
    </xf>
    <xf numFmtId="0" fontId="45" fillId="0" borderId="28" xfId="0" applyNumberFormat="1" applyFont="1" applyFill="1" applyBorder="1" applyAlignment="1">
      <alignment vertical="center" wrapText="1"/>
    </xf>
    <xf numFmtId="0" fontId="90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3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5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0" fontId="84" fillId="0" borderId="0" xfId="0" applyFont="1" applyAlignment="1"/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7" fillId="0" borderId="11" xfId="0" applyFont="1" applyBorder="1" applyAlignment="1">
      <alignment horizontal="left" wrapText="1" inden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4" fillId="0" borderId="0" xfId="11" applyFont="1" applyFill="1" applyBorder="1" applyAlignment="1" applyProtection="1"/>
    <xf numFmtId="0" fontId="95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left" indent="4"/>
      <protection locked="0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2" fillId="0" borderId="3" xfId="0" applyFont="1" applyFill="1" applyBorder="1" applyAlignment="1" applyProtection="1">
      <alignment horizontal="left" vertical="center" indent="11"/>
      <protection locked="0"/>
    </xf>
    <xf numFmtId="0" fontId="96" fillId="0" borderId="10" xfId="0" applyNumberFormat="1" applyFont="1" applyFill="1" applyBorder="1" applyAlignment="1">
      <alignment horizontal="left" vertical="center" wrapText="1"/>
    </xf>
    <xf numFmtId="0" fontId="95" fillId="0" borderId="10" xfId="0" applyNumberFormat="1" applyFont="1" applyFill="1" applyBorder="1" applyAlignment="1">
      <alignment vertical="center" wrapText="1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45" fillId="0" borderId="8" xfId="0" applyFont="1" applyFill="1" applyBorder="1" applyAlignment="1" applyProtection="1">
      <alignment horizontal="left"/>
    </xf>
    <xf numFmtId="0" fontId="3" fillId="0" borderId="58" xfId="0" applyFont="1" applyBorder="1"/>
    <xf numFmtId="0" fontId="3" fillId="0" borderId="59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7" fillId="0" borderId="0" xfId="0" applyFont="1"/>
    <xf numFmtId="0" fontId="3" fillId="0" borderId="69" xfId="0" applyFont="1" applyBorder="1"/>
    <xf numFmtId="0" fontId="3" fillId="0" borderId="0" xfId="0" applyFont="1"/>
    <xf numFmtId="0" fontId="3" fillId="0" borderId="19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93" fontId="3" fillId="36" borderId="25" xfId="0" applyNumberFormat="1" applyFont="1" applyFill="1" applyBorder="1"/>
    <xf numFmtId="9" fontId="3" fillId="0" borderId="22" xfId="20962" applyFont="1" applyBorder="1"/>
    <xf numFmtId="9" fontId="3" fillId="36" borderId="26" xfId="20962" applyFont="1" applyFill="1" applyBorder="1"/>
    <xf numFmtId="0" fontId="86" fillId="0" borderId="0" xfId="0" applyFont="1" applyFill="1" applyBorder="1" applyAlignment="1">
      <alignment horizontal="center" wrapText="1"/>
    </xf>
    <xf numFmtId="0" fontId="84" fillId="0" borderId="0" xfId="0" applyFont="1" applyFill="1" applyBorder="1" applyAlignment="1">
      <alignment vertical="center" wrapText="1"/>
    </xf>
    <xf numFmtId="0" fontId="2" fillId="0" borderId="0" xfId="0" applyFont="1" applyFill="1"/>
    <xf numFmtId="0" fontId="84" fillId="0" borderId="75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67" fontId="85" fillId="0" borderId="0" xfId="0" applyNumberFormat="1" applyFont="1" applyFill="1"/>
    <xf numFmtId="193" fontId="86" fillId="36" borderId="25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3" xfId="0" applyFont="1" applyFill="1" applyBorder="1" applyAlignment="1">
      <alignment wrapText="1"/>
    </xf>
    <xf numFmtId="193" fontId="45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9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99" fillId="3" borderId="85" xfId="0" applyFont="1" applyFill="1" applyBorder="1" applyAlignment="1">
      <alignment horizontal="left"/>
    </xf>
    <xf numFmtId="0" fontId="99" fillId="3" borderId="86" xfId="0" applyFont="1" applyFill="1" applyBorder="1" applyAlignment="1">
      <alignment horizontal="left"/>
    </xf>
    <xf numFmtId="0" fontId="4" fillId="3" borderId="89" xfId="0" applyFont="1" applyFill="1" applyBorder="1" applyAlignment="1">
      <alignment vertical="center"/>
    </xf>
    <xf numFmtId="0" fontId="3" fillId="3" borderId="90" xfId="0" applyFont="1" applyFill="1" applyBorder="1" applyAlignment="1">
      <alignment vertical="center"/>
    </xf>
    <xf numFmtId="0" fontId="3" fillId="3" borderId="91" xfId="0" applyFont="1" applyFill="1" applyBorder="1" applyAlignment="1">
      <alignment vertical="center"/>
    </xf>
    <xf numFmtId="0" fontId="3" fillId="0" borderId="7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9" fontId="9" fillId="37" borderId="0" xfId="20" applyBorder="1"/>
    <xf numFmtId="0" fontId="3" fillId="0" borderId="21" xfId="0" applyFont="1" applyFill="1" applyBorder="1" applyAlignment="1">
      <alignment horizontal="center" vertical="center"/>
    </xf>
    <xf numFmtId="0" fontId="3" fillId="0" borderId="87" xfId="0" applyFont="1" applyFill="1" applyBorder="1" applyAlignment="1">
      <alignment vertical="center"/>
    </xf>
    <xf numFmtId="0" fontId="4" fillId="0" borderId="87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0" fontId="3" fillId="3" borderId="69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169" fontId="9" fillId="37" borderId="59" xfId="20" applyBorder="1"/>
    <xf numFmtId="0" fontId="3" fillId="0" borderId="94" xfId="0" applyFont="1" applyFill="1" applyBorder="1" applyAlignment="1">
      <alignment horizontal="center" vertical="center"/>
    </xf>
    <xf numFmtId="0" fontId="3" fillId="0" borderId="95" xfId="0" applyFont="1" applyFill="1" applyBorder="1" applyAlignment="1">
      <alignment vertical="center"/>
    </xf>
    <xf numFmtId="169" fontId="9" fillId="37" borderId="27" xfId="20" applyBorder="1"/>
    <xf numFmtId="169" fontId="9" fillId="37" borderId="96" xfId="20" applyBorder="1"/>
    <xf numFmtId="169" fontId="9" fillId="37" borderId="28" xfId="20" applyBorder="1"/>
    <xf numFmtId="0" fontId="3" fillId="0" borderId="99" xfId="0" applyFont="1" applyFill="1" applyBorder="1" applyAlignment="1">
      <alignment horizontal="center" vertical="center"/>
    </xf>
    <xf numFmtId="0" fontId="3" fillId="0" borderId="100" xfId="0" applyFont="1" applyFill="1" applyBorder="1" applyAlignment="1">
      <alignment vertical="center"/>
    </xf>
    <xf numFmtId="169" fontId="9" fillId="37" borderId="33" xfId="20" applyBorder="1"/>
    <xf numFmtId="0" fontId="4" fillId="0" borderId="0" xfId="0" applyFont="1" applyFill="1" applyAlignment="1">
      <alignment horizontal="center"/>
    </xf>
    <xf numFmtId="0" fontId="86" fillId="0" borderId="87" xfId="0" applyFont="1" applyFill="1" applyBorder="1" applyAlignment="1">
      <alignment horizontal="center" vertical="center" wrapText="1"/>
    </xf>
    <xf numFmtId="0" fontId="86" fillId="0" borderId="88" xfId="0" applyFont="1" applyFill="1" applyBorder="1" applyAlignment="1">
      <alignment horizontal="center" vertical="center" wrapText="1"/>
    </xf>
    <xf numFmtId="0" fontId="84" fillId="0" borderId="87" xfId="0" applyFont="1" applyFill="1" applyBorder="1"/>
    <xf numFmtId="0" fontId="84" fillId="0" borderId="87" xfId="0" applyFont="1" applyFill="1" applyBorder="1" applyAlignment="1">
      <alignment horizontal="left" indent="1"/>
    </xf>
    <xf numFmtId="0" fontId="87" fillId="0" borderId="87" xfId="0" applyFont="1" applyFill="1" applyBorder="1" applyAlignment="1">
      <alignment horizontal="left" indent="1"/>
    </xf>
    <xf numFmtId="169" fontId="9" fillId="37" borderId="103" xfId="20" applyBorder="1"/>
    <xf numFmtId="0" fontId="94" fillId="0" borderId="0" xfId="11" applyFont="1" applyFill="1" applyBorder="1" applyProtection="1"/>
    <xf numFmtId="0" fontId="96" fillId="0" borderId="0" xfId="0" applyFont="1"/>
    <xf numFmtId="0" fontId="4" fillId="36" borderId="19" xfId="0" applyFont="1" applyFill="1" applyBorder="1" applyAlignment="1">
      <alignment horizontal="center" vertical="center" wrapText="1"/>
    </xf>
    <xf numFmtId="0" fontId="4" fillId="36" borderId="21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100" fillId="0" borderId="21" xfId="0" applyFont="1" applyFill="1" applyBorder="1" applyAlignment="1">
      <alignment horizontal="righ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0" xfId="20963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00" fillId="0" borderId="0" xfId="0" applyFont="1" applyFill="1" applyAlignment="1">
      <alignment horizontal="left" vertical="center"/>
    </xf>
    <xf numFmtId="49" fontId="101" fillId="0" borderId="24" xfId="5" applyNumberFormat="1" applyFont="1" applyFill="1" applyBorder="1" applyAlignment="1" applyProtection="1">
      <alignment horizontal="left" vertical="center"/>
      <protection locked="0"/>
    </xf>
    <xf numFmtId="0" fontId="102" fillId="0" borderId="25" xfId="9" applyFont="1" applyFill="1" applyBorder="1" applyAlignment="1" applyProtection="1">
      <alignment horizontal="left" vertical="center" wrapText="1"/>
      <protection locked="0"/>
    </xf>
    <xf numFmtId="3" fontId="104" fillId="36" borderId="88" xfId="0" applyNumberFormat="1" applyFont="1" applyFill="1" applyBorder="1" applyAlignment="1">
      <alignment vertical="center" wrapText="1"/>
    </xf>
    <xf numFmtId="3" fontId="104" fillId="0" borderId="88" xfId="0" applyNumberFormat="1" applyFont="1" applyBorder="1" applyAlignment="1">
      <alignment vertical="center" wrapText="1"/>
    </xf>
    <xf numFmtId="3" fontId="104" fillId="36" borderId="25" xfId="0" applyNumberFormat="1" applyFont="1" applyFill="1" applyBorder="1" applyAlignment="1">
      <alignment vertical="center" wrapText="1"/>
    </xf>
    <xf numFmtId="3" fontId="104" fillId="36" borderId="26" xfId="0" applyNumberFormat="1" applyFont="1" applyFill="1" applyBorder="1" applyAlignment="1">
      <alignment vertical="center" wrapText="1"/>
    </xf>
    <xf numFmtId="0" fontId="6" fillId="0" borderId="87" xfId="17" applyFill="1" applyBorder="1" applyAlignment="1" applyProtection="1"/>
    <xf numFmtId="49" fontId="84" fillId="0" borderId="87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94" fillId="0" borderId="21" xfId="0" applyFont="1" applyFill="1" applyBorder="1" applyAlignment="1">
      <alignment horizontal="right" vertical="center" wrapText="1"/>
    </xf>
    <xf numFmtId="0" fontId="94" fillId="0" borderId="21" xfId="0" applyFont="1" applyFill="1" applyBorder="1" applyAlignment="1">
      <alignment horizontal="center" vertical="center" wrapText="1"/>
    </xf>
    <xf numFmtId="0" fontId="94" fillId="0" borderId="21" xfId="0" applyFont="1" applyBorder="1" applyAlignment="1">
      <alignment horizontal="right" vertical="center" wrapText="1"/>
    </xf>
    <xf numFmtId="0" fontId="94" fillId="2" borderId="21" xfId="0" applyFont="1" applyFill="1" applyBorder="1" applyAlignment="1">
      <alignment horizontal="right" vertical="center"/>
    </xf>
    <xf numFmtId="0" fontId="95" fillId="0" borderId="21" xfId="0" applyFont="1" applyFill="1" applyBorder="1" applyAlignment="1">
      <alignment horizontal="center" vertical="center" wrapText="1"/>
    </xf>
    <xf numFmtId="0" fontId="94" fillId="2" borderId="24" xfId="0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45" fillId="76" borderId="107" xfId="20964" applyFont="1" applyFill="1" applyBorder="1" applyAlignment="1">
      <alignment vertical="center"/>
    </xf>
    <xf numFmtId="0" fontId="45" fillId="76" borderId="108" xfId="20964" applyFont="1" applyFill="1" applyBorder="1" applyAlignment="1">
      <alignment vertical="center"/>
    </xf>
    <xf numFmtId="0" fontId="45" fillId="76" borderId="105" xfId="20964" applyFont="1" applyFill="1" applyBorder="1" applyAlignment="1">
      <alignment vertical="center"/>
    </xf>
    <xf numFmtId="0" fontId="106" fillId="70" borderId="104" xfId="20964" applyFont="1" applyFill="1" applyBorder="1" applyAlignment="1">
      <alignment horizontal="center" vertical="center"/>
    </xf>
    <xf numFmtId="0" fontId="106" fillId="70" borderId="105" xfId="20964" applyFont="1" applyFill="1" applyBorder="1" applyAlignment="1">
      <alignment horizontal="left" vertical="center" wrapText="1"/>
    </xf>
    <xf numFmtId="164" fontId="106" fillId="0" borderId="106" xfId="7" applyNumberFormat="1" applyFont="1" applyFill="1" applyBorder="1" applyAlignment="1" applyProtection="1">
      <alignment horizontal="right" vertical="center"/>
      <protection locked="0"/>
    </xf>
    <xf numFmtId="0" fontId="105" fillId="77" borderId="106" xfId="20964" applyFont="1" applyFill="1" applyBorder="1" applyAlignment="1">
      <alignment horizontal="center" vertical="center"/>
    </xf>
    <xf numFmtId="0" fontId="105" fillId="77" borderId="108" xfId="20964" applyFont="1" applyFill="1" applyBorder="1" applyAlignment="1">
      <alignment vertical="top" wrapText="1"/>
    </xf>
    <xf numFmtId="164" fontId="45" fillId="76" borderId="105" xfId="7" applyNumberFormat="1" applyFont="1" applyFill="1" applyBorder="1" applyAlignment="1">
      <alignment horizontal="right" vertical="center"/>
    </xf>
    <xf numFmtId="0" fontId="107" fillId="70" borderId="104" xfId="20964" applyFont="1" applyFill="1" applyBorder="1" applyAlignment="1">
      <alignment horizontal="center" vertical="center"/>
    </xf>
    <xf numFmtId="0" fontId="106" fillId="70" borderId="108" xfId="20964" applyFont="1" applyFill="1" applyBorder="1" applyAlignment="1">
      <alignment vertical="center" wrapText="1"/>
    </xf>
    <xf numFmtId="0" fontId="106" fillId="70" borderId="105" xfId="20964" applyFont="1" applyFill="1" applyBorder="1" applyAlignment="1">
      <alignment horizontal="left" vertical="center"/>
    </xf>
    <xf numFmtId="0" fontId="107" fillId="3" borderId="104" xfId="20964" applyFont="1" applyFill="1" applyBorder="1" applyAlignment="1">
      <alignment horizontal="center" vertical="center"/>
    </xf>
    <xf numFmtId="0" fontId="106" fillId="3" borderId="105" xfId="20964" applyFont="1" applyFill="1" applyBorder="1" applyAlignment="1">
      <alignment horizontal="left" vertical="center"/>
    </xf>
    <xf numFmtId="0" fontId="107" fillId="0" borderId="104" xfId="20964" applyFont="1" applyFill="1" applyBorder="1" applyAlignment="1">
      <alignment horizontal="center" vertical="center"/>
    </xf>
    <xf numFmtId="0" fontId="106" fillId="0" borderId="105" xfId="20964" applyFont="1" applyFill="1" applyBorder="1" applyAlignment="1">
      <alignment horizontal="left" vertical="center"/>
    </xf>
    <xf numFmtId="0" fontId="108" fillId="77" borderId="106" xfId="20964" applyFont="1" applyFill="1" applyBorder="1" applyAlignment="1">
      <alignment horizontal="center" vertical="center"/>
    </xf>
    <xf numFmtId="0" fontId="105" fillId="77" borderId="108" xfId="20964" applyFont="1" applyFill="1" applyBorder="1" applyAlignment="1">
      <alignment vertical="center"/>
    </xf>
    <xf numFmtId="164" fontId="106" fillId="77" borderId="106" xfId="7" applyNumberFormat="1" applyFont="1" applyFill="1" applyBorder="1" applyAlignment="1" applyProtection="1">
      <alignment horizontal="right" vertical="center"/>
      <protection locked="0"/>
    </xf>
    <xf numFmtId="0" fontId="105" fillId="76" borderId="107" xfId="20964" applyFont="1" applyFill="1" applyBorder="1" applyAlignment="1">
      <alignment vertical="center"/>
    </xf>
    <xf numFmtId="0" fontId="105" fillId="76" borderId="108" xfId="20964" applyFont="1" applyFill="1" applyBorder="1" applyAlignment="1">
      <alignment vertical="center"/>
    </xf>
    <xf numFmtId="164" fontId="105" fillId="76" borderId="105" xfId="7" applyNumberFormat="1" applyFont="1" applyFill="1" applyBorder="1" applyAlignment="1">
      <alignment horizontal="right" vertical="center"/>
    </xf>
    <xf numFmtId="0" fontId="110" fillId="3" borderId="104" xfId="20964" applyFont="1" applyFill="1" applyBorder="1" applyAlignment="1">
      <alignment horizontal="center" vertical="center"/>
    </xf>
    <xf numFmtId="0" fontId="111" fillId="77" borderId="106" xfId="20964" applyFont="1" applyFill="1" applyBorder="1" applyAlignment="1">
      <alignment horizontal="center" vertical="center"/>
    </xf>
    <xf numFmtId="0" fontId="45" fillId="77" borderId="108" xfId="20964" applyFont="1" applyFill="1" applyBorder="1" applyAlignment="1">
      <alignment vertical="center"/>
    </xf>
    <xf numFmtId="0" fontId="110" fillId="70" borderId="104" xfId="20964" applyFont="1" applyFill="1" applyBorder="1" applyAlignment="1">
      <alignment horizontal="center" vertical="center"/>
    </xf>
    <xf numFmtId="164" fontId="106" fillId="3" borderId="106" xfId="7" applyNumberFormat="1" applyFont="1" applyFill="1" applyBorder="1" applyAlignment="1" applyProtection="1">
      <alignment horizontal="right" vertical="center"/>
      <protection locked="0"/>
    </xf>
    <xf numFmtId="0" fontId="111" fillId="3" borderId="106" xfId="20964" applyFont="1" applyFill="1" applyBorder="1" applyAlignment="1">
      <alignment horizontal="center" vertical="center"/>
    </xf>
    <xf numFmtId="0" fontId="45" fillId="3" borderId="108" xfId="20964" applyFont="1" applyFill="1" applyBorder="1" applyAlignment="1">
      <alignment vertical="center"/>
    </xf>
    <xf numFmtId="0" fontId="107" fillId="70" borderId="106" xfId="20964" applyFont="1" applyFill="1" applyBorder="1" applyAlignment="1">
      <alignment horizontal="center" vertical="center"/>
    </xf>
    <xf numFmtId="0" fontId="19" fillId="70" borderId="106" xfId="20964" applyFont="1" applyFill="1" applyBorder="1" applyAlignment="1">
      <alignment horizontal="center" vertical="center"/>
    </xf>
    <xf numFmtId="0" fontId="100" fillId="0" borderId="106" xfId="0" applyFont="1" applyFill="1" applyBorder="1" applyAlignment="1">
      <alignment horizontal="left" vertical="center" wrapText="1"/>
    </xf>
    <xf numFmtId="10" fontId="96" fillId="0" borderId="106" xfId="20962" applyNumberFormat="1" applyFont="1" applyFill="1" applyBorder="1" applyAlignment="1">
      <alignment horizontal="left" vertical="center" wrapText="1"/>
    </xf>
    <xf numFmtId="10" fontId="3" fillId="0" borderId="106" xfId="20962" applyNumberFormat="1" applyFont="1" applyFill="1" applyBorder="1" applyAlignment="1">
      <alignment horizontal="left" vertical="center" wrapText="1"/>
    </xf>
    <xf numFmtId="10" fontId="4" fillId="36" borderId="106" xfId="0" applyNumberFormat="1" applyFont="1" applyFill="1" applyBorder="1" applyAlignment="1">
      <alignment horizontal="left" vertical="center" wrapText="1"/>
    </xf>
    <xf numFmtId="10" fontId="100" fillId="0" borderId="106" xfId="20962" applyNumberFormat="1" applyFont="1" applyFill="1" applyBorder="1" applyAlignment="1">
      <alignment horizontal="left" vertical="center" wrapText="1"/>
    </xf>
    <xf numFmtId="10" fontId="4" fillId="36" borderId="106" xfId="20962" applyNumberFormat="1" applyFont="1" applyFill="1" applyBorder="1" applyAlignment="1">
      <alignment horizontal="left" vertical="center" wrapText="1"/>
    </xf>
    <xf numFmtId="10" fontId="4" fillId="36" borderId="106" xfId="0" applyNumberFormat="1" applyFont="1" applyFill="1" applyBorder="1" applyAlignment="1">
      <alignment horizontal="center" vertical="center" wrapText="1"/>
    </xf>
    <xf numFmtId="10" fontId="102" fillId="0" borderId="25" xfId="20962" applyNumberFormat="1" applyFont="1" applyFill="1" applyBorder="1" applyAlignment="1" applyProtection="1">
      <alignment horizontal="left" vertical="center"/>
    </xf>
    <xf numFmtId="0" fontId="4" fillId="36" borderId="106" xfId="0" applyFont="1" applyFill="1" applyBorder="1" applyAlignment="1">
      <alignment horizontal="left" vertical="center" wrapText="1"/>
    </xf>
    <xf numFmtId="0" fontId="3" fillId="0" borderId="106" xfId="0" applyFont="1" applyFill="1" applyBorder="1" applyAlignment="1">
      <alignment horizontal="left" vertical="center" wrapText="1"/>
    </xf>
    <xf numFmtId="0" fontId="4" fillId="36" borderId="89" xfId="0" applyFont="1" applyFill="1" applyBorder="1" applyAlignment="1">
      <alignment vertical="center" wrapText="1"/>
    </xf>
    <xf numFmtId="0" fontId="4" fillId="36" borderId="105" xfId="0" applyFont="1" applyFill="1" applyBorder="1" applyAlignment="1">
      <alignment vertical="center" wrapText="1"/>
    </xf>
    <xf numFmtId="0" fontId="4" fillId="36" borderId="76" xfId="0" applyFont="1" applyFill="1" applyBorder="1" applyAlignment="1">
      <alignment vertical="center" wrapText="1"/>
    </xf>
    <xf numFmtId="0" fontId="4" fillId="36" borderId="32" xfId="0" applyFont="1" applyFill="1" applyBorder="1" applyAlignment="1">
      <alignment vertical="center" wrapText="1"/>
    </xf>
    <xf numFmtId="0" fontId="84" fillId="0" borderId="106" xfId="0" applyFont="1" applyBorder="1"/>
    <xf numFmtId="0" fontId="6" fillId="0" borderId="106" xfId="17" applyFill="1" applyBorder="1" applyAlignment="1" applyProtection="1">
      <alignment horizontal="left" vertical="center"/>
    </xf>
    <xf numFmtId="0" fontId="6" fillId="0" borderId="106" xfId="17" applyBorder="1" applyAlignment="1" applyProtection="1"/>
    <xf numFmtId="0" fontId="84" fillId="0" borderId="106" xfId="0" applyFont="1" applyFill="1" applyBorder="1"/>
    <xf numFmtId="0" fontId="6" fillId="0" borderId="106" xfId="17" applyFill="1" applyBorder="1" applyAlignment="1" applyProtection="1">
      <alignment horizontal="left" vertical="center" wrapText="1"/>
    </xf>
    <xf numFmtId="0" fontId="6" fillId="0" borderId="106" xfId="17" applyFill="1" applyBorder="1" applyAlignment="1" applyProtection="1"/>
    <xf numFmtId="179" fontId="96" fillId="0" borderId="19" xfId="0" applyNumberFormat="1" applyFont="1" applyFill="1" applyBorder="1" applyAlignment="1">
      <alignment horizontal="left" vertical="center" wrapText="1" indent="1"/>
    </xf>
    <xf numFmtId="179" fontId="3" fillId="0" borderId="19" xfId="0" applyNumberFormat="1" applyFont="1" applyFill="1" applyBorder="1" applyAlignment="1">
      <alignment horizontal="center" vertical="center" wrapText="1"/>
    </xf>
    <xf numFmtId="179" fontId="3" fillId="0" borderId="20" xfId="0" applyNumberFormat="1" applyFont="1" applyFill="1" applyBorder="1" applyAlignment="1">
      <alignment horizontal="center" vertical="center" wrapText="1"/>
    </xf>
    <xf numFmtId="193" fontId="96" fillId="0" borderId="106" xfId="0" applyNumberFormat="1" applyFont="1" applyFill="1" applyBorder="1" applyAlignment="1" applyProtection="1">
      <alignment vertical="center" wrapText="1"/>
      <protection locked="0"/>
    </xf>
    <xf numFmtId="193" fontId="3" fillId="0" borderId="106" xfId="0" applyNumberFormat="1" applyFont="1" applyFill="1" applyBorder="1" applyAlignment="1" applyProtection="1">
      <alignment vertical="center" wrapText="1"/>
      <protection locked="0"/>
    </xf>
    <xf numFmtId="193" fontId="3" fillId="0" borderId="88" xfId="0" applyNumberFormat="1" applyFont="1" applyFill="1" applyBorder="1" applyAlignment="1" applyProtection="1">
      <alignment vertical="center" wrapText="1"/>
      <protection locked="0"/>
    </xf>
    <xf numFmtId="193" fontId="96" fillId="0" borderId="106" xfId="0" applyNumberFormat="1" applyFont="1" applyFill="1" applyBorder="1" applyAlignment="1" applyProtection="1">
      <alignment horizontal="right" vertical="center" wrapText="1"/>
      <protection locked="0"/>
    </xf>
    <xf numFmtId="10" fontId="3" fillId="0" borderId="106" xfId="20962" applyNumberFormat="1" applyFont="1" applyFill="1" applyBorder="1" applyAlignment="1" applyProtection="1">
      <alignment horizontal="right" vertical="center" wrapText="1"/>
      <protection locked="0"/>
    </xf>
    <xf numFmtId="10" fontId="3" fillId="0" borderId="106" xfId="20962" applyNumberFormat="1" applyFont="1" applyBorder="1" applyAlignment="1" applyProtection="1">
      <alignment vertical="center" wrapText="1"/>
      <protection locked="0"/>
    </xf>
    <xf numFmtId="10" fontId="3" fillId="0" borderId="88" xfId="20962" applyNumberFormat="1" applyFont="1" applyBorder="1" applyAlignment="1" applyProtection="1">
      <alignment vertical="center" wrapText="1"/>
      <protection locked="0"/>
    </xf>
    <xf numFmtId="10" fontId="9" fillId="37" borderId="0" xfId="20962" applyNumberFormat="1" applyFont="1" applyFill="1" applyBorder="1"/>
    <xf numFmtId="10" fontId="9" fillId="37" borderId="103" xfId="20962" applyNumberFormat="1" applyFont="1" applyFill="1" applyBorder="1"/>
    <xf numFmtId="10" fontId="94" fillId="2" borderId="106" xfId="20962" applyNumberFormat="1" applyFont="1" applyFill="1" applyBorder="1" applyAlignment="1" applyProtection="1">
      <alignment vertical="center"/>
      <protection locked="0"/>
    </xf>
    <xf numFmtId="10" fontId="112" fillId="2" borderId="106" xfId="20962" applyNumberFormat="1" applyFont="1" applyFill="1" applyBorder="1" applyAlignment="1" applyProtection="1">
      <alignment vertical="center"/>
      <protection locked="0"/>
    </xf>
    <xf numFmtId="10" fontId="112" fillId="2" borderId="88" xfId="20962" applyNumberFormat="1" applyFont="1" applyFill="1" applyBorder="1" applyAlignment="1" applyProtection="1">
      <alignment vertical="center"/>
      <protection locked="0"/>
    </xf>
    <xf numFmtId="10" fontId="94" fillId="2" borderId="88" xfId="20962" applyNumberFormat="1" applyFont="1" applyFill="1" applyBorder="1" applyAlignment="1" applyProtection="1">
      <alignment vertical="center"/>
      <protection locked="0"/>
    </xf>
    <xf numFmtId="193" fontId="94" fillId="0" borderId="106" xfId="0" applyNumberFormat="1" applyFont="1" applyFill="1" applyBorder="1" applyAlignment="1" applyProtection="1">
      <alignment vertical="center"/>
      <protection locked="0"/>
    </xf>
    <xf numFmtId="193" fontId="94" fillId="2" borderId="106" xfId="0" applyNumberFormat="1" applyFont="1" applyFill="1" applyBorder="1" applyAlignment="1" applyProtection="1">
      <alignment vertical="center"/>
      <protection locked="0"/>
    </xf>
    <xf numFmtId="193" fontId="94" fillId="2" borderId="88" xfId="0" applyNumberFormat="1" applyFont="1" applyFill="1" applyBorder="1" applyAlignment="1" applyProtection="1">
      <alignment vertical="center"/>
      <protection locked="0"/>
    </xf>
    <xf numFmtId="193" fontId="112" fillId="2" borderId="106" xfId="0" applyNumberFormat="1" applyFont="1" applyFill="1" applyBorder="1" applyAlignment="1" applyProtection="1">
      <alignment vertical="center"/>
      <protection locked="0"/>
    </xf>
    <xf numFmtId="193" fontId="112" fillId="2" borderId="88" xfId="0" applyNumberFormat="1" applyFont="1" applyFill="1" applyBorder="1" applyAlignment="1" applyProtection="1">
      <alignment vertical="center"/>
      <protection locked="0"/>
    </xf>
    <xf numFmtId="10" fontId="94" fillId="0" borderId="25" xfId="20962" applyNumberFormat="1" applyFont="1" applyFill="1" applyBorder="1" applyAlignment="1" applyProtection="1">
      <alignment vertical="center"/>
      <protection locked="0"/>
    </xf>
    <xf numFmtId="10" fontId="112" fillId="2" borderId="25" xfId="20962" applyNumberFormat="1" applyFont="1" applyFill="1" applyBorder="1" applyAlignment="1" applyProtection="1">
      <alignment vertical="center"/>
      <protection locked="0"/>
    </xf>
    <xf numFmtId="10" fontId="112" fillId="2" borderId="26" xfId="20962" applyNumberFormat="1" applyFont="1" applyFill="1" applyBorder="1" applyAlignment="1" applyProtection="1">
      <alignment vertical="center"/>
      <protection locked="0"/>
    </xf>
    <xf numFmtId="193" fontId="113" fillId="0" borderId="106" xfId="0" applyNumberFormat="1" applyFont="1" applyFill="1" applyBorder="1" applyAlignment="1" applyProtection="1">
      <alignment horizontal="right"/>
      <protection locked="0"/>
    </xf>
    <xf numFmtId="193" fontId="94" fillId="36" borderId="106" xfId="7" applyNumberFormat="1" applyFont="1" applyFill="1" applyBorder="1" applyAlignment="1" applyProtection="1">
      <alignment horizontal="right"/>
    </xf>
    <xf numFmtId="193" fontId="94" fillId="36" borderId="88" xfId="7" applyNumberFormat="1" applyFont="1" applyFill="1" applyBorder="1" applyAlignment="1" applyProtection="1">
      <alignment horizontal="right"/>
    </xf>
    <xf numFmtId="193" fontId="113" fillId="36" borderId="106" xfId="0" applyNumberFormat="1" applyFont="1" applyFill="1" applyBorder="1" applyAlignment="1">
      <alignment horizontal="right"/>
    </xf>
    <xf numFmtId="193" fontId="94" fillId="0" borderId="106" xfId="7" applyNumberFormat="1" applyFont="1" applyFill="1" applyBorder="1" applyAlignment="1" applyProtection="1">
      <alignment horizontal="right"/>
    </xf>
    <xf numFmtId="193" fontId="94" fillId="0" borderId="88" xfId="7" applyNumberFormat="1" applyFont="1" applyFill="1" applyBorder="1" applyAlignment="1" applyProtection="1">
      <alignment horizontal="right"/>
    </xf>
    <xf numFmtId="193" fontId="114" fillId="0" borderId="106" xfId="0" applyNumberFormat="1" applyFont="1" applyFill="1" applyBorder="1" applyAlignment="1">
      <alignment horizontal="center"/>
    </xf>
    <xf numFmtId="193" fontId="114" fillId="0" borderId="88" xfId="0" applyNumberFormat="1" applyFont="1" applyFill="1" applyBorder="1" applyAlignment="1">
      <alignment horizontal="center"/>
    </xf>
    <xf numFmtId="193" fontId="113" fillId="36" borderId="106" xfId="0" applyNumberFormat="1" applyFont="1" applyFill="1" applyBorder="1" applyAlignment="1" applyProtection="1">
      <alignment horizontal="right"/>
    </xf>
    <xf numFmtId="193" fontId="113" fillId="0" borderId="88" xfId="0" applyNumberFormat="1" applyFont="1" applyFill="1" applyBorder="1" applyAlignment="1" applyProtection="1">
      <alignment horizontal="right"/>
      <protection locked="0"/>
    </xf>
    <xf numFmtId="193" fontId="94" fillId="36" borderId="88" xfId="7" applyNumberFormat="1" applyFont="1" applyFill="1" applyBorder="1" applyAlignment="1" applyProtection="1"/>
    <xf numFmtId="193" fontId="113" fillId="0" borderId="106" xfId="0" applyNumberFormat="1" applyFont="1" applyFill="1" applyBorder="1" applyAlignment="1" applyProtection="1">
      <alignment horizontal="right" vertical="center"/>
      <protection locked="0"/>
    </xf>
    <xf numFmtId="193" fontId="113" fillId="36" borderId="25" xfId="0" applyNumberFormat="1" applyFont="1" applyFill="1" applyBorder="1" applyAlignment="1">
      <alignment horizontal="right"/>
    </xf>
    <xf numFmtId="193" fontId="94" fillId="36" borderId="25" xfId="7" applyNumberFormat="1" applyFont="1" applyFill="1" applyBorder="1" applyAlignment="1" applyProtection="1">
      <alignment horizontal="right"/>
    </xf>
    <xf numFmtId="193" fontId="94" fillId="36" borderId="26" xfId="7" applyNumberFormat="1" applyFont="1" applyFill="1" applyBorder="1" applyAlignment="1" applyProtection="1">
      <alignment horizontal="right"/>
    </xf>
    <xf numFmtId="193" fontId="113" fillId="0" borderId="106" xfId="0" applyNumberFormat="1" applyFont="1" applyFill="1" applyBorder="1" applyAlignment="1" applyProtection="1">
      <alignment horizontal="right" vertical="center" indent="1"/>
      <protection locked="0"/>
    </xf>
    <xf numFmtId="3" fontId="85" fillId="0" borderId="0" xfId="0" applyNumberFormat="1" applyFont="1"/>
    <xf numFmtId="3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3" fontId="46" fillId="0" borderId="0" xfId="0" applyNumberFormat="1" applyFont="1" applyFill="1" applyAlignment="1">
      <alignment horizontal="right"/>
    </xf>
    <xf numFmtId="3" fontId="2" fillId="0" borderId="3" xfId="0" applyNumberFormat="1" applyFont="1" applyFill="1" applyBorder="1" applyAlignment="1" applyProtection="1">
      <alignment horizontal="center" vertical="center" wrapText="1"/>
    </xf>
    <xf numFmtId="3" fontId="2" fillId="0" borderId="22" xfId="0" applyNumberFormat="1" applyFont="1" applyFill="1" applyBorder="1" applyAlignment="1" applyProtection="1">
      <alignment horizontal="center" vertical="center" wrapText="1"/>
    </xf>
    <xf numFmtId="3" fontId="94" fillId="0" borderId="106" xfId="0" applyNumberFormat="1" applyFont="1" applyFill="1" applyBorder="1" applyAlignment="1" applyProtection="1">
      <alignment horizontal="right"/>
    </xf>
    <xf numFmtId="3" fontId="94" fillId="36" borderId="106" xfId="0" applyNumberFormat="1" applyFont="1" applyFill="1" applyBorder="1" applyAlignment="1" applyProtection="1">
      <alignment horizontal="right"/>
    </xf>
    <xf numFmtId="3" fontId="94" fillId="36" borderId="88" xfId="0" applyNumberFormat="1" applyFont="1" applyFill="1" applyBorder="1" applyAlignment="1" applyProtection="1">
      <alignment horizontal="right"/>
    </xf>
    <xf numFmtId="3" fontId="94" fillId="0" borderId="25" xfId="0" applyNumberFormat="1" applyFont="1" applyFill="1" applyBorder="1" applyAlignment="1" applyProtection="1">
      <alignment horizontal="right"/>
    </xf>
    <xf numFmtId="3" fontId="94" fillId="36" borderId="25" xfId="0" applyNumberFormat="1" applyFont="1" applyFill="1" applyBorder="1" applyAlignment="1" applyProtection="1">
      <alignment horizontal="right"/>
    </xf>
    <xf numFmtId="3" fontId="94" fillId="36" borderId="26" xfId="0" applyNumberFormat="1" applyFont="1" applyFill="1" applyBorder="1" applyAlignment="1" applyProtection="1">
      <alignment horizontal="right"/>
    </xf>
    <xf numFmtId="3" fontId="104" fillId="36" borderId="106" xfId="0" applyNumberFormat="1" applyFont="1" applyFill="1" applyBorder="1" applyAlignment="1">
      <alignment vertical="center" wrapText="1"/>
    </xf>
    <xf numFmtId="3" fontId="104" fillId="0" borderId="106" xfId="0" applyNumberFormat="1" applyFont="1" applyBorder="1" applyAlignment="1">
      <alignment vertical="center" wrapText="1"/>
    </xf>
    <xf numFmtId="3" fontId="104" fillId="0" borderId="106" xfId="0" applyNumberFormat="1" applyFont="1" applyFill="1" applyBorder="1" applyAlignment="1">
      <alignment vertical="center" wrapText="1"/>
    </xf>
    <xf numFmtId="3" fontId="104" fillId="0" borderId="88" xfId="0" applyNumberFormat="1" applyFont="1" applyFill="1" applyBorder="1" applyAlignment="1">
      <alignment vertical="center" wrapText="1"/>
    </xf>
    <xf numFmtId="14" fontId="103" fillId="0" borderId="19" xfId="0" applyNumberFormat="1" applyFont="1" applyBorder="1" applyAlignment="1">
      <alignment horizontal="center" vertical="center" wrapText="1"/>
    </xf>
    <xf numFmtId="14" fontId="103" fillId="0" borderId="20" xfId="0" applyNumberFormat="1" applyFont="1" applyBorder="1" applyAlignment="1">
      <alignment horizontal="center" vertical="center" wrapText="1"/>
    </xf>
    <xf numFmtId="0" fontId="84" fillId="0" borderId="106" xfId="0" applyFont="1" applyBorder="1" applyAlignment="1">
      <alignment vertical="center" wrapText="1"/>
    </xf>
    <xf numFmtId="14" fontId="2" fillId="3" borderId="106" xfId="8" quotePrefix="1" applyNumberFormat="1" applyFont="1" applyFill="1" applyBorder="1" applyAlignment="1" applyProtection="1">
      <alignment horizontal="left"/>
      <protection locked="0"/>
    </xf>
    <xf numFmtId="167" fontId="3" fillId="0" borderId="106" xfId="0" applyNumberFormat="1" applyFont="1" applyBorder="1" applyAlignment="1">
      <alignment horizontal="center" vertical="center"/>
    </xf>
    <xf numFmtId="167" fontId="3" fillId="0" borderId="88" xfId="0" applyNumberFormat="1" applyFont="1" applyBorder="1" applyAlignment="1">
      <alignment horizontal="center" vertical="center"/>
    </xf>
    <xf numFmtId="167" fontId="99" fillId="0" borderId="106" xfId="0" applyNumberFormat="1" applyFont="1" applyBorder="1" applyAlignment="1">
      <alignment horizontal="center" vertical="center"/>
    </xf>
    <xf numFmtId="167" fontId="4" fillId="36" borderId="25" xfId="0" applyNumberFormat="1" applyFont="1" applyFill="1" applyBorder="1" applyAlignment="1">
      <alignment horizontal="center" vertical="center"/>
    </xf>
    <xf numFmtId="167" fontId="4" fillId="36" borderId="26" xfId="0" applyNumberFormat="1" applyFont="1" applyFill="1" applyBorder="1" applyAlignment="1">
      <alignment horizontal="center" vertical="center"/>
    </xf>
    <xf numFmtId="193" fontId="0" fillId="36" borderId="20" xfId="0" applyNumberFormat="1" applyFill="1" applyBorder="1" applyAlignment="1">
      <alignment horizontal="center" vertical="center"/>
    </xf>
    <xf numFmtId="193" fontId="0" fillId="0" borderId="88" xfId="0" applyNumberFormat="1" applyBorder="1" applyAlignment="1"/>
    <xf numFmtId="193" fontId="0" fillId="0" borderId="88" xfId="0" applyNumberFormat="1" applyBorder="1" applyAlignment="1">
      <alignment wrapText="1"/>
    </xf>
    <xf numFmtId="193" fontId="0" fillId="36" borderId="88" xfId="0" applyNumberFormat="1" applyFill="1" applyBorder="1" applyAlignment="1">
      <alignment horizontal="center" vertical="center" wrapText="1"/>
    </xf>
    <xf numFmtId="193" fontId="0" fillId="0" borderId="88" xfId="0" applyNumberFormat="1" applyFill="1" applyBorder="1" applyAlignment="1">
      <alignment wrapText="1"/>
    </xf>
    <xf numFmtId="193" fontId="0" fillId="36" borderId="26" xfId="0" applyNumberFormat="1" applyFill="1" applyBorder="1" applyAlignment="1">
      <alignment horizontal="center" vertical="center" wrapText="1"/>
    </xf>
    <xf numFmtId="193" fontId="96" fillId="36" borderId="88" xfId="2" applyNumberFormat="1" applyFont="1" applyFill="1" applyBorder="1" applyAlignment="1" applyProtection="1">
      <alignment vertical="top"/>
    </xf>
    <xf numFmtId="193" fontId="96" fillId="3" borderId="88" xfId="2" applyNumberFormat="1" applyFont="1" applyFill="1" applyBorder="1" applyAlignment="1" applyProtection="1">
      <alignment vertical="top"/>
      <protection locked="0"/>
    </xf>
    <xf numFmtId="193" fontId="96" fillId="36" borderId="88" xfId="2" applyNumberFormat="1" applyFont="1" applyFill="1" applyBorder="1" applyAlignment="1" applyProtection="1">
      <alignment vertical="top" wrapText="1"/>
    </xf>
    <xf numFmtId="193" fontId="96" fillId="3" borderId="88" xfId="2" applyNumberFormat="1" applyFont="1" applyFill="1" applyBorder="1" applyAlignment="1" applyProtection="1">
      <alignment vertical="top" wrapText="1"/>
      <protection locked="0"/>
    </xf>
    <xf numFmtId="193" fontId="96" fillId="36" borderId="88" xfId="2" applyNumberFormat="1" applyFont="1" applyFill="1" applyBorder="1" applyAlignment="1" applyProtection="1">
      <alignment vertical="top" wrapText="1"/>
      <protection locked="0"/>
    </xf>
    <xf numFmtId="193" fontId="96" fillId="36" borderId="26" xfId="2" applyNumberFormat="1" applyFont="1" applyFill="1" applyBorder="1" applyAlignment="1" applyProtection="1">
      <alignment vertical="top" wrapText="1"/>
    </xf>
    <xf numFmtId="3" fontId="3" fillId="0" borderId="0" xfId="0" applyNumberFormat="1" applyFont="1"/>
    <xf numFmtId="3" fontId="94" fillId="0" borderId="0" xfId="11" applyNumberFormat="1" applyFont="1" applyFill="1" applyBorder="1" applyAlignment="1" applyProtection="1"/>
    <xf numFmtId="3" fontId="4" fillId="36" borderId="20" xfId="0" applyNumberFormat="1" applyFont="1" applyFill="1" applyBorder="1" applyAlignment="1">
      <alignment horizontal="center" vertical="center" wrapText="1"/>
    </xf>
    <xf numFmtId="3" fontId="4" fillId="36" borderId="88" xfId="0" applyNumberFormat="1" applyFont="1" applyFill="1" applyBorder="1" applyAlignment="1">
      <alignment horizontal="left" vertical="center" wrapText="1"/>
    </xf>
    <xf numFmtId="3" fontId="3" fillId="0" borderId="88" xfId="0" applyNumberFormat="1" applyFont="1" applyFill="1" applyBorder="1" applyAlignment="1">
      <alignment horizontal="right" vertical="center" wrapText="1"/>
    </xf>
    <xf numFmtId="3" fontId="4" fillId="36" borderId="88" xfId="20962" applyNumberFormat="1" applyFont="1" applyFill="1" applyBorder="1" applyAlignment="1">
      <alignment horizontal="left" vertical="center" wrapText="1"/>
    </xf>
    <xf numFmtId="3" fontId="4" fillId="36" borderId="88" xfId="0" applyNumberFormat="1" applyFont="1" applyFill="1" applyBorder="1" applyAlignment="1">
      <alignment horizontal="center" vertical="center" wrapText="1"/>
    </xf>
    <xf numFmtId="3" fontId="3" fillId="0" borderId="26" xfId="0" applyNumberFormat="1" applyFont="1" applyFill="1" applyBorder="1" applyAlignment="1">
      <alignment horizontal="right" vertical="center" wrapText="1"/>
    </xf>
    <xf numFmtId="193" fontId="115" fillId="0" borderId="34" xfId="0" applyNumberFormat="1" applyFont="1" applyBorder="1" applyAlignment="1">
      <alignment vertical="center"/>
    </xf>
    <xf numFmtId="193" fontId="115" fillId="0" borderId="13" xfId="0" applyNumberFormat="1" applyFont="1" applyBorder="1" applyAlignment="1">
      <alignment vertical="center"/>
    </xf>
    <xf numFmtId="193" fontId="116" fillId="0" borderId="13" xfId="0" applyNumberFormat="1" applyFont="1" applyBorder="1" applyAlignment="1">
      <alignment vertical="center"/>
    </xf>
    <xf numFmtId="193" fontId="115" fillId="0" borderId="17" xfId="0" applyNumberFormat="1" applyFont="1" applyBorder="1" applyAlignment="1">
      <alignment vertical="center"/>
    </xf>
    <xf numFmtId="167" fontId="116" fillId="0" borderId="65" xfId="0" applyNumberFormat="1" applyFont="1" applyBorder="1" applyAlignment="1">
      <alignment horizontal="center"/>
    </xf>
    <xf numFmtId="0" fontId="116" fillId="0" borderId="11" xfId="0" applyFont="1" applyBorder="1" applyAlignment="1">
      <alignment horizontal="right" wrapText="1"/>
    </xf>
    <xf numFmtId="0" fontId="115" fillId="0" borderId="21" xfId="0" applyFont="1" applyBorder="1" applyAlignment="1">
      <alignment horizontal="center"/>
    </xf>
    <xf numFmtId="193" fontId="115" fillId="0" borderId="14" xfId="0" applyNumberFormat="1" applyFont="1" applyBorder="1" applyAlignment="1">
      <alignment vertical="center"/>
    </xf>
    <xf numFmtId="0" fontId="116" fillId="0" borderId="12" xfId="0" applyFont="1" applyBorder="1" applyAlignment="1">
      <alignment horizontal="right" wrapText="1"/>
    </xf>
    <xf numFmtId="193" fontId="116" fillId="0" borderId="14" xfId="0" applyNumberFormat="1" applyFont="1" applyBorder="1" applyAlignment="1">
      <alignment vertical="center"/>
    </xf>
    <xf numFmtId="193" fontId="117" fillId="36" borderId="16" xfId="0" applyNumberFormat="1" applyFont="1" applyFill="1" applyBorder="1" applyAlignment="1">
      <alignment vertical="center"/>
    </xf>
    <xf numFmtId="167" fontId="117" fillId="36" borderId="60" xfId="0" applyNumberFormat="1" applyFont="1" applyFill="1" applyBorder="1" applyAlignment="1">
      <alignment horizontal="center"/>
    </xf>
    <xf numFmtId="167" fontId="115" fillId="0" borderId="65" xfId="0" applyNumberFormat="1" applyFont="1" applyBorder="1" applyAlignment="1">
      <alignment horizontal="center"/>
    </xf>
    <xf numFmtId="193" fontId="3" fillId="0" borderId="106" xfId="0" applyNumberFormat="1" applyFont="1" applyBorder="1" applyAlignment="1"/>
    <xf numFmtId="193" fontId="3" fillId="0" borderId="107" xfId="0" applyNumberFormat="1" applyFont="1" applyBorder="1" applyAlignment="1"/>
    <xf numFmtId="3" fontId="3" fillId="0" borderId="88" xfId="0" applyNumberFormat="1" applyFont="1" applyBorder="1" applyAlignment="1"/>
    <xf numFmtId="3" fontId="3" fillId="36" borderId="26" xfId="0" applyNumberFormat="1" applyFont="1" applyFill="1" applyBorder="1"/>
    <xf numFmtId="193" fontId="3" fillId="0" borderId="21" xfId="0" applyNumberFormat="1" applyFont="1" applyBorder="1" applyAlignment="1"/>
    <xf numFmtId="193" fontId="3" fillId="0" borderId="88" xfId="0" applyNumberFormat="1" applyFont="1" applyBorder="1" applyAlignment="1"/>
    <xf numFmtId="193" fontId="3" fillId="0" borderId="91" xfId="0" applyNumberFormat="1" applyFont="1" applyBorder="1" applyAlignment="1">
      <alignment wrapText="1"/>
    </xf>
    <xf numFmtId="193" fontId="3" fillId="0" borderId="91" xfId="0" applyNumberFormat="1" applyFont="1" applyBorder="1" applyAlignment="1"/>
    <xf numFmtId="193" fontId="3" fillId="36" borderId="56" xfId="0" applyNumberFormat="1" applyFont="1" applyFill="1" applyBorder="1" applyAlignment="1"/>
    <xf numFmtId="193" fontId="3" fillId="36" borderId="24" xfId="0" applyNumberFormat="1" applyFont="1" applyFill="1" applyBorder="1"/>
    <xf numFmtId="193" fontId="3" fillId="36" borderId="26" xfId="0" applyNumberFormat="1" applyFont="1" applyFill="1" applyBorder="1"/>
    <xf numFmtId="193" fontId="3" fillId="36" borderId="57" xfId="0" applyNumberFormat="1" applyFont="1" applyFill="1" applyBorder="1"/>
    <xf numFmtId="193" fontId="3" fillId="0" borderId="106" xfId="0" applyNumberFormat="1" applyFont="1" applyBorder="1"/>
    <xf numFmtId="193" fontId="3" fillId="0" borderId="106" xfId="0" applyNumberFormat="1" applyFont="1" applyFill="1" applyBorder="1"/>
    <xf numFmtId="193" fontId="3" fillId="0" borderId="107" xfId="0" applyNumberFormat="1" applyFont="1" applyBorder="1"/>
    <xf numFmtId="193" fontId="3" fillId="0" borderId="107" xfId="0" applyNumberFormat="1" applyFont="1" applyFill="1" applyBorder="1"/>
    <xf numFmtId="3" fontId="9" fillId="37" borderId="0" xfId="20" applyNumberFormat="1" applyBorder="1"/>
    <xf numFmtId="3" fontId="3" fillId="0" borderId="92" xfId="0" applyNumberFormat="1" applyFont="1" applyFill="1" applyBorder="1" applyAlignment="1">
      <alignment vertical="center"/>
    </xf>
    <xf numFmtId="3" fontId="3" fillId="0" borderId="70" xfId="0" applyNumberFormat="1" applyFont="1" applyFill="1" applyBorder="1" applyAlignment="1">
      <alignment vertical="center"/>
    </xf>
    <xf numFmtId="3" fontId="3" fillId="3" borderId="90" xfId="0" applyNumberFormat="1" applyFont="1" applyFill="1" applyBorder="1" applyAlignment="1">
      <alignment vertical="center"/>
    </xf>
    <xf numFmtId="3" fontId="3" fillId="3" borderId="91" xfId="0" applyNumberFormat="1" applyFont="1" applyFill="1" applyBorder="1" applyAlignment="1">
      <alignment vertical="center"/>
    </xf>
    <xf numFmtId="3" fontId="3" fillId="0" borderId="87" xfId="0" applyNumberFormat="1" applyFont="1" applyFill="1" applyBorder="1" applyAlignment="1">
      <alignment vertical="center"/>
    </xf>
    <xf numFmtId="3" fontId="3" fillId="0" borderId="93" xfId="0" applyNumberFormat="1" applyFont="1" applyFill="1" applyBorder="1" applyAlignment="1">
      <alignment vertical="center"/>
    </xf>
    <xf numFmtId="3" fontId="3" fillId="0" borderId="88" xfId="0" applyNumberFormat="1" applyFont="1" applyFill="1" applyBorder="1" applyAlignment="1">
      <alignment vertical="center"/>
    </xf>
    <xf numFmtId="3" fontId="3" fillId="0" borderId="25" xfId="0" applyNumberFormat="1" applyFont="1" applyFill="1" applyBorder="1" applyAlignment="1">
      <alignment vertical="center"/>
    </xf>
    <xf numFmtId="3" fontId="3" fillId="0" borderId="27" xfId="0" applyNumberFormat="1" applyFont="1" applyFill="1" applyBorder="1" applyAlignment="1">
      <alignment vertical="center"/>
    </xf>
    <xf numFmtId="3" fontId="3" fillId="0" borderId="26" xfId="0" applyNumberFormat="1" applyFont="1" applyFill="1" applyBorder="1" applyAlignment="1">
      <alignment vertical="center"/>
    </xf>
    <xf numFmtId="3" fontId="3" fillId="0" borderId="29" xfId="0" applyNumberFormat="1" applyFont="1" applyFill="1" applyBorder="1" applyAlignment="1">
      <alignment vertical="center"/>
    </xf>
    <xf numFmtId="3" fontId="3" fillId="0" borderId="20" xfId="0" applyNumberFormat="1" applyFont="1" applyFill="1" applyBorder="1" applyAlignment="1">
      <alignment vertical="center"/>
    </xf>
    <xf numFmtId="3" fontId="3" fillId="0" borderId="97" xfId="0" applyNumberFormat="1" applyFont="1" applyFill="1" applyBorder="1" applyAlignment="1">
      <alignment vertical="center"/>
    </xf>
    <xf numFmtId="3" fontId="3" fillId="0" borderId="98" xfId="0" applyNumberFormat="1" applyFont="1" applyFill="1" applyBorder="1" applyAlignment="1">
      <alignment vertical="center"/>
    </xf>
    <xf numFmtId="9" fontId="3" fillId="0" borderId="101" xfId="20962" applyFont="1" applyFill="1" applyBorder="1" applyAlignment="1">
      <alignment vertical="center"/>
    </xf>
    <xf numFmtId="9" fontId="3" fillId="0" borderId="102" xfId="20962" applyFont="1" applyFill="1" applyBorder="1" applyAlignment="1">
      <alignment vertical="center"/>
    </xf>
    <xf numFmtId="10" fontId="106" fillId="0" borderId="106" xfId="20962" applyNumberFormat="1" applyFont="1" applyFill="1" applyBorder="1" applyAlignment="1" applyProtection="1">
      <alignment horizontal="right" vertical="center"/>
      <protection locked="0"/>
    </xf>
    <xf numFmtId="0" fontId="118" fillId="0" borderId="107" xfId="0" applyFont="1" applyBorder="1" applyAlignment="1">
      <alignment wrapText="1"/>
    </xf>
    <xf numFmtId="194" fontId="3" fillId="0" borderId="91" xfId="20962" applyNumberFormat="1" applyFont="1" applyFill="1" applyBorder="1" applyAlignment="1"/>
    <xf numFmtId="0" fontId="118" fillId="0" borderId="27" xfId="0" applyFont="1" applyBorder="1" applyAlignment="1">
      <alignment wrapText="1"/>
    </xf>
    <xf numFmtId="194" fontId="3" fillId="0" borderId="42" xfId="20962" applyNumberFormat="1" applyFont="1" applyFill="1" applyBorder="1" applyAlignment="1"/>
    <xf numFmtId="0" fontId="85" fillId="0" borderId="106" xfId="0" applyFont="1" applyBorder="1"/>
    <xf numFmtId="14" fontId="2" fillId="0" borderId="0" xfId="0" applyNumberFormat="1" applyFont="1"/>
    <xf numFmtId="14" fontId="2" fillId="0" borderId="0" xfId="11" applyNumberFormat="1" applyFont="1" applyFill="1" applyBorder="1" applyAlignment="1" applyProtection="1"/>
    <xf numFmtId="0" fontId="93" fillId="0" borderId="72" xfId="0" applyFont="1" applyBorder="1" applyAlignment="1">
      <alignment horizontal="left" wrapText="1"/>
    </xf>
    <xf numFmtId="0" fontId="93" fillId="0" borderId="71" xfId="0" applyFont="1" applyBorder="1" applyAlignment="1">
      <alignment horizontal="left" wrapText="1"/>
    </xf>
    <xf numFmtId="0" fontId="2" fillId="0" borderId="29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2" fillId="0" borderId="32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3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3" fontId="2" fillId="0" borderId="29" xfId="0" applyNumberFormat="1" applyFont="1" applyFill="1" applyBorder="1" applyAlignment="1" applyProtection="1">
      <alignment horizontal="center"/>
    </xf>
    <xf numFmtId="3" fontId="2" fillId="0" borderId="30" xfId="0" applyNumberFormat="1" applyFont="1" applyFill="1" applyBorder="1" applyAlignment="1" applyProtection="1">
      <alignment horizontal="center"/>
    </xf>
    <xf numFmtId="3" fontId="2" fillId="0" borderId="32" xfId="0" applyNumberFormat="1" applyFont="1" applyFill="1" applyBorder="1" applyAlignment="1" applyProtection="1">
      <alignment horizontal="center"/>
    </xf>
    <xf numFmtId="3" fontId="2" fillId="0" borderId="31" xfId="0" applyNumberFormat="1" applyFont="1" applyFill="1" applyBorder="1" applyAlignment="1" applyProtection="1">
      <alignment horizontal="center"/>
    </xf>
    <xf numFmtId="0" fontId="2" fillId="0" borderId="107" xfId="0" applyFont="1" applyBorder="1" applyAlignment="1">
      <alignment horizontal="left" wrapText="1"/>
    </xf>
    <xf numFmtId="0" fontId="2" fillId="0" borderId="91" xfId="0" applyFont="1" applyBorder="1" applyAlignment="1">
      <alignment horizontal="left" wrapText="1"/>
    </xf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84" fillId="0" borderId="22" xfId="0" applyFont="1" applyBorder="1" applyAlignment="1"/>
    <xf numFmtId="0" fontId="45" fillId="0" borderId="3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86" fillId="0" borderId="87" xfId="0" applyFont="1" applyFill="1" applyBorder="1" applyAlignment="1">
      <alignment horizontal="center" vertical="center" wrapText="1"/>
    </xf>
    <xf numFmtId="0" fontId="84" fillId="0" borderId="87" xfId="0" applyFont="1" applyFill="1" applyBorder="1" applyAlignment="1">
      <alignment horizontal="center" vertical="center" wrapText="1"/>
    </xf>
    <xf numFmtId="0" fontId="45" fillId="0" borderId="87" xfId="11" applyFont="1" applyFill="1" applyBorder="1" applyAlignment="1" applyProtection="1">
      <alignment horizontal="center" vertical="center" wrapText="1"/>
    </xf>
    <xf numFmtId="0" fontId="45" fillId="0" borderId="88" xfId="11" applyFont="1" applyFill="1" applyBorder="1" applyAlignment="1" applyProtection="1">
      <alignment horizontal="center" vertical="center" wrapText="1"/>
    </xf>
    <xf numFmtId="0" fontId="45" fillId="0" borderId="77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8" fillId="3" borderId="78" xfId="13" applyFont="1" applyFill="1" applyBorder="1" applyAlignment="1" applyProtection="1">
      <alignment horizontal="center" vertical="center" wrapText="1"/>
      <protection locked="0"/>
    </xf>
    <xf numFmtId="0" fontId="98" fillId="3" borderId="70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5" fillId="3" borderId="76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3" borderId="31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164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5" xfId="0" applyFont="1" applyBorder="1" applyAlignment="1">
      <alignment horizontal="center" vertical="center" wrapText="1"/>
    </xf>
    <xf numFmtId="0" fontId="86" fillId="0" borderId="56" xfId="0" applyFont="1" applyBorder="1" applyAlignment="1">
      <alignment horizontal="center" vertical="center" wrapText="1"/>
    </xf>
    <xf numFmtId="164" fontId="45" fillId="0" borderId="79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8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8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86" fillId="0" borderId="81" xfId="0" applyFont="1" applyBorder="1" applyAlignment="1">
      <alignment horizontal="center"/>
    </xf>
    <xf numFmtId="0" fontId="86" fillId="0" borderId="82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99" fillId="0" borderId="58" xfId="0" applyFont="1" applyFill="1" applyBorder="1" applyAlignment="1">
      <alignment horizontal="left" vertical="center"/>
    </xf>
    <xf numFmtId="0" fontId="99" fillId="0" borderId="59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center" vertical="center" wrapText="1"/>
    </xf>
    <xf numFmtId="0" fontId="3" fillId="0" borderId="84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193" fontId="3" fillId="0" borderId="0" xfId="0" applyNumberFormat="1" applyFont="1"/>
  </cellXfs>
  <cellStyles count="20965">
    <cellStyle name="_RC VALUTEBIS WRILSI " xfId="18"/>
    <cellStyle name="=C:\WINNT35\SYSTEM32\COMMAND.COM" xfId="20964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SA/FSA-SGSP/CGP/temp/3.%20&#4330;&#4309;&#4314;&#4312;&#4314;&#4308;&#4305;&#4308;&#4305;&#4312;%20&#4320;&#4308;&#4306;&#4323;&#4314;&#4304;&#4330;&#4312;&#4308;&#4305;&#4328;&#4312;/5.%20Pillar%203/Bank%20questions/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  <sheetName val="Technica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zoomScaleNormal="100" workbookViewId="0">
      <selection activeCell="C3" sqref="C3"/>
    </sheetView>
  </sheetViews>
  <sheetFormatPr defaultColWidth="9.140625" defaultRowHeight="14.25"/>
  <cols>
    <col min="1" max="1" width="10.28515625" style="4" customWidth="1"/>
    <col min="2" max="2" width="134.7109375" style="5" bestFit="1" customWidth="1"/>
    <col min="3" max="3" width="39.42578125" style="5" customWidth="1"/>
    <col min="4" max="6" width="9.140625" style="5"/>
    <col min="7" max="7" width="25" style="5" customWidth="1"/>
    <col min="8" max="16384" width="9.140625" style="5"/>
  </cols>
  <sheetData>
    <row r="1" spans="1:3" ht="15">
      <c r="A1" s="164"/>
      <c r="B1" s="206" t="s">
        <v>346</v>
      </c>
      <c r="C1" s="164"/>
    </row>
    <row r="2" spans="1:3">
      <c r="A2" s="207">
        <v>1</v>
      </c>
      <c r="B2" s="339" t="s">
        <v>347</v>
      </c>
      <c r="C2" s="537" t="s">
        <v>501</v>
      </c>
    </row>
    <row r="3" spans="1:3">
      <c r="A3" s="207">
        <v>2</v>
      </c>
      <c r="B3" s="340" t="s">
        <v>343</v>
      </c>
      <c r="C3" s="537" t="s">
        <v>502</v>
      </c>
    </row>
    <row r="4" spans="1:3">
      <c r="A4" s="207">
        <v>3</v>
      </c>
      <c r="B4" s="341" t="s">
        <v>348</v>
      </c>
      <c r="C4" s="537" t="s">
        <v>503</v>
      </c>
    </row>
    <row r="5" spans="1:3">
      <c r="A5" s="208">
        <v>4</v>
      </c>
      <c r="B5" s="342" t="s">
        <v>344</v>
      </c>
      <c r="C5" s="537" t="s">
        <v>504</v>
      </c>
    </row>
    <row r="6" spans="1:3" s="209" customFormat="1" ht="45.75" customHeight="1">
      <c r="A6" s="540" t="s">
        <v>422</v>
      </c>
      <c r="B6" s="541"/>
      <c r="C6" s="541"/>
    </row>
    <row r="7" spans="1:3" ht="15">
      <c r="A7" s="210" t="s">
        <v>29</v>
      </c>
      <c r="B7" s="206" t="s">
        <v>345</v>
      </c>
    </row>
    <row r="8" spans="1:3">
      <c r="A8" s="164">
        <v>1</v>
      </c>
      <c r="B8" s="250" t="s">
        <v>20</v>
      </c>
    </row>
    <row r="9" spans="1:3">
      <c r="A9" s="164">
        <v>2</v>
      </c>
      <c r="B9" s="251" t="s">
        <v>21</v>
      </c>
    </row>
    <row r="10" spans="1:3">
      <c r="A10" s="164">
        <v>3</v>
      </c>
      <c r="B10" s="251" t="s">
        <v>22</v>
      </c>
    </row>
    <row r="11" spans="1:3">
      <c r="A11" s="164">
        <v>4</v>
      </c>
      <c r="B11" s="251" t="s">
        <v>23</v>
      </c>
      <c r="C11" s="97"/>
    </row>
    <row r="12" spans="1:3">
      <c r="A12" s="164">
        <v>5</v>
      </c>
      <c r="B12" s="251" t="s">
        <v>24</v>
      </c>
    </row>
    <row r="13" spans="1:3">
      <c r="A13" s="164">
        <v>6</v>
      </c>
      <c r="B13" s="252" t="s">
        <v>355</v>
      </c>
    </row>
    <row r="14" spans="1:3">
      <c r="A14" s="164">
        <v>7</v>
      </c>
      <c r="B14" s="251" t="s">
        <v>349</v>
      </c>
    </row>
    <row r="15" spans="1:3">
      <c r="A15" s="164">
        <v>8</v>
      </c>
      <c r="B15" s="251" t="s">
        <v>350</v>
      </c>
    </row>
    <row r="16" spans="1:3">
      <c r="A16" s="164">
        <v>9</v>
      </c>
      <c r="B16" s="251" t="s">
        <v>25</v>
      </c>
    </row>
    <row r="17" spans="1:2">
      <c r="A17" s="338" t="s">
        <v>421</v>
      </c>
      <c r="B17" s="337" t="s">
        <v>408</v>
      </c>
    </row>
    <row r="18" spans="1:2">
      <c r="A18" s="164">
        <v>10</v>
      </c>
      <c r="B18" s="251" t="s">
        <v>26</v>
      </c>
    </row>
    <row r="19" spans="1:2">
      <c r="A19" s="164">
        <v>11</v>
      </c>
      <c r="B19" s="252" t="s">
        <v>351</v>
      </c>
    </row>
    <row r="20" spans="1:2">
      <c r="A20" s="164">
        <v>12</v>
      </c>
      <c r="B20" s="252" t="s">
        <v>27</v>
      </c>
    </row>
    <row r="21" spans="1:2">
      <c r="A21" s="395">
        <v>13</v>
      </c>
      <c r="B21" s="396" t="s">
        <v>352</v>
      </c>
    </row>
    <row r="22" spans="1:2">
      <c r="A22" s="395">
        <v>14</v>
      </c>
      <c r="B22" s="397" t="s">
        <v>379</v>
      </c>
    </row>
    <row r="23" spans="1:2">
      <c r="A23" s="398">
        <v>15</v>
      </c>
      <c r="B23" s="399" t="s">
        <v>28</v>
      </c>
    </row>
    <row r="24" spans="1:2">
      <c r="A24" s="398">
        <v>15.1</v>
      </c>
      <c r="B24" s="400" t="s">
        <v>435</v>
      </c>
    </row>
    <row r="25" spans="1:2">
      <c r="A25" s="100"/>
      <c r="B25" s="17"/>
    </row>
    <row r="26" spans="1:2">
      <c r="A26" s="100"/>
      <c r="B26" s="17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  <hyperlink ref="B24" location="'15.1 LR'!A1" display="Leverage Ratio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zoomScale="90" zoomScaleNormal="90" workbookViewId="0">
      <pane xSplit="1" ySplit="5" topLeftCell="B44" activePane="bottomRight" state="frozen"/>
      <selection activeCell="B9" sqref="B9"/>
      <selection pane="topRight" activeCell="B9" sqref="B9"/>
      <selection pane="bottomLeft" activeCell="B9" sqref="B9"/>
      <selection pane="bottomRight" activeCell="B68" sqref="B68"/>
    </sheetView>
  </sheetViews>
  <sheetFormatPr defaultColWidth="9.140625" defaultRowHeight="12.75"/>
  <cols>
    <col min="1" max="1" width="9.5703125" style="100" bestFit="1" customWidth="1"/>
    <col min="2" max="2" width="132.42578125" style="4" customWidth="1"/>
    <col min="3" max="3" width="18.42578125" style="4" customWidth="1"/>
    <col min="4" max="16384" width="9.140625" style="4"/>
  </cols>
  <sheetData>
    <row r="1" spans="1:3">
      <c r="A1" s="2" t="s">
        <v>30</v>
      </c>
      <c r="B1" s="3" t="str">
        <f>'Info '!C2</f>
        <v>JSC "BasisBank"</v>
      </c>
    </row>
    <row r="2" spans="1:3" s="88" customFormat="1" ht="15.75" customHeight="1">
      <c r="A2" s="88" t="s">
        <v>31</v>
      </c>
      <c r="B2" s="539">
        <v>43921</v>
      </c>
    </row>
    <row r="3" spans="1:3" s="88" customFormat="1" ht="15.75" customHeight="1"/>
    <row r="4" spans="1:3" ht="13.5" thickBot="1">
      <c r="A4" s="100" t="s">
        <v>248</v>
      </c>
      <c r="B4" s="151" t="s">
        <v>247</v>
      </c>
    </row>
    <row r="5" spans="1:3">
      <c r="A5" s="101" t="s">
        <v>6</v>
      </c>
      <c r="B5" s="102"/>
      <c r="C5" s="103" t="s">
        <v>73</v>
      </c>
    </row>
    <row r="6" spans="1:3">
      <c r="A6" s="104">
        <v>1</v>
      </c>
      <c r="B6" s="105" t="s">
        <v>246</v>
      </c>
      <c r="C6" s="472">
        <f>SUM(C7:C11)</f>
        <v>218130754.69</v>
      </c>
    </row>
    <row r="7" spans="1:3">
      <c r="A7" s="104">
        <v>2</v>
      </c>
      <c r="B7" s="106" t="s">
        <v>245</v>
      </c>
      <c r="C7" s="473">
        <v>16181147</v>
      </c>
    </row>
    <row r="8" spans="1:3">
      <c r="A8" s="104">
        <v>3</v>
      </c>
      <c r="B8" s="107" t="s">
        <v>244</v>
      </c>
      <c r="C8" s="473">
        <v>76412652.799999997</v>
      </c>
    </row>
    <row r="9" spans="1:3">
      <c r="A9" s="104">
        <v>4</v>
      </c>
      <c r="B9" s="107" t="s">
        <v>243</v>
      </c>
      <c r="C9" s="473">
        <v>0</v>
      </c>
    </row>
    <row r="10" spans="1:3">
      <c r="A10" s="104">
        <v>5</v>
      </c>
      <c r="B10" s="107" t="s">
        <v>242</v>
      </c>
      <c r="C10" s="473">
        <v>123142978.17</v>
      </c>
    </row>
    <row r="11" spans="1:3">
      <c r="A11" s="104">
        <v>6</v>
      </c>
      <c r="B11" s="108" t="s">
        <v>241</v>
      </c>
      <c r="C11" s="473">
        <v>2393976.7200000002</v>
      </c>
    </row>
    <row r="12" spans="1:3" s="78" customFormat="1">
      <c r="A12" s="104">
        <v>7</v>
      </c>
      <c r="B12" s="105" t="s">
        <v>240</v>
      </c>
      <c r="C12" s="474">
        <f>SUM(C13:C27)</f>
        <v>11613647.709999999</v>
      </c>
    </row>
    <row r="13" spans="1:3" s="78" customFormat="1">
      <c r="A13" s="104">
        <v>8</v>
      </c>
      <c r="B13" s="109" t="s">
        <v>239</v>
      </c>
      <c r="C13" s="475">
        <v>9513350.1799999997</v>
      </c>
    </row>
    <row r="14" spans="1:3" s="78" customFormat="1" ht="25.5">
      <c r="A14" s="104">
        <v>9</v>
      </c>
      <c r="B14" s="110" t="s">
        <v>238</v>
      </c>
      <c r="C14" s="475">
        <v>0</v>
      </c>
    </row>
    <row r="15" spans="1:3" s="78" customFormat="1">
      <c r="A15" s="104">
        <v>10</v>
      </c>
      <c r="B15" s="111" t="s">
        <v>237</v>
      </c>
      <c r="C15" s="475">
        <v>2100297.5299999998</v>
      </c>
    </row>
    <row r="16" spans="1:3" s="78" customFormat="1">
      <c r="A16" s="104">
        <v>11</v>
      </c>
      <c r="B16" s="112" t="s">
        <v>236</v>
      </c>
      <c r="C16" s="475">
        <v>0</v>
      </c>
    </row>
    <row r="17" spans="1:3" s="78" customFormat="1">
      <c r="A17" s="104">
        <v>12</v>
      </c>
      <c r="B17" s="111" t="s">
        <v>235</v>
      </c>
      <c r="C17" s="475">
        <v>0</v>
      </c>
    </row>
    <row r="18" spans="1:3" s="78" customFormat="1">
      <c r="A18" s="104">
        <v>13</v>
      </c>
      <c r="B18" s="111" t="s">
        <v>234</v>
      </c>
      <c r="C18" s="475">
        <v>0</v>
      </c>
    </row>
    <row r="19" spans="1:3" s="78" customFormat="1">
      <c r="A19" s="104">
        <v>14</v>
      </c>
      <c r="B19" s="111" t="s">
        <v>233</v>
      </c>
      <c r="C19" s="475">
        <v>0</v>
      </c>
    </row>
    <row r="20" spans="1:3" s="78" customFormat="1">
      <c r="A20" s="104">
        <v>15</v>
      </c>
      <c r="B20" s="111" t="s">
        <v>232</v>
      </c>
      <c r="C20" s="475">
        <v>0</v>
      </c>
    </row>
    <row r="21" spans="1:3" s="78" customFormat="1" ht="25.5">
      <c r="A21" s="104">
        <v>16</v>
      </c>
      <c r="B21" s="110" t="s">
        <v>231</v>
      </c>
      <c r="C21" s="475">
        <v>0</v>
      </c>
    </row>
    <row r="22" spans="1:3" s="78" customFormat="1">
      <c r="A22" s="104">
        <v>17</v>
      </c>
      <c r="B22" s="113" t="s">
        <v>230</v>
      </c>
      <c r="C22" s="475">
        <v>0</v>
      </c>
    </row>
    <row r="23" spans="1:3" s="78" customFormat="1">
      <c r="A23" s="104">
        <v>18</v>
      </c>
      <c r="B23" s="110" t="s">
        <v>229</v>
      </c>
      <c r="C23" s="475">
        <v>0</v>
      </c>
    </row>
    <row r="24" spans="1:3" s="78" customFormat="1" ht="25.5">
      <c r="A24" s="104">
        <v>19</v>
      </c>
      <c r="B24" s="110" t="s">
        <v>206</v>
      </c>
      <c r="C24" s="475">
        <v>0</v>
      </c>
    </row>
    <row r="25" spans="1:3" s="78" customFormat="1">
      <c r="A25" s="104">
        <v>20</v>
      </c>
      <c r="B25" s="114" t="s">
        <v>228</v>
      </c>
      <c r="C25" s="475">
        <v>0</v>
      </c>
    </row>
    <row r="26" spans="1:3" s="78" customFormat="1">
      <c r="A26" s="104">
        <v>21</v>
      </c>
      <c r="B26" s="114" t="s">
        <v>227</v>
      </c>
      <c r="C26" s="475">
        <v>0</v>
      </c>
    </row>
    <row r="27" spans="1:3" s="78" customFormat="1">
      <c r="A27" s="104">
        <v>22</v>
      </c>
      <c r="B27" s="114" t="s">
        <v>226</v>
      </c>
      <c r="C27" s="475">
        <v>0</v>
      </c>
    </row>
    <row r="28" spans="1:3" s="78" customFormat="1">
      <c r="A28" s="104">
        <v>23</v>
      </c>
      <c r="B28" s="115" t="s">
        <v>225</v>
      </c>
      <c r="C28" s="474">
        <f>C6-C12</f>
        <v>206517106.97999999</v>
      </c>
    </row>
    <row r="29" spans="1:3" s="78" customFormat="1">
      <c r="A29" s="116"/>
      <c r="B29" s="117"/>
      <c r="C29" s="475"/>
    </row>
    <row r="30" spans="1:3" s="78" customFormat="1">
      <c r="A30" s="116">
        <v>24</v>
      </c>
      <c r="B30" s="115" t="s">
        <v>224</v>
      </c>
      <c r="C30" s="474">
        <f>C31+C34</f>
        <v>0</v>
      </c>
    </row>
    <row r="31" spans="1:3" s="78" customFormat="1">
      <c r="A31" s="116">
        <v>25</v>
      </c>
      <c r="B31" s="107" t="s">
        <v>223</v>
      </c>
      <c r="C31" s="476">
        <f>C32+C33</f>
        <v>0</v>
      </c>
    </row>
    <row r="32" spans="1:3" s="78" customFormat="1">
      <c r="A32" s="116">
        <v>26</v>
      </c>
      <c r="B32" s="118" t="s">
        <v>304</v>
      </c>
      <c r="C32" s="475"/>
    </row>
    <row r="33" spans="1:3" s="78" customFormat="1">
      <c r="A33" s="116">
        <v>27</v>
      </c>
      <c r="B33" s="118" t="s">
        <v>222</v>
      </c>
      <c r="C33" s="475"/>
    </row>
    <row r="34" spans="1:3" s="78" customFormat="1">
      <c r="A34" s="116">
        <v>28</v>
      </c>
      <c r="B34" s="107" t="s">
        <v>221</v>
      </c>
      <c r="C34" s="475"/>
    </row>
    <row r="35" spans="1:3" s="78" customFormat="1">
      <c r="A35" s="116">
        <v>29</v>
      </c>
      <c r="B35" s="115" t="s">
        <v>220</v>
      </c>
      <c r="C35" s="474">
        <f>SUM(C36:C40)</f>
        <v>0</v>
      </c>
    </row>
    <row r="36" spans="1:3" s="78" customFormat="1">
      <c r="A36" s="116">
        <v>30</v>
      </c>
      <c r="B36" s="110" t="s">
        <v>219</v>
      </c>
      <c r="C36" s="475"/>
    </row>
    <row r="37" spans="1:3" s="78" customFormat="1">
      <c r="A37" s="116">
        <v>31</v>
      </c>
      <c r="B37" s="111" t="s">
        <v>218</v>
      </c>
      <c r="C37" s="475"/>
    </row>
    <row r="38" spans="1:3" s="78" customFormat="1" ht="25.5">
      <c r="A38" s="116">
        <v>32</v>
      </c>
      <c r="B38" s="110" t="s">
        <v>217</v>
      </c>
      <c r="C38" s="475"/>
    </row>
    <row r="39" spans="1:3" s="78" customFormat="1" ht="25.5">
      <c r="A39" s="116">
        <v>33</v>
      </c>
      <c r="B39" s="110" t="s">
        <v>206</v>
      </c>
      <c r="C39" s="475"/>
    </row>
    <row r="40" spans="1:3" s="78" customFormat="1">
      <c r="A40" s="116">
        <v>34</v>
      </c>
      <c r="B40" s="114" t="s">
        <v>216</v>
      </c>
      <c r="C40" s="475"/>
    </row>
    <row r="41" spans="1:3" s="78" customFormat="1">
      <c r="A41" s="116">
        <v>35</v>
      </c>
      <c r="B41" s="115" t="s">
        <v>215</v>
      </c>
      <c r="C41" s="474">
        <f>C30-C35</f>
        <v>0</v>
      </c>
    </row>
    <row r="42" spans="1:3" s="78" customFormat="1">
      <c r="A42" s="116"/>
      <c r="B42" s="117"/>
      <c r="C42" s="475"/>
    </row>
    <row r="43" spans="1:3" s="78" customFormat="1">
      <c r="A43" s="116">
        <v>36</v>
      </c>
      <c r="B43" s="119" t="s">
        <v>214</v>
      </c>
      <c r="C43" s="474">
        <f>SUM(C44:C46)</f>
        <v>33514330.351894502</v>
      </c>
    </row>
    <row r="44" spans="1:3" s="78" customFormat="1">
      <c r="A44" s="116">
        <v>37</v>
      </c>
      <c r="B44" s="107" t="s">
        <v>213</v>
      </c>
      <c r="C44" s="475">
        <v>16094050</v>
      </c>
    </row>
    <row r="45" spans="1:3" s="78" customFormat="1">
      <c r="A45" s="116">
        <v>38</v>
      </c>
      <c r="B45" s="107" t="s">
        <v>212</v>
      </c>
      <c r="C45" s="475">
        <v>0</v>
      </c>
    </row>
    <row r="46" spans="1:3" s="78" customFormat="1">
      <c r="A46" s="116">
        <v>39</v>
      </c>
      <c r="B46" s="107" t="s">
        <v>211</v>
      </c>
      <c r="C46" s="475">
        <v>17420280.351894502</v>
      </c>
    </row>
    <row r="47" spans="1:3" s="78" customFormat="1">
      <c r="A47" s="116">
        <v>40</v>
      </c>
      <c r="B47" s="119" t="s">
        <v>210</v>
      </c>
      <c r="C47" s="474">
        <f>SUM(C48:C51)</f>
        <v>0</v>
      </c>
    </row>
    <row r="48" spans="1:3" s="78" customFormat="1">
      <c r="A48" s="116">
        <v>41</v>
      </c>
      <c r="B48" s="110" t="s">
        <v>209</v>
      </c>
      <c r="C48" s="475"/>
    </row>
    <row r="49" spans="1:3" s="78" customFormat="1">
      <c r="A49" s="116">
        <v>42</v>
      </c>
      <c r="B49" s="111" t="s">
        <v>208</v>
      </c>
      <c r="C49" s="475"/>
    </row>
    <row r="50" spans="1:3" s="78" customFormat="1">
      <c r="A50" s="116">
        <v>43</v>
      </c>
      <c r="B50" s="110" t="s">
        <v>207</v>
      </c>
      <c r="C50" s="475"/>
    </row>
    <row r="51" spans="1:3" s="78" customFormat="1" ht="25.5">
      <c r="A51" s="116">
        <v>44</v>
      </c>
      <c r="B51" s="110" t="s">
        <v>206</v>
      </c>
      <c r="C51" s="475"/>
    </row>
    <row r="52" spans="1:3" s="78" customFormat="1" ht="13.5" thickBot="1">
      <c r="A52" s="120">
        <v>45</v>
      </c>
      <c r="B52" s="121" t="s">
        <v>205</v>
      </c>
      <c r="C52" s="477">
        <f>C43-C47</f>
        <v>33514330.351894502</v>
      </c>
    </row>
    <row r="55" spans="1:3">
      <c r="B55" s="4" t="s">
        <v>7</v>
      </c>
    </row>
  </sheetData>
  <dataValidations disablePrompts="1"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23"/>
  <sheetViews>
    <sheetView workbookViewId="0">
      <selection activeCell="H20" sqref="H20"/>
    </sheetView>
  </sheetViews>
  <sheetFormatPr defaultColWidth="9.140625" defaultRowHeight="12.75"/>
  <cols>
    <col min="1" max="1" width="9.42578125" style="265" bestFit="1" customWidth="1"/>
    <col min="2" max="2" width="59" style="265" customWidth="1"/>
    <col min="3" max="3" width="16.7109375" style="265" bestFit="1" customWidth="1"/>
    <col min="4" max="4" width="13.28515625" style="478" bestFit="1" customWidth="1"/>
    <col min="5" max="16384" width="9.140625" style="265"/>
  </cols>
  <sheetData>
    <row r="1" spans="1:4" ht="15">
      <c r="A1" s="320" t="s">
        <v>30</v>
      </c>
      <c r="B1" s="321" t="str">
        <f>'Info '!C2</f>
        <v>JSC "BasisBank"</v>
      </c>
    </row>
    <row r="2" spans="1:4" s="233" customFormat="1" ht="15.75" customHeight="1">
      <c r="A2" s="233" t="s">
        <v>31</v>
      </c>
      <c r="B2" s="539">
        <v>43921</v>
      </c>
      <c r="D2" s="479"/>
    </row>
    <row r="3" spans="1:4" s="233" customFormat="1" ht="15.75" customHeight="1">
      <c r="D3" s="479"/>
    </row>
    <row r="4" spans="1:4" ht="13.5" thickBot="1">
      <c r="A4" s="286" t="s">
        <v>407</v>
      </c>
      <c r="B4" s="327" t="s">
        <v>408</v>
      </c>
    </row>
    <row r="5" spans="1:4" s="328" customFormat="1" ht="12.75" customHeight="1">
      <c r="A5" s="393"/>
      <c r="B5" s="394" t="s">
        <v>411</v>
      </c>
      <c r="C5" s="322" t="s">
        <v>409</v>
      </c>
      <c r="D5" s="480" t="s">
        <v>410</v>
      </c>
    </row>
    <row r="6" spans="1:4" s="329" customFormat="1">
      <c r="A6" s="323">
        <v>1</v>
      </c>
      <c r="B6" s="389" t="s">
        <v>412</v>
      </c>
      <c r="C6" s="389"/>
      <c r="D6" s="481"/>
    </row>
    <row r="7" spans="1:4" s="329" customFormat="1">
      <c r="A7" s="324" t="s">
        <v>398</v>
      </c>
      <c r="B7" s="390" t="s">
        <v>413</v>
      </c>
      <c r="C7" s="382">
        <v>4.4999999999999998E-2</v>
      </c>
      <c r="D7" s="482">
        <f>C7*'5. RWA '!$C$13</f>
        <v>68112186.308695972</v>
      </c>
    </row>
    <row r="8" spans="1:4" s="329" customFormat="1">
      <c r="A8" s="324" t="s">
        <v>399</v>
      </c>
      <c r="B8" s="390" t="s">
        <v>414</v>
      </c>
      <c r="C8" s="383">
        <v>0.06</v>
      </c>
      <c r="D8" s="482">
        <f>C8*'5. RWA '!$C$13</f>
        <v>90816248.411594614</v>
      </c>
    </row>
    <row r="9" spans="1:4" s="329" customFormat="1">
      <c r="A9" s="324" t="s">
        <v>400</v>
      </c>
      <c r="B9" s="390" t="s">
        <v>415</v>
      </c>
      <c r="C9" s="383">
        <v>0.08</v>
      </c>
      <c r="D9" s="482">
        <f>C9*'5. RWA '!$C$13</f>
        <v>121088331.2154595</v>
      </c>
    </row>
    <row r="10" spans="1:4" s="329" customFormat="1">
      <c r="A10" s="323" t="s">
        <v>401</v>
      </c>
      <c r="B10" s="389" t="s">
        <v>416</v>
      </c>
      <c r="C10" s="384"/>
      <c r="D10" s="481"/>
    </row>
    <row r="11" spans="1:4" s="330" customFormat="1">
      <c r="A11" s="325" t="s">
        <v>402</v>
      </c>
      <c r="B11" s="381" t="s">
        <v>482</v>
      </c>
      <c r="C11" s="385">
        <v>0</v>
      </c>
      <c r="D11" s="482">
        <f>C11*'5. RWA '!$C$13</f>
        <v>0</v>
      </c>
    </row>
    <row r="12" spans="1:4" s="330" customFormat="1">
      <c r="A12" s="325" t="s">
        <v>403</v>
      </c>
      <c r="B12" s="381" t="s">
        <v>417</v>
      </c>
      <c r="C12" s="385">
        <v>0</v>
      </c>
      <c r="D12" s="482">
        <f>C12*'5. RWA '!$C$13</f>
        <v>0</v>
      </c>
    </row>
    <row r="13" spans="1:4" s="330" customFormat="1">
      <c r="A13" s="325" t="s">
        <v>404</v>
      </c>
      <c r="B13" s="381" t="s">
        <v>418</v>
      </c>
      <c r="C13" s="385"/>
      <c r="D13" s="482">
        <f>C13*'5. RWA '!$C$13</f>
        <v>0</v>
      </c>
    </row>
    <row r="14" spans="1:4" s="330" customFormat="1">
      <c r="A14" s="323" t="s">
        <v>405</v>
      </c>
      <c r="B14" s="389" t="s">
        <v>479</v>
      </c>
      <c r="C14" s="386"/>
      <c r="D14" s="483"/>
    </row>
    <row r="15" spans="1:4" s="330" customFormat="1">
      <c r="A15" s="325">
        <v>3.1</v>
      </c>
      <c r="B15" s="381" t="s">
        <v>423</v>
      </c>
      <c r="C15" s="385">
        <v>9.2425423889862107E-3</v>
      </c>
      <c r="D15" s="482">
        <f>C15*'5. RWA '!$C$13</f>
        <v>13989550.425881082</v>
      </c>
    </row>
    <row r="16" spans="1:4" s="330" customFormat="1">
      <c r="A16" s="325">
        <v>3.2</v>
      </c>
      <c r="B16" s="381" t="s">
        <v>424</v>
      </c>
      <c r="C16" s="385">
        <v>1.2346061469667557E-2</v>
      </c>
      <c r="D16" s="482">
        <f>C16*'5. RWA '!$C$13</f>
        <v>18687049.755569097</v>
      </c>
    </row>
    <row r="17" spans="1:6" s="329" customFormat="1">
      <c r="A17" s="325">
        <v>3.3</v>
      </c>
      <c r="B17" s="381" t="s">
        <v>425</v>
      </c>
      <c r="C17" s="385">
        <v>4.3026222757437796E-2</v>
      </c>
      <c r="D17" s="482">
        <f>C17*'5. RWA '!$C$13</f>
        <v>65124668.902534612</v>
      </c>
    </row>
    <row r="18" spans="1:6" s="328" customFormat="1" ht="12.75" customHeight="1">
      <c r="A18" s="391"/>
      <c r="B18" s="392" t="s">
        <v>478</v>
      </c>
      <c r="C18" s="387" t="s">
        <v>409</v>
      </c>
      <c r="D18" s="484" t="s">
        <v>410</v>
      </c>
    </row>
    <row r="19" spans="1:6" s="329" customFormat="1">
      <c r="A19" s="326">
        <v>4</v>
      </c>
      <c r="B19" s="381" t="s">
        <v>419</v>
      </c>
      <c r="C19" s="385">
        <f>C7+C11+C12+C13+C15</f>
        <v>5.4242542388986209E-2</v>
      </c>
      <c r="D19" s="482">
        <f>C19*'5. RWA '!$C$13</f>
        <v>82101736.734577045</v>
      </c>
    </row>
    <row r="20" spans="1:6" s="329" customFormat="1">
      <c r="A20" s="326">
        <v>5</v>
      </c>
      <c r="B20" s="381" t="s">
        <v>138</v>
      </c>
      <c r="C20" s="385">
        <f>C8+C11+C12+C13+C16</f>
        <v>7.2346061469667558E-2</v>
      </c>
      <c r="D20" s="482">
        <f>C20*'5. RWA '!$C$13</f>
        <v>109503298.16716373</v>
      </c>
    </row>
    <row r="21" spans="1:6" s="329" customFormat="1" ht="13.5" thickBot="1">
      <c r="A21" s="331" t="s">
        <v>406</v>
      </c>
      <c r="B21" s="332" t="s">
        <v>420</v>
      </c>
      <c r="C21" s="388">
        <f>C9+C11+C12+C13+C17</f>
        <v>0.1230262227574378</v>
      </c>
      <c r="D21" s="485">
        <f>C21*'5. RWA '!$C$13</f>
        <v>186213000.1179941</v>
      </c>
    </row>
    <row r="22" spans="1:6">
      <c r="F22" s="286"/>
    </row>
    <row r="23" spans="1:6" ht="51">
      <c r="B23" s="285" t="s">
        <v>481</v>
      </c>
    </row>
  </sheetData>
  <conditionalFormatting sqref="C21">
    <cfRule type="cellIs" dxfId="3" priority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zoomScaleNormal="100" workbookViewId="0">
      <pane xSplit="1" ySplit="5" topLeftCell="B28" activePane="bottomRight" state="frozen"/>
      <selection activeCell="B47" sqref="B47"/>
      <selection pane="topRight" activeCell="B47" sqref="B47"/>
      <selection pane="bottomLeft" activeCell="B47" sqref="B47"/>
      <selection pane="bottomRight" activeCell="E45" sqref="E45"/>
    </sheetView>
  </sheetViews>
  <sheetFormatPr defaultColWidth="9.140625" defaultRowHeight="14.25"/>
  <cols>
    <col min="1" max="1" width="10.7109375" style="4" customWidth="1"/>
    <col min="2" max="2" width="91.85546875" style="4" customWidth="1"/>
    <col min="3" max="3" width="53.140625" style="4" customWidth="1"/>
    <col min="4" max="4" width="32.28515625" style="4" customWidth="1"/>
    <col min="5" max="5" width="9.42578125" style="5" customWidth="1"/>
    <col min="6" max="16384" width="9.140625" style="5"/>
  </cols>
  <sheetData>
    <row r="1" spans="1:6">
      <c r="A1" s="2" t="s">
        <v>30</v>
      </c>
      <c r="B1" s="3" t="str">
        <f>'Info '!C2</f>
        <v>JSC "BasisBank"</v>
      </c>
      <c r="E1" s="4"/>
      <c r="F1" s="4"/>
    </row>
    <row r="2" spans="1:6" s="88" customFormat="1" ht="15.75" customHeight="1">
      <c r="A2" s="2" t="s">
        <v>31</v>
      </c>
      <c r="B2" s="539">
        <v>43921</v>
      </c>
    </row>
    <row r="3" spans="1:6" s="88" customFormat="1" ht="15.75" customHeight="1">
      <c r="A3" s="122"/>
    </row>
    <row r="4" spans="1:6" s="88" customFormat="1" ht="15.75" customHeight="1" thickBot="1">
      <c r="A4" s="88" t="s">
        <v>86</v>
      </c>
      <c r="B4" s="225" t="s">
        <v>288</v>
      </c>
      <c r="D4" s="50" t="s">
        <v>73</v>
      </c>
    </row>
    <row r="5" spans="1:6" ht="25.5">
      <c r="A5" s="123" t="s">
        <v>6</v>
      </c>
      <c r="B5" s="255" t="s">
        <v>342</v>
      </c>
      <c r="C5" s="124" t="s">
        <v>91</v>
      </c>
      <c r="D5" s="125" t="s">
        <v>92</v>
      </c>
    </row>
    <row r="6" spans="1:6" ht="15">
      <c r="A6" s="93">
        <v>1</v>
      </c>
      <c r="B6" s="126" t="s">
        <v>35</v>
      </c>
      <c r="C6" s="486">
        <v>39289981.633499995</v>
      </c>
      <c r="D6" s="127"/>
      <c r="E6" s="128"/>
    </row>
    <row r="7" spans="1:6" ht="15">
      <c r="A7" s="93">
        <v>2</v>
      </c>
      <c r="B7" s="129" t="s">
        <v>36</v>
      </c>
      <c r="C7" s="487">
        <v>258597915.1221</v>
      </c>
      <c r="D7" s="130"/>
      <c r="E7" s="128"/>
    </row>
    <row r="8" spans="1:6" ht="15">
      <c r="A8" s="93">
        <v>3</v>
      </c>
      <c r="B8" s="129" t="s">
        <v>37</v>
      </c>
      <c r="C8" s="487">
        <v>137945201.875</v>
      </c>
      <c r="D8" s="130"/>
      <c r="E8" s="128"/>
    </row>
    <row r="9" spans="1:6" ht="15">
      <c r="A9" s="93">
        <v>4</v>
      </c>
      <c r="B9" s="129" t="s">
        <v>38</v>
      </c>
      <c r="C9" s="487">
        <v>0</v>
      </c>
      <c r="D9" s="130"/>
      <c r="E9" s="128"/>
    </row>
    <row r="10" spans="1:6" ht="15">
      <c r="A10" s="93">
        <v>5</v>
      </c>
      <c r="B10" s="129" t="s">
        <v>39</v>
      </c>
      <c r="C10" s="487">
        <v>206587507.96999997</v>
      </c>
      <c r="D10" s="130"/>
      <c r="E10" s="128"/>
    </row>
    <row r="11" spans="1:6" ht="15">
      <c r="A11" s="93">
        <v>6.1</v>
      </c>
      <c r="B11" s="226" t="s">
        <v>40</v>
      </c>
      <c r="C11" s="488">
        <v>1106661772.9755001</v>
      </c>
      <c r="D11" s="131"/>
      <c r="E11" s="132"/>
    </row>
    <row r="12" spans="1:6" ht="15">
      <c r="A12" s="93">
        <v>6.2</v>
      </c>
      <c r="B12" s="227" t="s">
        <v>41</v>
      </c>
      <c r="C12" s="488">
        <v>-68565218.883100003</v>
      </c>
      <c r="D12" s="131"/>
      <c r="E12" s="132"/>
    </row>
    <row r="13" spans="1:6" ht="15.75">
      <c r="A13" s="492" t="s">
        <v>492</v>
      </c>
      <c r="B13" s="491" t="s">
        <v>490</v>
      </c>
      <c r="C13" s="488">
        <v>17295924.585429002</v>
      </c>
      <c r="D13" s="490" t="s">
        <v>494</v>
      </c>
      <c r="E13" s="132"/>
    </row>
    <row r="14" spans="1:6" ht="15.75">
      <c r="A14" s="492" t="s">
        <v>493</v>
      </c>
      <c r="B14" s="491" t="s">
        <v>491</v>
      </c>
      <c r="C14" s="488">
        <v>24069190.7237119</v>
      </c>
      <c r="D14" s="490"/>
      <c r="E14" s="132"/>
    </row>
    <row r="15" spans="1:6" ht="15">
      <c r="A15" s="487">
        <v>32696644</v>
      </c>
      <c r="B15" s="129" t="s">
        <v>42</v>
      </c>
      <c r="C15" s="133">
        <f>C11+C12</f>
        <v>1038096554.0924001</v>
      </c>
      <c r="D15" s="131"/>
      <c r="E15" s="128"/>
    </row>
    <row r="16" spans="1:6" ht="15">
      <c r="A16" s="93">
        <v>7</v>
      </c>
      <c r="B16" s="129" t="s">
        <v>43</v>
      </c>
      <c r="C16" s="487">
        <v>10855314.273899999</v>
      </c>
      <c r="D16" s="130"/>
      <c r="E16" s="128"/>
    </row>
    <row r="17" spans="1:5" ht="15">
      <c r="A17" s="93">
        <v>8</v>
      </c>
      <c r="B17" s="253" t="s">
        <v>201</v>
      </c>
      <c r="C17" s="487">
        <v>13252947.763</v>
      </c>
      <c r="D17" s="130"/>
      <c r="E17" s="128"/>
    </row>
    <row r="18" spans="1:5" ht="15">
      <c r="A18" s="93">
        <v>9</v>
      </c>
      <c r="B18" s="129" t="s">
        <v>44</v>
      </c>
      <c r="C18" s="487">
        <v>17062704.219999999</v>
      </c>
      <c r="D18" s="130"/>
      <c r="E18" s="128"/>
    </row>
    <row r="19" spans="1:5" ht="15">
      <c r="A19" s="93">
        <v>10</v>
      </c>
      <c r="B19" s="129" t="s">
        <v>45</v>
      </c>
      <c r="C19" s="487">
        <v>32696644</v>
      </c>
      <c r="D19" s="130"/>
      <c r="E19" s="128"/>
    </row>
    <row r="20" spans="1:5" ht="15">
      <c r="A20" s="93">
        <v>10.1</v>
      </c>
      <c r="B20" s="134" t="s">
        <v>88</v>
      </c>
      <c r="C20" s="487">
        <v>2100297.5299999998</v>
      </c>
      <c r="D20" s="130" t="s">
        <v>90</v>
      </c>
      <c r="E20" s="128"/>
    </row>
    <row r="21" spans="1:5" ht="15">
      <c r="A21" s="93">
        <v>11</v>
      </c>
      <c r="B21" s="135" t="s">
        <v>46</v>
      </c>
      <c r="C21" s="493">
        <v>7867110.2766999993</v>
      </c>
      <c r="D21" s="136"/>
      <c r="E21" s="128"/>
    </row>
    <row r="22" spans="1:5" ht="15">
      <c r="A22" s="93">
        <v>12</v>
      </c>
      <c r="B22" s="137" t="s">
        <v>47</v>
      </c>
      <c r="C22" s="138">
        <f>SUM(C6:C10,C15:C18,C19,C21)</f>
        <v>1762251881.2266002</v>
      </c>
      <c r="D22" s="139"/>
      <c r="E22" s="140"/>
    </row>
    <row r="23" spans="1:5" ht="15">
      <c r="A23" s="93">
        <v>13</v>
      </c>
      <c r="B23" s="129" t="s">
        <v>49</v>
      </c>
      <c r="C23" s="489">
        <v>55555244.460000001</v>
      </c>
      <c r="D23" s="141"/>
      <c r="E23" s="128"/>
    </row>
    <row r="24" spans="1:5" ht="15">
      <c r="A24" s="93">
        <v>14</v>
      </c>
      <c r="B24" s="129" t="s">
        <v>50</v>
      </c>
      <c r="C24" s="487">
        <v>218364673.8633</v>
      </c>
      <c r="D24" s="130"/>
      <c r="E24" s="128"/>
    </row>
    <row r="25" spans="1:5" ht="15">
      <c r="A25" s="93">
        <v>15</v>
      </c>
      <c r="B25" s="129" t="s">
        <v>51</v>
      </c>
      <c r="C25" s="487">
        <v>170875565.07630002</v>
      </c>
      <c r="D25" s="130"/>
      <c r="E25" s="128"/>
    </row>
    <row r="26" spans="1:5" ht="15">
      <c r="A26" s="93">
        <v>16</v>
      </c>
      <c r="B26" s="129" t="s">
        <v>52</v>
      </c>
      <c r="C26" s="487">
        <v>452092587.06620002</v>
      </c>
      <c r="D26" s="130"/>
      <c r="E26" s="128"/>
    </row>
    <row r="27" spans="1:5" ht="15">
      <c r="A27" s="93">
        <v>17</v>
      </c>
      <c r="B27" s="129" t="s">
        <v>53</v>
      </c>
      <c r="C27" s="487">
        <v>0</v>
      </c>
      <c r="D27" s="130"/>
      <c r="E27" s="128"/>
    </row>
    <row r="28" spans="1:5" ht="15">
      <c r="A28" s="93">
        <v>18</v>
      </c>
      <c r="B28" s="129" t="s">
        <v>54</v>
      </c>
      <c r="C28" s="487">
        <v>601007338.07659996</v>
      </c>
      <c r="D28" s="130"/>
      <c r="E28" s="128"/>
    </row>
    <row r="29" spans="1:5" ht="15">
      <c r="A29" s="93">
        <v>19</v>
      </c>
      <c r="B29" s="129" t="s">
        <v>55</v>
      </c>
      <c r="C29" s="487">
        <v>12380155.3279</v>
      </c>
      <c r="D29" s="130"/>
      <c r="E29" s="128"/>
    </row>
    <row r="30" spans="1:5" ht="15">
      <c r="A30" s="93">
        <v>20</v>
      </c>
      <c r="B30" s="129" t="s">
        <v>56</v>
      </c>
      <c r="C30" s="487">
        <v>17751511.554099999</v>
      </c>
      <c r="D30" s="130"/>
      <c r="E30" s="128"/>
    </row>
    <row r="31" spans="1:5" ht="15.75">
      <c r="A31" s="93">
        <v>20.100000000000001</v>
      </c>
      <c r="B31" s="494" t="s">
        <v>490</v>
      </c>
      <c r="C31" s="493">
        <v>124355.76646552607</v>
      </c>
      <c r="D31" s="490" t="s">
        <v>494</v>
      </c>
      <c r="E31" s="128"/>
    </row>
    <row r="32" spans="1:5" ht="15">
      <c r="A32" s="93">
        <v>21</v>
      </c>
      <c r="B32" s="135" t="s">
        <v>57</v>
      </c>
      <c r="C32" s="493">
        <v>16094050</v>
      </c>
      <c r="D32" s="130"/>
      <c r="E32" s="128"/>
    </row>
    <row r="33" spans="1:5" ht="15">
      <c r="A33" s="93">
        <v>21.1</v>
      </c>
      <c r="B33" s="142" t="s">
        <v>89</v>
      </c>
      <c r="C33" s="495">
        <v>16094050</v>
      </c>
      <c r="D33" s="130" t="s">
        <v>495</v>
      </c>
      <c r="E33" s="128"/>
    </row>
    <row r="34" spans="1:5" ht="15.75">
      <c r="A34" s="93">
        <v>22</v>
      </c>
      <c r="B34" s="137" t="s">
        <v>58</v>
      </c>
      <c r="C34" s="496">
        <f>SUM(C23:C30,C32)</f>
        <v>1544121125.4243999</v>
      </c>
      <c r="D34" s="497"/>
      <c r="E34" s="140"/>
    </row>
    <row r="35" spans="1:5" ht="15.75">
      <c r="A35" s="93">
        <v>23</v>
      </c>
      <c r="B35" s="135" t="s">
        <v>60</v>
      </c>
      <c r="C35" s="487">
        <v>16181147</v>
      </c>
      <c r="D35" s="498" t="s">
        <v>496</v>
      </c>
      <c r="E35" s="128"/>
    </row>
    <row r="36" spans="1:5" ht="15.75">
      <c r="A36" s="93">
        <v>24</v>
      </c>
      <c r="B36" s="135" t="s">
        <v>61</v>
      </c>
      <c r="C36" s="487">
        <v>0</v>
      </c>
      <c r="D36" s="498"/>
      <c r="E36" s="128"/>
    </row>
    <row r="37" spans="1:5" ht="15.75">
      <c r="A37" s="93">
        <v>25</v>
      </c>
      <c r="B37" s="135" t="s">
        <v>62</v>
      </c>
      <c r="C37" s="487">
        <v>0</v>
      </c>
      <c r="D37" s="498"/>
      <c r="E37" s="128"/>
    </row>
    <row r="38" spans="1:5" ht="15.75">
      <c r="A38" s="93">
        <v>26</v>
      </c>
      <c r="B38" s="135" t="s">
        <v>63</v>
      </c>
      <c r="C38" s="487">
        <v>76412652.799999997</v>
      </c>
      <c r="D38" s="498" t="s">
        <v>497</v>
      </c>
      <c r="E38" s="128"/>
    </row>
    <row r="39" spans="1:5" ht="15.75">
      <c r="A39" s="93">
        <v>27</v>
      </c>
      <c r="B39" s="135" t="s">
        <v>64</v>
      </c>
      <c r="C39" s="487">
        <v>113629627.98999999</v>
      </c>
      <c r="D39" s="498" t="s">
        <v>498</v>
      </c>
      <c r="E39" s="128"/>
    </row>
    <row r="40" spans="1:5" ht="15.75">
      <c r="A40" s="93">
        <v>28</v>
      </c>
      <c r="B40" s="135" t="s">
        <v>65</v>
      </c>
      <c r="C40" s="487">
        <v>2393977.799999997</v>
      </c>
      <c r="D40" s="498" t="s">
        <v>499</v>
      </c>
      <c r="E40" s="128"/>
    </row>
    <row r="41" spans="1:5" ht="15.75">
      <c r="A41" s="93">
        <v>29</v>
      </c>
      <c r="B41" s="135" t="s">
        <v>66</v>
      </c>
      <c r="C41" s="487">
        <v>9513350.1799999997</v>
      </c>
      <c r="D41" s="498" t="s">
        <v>500</v>
      </c>
      <c r="E41" s="128"/>
    </row>
    <row r="42" spans="1:5" ht="15.75" thickBot="1">
      <c r="A42" s="143">
        <v>30</v>
      </c>
      <c r="B42" s="144" t="s">
        <v>269</v>
      </c>
      <c r="C42" s="145">
        <f>SUM(C35:C41)</f>
        <v>218130755.76999998</v>
      </c>
      <c r="D42" s="146"/>
      <c r="E42" s="140"/>
    </row>
    <row r="45" spans="1:5">
      <c r="C45" s="198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="90" zoomScaleNormal="90" workbookViewId="0">
      <pane xSplit="1" ySplit="4" topLeftCell="G8" activePane="bottomRight" state="frozen"/>
      <selection activeCell="B9" sqref="B9"/>
      <selection pane="topRight" activeCell="B9" sqref="B9"/>
      <selection pane="bottomLeft" activeCell="B9" sqref="B9"/>
      <selection pane="bottomRight" activeCell="S22" sqref="S22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3" style="4" bestFit="1" customWidth="1"/>
    <col min="4" max="4" width="16.42578125" style="4" bestFit="1" customWidth="1"/>
    <col min="5" max="5" width="13" style="4" bestFit="1" customWidth="1"/>
    <col min="6" max="6" width="16.42578125" style="4" bestFit="1" customWidth="1"/>
    <col min="7" max="7" width="13" style="4" bestFit="1" customWidth="1"/>
    <col min="8" max="8" width="13.28515625" style="4" bestFit="1" customWidth="1"/>
    <col min="9" max="9" width="13" style="4" bestFit="1" customWidth="1"/>
    <col min="10" max="10" width="13.28515625" style="4" bestFit="1" customWidth="1"/>
    <col min="11" max="11" width="13" style="4" bestFit="1" customWidth="1"/>
    <col min="12" max="16" width="13" style="48" bestFit="1" customWidth="1"/>
    <col min="17" max="17" width="14.7109375" style="48" customWidth="1"/>
    <col min="18" max="18" width="13" style="48" bestFit="1" customWidth="1"/>
    <col min="19" max="19" width="34.85546875" style="48" customWidth="1"/>
    <col min="20" max="16384" width="9.140625" style="48"/>
  </cols>
  <sheetData>
    <row r="1" spans="1:19">
      <c r="A1" s="2" t="s">
        <v>30</v>
      </c>
      <c r="B1" s="4" t="str">
        <f>'Info '!C2</f>
        <v>JSC "BasisBank"</v>
      </c>
    </row>
    <row r="2" spans="1:19">
      <c r="A2" s="2" t="s">
        <v>31</v>
      </c>
      <c r="B2" s="539">
        <v>43921</v>
      </c>
    </row>
    <row r="4" spans="1:19" ht="26.25" thickBot="1">
      <c r="A4" s="4" t="s">
        <v>251</v>
      </c>
      <c r="B4" s="273" t="s">
        <v>377</v>
      </c>
    </row>
    <row r="5" spans="1:19" s="263" customFormat="1">
      <c r="A5" s="258"/>
      <c r="B5" s="259"/>
      <c r="C5" s="260" t="s">
        <v>0</v>
      </c>
      <c r="D5" s="260" t="s">
        <v>1</v>
      </c>
      <c r="E5" s="260" t="s">
        <v>2</v>
      </c>
      <c r="F5" s="260" t="s">
        <v>3</v>
      </c>
      <c r="G5" s="260" t="s">
        <v>4</v>
      </c>
      <c r="H5" s="260" t="s">
        <v>5</v>
      </c>
      <c r="I5" s="260" t="s">
        <v>8</v>
      </c>
      <c r="J5" s="260" t="s">
        <v>9</v>
      </c>
      <c r="K5" s="260" t="s">
        <v>10</v>
      </c>
      <c r="L5" s="260" t="s">
        <v>11</v>
      </c>
      <c r="M5" s="260" t="s">
        <v>12</v>
      </c>
      <c r="N5" s="260" t="s">
        <v>13</v>
      </c>
      <c r="O5" s="260" t="s">
        <v>360</v>
      </c>
      <c r="P5" s="260" t="s">
        <v>361</v>
      </c>
      <c r="Q5" s="260" t="s">
        <v>362</v>
      </c>
      <c r="R5" s="261" t="s">
        <v>363</v>
      </c>
      <c r="S5" s="262" t="s">
        <v>364</v>
      </c>
    </row>
    <row r="6" spans="1:19" s="263" customFormat="1" ht="99" customHeight="1">
      <c r="A6" s="264"/>
      <c r="B6" s="574" t="s">
        <v>365</v>
      </c>
      <c r="C6" s="570">
        <v>0</v>
      </c>
      <c r="D6" s="571"/>
      <c r="E6" s="570">
        <v>0.2</v>
      </c>
      <c r="F6" s="571"/>
      <c r="G6" s="570">
        <v>0.35</v>
      </c>
      <c r="H6" s="571"/>
      <c r="I6" s="570">
        <v>0.5</v>
      </c>
      <c r="J6" s="571"/>
      <c r="K6" s="570">
        <v>0.75</v>
      </c>
      <c r="L6" s="571"/>
      <c r="M6" s="570">
        <v>1</v>
      </c>
      <c r="N6" s="571"/>
      <c r="O6" s="570">
        <v>1.5</v>
      </c>
      <c r="P6" s="571"/>
      <c r="Q6" s="570">
        <v>2.5</v>
      </c>
      <c r="R6" s="571"/>
      <c r="S6" s="572" t="s">
        <v>250</v>
      </c>
    </row>
    <row r="7" spans="1:19" s="263" customFormat="1" ht="30.75" customHeight="1">
      <c r="A7" s="264"/>
      <c r="B7" s="575"/>
      <c r="C7" s="254" t="s">
        <v>253</v>
      </c>
      <c r="D7" s="254" t="s">
        <v>252</v>
      </c>
      <c r="E7" s="254" t="s">
        <v>253</v>
      </c>
      <c r="F7" s="254" t="s">
        <v>252</v>
      </c>
      <c r="G7" s="254" t="s">
        <v>253</v>
      </c>
      <c r="H7" s="254" t="s">
        <v>252</v>
      </c>
      <c r="I7" s="254" t="s">
        <v>253</v>
      </c>
      <c r="J7" s="254" t="s">
        <v>252</v>
      </c>
      <c r="K7" s="254" t="s">
        <v>253</v>
      </c>
      <c r="L7" s="254" t="s">
        <v>252</v>
      </c>
      <c r="M7" s="254" t="s">
        <v>253</v>
      </c>
      <c r="N7" s="254" t="s">
        <v>252</v>
      </c>
      <c r="O7" s="254" t="s">
        <v>253</v>
      </c>
      <c r="P7" s="254" t="s">
        <v>252</v>
      </c>
      <c r="Q7" s="254" t="s">
        <v>253</v>
      </c>
      <c r="R7" s="254" t="s">
        <v>252</v>
      </c>
      <c r="S7" s="573"/>
    </row>
    <row r="8" spans="1:19" s="148" customFormat="1">
      <c r="A8" s="147">
        <v>1</v>
      </c>
      <c r="B8" s="1" t="s">
        <v>94</v>
      </c>
      <c r="C8" s="499">
        <v>202384774.81</v>
      </c>
      <c r="D8" s="499">
        <v>0</v>
      </c>
      <c r="E8" s="499">
        <v>0</v>
      </c>
      <c r="F8" s="500">
        <v>0</v>
      </c>
      <c r="G8" s="499">
        <v>0</v>
      </c>
      <c r="H8" s="499">
        <v>0</v>
      </c>
      <c r="I8" s="499">
        <v>0</v>
      </c>
      <c r="J8" s="499">
        <v>0</v>
      </c>
      <c r="K8" s="499">
        <v>0</v>
      </c>
      <c r="L8" s="499">
        <v>0</v>
      </c>
      <c r="M8" s="499">
        <v>253101416.46059999</v>
      </c>
      <c r="N8" s="499">
        <v>0</v>
      </c>
      <c r="O8" s="499">
        <v>0</v>
      </c>
      <c r="P8" s="499">
        <v>0</v>
      </c>
      <c r="Q8" s="499">
        <v>0</v>
      </c>
      <c r="R8" s="499">
        <v>0</v>
      </c>
      <c r="S8" s="501">
        <f>$C$6*SUM(C8:D8)+$E$6*SUM(E8:F8)+$G$6*SUM(G8:H8)+$I$6*SUM(I8:J8)+$K$6*SUM(K8:L8)+$M$6*SUM(M8:N8)+$O$6*SUM(O8:P8)+$Q$6*SUM(Q8:R8)</f>
        <v>253101416.46059999</v>
      </c>
    </row>
    <row r="9" spans="1:19" s="148" customFormat="1">
      <c r="A9" s="147">
        <v>2</v>
      </c>
      <c r="B9" s="1" t="s">
        <v>95</v>
      </c>
      <c r="C9" s="499">
        <v>0</v>
      </c>
      <c r="D9" s="499">
        <v>0</v>
      </c>
      <c r="E9" s="499">
        <v>0</v>
      </c>
      <c r="F9" s="499">
        <v>0</v>
      </c>
      <c r="G9" s="499">
        <v>0</v>
      </c>
      <c r="H9" s="499">
        <v>0</v>
      </c>
      <c r="I9" s="499">
        <v>0</v>
      </c>
      <c r="J9" s="499">
        <v>0</v>
      </c>
      <c r="K9" s="499">
        <v>0</v>
      </c>
      <c r="L9" s="499">
        <v>0</v>
      </c>
      <c r="M9" s="499">
        <v>0</v>
      </c>
      <c r="N9" s="499">
        <v>0</v>
      </c>
      <c r="O9" s="499">
        <v>0</v>
      </c>
      <c r="P9" s="499">
        <v>0</v>
      </c>
      <c r="Q9" s="499">
        <v>0</v>
      </c>
      <c r="R9" s="499">
        <v>0</v>
      </c>
      <c r="S9" s="501">
        <f t="shared" ref="S9:S21" si="0">$C$6*SUM(C9:D9)+$E$6*SUM(E9:F9)+$G$6*SUM(G9:H9)+$I$6*SUM(I9:J9)+$K$6*SUM(K9:L9)+$M$6*SUM(M9:N9)+$O$6*SUM(O9:P9)+$Q$6*SUM(Q9:R9)</f>
        <v>0</v>
      </c>
    </row>
    <row r="10" spans="1:19" s="148" customFormat="1">
      <c r="A10" s="147">
        <v>3</v>
      </c>
      <c r="B10" s="1" t="s">
        <v>271</v>
      </c>
      <c r="C10" s="499">
        <v>0</v>
      </c>
      <c r="D10" s="499">
        <v>0</v>
      </c>
      <c r="E10" s="499">
        <v>0</v>
      </c>
      <c r="F10" s="499">
        <v>0</v>
      </c>
      <c r="G10" s="499">
        <v>0</v>
      </c>
      <c r="H10" s="499">
        <v>0</v>
      </c>
      <c r="I10" s="499">
        <v>0</v>
      </c>
      <c r="J10" s="499">
        <v>0</v>
      </c>
      <c r="K10" s="499">
        <v>0</v>
      </c>
      <c r="L10" s="499">
        <v>0</v>
      </c>
      <c r="M10" s="499">
        <v>0</v>
      </c>
      <c r="N10" s="499">
        <v>0</v>
      </c>
      <c r="O10" s="499">
        <v>0</v>
      </c>
      <c r="P10" s="499">
        <v>0</v>
      </c>
      <c r="Q10" s="499">
        <v>0</v>
      </c>
      <c r="R10" s="500">
        <v>0</v>
      </c>
      <c r="S10" s="501">
        <f t="shared" si="0"/>
        <v>0</v>
      </c>
    </row>
    <row r="11" spans="1:19" s="148" customFormat="1">
      <c r="A11" s="147">
        <v>4</v>
      </c>
      <c r="B11" s="1" t="s">
        <v>96</v>
      </c>
      <c r="C11" s="499">
        <v>0</v>
      </c>
      <c r="D11" s="499">
        <v>0</v>
      </c>
      <c r="E11" s="499">
        <v>0</v>
      </c>
      <c r="F11" s="499">
        <v>0</v>
      </c>
      <c r="G11" s="499">
        <v>0</v>
      </c>
      <c r="H11" s="499">
        <v>0</v>
      </c>
      <c r="I11" s="499">
        <v>0</v>
      </c>
      <c r="J11" s="499">
        <v>0</v>
      </c>
      <c r="K11" s="499">
        <v>0</v>
      </c>
      <c r="L11" s="499">
        <v>0</v>
      </c>
      <c r="M11" s="499">
        <v>0</v>
      </c>
      <c r="N11" s="499">
        <v>0</v>
      </c>
      <c r="O11" s="499">
        <v>0</v>
      </c>
      <c r="P11" s="499">
        <v>0</v>
      </c>
      <c r="Q11" s="499">
        <v>0</v>
      </c>
      <c r="R11" s="499">
        <v>0</v>
      </c>
      <c r="S11" s="501">
        <f t="shared" si="0"/>
        <v>0</v>
      </c>
    </row>
    <row r="12" spans="1:19" s="148" customFormat="1">
      <c r="A12" s="147">
        <v>5</v>
      </c>
      <c r="B12" s="1" t="s">
        <v>97</v>
      </c>
      <c r="C12" s="499">
        <v>0</v>
      </c>
      <c r="D12" s="499">
        <v>0</v>
      </c>
      <c r="E12" s="499">
        <v>0</v>
      </c>
      <c r="F12" s="499">
        <v>0</v>
      </c>
      <c r="G12" s="499">
        <v>0</v>
      </c>
      <c r="H12" s="499">
        <v>0</v>
      </c>
      <c r="I12" s="499">
        <v>0</v>
      </c>
      <c r="J12" s="499">
        <v>0</v>
      </c>
      <c r="K12" s="499">
        <v>0</v>
      </c>
      <c r="L12" s="499">
        <v>0</v>
      </c>
      <c r="M12" s="499">
        <v>0</v>
      </c>
      <c r="N12" s="499">
        <v>0</v>
      </c>
      <c r="O12" s="499">
        <v>0</v>
      </c>
      <c r="P12" s="499">
        <v>0</v>
      </c>
      <c r="Q12" s="499">
        <v>0</v>
      </c>
      <c r="R12" s="499">
        <v>0</v>
      </c>
      <c r="S12" s="501">
        <f t="shared" si="0"/>
        <v>0</v>
      </c>
    </row>
    <row r="13" spans="1:19" s="148" customFormat="1">
      <c r="A13" s="147">
        <v>6</v>
      </c>
      <c r="B13" s="1" t="s">
        <v>98</v>
      </c>
      <c r="C13" s="499">
        <v>0</v>
      </c>
      <c r="D13" s="499">
        <v>0</v>
      </c>
      <c r="E13" s="499">
        <v>123292727.77320001</v>
      </c>
      <c r="F13" s="499">
        <v>0</v>
      </c>
      <c r="G13" s="499">
        <v>0</v>
      </c>
      <c r="H13" s="500">
        <v>0</v>
      </c>
      <c r="I13" s="499">
        <v>1796087.0020000001</v>
      </c>
      <c r="J13" s="500">
        <v>0</v>
      </c>
      <c r="K13" s="499">
        <v>0</v>
      </c>
      <c r="L13" s="500">
        <v>0</v>
      </c>
      <c r="M13" s="499">
        <v>13210455.930400001</v>
      </c>
      <c r="N13" s="500">
        <v>0</v>
      </c>
      <c r="O13" s="499">
        <v>0</v>
      </c>
      <c r="P13" s="500">
        <v>0</v>
      </c>
      <c r="Q13" s="499">
        <v>0</v>
      </c>
      <c r="R13" s="500">
        <v>0</v>
      </c>
      <c r="S13" s="501">
        <f t="shared" si="0"/>
        <v>38767044.986040004</v>
      </c>
    </row>
    <row r="14" spans="1:19" s="148" customFormat="1">
      <c r="A14" s="147">
        <v>7</v>
      </c>
      <c r="B14" s="1" t="s">
        <v>99</v>
      </c>
      <c r="C14" s="499">
        <v>0</v>
      </c>
      <c r="D14" s="499">
        <v>0</v>
      </c>
      <c r="E14" s="499">
        <v>0</v>
      </c>
      <c r="F14" s="499">
        <v>0</v>
      </c>
      <c r="G14" s="499">
        <v>0</v>
      </c>
      <c r="H14" s="499">
        <v>0</v>
      </c>
      <c r="I14" s="499">
        <v>0</v>
      </c>
      <c r="J14" s="499">
        <v>0</v>
      </c>
      <c r="K14" s="499">
        <v>0</v>
      </c>
      <c r="L14" s="499">
        <v>0</v>
      </c>
      <c r="M14" s="499">
        <v>741998626.79442155</v>
      </c>
      <c r="N14" s="499">
        <v>69914481.276307717</v>
      </c>
      <c r="O14" s="499">
        <v>0</v>
      </c>
      <c r="P14" s="499">
        <v>0</v>
      </c>
      <c r="Q14" s="499">
        <v>0</v>
      </c>
      <c r="R14" s="500">
        <v>0</v>
      </c>
      <c r="S14" s="501">
        <f t="shared" si="0"/>
        <v>811913108.07072926</v>
      </c>
    </row>
    <row r="15" spans="1:19" s="148" customFormat="1">
      <c r="A15" s="147">
        <v>8</v>
      </c>
      <c r="B15" s="1" t="s">
        <v>100</v>
      </c>
      <c r="C15" s="499">
        <v>0</v>
      </c>
      <c r="D15" s="499">
        <v>0</v>
      </c>
      <c r="E15" s="499">
        <v>0</v>
      </c>
      <c r="F15" s="499">
        <v>0</v>
      </c>
      <c r="G15" s="499">
        <v>0</v>
      </c>
      <c r="H15" s="499">
        <v>0</v>
      </c>
      <c r="I15" s="499">
        <v>0</v>
      </c>
      <c r="J15" s="499">
        <v>0</v>
      </c>
      <c r="K15" s="499">
        <v>110398234.3631833</v>
      </c>
      <c r="L15" s="499">
        <v>3217115.1449499978</v>
      </c>
      <c r="M15" s="499">
        <v>0</v>
      </c>
      <c r="N15" s="499">
        <v>158823.12625</v>
      </c>
      <c r="O15" s="499">
        <v>0</v>
      </c>
      <c r="P15" s="499">
        <v>11864.034999999998</v>
      </c>
      <c r="Q15" s="499">
        <v>0</v>
      </c>
      <c r="R15" s="500">
        <v>0</v>
      </c>
      <c r="S15" s="501">
        <f t="shared" si="0"/>
        <v>85388131.309849977</v>
      </c>
    </row>
    <row r="16" spans="1:19" s="148" customFormat="1">
      <c r="A16" s="147">
        <v>9</v>
      </c>
      <c r="B16" s="1" t="s">
        <v>101</v>
      </c>
      <c r="C16" s="499">
        <v>0</v>
      </c>
      <c r="D16" s="499">
        <v>0</v>
      </c>
      <c r="E16" s="499">
        <v>0</v>
      </c>
      <c r="F16" s="499">
        <v>0</v>
      </c>
      <c r="G16" s="499">
        <v>39218336.853878602</v>
      </c>
      <c r="H16" s="499">
        <v>91546.459750000009</v>
      </c>
      <c r="I16" s="499">
        <v>1180451.7904918999</v>
      </c>
      <c r="J16" s="499">
        <v>0</v>
      </c>
      <c r="K16" s="499">
        <v>0</v>
      </c>
      <c r="L16" s="499">
        <v>0</v>
      </c>
      <c r="M16" s="499">
        <v>2.3E-3</v>
      </c>
      <c r="N16" s="499">
        <v>0</v>
      </c>
      <c r="O16" s="499">
        <v>0</v>
      </c>
      <c r="P16" s="499">
        <v>0</v>
      </c>
      <c r="Q16" s="499">
        <v>0</v>
      </c>
      <c r="R16" s="500">
        <v>0</v>
      </c>
      <c r="S16" s="501">
        <f t="shared" si="0"/>
        <v>14348685.057315959</v>
      </c>
    </row>
    <row r="17" spans="1:19" s="148" customFormat="1">
      <c r="A17" s="147">
        <v>10</v>
      </c>
      <c r="B17" s="1" t="s">
        <v>102</v>
      </c>
      <c r="C17" s="499">
        <v>0</v>
      </c>
      <c r="D17" s="499">
        <v>0</v>
      </c>
      <c r="E17" s="499">
        <v>0</v>
      </c>
      <c r="F17" s="499">
        <v>0</v>
      </c>
      <c r="G17" s="499">
        <v>0</v>
      </c>
      <c r="H17" s="499">
        <v>0</v>
      </c>
      <c r="I17" s="499">
        <v>0</v>
      </c>
      <c r="J17" s="499">
        <v>0</v>
      </c>
      <c r="K17" s="499">
        <v>0</v>
      </c>
      <c r="L17" s="499">
        <v>0</v>
      </c>
      <c r="M17" s="499">
        <v>21351405.953805</v>
      </c>
      <c r="N17" s="499">
        <v>0</v>
      </c>
      <c r="O17" s="499">
        <v>7977240.0497078998</v>
      </c>
      <c r="P17" s="499">
        <v>0</v>
      </c>
      <c r="Q17" s="499">
        <v>0</v>
      </c>
      <c r="R17" s="500">
        <v>0</v>
      </c>
      <c r="S17" s="501">
        <f t="shared" si="0"/>
        <v>33317266.028366849</v>
      </c>
    </row>
    <row r="18" spans="1:19" s="148" customFormat="1">
      <c r="A18" s="147">
        <v>11</v>
      </c>
      <c r="B18" s="1" t="s">
        <v>103</v>
      </c>
      <c r="C18" s="499">
        <v>0</v>
      </c>
      <c r="D18" s="499">
        <v>0</v>
      </c>
      <c r="E18" s="499">
        <v>0</v>
      </c>
      <c r="F18" s="499">
        <v>0</v>
      </c>
      <c r="G18" s="499">
        <v>0</v>
      </c>
      <c r="H18" s="499">
        <v>0</v>
      </c>
      <c r="I18" s="499">
        <v>0</v>
      </c>
      <c r="J18" s="499">
        <v>0</v>
      </c>
      <c r="K18" s="499">
        <v>0</v>
      </c>
      <c r="L18" s="499">
        <v>0</v>
      </c>
      <c r="M18" s="499">
        <v>25789486.9935623</v>
      </c>
      <c r="N18" s="499">
        <v>25009.5</v>
      </c>
      <c r="O18" s="499">
        <v>7780934.5208828999</v>
      </c>
      <c r="P18" s="499">
        <v>288069.84009999997</v>
      </c>
      <c r="Q18" s="499">
        <v>6739771.0250000004</v>
      </c>
      <c r="R18" s="500">
        <v>0</v>
      </c>
      <c r="S18" s="501">
        <f t="shared" si="0"/>
        <v>54767430.597536653</v>
      </c>
    </row>
    <row r="19" spans="1:19" s="148" customFormat="1">
      <c r="A19" s="147">
        <v>12</v>
      </c>
      <c r="B19" s="1" t="s">
        <v>104</v>
      </c>
      <c r="C19" s="499">
        <v>0</v>
      </c>
      <c r="D19" s="499">
        <v>0</v>
      </c>
      <c r="E19" s="499">
        <v>0</v>
      </c>
      <c r="F19" s="499">
        <v>0</v>
      </c>
      <c r="G19" s="499">
        <v>0</v>
      </c>
      <c r="H19" s="499">
        <v>0</v>
      </c>
      <c r="I19" s="499">
        <v>0</v>
      </c>
      <c r="J19" s="499">
        <v>0</v>
      </c>
      <c r="K19" s="499">
        <v>0</v>
      </c>
      <c r="L19" s="499">
        <v>0</v>
      </c>
      <c r="M19" s="499">
        <v>31748413.537526701</v>
      </c>
      <c r="N19" s="499">
        <v>10849135.44985</v>
      </c>
      <c r="O19" s="499">
        <v>0</v>
      </c>
      <c r="P19" s="499">
        <v>0</v>
      </c>
      <c r="Q19" s="499">
        <v>0</v>
      </c>
      <c r="R19" s="500">
        <v>0</v>
      </c>
      <c r="S19" s="501">
        <f t="shared" si="0"/>
        <v>42597548.987376705</v>
      </c>
    </row>
    <row r="20" spans="1:19" s="148" customFormat="1">
      <c r="A20" s="147">
        <v>13</v>
      </c>
      <c r="B20" s="1" t="s">
        <v>249</v>
      </c>
      <c r="C20" s="499">
        <v>0</v>
      </c>
      <c r="D20" s="499">
        <v>0</v>
      </c>
      <c r="E20" s="499">
        <v>0</v>
      </c>
      <c r="F20" s="499">
        <v>0</v>
      </c>
      <c r="G20" s="499">
        <v>0</v>
      </c>
      <c r="H20" s="499"/>
      <c r="I20" s="499">
        <v>0</v>
      </c>
      <c r="J20" s="499">
        <v>0</v>
      </c>
      <c r="K20" s="499">
        <v>0</v>
      </c>
      <c r="L20" s="499">
        <v>0</v>
      </c>
      <c r="M20" s="499">
        <v>0</v>
      </c>
      <c r="N20" s="499">
        <v>0</v>
      </c>
      <c r="O20" s="499">
        <v>0</v>
      </c>
      <c r="P20" s="499">
        <v>0</v>
      </c>
      <c r="Q20" s="499">
        <v>0</v>
      </c>
      <c r="R20" s="500">
        <v>0</v>
      </c>
      <c r="S20" s="501">
        <f t="shared" si="0"/>
        <v>0</v>
      </c>
    </row>
    <row r="21" spans="1:19" s="148" customFormat="1">
      <c r="A21" s="147">
        <v>14</v>
      </c>
      <c r="B21" s="1" t="s">
        <v>106</v>
      </c>
      <c r="C21" s="499">
        <v>39614981.633500002</v>
      </c>
      <c r="D21" s="499">
        <v>0</v>
      </c>
      <c r="E21" s="499">
        <v>0</v>
      </c>
      <c r="F21" s="499">
        <v>0</v>
      </c>
      <c r="G21" s="499">
        <v>0</v>
      </c>
      <c r="H21" s="499">
        <v>0</v>
      </c>
      <c r="I21" s="499">
        <v>0</v>
      </c>
      <c r="J21" s="499">
        <v>0</v>
      </c>
      <c r="K21" s="499">
        <v>0</v>
      </c>
      <c r="L21" s="499">
        <v>0</v>
      </c>
      <c r="M21" s="499">
        <v>147666247.58653501</v>
      </c>
      <c r="N21" s="499">
        <v>3758961.2212499999</v>
      </c>
      <c r="O21" s="499">
        <v>0</v>
      </c>
      <c r="P21" s="499">
        <v>74852.280000000013</v>
      </c>
      <c r="Q21" s="499">
        <v>17000000</v>
      </c>
      <c r="R21" s="500">
        <v>0</v>
      </c>
      <c r="S21" s="501">
        <f t="shared" si="0"/>
        <v>194037487.22778499</v>
      </c>
    </row>
    <row r="22" spans="1:19" ht="13.5" thickBot="1">
      <c r="A22" s="149"/>
      <c r="B22" s="150" t="s">
        <v>107</v>
      </c>
      <c r="C22" s="270">
        <f>SUM(C8:C21)</f>
        <v>241999756.44350001</v>
      </c>
      <c r="D22" s="270">
        <f t="shared" ref="D22:S22" si="1">SUM(D8:D21)</f>
        <v>0</v>
      </c>
      <c r="E22" s="270">
        <f t="shared" si="1"/>
        <v>123292727.77320001</v>
      </c>
      <c r="F22" s="270">
        <f t="shared" si="1"/>
        <v>0</v>
      </c>
      <c r="G22" s="270">
        <f t="shared" si="1"/>
        <v>39218336.853878602</v>
      </c>
      <c r="H22" s="270">
        <f t="shared" si="1"/>
        <v>91546.459750000009</v>
      </c>
      <c r="I22" s="270">
        <f t="shared" si="1"/>
        <v>2976538.7924918998</v>
      </c>
      <c r="J22" s="270">
        <f t="shared" si="1"/>
        <v>0</v>
      </c>
      <c r="K22" s="270">
        <f t="shared" si="1"/>
        <v>110398234.3631833</v>
      </c>
      <c r="L22" s="270">
        <f t="shared" si="1"/>
        <v>3217115.1449499978</v>
      </c>
      <c r="M22" s="270">
        <f t="shared" si="1"/>
        <v>1234866053.2591505</v>
      </c>
      <c r="N22" s="270">
        <f t="shared" si="1"/>
        <v>84706410.573657721</v>
      </c>
      <c r="O22" s="270">
        <f t="shared" si="1"/>
        <v>15758174.5705908</v>
      </c>
      <c r="P22" s="270">
        <f t="shared" si="1"/>
        <v>374786.15509999997</v>
      </c>
      <c r="Q22" s="270">
        <f t="shared" si="1"/>
        <v>23739771.024999999</v>
      </c>
      <c r="R22" s="270">
        <f t="shared" si="1"/>
        <v>0</v>
      </c>
      <c r="S22" s="502">
        <f t="shared" si="1"/>
        <v>1528238118.7256002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workbookViewId="0">
      <pane xSplit="2" ySplit="6" topLeftCell="T8" activePane="bottomRight" state="frozen"/>
      <selection activeCell="B9" sqref="B9"/>
      <selection pane="topRight" activeCell="B9" sqref="B9"/>
      <selection pane="bottomLeft" activeCell="B9" sqref="B9"/>
      <selection pane="bottomRight" activeCell="W22" sqref="W22"/>
    </sheetView>
  </sheetViews>
  <sheetFormatPr defaultColWidth="9.140625" defaultRowHeight="12.75"/>
  <cols>
    <col min="1" max="1" width="10.5703125" style="4" bestFit="1" customWidth="1"/>
    <col min="2" max="2" width="63.7109375" style="4" bestFit="1" customWidth="1"/>
    <col min="3" max="3" width="19" style="4" customWidth="1"/>
    <col min="4" max="4" width="19.5703125" style="4" customWidth="1"/>
    <col min="5" max="5" width="31.140625" style="4" customWidth="1"/>
    <col min="6" max="6" width="29.140625" style="4" customWidth="1"/>
    <col min="7" max="7" width="28.5703125" style="4" customWidth="1"/>
    <col min="8" max="8" width="26.42578125" style="4" customWidth="1"/>
    <col min="9" max="9" width="23.7109375" style="4" customWidth="1"/>
    <col min="10" max="10" width="21.5703125" style="4" customWidth="1"/>
    <col min="11" max="11" width="15.7109375" style="4" customWidth="1"/>
    <col min="12" max="12" width="13.28515625" style="4" customWidth="1"/>
    <col min="13" max="13" width="20.85546875" style="4" customWidth="1"/>
    <col min="14" max="14" width="19.28515625" style="4" customWidth="1"/>
    <col min="15" max="15" width="18.42578125" style="4" customWidth="1"/>
    <col min="16" max="16" width="19" style="4" customWidth="1"/>
    <col min="17" max="17" width="20.28515625" style="4" customWidth="1"/>
    <col min="18" max="18" width="18" style="4" customWidth="1"/>
    <col min="19" max="19" width="36" style="4" customWidth="1"/>
    <col min="20" max="20" width="26.140625" style="4" customWidth="1"/>
    <col min="21" max="21" width="24.85546875" style="4" customWidth="1"/>
    <col min="22" max="22" width="20" style="4" customWidth="1"/>
    <col min="23" max="16384" width="9.140625" style="48"/>
  </cols>
  <sheetData>
    <row r="1" spans="1:22">
      <c r="A1" s="2" t="s">
        <v>30</v>
      </c>
      <c r="B1" s="4" t="str">
        <f>'Info '!C2</f>
        <v>JSC "BasisBank"</v>
      </c>
    </row>
    <row r="2" spans="1:22">
      <c r="A2" s="2" t="s">
        <v>31</v>
      </c>
      <c r="B2" s="539">
        <v>43921</v>
      </c>
    </row>
    <row r="4" spans="1:22" ht="13.5" thickBot="1">
      <c r="A4" s="4" t="s">
        <v>368</v>
      </c>
      <c r="B4" s="151" t="s">
        <v>93</v>
      </c>
      <c r="V4" s="50" t="s">
        <v>73</v>
      </c>
    </row>
    <row r="5" spans="1:22" ht="12.75" customHeight="1">
      <c r="A5" s="152"/>
      <c r="B5" s="153"/>
      <c r="C5" s="576" t="s">
        <v>279</v>
      </c>
      <c r="D5" s="577"/>
      <c r="E5" s="577"/>
      <c r="F5" s="577"/>
      <c r="G5" s="577"/>
      <c r="H5" s="577"/>
      <c r="I5" s="577"/>
      <c r="J5" s="577"/>
      <c r="K5" s="577"/>
      <c r="L5" s="578"/>
      <c r="M5" s="579" t="s">
        <v>280</v>
      </c>
      <c r="N5" s="580"/>
      <c r="O5" s="580"/>
      <c r="P5" s="580"/>
      <c r="Q5" s="580"/>
      <c r="R5" s="580"/>
      <c r="S5" s="581"/>
      <c r="T5" s="584" t="s">
        <v>366</v>
      </c>
      <c r="U5" s="584" t="s">
        <v>367</v>
      </c>
      <c r="V5" s="582" t="s">
        <v>119</v>
      </c>
    </row>
    <row r="6" spans="1:22" s="99" customFormat="1" ht="102">
      <c r="A6" s="96"/>
      <c r="B6" s="154"/>
      <c r="C6" s="155" t="s">
        <v>108</v>
      </c>
      <c r="D6" s="230" t="s">
        <v>109</v>
      </c>
      <c r="E6" s="176" t="s">
        <v>282</v>
      </c>
      <c r="F6" s="176" t="s">
        <v>283</v>
      </c>
      <c r="G6" s="230" t="s">
        <v>286</v>
      </c>
      <c r="H6" s="230" t="s">
        <v>281</v>
      </c>
      <c r="I6" s="230" t="s">
        <v>110</v>
      </c>
      <c r="J6" s="230" t="s">
        <v>111</v>
      </c>
      <c r="K6" s="156" t="s">
        <v>112</v>
      </c>
      <c r="L6" s="157" t="s">
        <v>113</v>
      </c>
      <c r="M6" s="155" t="s">
        <v>284</v>
      </c>
      <c r="N6" s="156" t="s">
        <v>114</v>
      </c>
      <c r="O6" s="156" t="s">
        <v>115</v>
      </c>
      <c r="P6" s="156" t="s">
        <v>116</v>
      </c>
      <c r="Q6" s="156" t="s">
        <v>117</v>
      </c>
      <c r="R6" s="156" t="s">
        <v>118</v>
      </c>
      <c r="S6" s="256" t="s">
        <v>285</v>
      </c>
      <c r="T6" s="585"/>
      <c r="U6" s="585"/>
      <c r="V6" s="583"/>
    </row>
    <row r="7" spans="1:22" s="148" customFormat="1">
      <c r="A7" s="158">
        <v>1</v>
      </c>
      <c r="B7" s="1" t="s">
        <v>94</v>
      </c>
      <c r="C7" s="503"/>
      <c r="D7" s="499">
        <v>0</v>
      </c>
      <c r="E7" s="499"/>
      <c r="F7" s="499"/>
      <c r="G7" s="499"/>
      <c r="H7" s="499"/>
      <c r="I7" s="499"/>
      <c r="J7" s="499"/>
      <c r="K7" s="499"/>
      <c r="L7" s="504"/>
      <c r="M7" s="503"/>
      <c r="N7" s="499"/>
      <c r="O7" s="499"/>
      <c r="P7" s="499"/>
      <c r="Q7" s="499"/>
      <c r="R7" s="499"/>
      <c r="S7" s="504"/>
      <c r="T7" s="505">
        <v>0</v>
      </c>
      <c r="U7" s="506"/>
      <c r="V7" s="507">
        <f>SUM(C7:S7)</f>
        <v>0</v>
      </c>
    </row>
    <row r="8" spans="1:22" s="148" customFormat="1">
      <c r="A8" s="158">
        <v>2</v>
      </c>
      <c r="B8" s="1" t="s">
        <v>95</v>
      </c>
      <c r="C8" s="503"/>
      <c r="D8" s="499">
        <v>0</v>
      </c>
      <c r="E8" s="499"/>
      <c r="F8" s="499"/>
      <c r="G8" s="499"/>
      <c r="H8" s="499"/>
      <c r="I8" s="499"/>
      <c r="J8" s="499"/>
      <c r="K8" s="499"/>
      <c r="L8" s="504"/>
      <c r="M8" s="503"/>
      <c r="N8" s="499"/>
      <c r="O8" s="499"/>
      <c r="P8" s="499"/>
      <c r="Q8" s="499"/>
      <c r="R8" s="499"/>
      <c r="S8" s="504"/>
      <c r="T8" s="506">
        <v>0</v>
      </c>
      <c r="U8" s="506"/>
      <c r="V8" s="507">
        <f t="shared" ref="V8:V20" si="0">SUM(C8:S8)</f>
        <v>0</v>
      </c>
    </row>
    <row r="9" spans="1:22" s="148" customFormat="1">
      <c r="A9" s="158">
        <v>3</v>
      </c>
      <c r="B9" s="1" t="s">
        <v>272</v>
      </c>
      <c r="C9" s="503"/>
      <c r="D9" s="499">
        <v>0</v>
      </c>
      <c r="E9" s="499"/>
      <c r="F9" s="499"/>
      <c r="G9" s="499"/>
      <c r="H9" s="499"/>
      <c r="I9" s="499"/>
      <c r="J9" s="499"/>
      <c r="K9" s="499"/>
      <c r="L9" s="504"/>
      <c r="M9" s="503"/>
      <c r="N9" s="499"/>
      <c r="O9" s="499"/>
      <c r="P9" s="499"/>
      <c r="Q9" s="499"/>
      <c r="R9" s="499"/>
      <c r="S9" s="504"/>
      <c r="T9" s="506">
        <v>0</v>
      </c>
      <c r="U9" s="506"/>
      <c r="V9" s="507">
        <f>SUM(C9:S9)</f>
        <v>0</v>
      </c>
    </row>
    <row r="10" spans="1:22" s="148" customFormat="1">
      <c r="A10" s="158">
        <v>4</v>
      </c>
      <c r="B10" s="1" t="s">
        <v>96</v>
      </c>
      <c r="C10" s="503"/>
      <c r="D10" s="499">
        <v>0</v>
      </c>
      <c r="E10" s="499"/>
      <c r="F10" s="499"/>
      <c r="G10" s="499"/>
      <c r="H10" s="499"/>
      <c r="I10" s="499"/>
      <c r="J10" s="499"/>
      <c r="K10" s="499"/>
      <c r="L10" s="504"/>
      <c r="M10" s="503"/>
      <c r="N10" s="499"/>
      <c r="O10" s="499"/>
      <c r="P10" s="499"/>
      <c r="Q10" s="499"/>
      <c r="R10" s="499"/>
      <c r="S10" s="504"/>
      <c r="T10" s="506">
        <v>0</v>
      </c>
      <c r="U10" s="506"/>
      <c r="V10" s="507">
        <f t="shared" si="0"/>
        <v>0</v>
      </c>
    </row>
    <row r="11" spans="1:22" s="148" customFormat="1">
      <c r="A11" s="158">
        <v>5</v>
      </c>
      <c r="B11" s="1" t="s">
        <v>97</v>
      </c>
      <c r="C11" s="503"/>
      <c r="D11" s="499">
        <v>0</v>
      </c>
      <c r="E11" s="499"/>
      <c r="F11" s="499"/>
      <c r="G11" s="499"/>
      <c r="H11" s="499"/>
      <c r="I11" s="499"/>
      <c r="J11" s="499"/>
      <c r="K11" s="499"/>
      <c r="L11" s="504"/>
      <c r="M11" s="503"/>
      <c r="N11" s="499"/>
      <c r="O11" s="499"/>
      <c r="P11" s="499"/>
      <c r="Q11" s="499"/>
      <c r="R11" s="499"/>
      <c r="S11" s="504"/>
      <c r="T11" s="506">
        <v>0</v>
      </c>
      <c r="U11" s="506"/>
      <c r="V11" s="507">
        <f t="shared" si="0"/>
        <v>0</v>
      </c>
    </row>
    <row r="12" spans="1:22" s="148" customFormat="1">
      <c r="A12" s="158">
        <v>6</v>
      </c>
      <c r="B12" s="1" t="s">
        <v>98</v>
      </c>
      <c r="C12" s="503"/>
      <c r="D12" s="499">
        <v>0</v>
      </c>
      <c r="E12" s="499"/>
      <c r="F12" s="499"/>
      <c r="G12" s="499"/>
      <c r="H12" s="499"/>
      <c r="I12" s="499"/>
      <c r="J12" s="499"/>
      <c r="K12" s="499"/>
      <c r="L12" s="504"/>
      <c r="M12" s="503"/>
      <c r="N12" s="499"/>
      <c r="O12" s="499"/>
      <c r="P12" s="499"/>
      <c r="Q12" s="499"/>
      <c r="R12" s="499"/>
      <c r="S12" s="504"/>
      <c r="T12" s="506">
        <v>0</v>
      </c>
      <c r="U12" s="506"/>
      <c r="V12" s="507">
        <f t="shared" si="0"/>
        <v>0</v>
      </c>
    </row>
    <row r="13" spans="1:22" s="148" customFormat="1">
      <c r="A13" s="158">
        <v>7</v>
      </c>
      <c r="B13" s="1" t="s">
        <v>99</v>
      </c>
      <c r="C13" s="503"/>
      <c r="D13" s="499">
        <v>93364840.82969439</v>
      </c>
      <c r="E13" s="499"/>
      <c r="F13" s="499"/>
      <c r="G13" s="499"/>
      <c r="H13" s="499"/>
      <c r="I13" s="499"/>
      <c r="J13" s="499"/>
      <c r="K13" s="499"/>
      <c r="L13" s="504"/>
      <c r="M13" s="503"/>
      <c r="N13" s="499"/>
      <c r="O13" s="499"/>
      <c r="P13" s="499"/>
      <c r="Q13" s="499"/>
      <c r="R13" s="499"/>
      <c r="S13" s="504"/>
      <c r="T13" s="506">
        <v>79673019.917939693</v>
      </c>
      <c r="U13" s="506">
        <v>13691820.911754699</v>
      </c>
      <c r="V13" s="507">
        <f t="shared" si="0"/>
        <v>93364840.82969439</v>
      </c>
    </row>
    <row r="14" spans="1:22" s="148" customFormat="1">
      <c r="A14" s="158">
        <v>8</v>
      </c>
      <c r="B14" s="1" t="s">
        <v>100</v>
      </c>
      <c r="C14" s="503"/>
      <c r="D14" s="499">
        <v>234604.08753565</v>
      </c>
      <c r="E14" s="499"/>
      <c r="F14" s="499"/>
      <c r="G14" s="499"/>
      <c r="H14" s="499"/>
      <c r="I14" s="499"/>
      <c r="J14" s="499"/>
      <c r="K14" s="499"/>
      <c r="L14" s="504"/>
      <c r="M14" s="503"/>
      <c r="N14" s="499"/>
      <c r="O14" s="499"/>
      <c r="P14" s="499"/>
      <c r="Q14" s="499"/>
      <c r="R14" s="499"/>
      <c r="S14" s="504"/>
      <c r="T14" s="506">
        <v>159603.60920499999</v>
      </c>
      <c r="U14" s="506">
        <v>75000.478330650003</v>
      </c>
      <c r="V14" s="507">
        <f t="shared" si="0"/>
        <v>234604.08753565</v>
      </c>
    </row>
    <row r="15" spans="1:22" s="148" customFormat="1">
      <c r="A15" s="158">
        <v>9</v>
      </c>
      <c r="B15" s="1" t="s">
        <v>101</v>
      </c>
      <c r="C15" s="503"/>
      <c r="D15" s="499">
        <v>0</v>
      </c>
      <c r="E15" s="499"/>
      <c r="F15" s="499"/>
      <c r="G15" s="499"/>
      <c r="H15" s="499"/>
      <c r="I15" s="499"/>
      <c r="J15" s="499"/>
      <c r="K15" s="499"/>
      <c r="L15" s="504"/>
      <c r="M15" s="503"/>
      <c r="N15" s="499"/>
      <c r="O15" s="499"/>
      <c r="P15" s="499"/>
      <c r="Q15" s="499"/>
      <c r="R15" s="499"/>
      <c r="S15" s="504"/>
      <c r="T15" s="506">
        <v>0</v>
      </c>
      <c r="U15" s="506">
        <v>0</v>
      </c>
      <c r="V15" s="507">
        <f t="shared" si="0"/>
        <v>0</v>
      </c>
    </row>
    <row r="16" spans="1:22" s="148" customFormat="1">
      <c r="A16" s="158">
        <v>10</v>
      </c>
      <c r="B16" s="1" t="s">
        <v>102</v>
      </c>
      <c r="C16" s="503"/>
      <c r="D16" s="499">
        <v>0</v>
      </c>
      <c r="E16" s="499"/>
      <c r="F16" s="499"/>
      <c r="G16" s="499"/>
      <c r="H16" s="499"/>
      <c r="I16" s="499"/>
      <c r="J16" s="499"/>
      <c r="K16" s="499"/>
      <c r="L16" s="504"/>
      <c r="M16" s="503"/>
      <c r="N16" s="499"/>
      <c r="O16" s="499"/>
      <c r="P16" s="499"/>
      <c r="Q16" s="499"/>
      <c r="R16" s="499"/>
      <c r="S16" s="504"/>
      <c r="T16" s="506">
        <v>0</v>
      </c>
      <c r="U16" s="506"/>
      <c r="V16" s="507">
        <f t="shared" si="0"/>
        <v>0</v>
      </c>
    </row>
    <row r="17" spans="1:22" s="148" customFormat="1">
      <c r="A17" s="158">
        <v>11</v>
      </c>
      <c r="B17" s="1" t="s">
        <v>103</v>
      </c>
      <c r="C17" s="503"/>
      <c r="D17" s="499">
        <v>3056343.3628687002</v>
      </c>
      <c r="E17" s="499"/>
      <c r="F17" s="499"/>
      <c r="G17" s="499"/>
      <c r="H17" s="499"/>
      <c r="I17" s="499"/>
      <c r="J17" s="499"/>
      <c r="K17" s="499"/>
      <c r="L17" s="504"/>
      <c r="M17" s="503"/>
      <c r="N17" s="499"/>
      <c r="O17" s="499"/>
      <c r="P17" s="499"/>
      <c r="Q17" s="499"/>
      <c r="R17" s="499"/>
      <c r="S17" s="504"/>
      <c r="T17" s="506">
        <v>3056343.3628687002</v>
      </c>
      <c r="U17" s="506">
        <v>0</v>
      </c>
      <c r="V17" s="507">
        <f t="shared" si="0"/>
        <v>3056343.3628687002</v>
      </c>
    </row>
    <row r="18" spans="1:22" s="148" customFormat="1">
      <c r="A18" s="158">
        <v>12</v>
      </c>
      <c r="B18" s="1" t="s">
        <v>104</v>
      </c>
      <c r="C18" s="503"/>
      <c r="D18" s="499">
        <v>9411451.3107127007</v>
      </c>
      <c r="E18" s="499"/>
      <c r="F18" s="499"/>
      <c r="G18" s="499"/>
      <c r="H18" s="499"/>
      <c r="I18" s="499"/>
      <c r="J18" s="499"/>
      <c r="K18" s="499"/>
      <c r="L18" s="504"/>
      <c r="M18" s="503"/>
      <c r="N18" s="499"/>
      <c r="O18" s="499"/>
      <c r="P18" s="499"/>
      <c r="Q18" s="499"/>
      <c r="R18" s="499"/>
      <c r="S18" s="504"/>
      <c r="T18" s="506">
        <v>7397379.6392294001</v>
      </c>
      <c r="U18" s="506">
        <v>2014071.6714833002</v>
      </c>
      <c r="V18" s="507">
        <f t="shared" si="0"/>
        <v>9411451.3107127007</v>
      </c>
    </row>
    <row r="19" spans="1:22" s="148" customFormat="1">
      <c r="A19" s="158">
        <v>13</v>
      </c>
      <c r="B19" s="1" t="s">
        <v>105</v>
      </c>
      <c r="C19" s="503"/>
      <c r="D19" s="499">
        <v>0</v>
      </c>
      <c r="E19" s="499"/>
      <c r="F19" s="499"/>
      <c r="G19" s="499"/>
      <c r="H19" s="499"/>
      <c r="I19" s="499"/>
      <c r="J19" s="499"/>
      <c r="K19" s="499"/>
      <c r="L19" s="504"/>
      <c r="M19" s="503"/>
      <c r="N19" s="499"/>
      <c r="O19" s="499"/>
      <c r="P19" s="499"/>
      <c r="Q19" s="499"/>
      <c r="R19" s="499"/>
      <c r="S19" s="504"/>
      <c r="T19" s="506">
        <v>0</v>
      </c>
      <c r="U19" s="506"/>
      <c r="V19" s="507">
        <f t="shared" si="0"/>
        <v>0</v>
      </c>
    </row>
    <row r="20" spans="1:22" s="148" customFormat="1">
      <c r="A20" s="158">
        <v>14</v>
      </c>
      <c r="B20" s="1" t="s">
        <v>106</v>
      </c>
      <c r="C20" s="503"/>
      <c r="D20" s="499">
        <v>4479260.2595207002</v>
      </c>
      <c r="E20" s="499"/>
      <c r="F20" s="499"/>
      <c r="G20" s="499"/>
      <c r="H20" s="499"/>
      <c r="I20" s="499"/>
      <c r="J20" s="499"/>
      <c r="K20" s="499"/>
      <c r="L20" s="504"/>
      <c r="M20" s="503"/>
      <c r="N20" s="499"/>
      <c r="O20" s="499"/>
      <c r="P20" s="499"/>
      <c r="Q20" s="499"/>
      <c r="R20" s="499"/>
      <c r="S20" s="504"/>
      <c r="T20" s="506">
        <v>4051813.9504360999</v>
      </c>
      <c r="U20" s="506">
        <v>427446.30908460001</v>
      </c>
      <c r="V20" s="507">
        <f t="shared" si="0"/>
        <v>4479260.2595207002</v>
      </c>
    </row>
    <row r="21" spans="1:22" ht="13.5" thickBot="1">
      <c r="A21" s="149"/>
      <c r="B21" s="159" t="s">
        <v>107</v>
      </c>
      <c r="C21" s="508">
        <f>SUM(C7:C20)</f>
        <v>0</v>
      </c>
      <c r="D21" s="270">
        <f t="shared" ref="D21:V21" si="1">SUM(D7:D20)</f>
        <v>110546499.85033213</v>
      </c>
      <c r="E21" s="270">
        <f t="shared" si="1"/>
        <v>0</v>
      </c>
      <c r="F21" s="270">
        <f t="shared" si="1"/>
        <v>0</v>
      </c>
      <c r="G21" s="270">
        <f t="shared" si="1"/>
        <v>0</v>
      </c>
      <c r="H21" s="270">
        <f t="shared" si="1"/>
        <v>0</v>
      </c>
      <c r="I21" s="270">
        <f t="shared" si="1"/>
        <v>0</v>
      </c>
      <c r="J21" s="270">
        <f t="shared" si="1"/>
        <v>0</v>
      </c>
      <c r="K21" s="270">
        <f t="shared" si="1"/>
        <v>0</v>
      </c>
      <c r="L21" s="509">
        <f t="shared" si="1"/>
        <v>0</v>
      </c>
      <c r="M21" s="508">
        <f t="shared" si="1"/>
        <v>0</v>
      </c>
      <c r="N21" s="270">
        <f t="shared" si="1"/>
        <v>0</v>
      </c>
      <c r="O21" s="270">
        <f t="shared" si="1"/>
        <v>0</v>
      </c>
      <c r="P21" s="270">
        <f t="shared" si="1"/>
        <v>0</v>
      </c>
      <c r="Q21" s="270">
        <f t="shared" si="1"/>
        <v>0</v>
      </c>
      <c r="R21" s="270">
        <f t="shared" si="1"/>
        <v>0</v>
      </c>
      <c r="S21" s="509">
        <f t="shared" si="1"/>
        <v>0</v>
      </c>
      <c r="T21" s="509">
        <f>SUM(T7:T20)</f>
        <v>94338160.479678884</v>
      </c>
      <c r="U21" s="509">
        <f t="shared" si="1"/>
        <v>16208339.370653249</v>
      </c>
      <c r="V21" s="510">
        <f t="shared" si="1"/>
        <v>110546499.85033213</v>
      </c>
    </row>
    <row r="24" spans="1:22">
      <c r="A24" s="7"/>
      <c r="B24" s="7"/>
      <c r="C24" s="76"/>
      <c r="D24" s="76"/>
      <c r="E24" s="76"/>
    </row>
    <row r="25" spans="1:22">
      <c r="A25" s="160"/>
      <c r="B25" s="160"/>
      <c r="C25" s="7"/>
      <c r="D25" s="76"/>
      <c r="E25" s="76"/>
    </row>
    <row r="26" spans="1:22">
      <c r="A26" s="160"/>
      <c r="B26" s="77"/>
      <c r="C26" s="7"/>
      <c r="D26" s="76"/>
      <c r="E26" s="76"/>
    </row>
    <row r="27" spans="1:22">
      <c r="A27" s="160"/>
      <c r="B27" s="160"/>
      <c r="C27" s="7"/>
      <c r="D27" s="76"/>
      <c r="E27" s="76"/>
    </row>
    <row r="28" spans="1:22">
      <c r="A28" s="160"/>
      <c r="B28" s="77"/>
      <c r="C28" s="7"/>
      <c r="D28" s="76"/>
      <c r="E28" s="76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zoomScaleNormal="10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D23" sqref="D23"/>
    </sheetView>
  </sheetViews>
  <sheetFormatPr defaultColWidth="9.140625" defaultRowHeight="12.75"/>
  <cols>
    <col min="1" max="1" width="10.5703125" style="4" bestFit="1" customWidth="1"/>
    <col min="2" max="2" width="101.85546875" style="4" customWidth="1"/>
    <col min="3" max="3" width="13.7109375" style="265" customWidth="1"/>
    <col min="4" max="4" width="14.85546875" style="265" bestFit="1" customWidth="1"/>
    <col min="5" max="5" width="17.7109375" style="265" customWidth="1"/>
    <col min="6" max="6" width="15.85546875" style="265" customWidth="1"/>
    <col min="7" max="7" width="17.42578125" style="265" customWidth="1"/>
    <col min="8" max="8" width="15.28515625" style="265" customWidth="1"/>
    <col min="9" max="16384" width="9.140625" style="48"/>
  </cols>
  <sheetData>
    <row r="1" spans="1:9">
      <c r="A1" s="2" t="s">
        <v>30</v>
      </c>
      <c r="B1" s="4" t="str">
        <f>'Info '!C2</f>
        <v>JSC "BasisBank"</v>
      </c>
    </row>
    <row r="2" spans="1:9">
      <c r="A2" s="2" t="s">
        <v>31</v>
      </c>
      <c r="B2" s="539">
        <v>43921</v>
      </c>
    </row>
    <row r="4" spans="1:9" ht="13.5" thickBot="1">
      <c r="A4" s="2" t="s">
        <v>255</v>
      </c>
      <c r="B4" s="151" t="s">
        <v>378</v>
      </c>
    </row>
    <row r="5" spans="1:9">
      <c r="A5" s="152"/>
      <c r="B5" s="161"/>
      <c r="C5" s="266" t="s">
        <v>0</v>
      </c>
      <c r="D5" s="266" t="s">
        <v>1</v>
      </c>
      <c r="E5" s="266" t="s">
        <v>2</v>
      </c>
      <c r="F5" s="266" t="s">
        <v>3</v>
      </c>
      <c r="G5" s="267" t="s">
        <v>4</v>
      </c>
      <c r="H5" s="268" t="s">
        <v>5</v>
      </c>
      <c r="I5" s="162"/>
    </row>
    <row r="6" spans="1:9" s="162" customFormat="1" ht="12.75" customHeight="1">
      <c r="A6" s="163"/>
      <c r="B6" s="588" t="s">
        <v>254</v>
      </c>
      <c r="C6" s="590" t="s">
        <v>370</v>
      </c>
      <c r="D6" s="592" t="s">
        <v>369</v>
      </c>
      <c r="E6" s="593"/>
      <c r="F6" s="590" t="s">
        <v>374</v>
      </c>
      <c r="G6" s="590" t="s">
        <v>375</v>
      </c>
      <c r="H6" s="586" t="s">
        <v>373</v>
      </c>
    </row>
    <row r="7" spans="1:9" ht="38.25">
      <c r="A7" s="165"/>
      <c r="B7" s="589"/>
      <c r="C7" s="591"/>
      <c r="D7" s="269" t="s">
        <v>372</v>
      </c>
      <c r="E7" s="269" t="s">
        <v>371</v>
      </c>
      <c r="F7" s="591"/>
      <c r="G7" s="591"/>
      <c r="H7" s="587"/>
      <c r="I7" s="162"/>
    </row>
    <row r="8" spans="1:9">
      <c r="A8" s="163">
        <v>1</v>
      </c>
      <c r="B8" s="1" t="s">
        <v>94</v>
      </c>
      <c r="C8" s="511">
        <v>455486191.27059996</v>
      </c>
      <c r="D8" s="512"/>
      <c r="E8" s="511"/>
      <c r="F8" s="511">
        <v>253101416.46059999</v>
      </c>
      <c r="G8" s="513">
        <v>253101416.46059999</v>
      </c>
      <c r="H8" s="271">
        <f>G8/(C8+E8)</f>
        <v>0.5556730836440108</v>
      </c>
    </row>
    <row r="9" spans="1:9" ht="15" customHeight="1">
      <c r="A9" s="163">
        <v>2</v>
      </c>
      <c r="B9" s="1" t="s">
        <v>95</v>
      </c>
      <c r="C9" s="511">
        <v>0</v>
      </c>
      <c r="D9" s="512"/>
      <c r="E9" s="511"/>
      <c r="F9" s="511">
        <v>0</v>
      </c>
      <c r="G9" s="513">
        <v>0</v>
      </c>
      <c r="H9" s="271" t="e">
        <f t="shared" ref="H9:H21" si="0">G9/(C9+E9)</f>
        <v>#DIV/0!</v>
      </c>
    </row>
    <row r="10" spans="1:9">
      <c r="A10" s="163">
        <v>3</v>
      </c>
      <c r="B10" s="1" t="s">
        <v>272</v>
      </c>
      <c r="C10" s="511">
        <v>0</v>
      </c>
      <c r="D10" s="512">
        <v>0</v>
      </c>
      <c r="E10" s="511">
        <v>0</v>
      </c>
      <c r="F10" s="511">
        <v>0</v>
      </c>
      <c r="G10" s="513">
        <v>0</v>
      </c>
      <c r="H10" s="271" t="e">
        <f t="shared" si="0"/>
        <v>#DIV/0!</v>
      </c>
    </row>
    <row r="11" spans="1:9">
      <c r="A11" s="163">
        <v>4</v>
      </c>
      <c r="B11" s="1" t="s">
        <v>96</v>
      </c>
      <c r="C11" s="511">
        <v>0</v>
      </c>
      <c r="D11" s="512"/>
      <c r="E11" s="511"/>
      <c r="F11" s="511">
        <v>0</v>
      </c>
      <c r="G11" s="513">
        <v>0</v>
      </c>
      <c r="H11" s="271" t="e">
        <f t="shared" si="0"/>
        <v>#DIV/0!</v>
      </c>
    </row>
    <row r="12" spans="1:9">
      <c r="A12" s="163">
        <v>5</v>
      </c>
      <c r="B12" s="1" t="s">
        <v>97</v>
      </c>
      <c r="C12" s="511">
        <v>0</v>
      </c>
      <c r="D12" s="512"/>
      <c r="E12" s="511"/>
      <c r="F12" s="511">
        <v>0</v>
      </c>
      <c r="G12" s="513">
        <v>0</v>
      </c>
      <c r="H12" s="271" t="e">
        <f t="shared" si="0"/>
        <v>#DIV/0!</v>
      </c>
    </row>
    <row r="13" spans="1:9">
      <c r="A13" s="163">
        <v>6</v>
      </c>
      <c r="B13" s="1" t="s">
        <v>98</v>
      </c>
      <c r="C13" s="511">
        <v>138299270.70560002</v>
      </c>
      <c r="D13" s="512"/>
      <c r="E13" s="511"/>
      <c r="F13" s="511">
        <v>38767044.986040004</v>
      </c>
      <c r="G13" s="513">
        <v>38767044.986040004</v>
      </c>
      <c r="H13" s="271">
        <f t="shared" si="0"/>
        <v>0.28031272173924954</v>
      </c>
    </row>
    <row r="14" spans="1:9">
      <c r="A14" s="163">
        <v>7</v>
      </c>
      <c r="B14" s="1" t="s">
        <v>99</v>
      </c>
      <c r="C14" s="511">
        <v>741998626.79442155</v>
      </c>
      <c r="D14" s="512">
        <v>113519373.42561549</v>
      </c>
      <c r="E14" s="511">
        <v>69914481.276307717</v>
      </c>
      <c r="F14" s="512">
        <v>811913108.07072926</v>
      </c>
      <c r="G14" s="514">
        <v>718548267.24103487</v>
      </c>
      <c r="H14" s="271">
        <f t="shared" si="0"/>
        <v>0.88500636348691519</v>
      </c>
    </row>
    <row r="15" spans="1:9">
      <c r="A15" s="163">
        <v>8</v>
      </c>
      <c r="B15" s="1" t="s">
        <v>100</v>
      </c>
      <c r="C15" s="511">
        <v>110398234.3631833</v>
      </c>
      <c r="D15" s="512">
        <v>6874420.9163999958</v>
      </c>
      <c r="E15" s="511">
        <v>3387802.3061999977</v>
      </c>
      <c r="F15" s="512">
        <v>85388131.309849977</v>
      </c>
      <c r="G15" s="514">
        <v>85153527.222314328</v>
      </c>
      <c r="H15" s="271">
        <f t="shared" si="0"/>
        <v>0.7483653505722887</v>
      </c>
    </row>
    <row r="16" spans="1:9">
      <c r="A16" s="163">
        <v>9</v>
      </c>
      <c r="B16" s="1" t="s">
        <v>101</v>
      </c>
      <c r="C16" s="511">
        <v>40398788.646670505</v>
      </c>
      <c r="D16" s="512">
        <v>183092.91950000002</v>
      </c>
      <c r="E16" s="511">
        <v>91546.459750000009</v>
      </c>
      <c r="F16" s="512">
        <v>14348685.057315961</v>
      </c>
      <c r="G16" s="514">
        <v>14348685.057315961</v>
      </c>
      <c r="H16" s="271">
        <f t="shared" si="0"/>
        <v>0.35437308729610162</v>
      </c>
    </row>
    <row r="17" spans="1:8">
      <c r="A17" s="163">
        <v>10</v>
      </c>
      <c r="B17" s="1" t="s">
        <v>102</v>
      </c>
      <c r="C17" s="511">
        <v>29328646.0035129</v>
      </c>
      <c r="D17" s="512">
        <v>0</v>
      </c>
      <c r="E17" s="511">
        <v>0</v>
      </c>
      <c r="F17" s="512">
        <v>33317266.028366849</v>
      </c>
      <c r="G17" s="514">
        <v>33317266.028366849</v>
      </c>
      <c r="H17" s="271">
        <f t="shared" si="0"/>
        <v>1.1359974144178426</v>
      </c>
    </row>
    <row r="18" spans="1:8">
      <c r="A18" s="163">
        <v>11</v>
      </c>
      <c r="B18" s="1" t="s">
        <v>103</v>
      </c>
      <c r="C18" s="511">
        <v>40310192.539445199</v>
      </c>
      <c r="D18" s="512">
        <v>626158.68020000018</v>
      </c>
      <c r="E18" s="511">
        <v>313079.34010000009</v>
      </c>
      <c r="F18" s="512">
        <v>54767430.597536653</v>
      </c>
      <c r="G18" s="514">
        <v>51711087.234667957</v>
      </c>
      <c r="H18" s="271">
        <f t="shared" si="0"/>
        <v>1.2729424500320896</v>
      </c>
    </row>
    <row r="19" spans="1:8">
      <c r="A19" s="163">
        <v>12</v>
      </c>
      <c r="B19" s="1" t="s">
        <v>104</v>
      </c>
      <c r="C19" s="511">
        <v>31748413.537526701</v>
      </c>
      <c r="D19" s="512">
        <v>20914310.521000002</v>
      </c>
      <c r="E19" s="511">
        <v>10849135.44985</v>
      </c>
      <c r="F19" s="512">
        <v>42597548.987376705</v>
      </c>
      <c r="G19" s="514">
        <v>33186097.676664002</v>
      </c>
      <c r="H19" s="271">
        <f t="shared" si="0"/>
        <v>0.77906120106812538</v>
      </c>
    </row>
    <row r="20" spans="1:8">
      <c r="A20" s="163">
        <v>13</v>
      </c>
      <c r="B20" s="1" t="s">
        <v>249</v>
      </c>
      <c r="C20" s="511">
        <v>0</v>
      </c>
      <c r="D20" s="512"/>
      <c r="E20" s="511"/>
      <c r="F20" s="512">
        <v>0</v>
      </c>
      <c r="G20" s="514">
        <v>0</v>
      </c>
      <c r="H20" s="271" t="e">
        <f t="shared" si="0"/>
        <v>#DIV/0!</v>
      </c>
    </row>
    <row r="21" spans="1:8">
      <c r="A21" s="163">
        <v>14</v>
      </c>
      <c r="B21" s="1" t="s">
        <v>106</v>
      </c>
      <c r="C21" s="511">
        <v>204281229.22003499</v>
      </c>
      <c r="D21" s="512">
        <v>8094301.4525000006</v>
      </c>
      <c r="E21" s="511">
        <v>3833813.5012499997</v>
      </c>
      <c r="F21" s="512">
        <v>194037487.22778499</v>
      </c>
      <c r="G21" s="514">
        <v>189558226.96826428</v>
      </c>
      <c r="H21" s="271">
        <f t="shared" si="0"/>
        <v>0.91083385655176952</v>
      </c>
    </row>
    <row r="22" spans="1:8" ht="13.5" thickBot="1">
      <c r="A22" s="166"/>
      <c r="B22" s="167" t="s">
        <v>107</v>
      </c>
      <c r="C22" s="270">
        <f>SUM(C8:C21)</f>
        <v>1792249593.0809951</v>
      </c>
      <c r="D22" s="270">
        <f>SUM(D8:D21)</f>
        <v>150211657.91521549</v>
      </c>
      <c r="E22" s="270">
        <f>SUM(E8:E21)</f>
        <v>88389858.333457708</v>
      </c>
      <c r="F22" s="270">
        <f>SUM(F8:F21)</f>
        <v>1528238118.7256002</v>
      </c>
      <c r="G22" s="270">
        <f>SUM(G8:G21)</f>
        <v>1417691618.8752685</v>
      </c>
      <c r="H22" s="272">
        <f>G22/(C22+E22)</f>
        <v>0.75383488196475124</v>
      </c>
    </row>
    <row r="23" spans="1:8">
      <c r="C23" s="599"/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B2" sqref="B2"/>
    </sheetView>
  </sheetViews>
  <sheetFormatPr defaultColWidth="9.140625" defaultRowHeight="12.75"/>
  <cols>
    <col min="1" max="1" width="10.5703125" style="265" bestFit="1" customWidth="1"/>
    <col min="2" max="2" width="104.140625" style="265" customWidth="1"/>
    <col min="3" max="11" width="12.7109375" style="265" customWidth="1"/>
    <col min="12" max="16384" width="9.140625" style="265"/>
  </cols>
  <sheetData>
    <row r="1" spans="1:11">
      <c r="A1" s="265" t="s">
        <v>30</v>
      </c>
      <c r="B1" s="265" t="str">
        <f>'Info '!C2</f>
        <v>JSC "BasisBank"</v>
      </c>
    </row>
    <row r="2" spans="1:11">
      <c r="A2" s="265" t="s">
        <v>31</v>
      </c>
      <c r="B2" s="539">
        <v>43921</v>
      </c>
      <c r="C2" s="286"/>
      <c r="D2" s="286"/>
    </row>
    <row r="3" spans="1:11">
      <c r="B3" s="286"/>
      <c r="C3" s="286"/>
      <c r="D3" s="286"/>
    </row>
    <row r="4" spans="1:11" ht="13.5" thickBot="1">
      <c r="A4" s="265" t="s">
        <v>251</v>
      </c>
      <c r="B4" s="313" t="s">
        <v>379</v>
      </c>
      <c r="C4" s="286"/>
      <c r="D4" s="286"/>
    </row>
    <row r="5" spans="1:11" ht="30" customHeight="1">
      <c r="A5" s="594"/>
      <c r="B5" s="595"/>
      <c r="C5" s="596" t="s">
        <v>431</v>
      </c>
      <c r="D5" s="596"/>
      <c r="E5" s="596"/>
      <c r="F5" s="596" t="s">
        <v>432</v>
      </c>
      <c r="G5" s="596"/>
      <c r="H5" s="596"/>
      <c r="I5" s="596" t="s">
        <v>433</v>
      </c>
      <c r="J5" s="596"/>
      <c r="K5" s="597"/>
    </row>
    <row r="6" spans="1:11">
      <c r="A6" s="287"/>
      <c r="B6" s="288"/>
      <c r="C6" s="55" t="s">
        <v>69</v>
      </c>
      <c r="D6" s="55" t="s">
        <v>70</v>
      </c>
      <c r="E6" s="55" t="s">
        <v>71</v>
      </c>
      <c r="F6" s="55" t="s">
        <v>69</v>
      </c>
      <c r="G6" s="55" t="s">
        <v>70</v>
      </c>
      <c r="H6" s="55" t="s">
        <v>71</v>
      </c>
      <c r="I6" s="55" t="s">
        <v>69</v>
      </c>
      <c r="J6" s="55" t="s">
        <v>70</v>
      </c>
      <c r="K6" s="55" t="s">
        <v>71</v>
      </c>
    </row>
    <row r="7" spans="1:11">
      <c r="A7" s="289" t="s">
        <v>382</v>
      </c>
      <c r="B7" s="290"/>
      <c r="C7" s="290"/>
      <c r="D7" s="290"/>
      <c r="E7" s="290"/>
      <c r="F7" s="290"/>
      <c r="G7" s="290"/>
      <c r="H7" s="290"/>
      <c r="I7" s="290"/>
      <c r="J7" s="290"/>
      <c r="K7" s="291"/>
    </row>
    <row r="8" spans="1:11">
      <c r="A8" s="292">
        <v>1</v>
      </c>
      <c r="B8" s="293" t="s">
        <v>380</v>
      </c>
      <c r="C8" s="515"/>
      <c r="D8" s="515"/>
      <c r="E8" s="515"/>
      <c r="F8" s="516">
        <v>149851888.51769227</v>
      </c>
      <c r="G8" s="516">
        <v>360856306.33145332</v>
      </c>
      <c r="H8" s="516">
        <v>510708194.84914559</v>
      </c>
      <c r="I8" s="516">
        <v>143450735.47681338</v>
      </c>
      <c r="J8" s="516">
        <v>225979422.26882091</v>
      </c>
      <c r="K8" s="517">
        <v>369430157.74563432</v>
      </c>
    </row>
    <row r="9" spans="1:11">
      <c r="A9" s="289" t="s">
        <v>383</v>
      </c>
      <c r="B9" s="290"/>
      <c r="C9" s="518"/>
      <c r="D9" s="518"/>
      <c r="E9" s="518"/>
      <c r="F9" s="518"/>
      <c r="G9" s="518"/>
      <c r="H9" s="518"/>
      <c r="I9" s="518"/>
      <c r="J9" s="518"/>
      <c r="K9" s="519"/>
    </row>
    <row r="10" spans="1:11">
      <c r="A10" s="295">
        <v>2</v>
      </c>
      <c r="B10" s="296" t="s">
        <v>391</v>
      </c>
      <c r="C10" s="520">
        <v>53050475.396258898</v>
      </c>
      <c r="D10" s="521">
        <v>267710125.89893889</v>
      </c>
      <c r="E10" s="521">
        <v>320760601.29519778</v>
      </c>
      <c r="F10" s="521">
        <v>6810500.1210853001</v>
      </c>
      <c r="G10" s="521">
        <v>25179673.469728313</v>
      </c>
      <c r="H10" s="521">
        <v>31990173.590813614</v>
      </c>
      <c r="I10" s="521">
        <v>1348055.2134152702</v>
      </c>
      <c r="J10" s="521">
        <v>4577359.0027875258</v>
      </c>
      <c r="K10" s="522">
        <v>5925414.2162027955</v>
      </c>
    </row>
    <row r="11" spans="1:11">
      <c r="A11" s="295">
        <v>3</v>
      </c>
      <c r="B11" s="296" t="s">
        <v>385</v>
      </c>
      <c r="C11" s="520">
        <v>278440928.30592704</v>
      </c>
      <c r="D11" s="521">
        <v>649728187.34438539</v>
      </c>
      <c r="E11" s="521">
        <v>928169115.65031242</v>
      </c>
      <c r="F11" s="521">
        <v>83392997.616473794</v>
      </c>
      <c r="G11" s="521">
        <v>110113474.03669128</v>
      </c>
      <c r="H11" s="521">
        <v>193506471.65316507</v>
      </c>
      <c r="I11" s="521">
        <v>59710481.787713312</v>
      </c>
      <c r="J11" s="521">
        <v>88492753.09378697</v>
      </c>
      <c r="K11" s="522">
        <v>148203234.88150027</v>
      </c>
    </row>
    <row r="12" spans="1:11">
      <c r="A12" s="295">
        <v>4</v>
      </c>
      <c r="B12" s="296" t="s">
        <v>386</v>
      </c>
      <c r="C12" s="520">
        <v>119820879.1208791</v>
      </c>
      <c r="D12" s="521">
        <v>0</v>
      </c>
      <c r="E12" s="521">
        <v>119820879.1208791</v>
      </c>
      <c r="F12" s="521">
        <v>0</v>
      </c>
      <c r="G12" s="521">
        <v>0</v>
      </c>
      <c r="H12" s="521">
        <v>0</v>
      </c>
      <c r="I12" s="521">
        <v>0</v>
      </c>
      <c r="J12" s="521">
        <v>0</v>
      </c>
      <c r="K12" s="522">
        <v>0</v>
      </c>
    </row>
    <row r="13" spans="1:11">
      <c r="A13" s="295">
        <v>5</v>
      </c>
      <c r="B13" s="296" t="s">
        <v>394</v>
      </c>
      <c r="C13" s="520">
        <v>72952364.202306703</v>
      </c>
      <c r="D13" s="521">
        <v>57943726.318589695</v>
      </c>
      <c r="E13" s="521">
        <v>130896090.5208964</v>
      </c>
      <c r="F13" s="521">
        <v>14050324.573280625</v>
      </c>
      <c r="G13" s="521">
        <v>12554645.896449881</v>
      </c>
      <c r="H13" s="521">
        <v>26604970.469730504</v>
      </c>
      <c r="I13" s="521">
        <v>5606546.2417689292</v>
      </c>
      <c r="J13" s="521">
        <v>4665737.2045112196</v>
      </c>
      <c r="K13" s="522">
        <v>10272283.446280148</v>
      </c>
    </row>
    <row r="14" spans="1:11">
      <c r="A14" s="295">
        <v>6</v>
      </c>
      <c r="B14" s="296" t="s">
        <v>426</v>
      </c>
      <c r="C14" s="520"/>
      <c r="D14" s="521"/>
      <c r="E14" s="521"/>
      <c r="F14" s="521">
        <v>0</v>
      </c>
      <c r="G14" s="521">
        <v>0</v>
      </c>
      <c r="H14" s="521">
        <v>0</v>
      </c>
      <c r="I14" s="521"/>
      <c r="J14" s="521"/>
      <c r="K14" s="522"/>
    </row>
    <row r="15" spans="1:11">
      <c r="A15" s="295">
        <v>7</v>
      </c>
      <c r="B15" s="296" t="s">
        <v>427</v>
      </c>
      <c r="C15" s="520">
        <v>5300800.6595598999</v>
      </c>
      <c r="D15" s="521">
        <v>8117837.0644391999</v>
      </c>
      <c r="E15" s="521">
        <v>13418637.7239991</v>
      </c>
      <c r="F15" s="521">
        <v>2346623.9774724999</v>
      </c>
      <c r="G15" s="521">
        <v>0</v>
      </c>
      <c r="H15" s="521">
        <v>2346623.9774724999</v>
      </c>
      <c r="I15" s="521">
        <v>2346623.9774724999</v>
      </c>
      <c r="J15" s="521">
        <v>0</v>
      </c>
      <c r="K15" s="522">
        <v>2346623.9774724999</v>
      </c>
    </row>
    <row r="16" spans="1:11">
      <c r="A16" s="295">
        <v>8</v>
      </c>
      <c r="B16" s="297" t="s">
        <v>387</v>
      </c>
      <c r="C16" s="520">
        <v>529565447.68493164</v>
      </c>
      <c r="D16" s="521">
        <v>983499876.62635314</v>
      </c>
      <c r="E16" s="521">
        <v>1513065324.3112848</v>
      </c>
      <c r="F16" s="521">
        <v>106600446.28831221</v>
      </c>
      <c r="G16" s="521">
        <v>147847793.40286949</v>
      </c>
      <c r="H16" s="521">
        <v>254448239.69118169</v>
      </c>
      <c r="I16" s="521">
        <v>69011707.22037001</v>
      </c>
      <c r="J16" s="521">
        <v>97735849.301085725</v>
      </c>
      <c r="K16" s="522">
        <v>166747556.52145573</v>
      </c>
    </row>
    <row r="17" spans="1:11">
      <c r="A17" s="289" t="s">
        <v>384</v>
      </c>
      <c r="B17" s="290"/>
      <c r="C17" s="518"/>
      <c r="D17" s="518"/>
      <c r="E17" s="518"/>
      <c r="F17" s="518"/>
      <c r="G17" s="518"/>
      <c r="H17" s="518"/>
      <c r="I17" s="518"/>
      <c r="J17" s="518"/>
      <c r="K17" s="519"/>
    </row>
    <row r="18" spans="1:11">
      <c r="A18" s="295">
        <v>9</v>
      </c>
      <c r="B18" s="296" t="s">
        <v>390</v>
      </c>
      <c r="C18" s="520">
        <v>1900870.2417580001</v>
      </c>
      <c r="D18" s="521">
        <v>0</v>
      </c>
      <c r="E18" s="521">
        <v>1900870.2417580001</v>
      </c>
      <c r="F18" s="521"/>
      <c r="G18" s="521"/>
      <c r="H18" s="521">
        <v>0</v>
      </c>
      <c r="I18" s="521">
        <v>1900870.2417580001</v>
      </c>
      <c r="J18" s="521">
        <v>0</v>
      </c>
      <c r="K18" s="522">
        <v>1900870.2417580001</v>
      </c>
    </row>
    <row r="19" spans="1:11">
      <c r="A19" s="295">
        <v>10</v>
      </c>
      <c r="B19" s="296" t="s">
        <v>428</v>
      </c>
      <c r="C19" s="520">
        <v>436557326.6877116</v>
      </c>
      <c r="D19" s="521">
        <v>644997718.17125404</v>
      </c>
      <c r="E19" s="521">
        <v>1081555044.8589656</v>
      </c>
      <c r="F19" s="521">
        <v>18056959.7822184</v>
      </c>
      <c r="G19" s="521">
        <v>4086452.3233340001</v>
      </c>
      <c r="H19" s="521">
        <v>22143412.105552401</v>
      </c>
      <c r="I19" s="521">
        <v>24458112.823097304</v>
      </c>
      <c r="J19" s="521">
        <v>139584103.44279927</v>
      </c>
      <c r="K19" s="522">
        <v>164042216.26589656</v>
      </c>
    </row>
    <row r="20" spans="1:11">
      <c r="A20" s="295">
        <v>11</v>
      </c>
      <c r="B20" s="296" t="s">
        <v>389</v>
      </c>
      <c r="C20" s="520">
        <v>3697924.7504395</v>
      </c>
      <c r="D20" s="521">
        <v>7602135.7932735002</v>
      </c>
      <c r="E20" s="521">
        <v>11300060.543713</v>
      </c>
      <c r="F20" s="521">
        <v>0</v>
      </c>
      <c r="G20" s="521">
        <v>0</v>
      </c>
      <c r="H20" s="521">
        <v>0</v>
      </c>
      <c r="I20" s="521">
        <v>0</v>
      </c>
      <c r="J20" s="521">
        <v>0</v>
      </c>
      <c r="K20" s="522">
        <v>0</v>
      </c>
    </row>
    <row r="21" spans="1:11" ht="13.5" thickBot="1">
      <c r="A21" s="298">
        <v>12</v>
      </c>
      <c r="B21" s="299" t="s">
        <v>388</v>
      </c>
      <c r="C21" s="523">
        <v>440255251.43815112</v>
      </c>
      <c r="D21" s="524">
        <v>652599853.96452749</v>
      </c>
      <c r="E21" s="523">
        <v>1092855105.4026787</v>
      </c>
      <c r="F21" s="524">
        <v>18056959.7822184</v>
      </c>
      <c r="G21" s="524">
        <v>4086452.3233340001</v>
      </c>
      <c r="H21" s="524">
        <v>22143412.105552401</v>
      </c>
      <c r="I21" s="524">
        <v>24458112.823097304</v>
      </c>
      <c r="J21" s="524">
        <v>139584103.44279927</v>
      </c>
      <c r="K21" s="525">
        <v>164042216.26589656</v>
      </c>
    </row>
    <row r="22" spans="1:11" ht="38.25" customHeight="1" thickBot="1">
      <c r="A22" s="300"/>
      <c r="B22" s="301"/>
      <c r="C22" s="301"/>
      <c r="D22" s="301"/>
      <c r="E22" s="301"/>
      <c r="F22" s="598" t="s">
        <v>430</v>
      </c>
      <c r="G22" s="596"/>
      <c r="H22" s="596"/>
      <c r="I22" s="598" t="s">
        <v>395</v>
      </c>
      <c r="J22" s="596"/>
      <c r="K22" s="597"/>
    </row>
    <row r="23" spans="1:11">
      <c r="A23" s="302">
        <v>13</v>
      </c>
      <c r="B23" s="303" t="s">
        <v>380</v>
      </c>
      <c r="C23" s="304"/>
      <c r="D23" s="304"/>
      <c r="E23" s="304"/>
      <c r="F23" s="526">
        <v>149851888.51769227</v>
      </c>
      <c r="G23" s="526">
        <v>360856306.33145332</v>
      </c>
      <c r="H23" s="526">
        <v>510708194.84914559</v>
      </c>
      <c r="I23" s="526">
        <v>143450735.47681338</v>
      </c>
      <c r="J23" s="526">
        <v>225979422.26882091</v>
      </c>
      <c r="K23" s="527">
        <v>369430157.74563426</v>
      </c>
    </row>
    <row r="24" spans="1:11" ht="13.5" thickBot="1">
      <c r="A24" s="305">
        <v>14</v>
      </c>
      <c r="B24" s="306" t="s">
        <v>392</v>
      </c>
      <c r="C24" s="307"/>
      <c r="D24" s="308"/>
      <c r="E24" s="309"/>
      <c r="F24" s="528">
        <v>88543486.50609383</v>
      </c>
      <c r="G24" s="528">
        <v>143761341.07953545</v>
      </c>
      <c r="H24" s="528">
        <v>232304827.58562928</v>
      </c>
      <c r="I24" s="528">
        <v>44553594.397272706</v>
      </c>
      <c r="J24" s="528">
        <v>24433962.325271428</v>
      </c>
      <c r="K24" s="529">
        <v>41686889.130363926</v>
      </c>
    </row>
    <row r="25" spans="1:11" ht="13.5" thickBot="1">
      <c r="A25" s="310">
        <v>15</v>
      </c>
      <c r="B25" s="311" t="s">
        <v>393</v>
      </c>
      <c r="C25" s="312"/>
      <c r="D25" s="312"/>
      <c r="E25" s="312"/>
      <c r="F25" s="530">
        <v>1.6924100736351624</v>
      </c>
      <c r="G25" s="530">
        <v>2.5101067061680431</v>
      </c>
      <c r="H25" s="530">
        <v>2.1984398695326068</v>
      </c>
      <c r="I25" s="530">
        <v>3.2197342867042518</v>
      </c>
      <c r="J25" s="530">
        <v>9.2485786488708843</v>
      </c>
      <c r="K25" s="531">
        <v>8.8620226995194145</v>
      </c>
    </row>
    <row r="27" spans="1:11" ht="25.5">
      <c r="B27" s="285" t="s">
        <v>429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B2" sqref="B2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2.5703125" style="4" bestFit="1" customWidth="1"/>
    <col min="4" max="4" width="11.42578125" style="4" customWidth="1"/>
    <col min="5" max="5" width="18.28515625" style="4" bestFit="1" customWidth="1"/>
    <col min="6" max="13" width="12.7109375" style="4" customWidth="1"/>
    <col min="14" max="14" width="31" style="4" bestFit="1" customWidth="1"/>
    <col min="15" max="16384" width="9.140625" style="48"/>
  </cols>
  <sheetData>
    <row r="1" spans="1:14">
      <c r="A1" s="4" t="s">
        <v>30</v>
      </c>
      <c r="B1" s="4" t="str">
        <f>'Info '!C2</f>
        <v>JSC "BasisBank"</v>
      </c>
    </row>
    <row r="2" spans="1:14" ht="14.25" customHeight="1">
      <c r="A2" s="4" t="s">
        <v>31</v>
      </c>
      <c r="B2" s="539">
        <v>43921</v>
      </c>
    </row>
    <row r="3" spans="1:14" ht="14.25" customHeight="1"/>
    <row r="4" spans="1:14" ht="13.5" thickBot="1">
      <c r="A4" s="4" t="s">
        <v>267</v>
      </c>
      <c r="B4" s="229" t="s">
        <v>28</v>
      </c>
    </row>
    <row r="5" spans="1:14" s="173" customFormat="1">
      <c r="A5" s="169"/>
      <c r="B5" s="170"/>
      <c r="C5" s="171" t="s">
        <v>0</v>
      </c>
      <c r="D5" s="171" t="s">
        <v>1</v>
      </c>
      <c r="E5" s="171" t="s">
        <v>2</v>
      </c>
      <c r="F5" s="171" t="s">
        <v>3</v>
      </c>
      <c r="G5" s="171" t="s">
        <v>4</v>
      </c>
      <c r="H5" s="171" t="s">
        <v>5</v>
      </c>
      <c r="I5" s="171" t="s">
        <v>8</v>
      </c>
      <c r="J5" s="171" t="s">
        <v>9</v>
      </c>
      <c r="K5" s="171" t="s">
        <v>10</v>
      </c>
      <c r="L5" s="171" t="s">
        <v>11</v>
      </c>
      <c r="M5" s="171" t="s">
        <v>12</v>
      </c>
      <c r="N5" s="172" t="s">
        <v>13</v>
      </c>
    </row>
    <row r="6" spans="1:14" ht="25.5">
      <c r="A6" s="174"/>
      <c r="B6" s="175"/>
      <c r="C6" s="176" t="s">
        <v>266</v>
      </c>
      <c r="D6" s="177" t="s">
        <v>265</v>
      </c>
      <c r="E6" s="178" t="s">
        <v>264</v>
      </c>
      <c r="F6" s="179">
        <v>0</v>
      </c>
      <c r="G6" s="179">
        <v>0.2</v>
      </c>
      <c r="H6" s="179">
        <v>0.35</v>
      </c>
      <c r="I6" s="179">
        <v>0.5</v>
      </c>
      <c r="J6" s="179">
        <v>0.75</v>
      </c>
      <c r="K6" s="179">
        <v>1</v>
      </c>
      <c r="L6" s="179">
        <v>1.5</v>
      </c>
      <c r="M6" s="179">
        <v>2.5</v>
      </c>
      <c r="N6" s="228" t="s">
        <v>278</v>
      </c>
    </row>
    <row r="7" spans="1:14" ht="15">
      <c r="A7" s="180">
        <v>1</v>
      </c>
      <c r="B7" s="181" t="s">
        <v>263</v>
      </c>
      <c r="C7" s="182">
        <f>SUM(C8:C13)</f>
        <v>0</v>
      </c>
      <c r="D7" s="175"/>
      <c r="E7" s="183">
        <f t="shared" ref="E7:M7" si="0">SUM(E8:E13)</f>
        <v>0</v>
      </c>
      <c r="F7" s="184">
        <f>SUM(F8:F13)</f>
        <v>0</v>
      </c>
      <c r="G7" s="184">
        <f t="shared" si="0"/>
        <v>0</v>
      </c>
      <c r="H7" s="184">
        <f t="shared" si="0"/>
        <v>0</v>
      </c>
      <c r="I7" s="184">
        <f t="shared" si="0"/>
        <v>0</v>
      </c>
      <c r="J7" s="184">
        <f t="shared" si="0"/>
        <v>0</v>
      </c>
      <c r="K7" s="184">
        <f t="shared" si="0"/>
        <v>0</v>
      </c>
      <c r="L7" s="184">
        <f t="shared" si="0"/>
        <v>0</v>
      </c>
      <c r="M7" s="184">
        <f t="shared" si="0"/>
        <v>0</v>
      </c>
      <c r="N7" s="185">
        <f>SUM(N8:N13)</f>
        <v>0</v>
      </c>
    </row>
    <row r="8" spans="1:14" ht="14.25">
      <c r="A8" s="180">
        <v>1.1000000000000001</v>
      </c>
      <c r="B8" s="186" t="s">
        <v>261</v>
      </c>
      <c r="C8" s="184">
        <v>0</v>
      </c>
      <c r="D8" s="187">
        <v>0.02</v>
      </c>
      <c r="E8" s="183">
        <f>C8*D8</f>
        <v>0</v>
      </c>
      <c r="F8" s="184"/>
      <c r="G8" s="184"/>
      <c r="H8" s="184"/>
      <c r="I8" s="184"/>
      <c r="J8" s="184"/>
      <c r="K8" s="184"/>
      <c r="L8" s="184"/>
      <c r="M8" s="184"/>
      <c r="N8" s="185">
        <f>SUMPRODUCT($F$6:$M$6,F8:M8)</f>
        <v>0</v>
      </c>
    </row>
    <row r="9" spans="1:14" ht="14.25">
      <c r="A9" s="180">
        <v>1.2</v>
      </c>
      <c r="B9" s="186" t="s">
        <v>260</v>
      </c>
      <c r="C9" s="184">
        <v>0</v>
      </c>
      <c r="D9" s="187">
        <v>0.05</v>
      </c>
      <c r="E9" s="183">
        <f>C9*D9</f>
        <v>0</v>
      </c>
      <c r="F9" s="184"/>
      <c r="G9" s="184"/>
      <c r="H9" s="184"/>
      <c r="I9" s="184"/>
      <c r="J9" s="184"/>
      <c r="K9" s="184"/>
      <c r="L9" s="184"/>
      <c r="M9" s="184"/>
      <c r="N9" s="185">
        <f t="shared" ref="N9:N12" si="1">SUMPRODUCT($F$6:$M$6,F9:M9)</f>
        <v>0</v>
      </c>
    </row>
    <row r="10" spans="1:14" ht="14.25">
      <c r="A10" s="180">
        <v>1.3</v>
      </c>
      <c r="B10" s="186" t="s">
        <v>259</v>
      </c>
      <c r="C10" s="184">
        <v>0</v>
      </c>
      <c r="D10" s="187">
        <v>0.08</v>
      </c>
      <c r="E10" s="183">
        <f>C10*D10</f>
        <v>0</v>
      </c>
      <c r="F10" s="184"/>
      <c r="G10" s="184"/>
      <c r="H10" s="184"/>
      <c r="I10" s="184"/>
      <c r="J10" s="184"/>
      <c r="K10" s="184"/>
      <c r="L10" s="184"/>
      <c r="M10" s="184"/>
      <c r="N10" s="185">
        <f>SUMPRODUCT($F$6:$M$6,F10:M10)</f>
        <v>0</v>
      </c>
    </row>
    <row r="11" spans="1:14" ht="14.25">
      <c r="A11" s="180">
        <v>1.4</v>
      </c>
      <c r="B11" s="186" t="s">
        <v>258</v>
      </c>
      <c r="C11" s="184">
        <v>0</v>
      </c>
      <c r="D11" s="187">
        <v>0.11</v>
      </c>
      <c r="E11" s="183">
        <f>C11*D11</f>
        <v>0</v>
      </c>
      <c r="F11" s="184"/>
      <c r="G11" s="184"/>
      <c r="H11" s="184"/>
      <c r="I11" s="184"/>
      <c r="J11" s="184"/>
      <c r="K11" s="184"/>
      <c r="L11" s="184"/>
      <c r="M11" s="184"/>
      <c r="N11" s="185">
        <f t="shared" si="1"/>
        <v>0</v>
      </c>
    </row>
    <row r="12" spans="1:14" ht="14.25">
      <c r="A12" s="180">
        <v>1.5</v>
      </c>
      <c r="B12" s="186" t="s">
        <v>257</v>
      </c>
      <c r="C12" s="184">
        <v>0</v>
      </c>
      <c r="D12" s="187">
        <v>0.14000000000000001</v>
      </c>
      <c r="E12" s="183">
        <f>C12*D12</f>
        <v>0</v>
      </c>
      <c r="F12" s="184"/>
      <c r="G12" s="184"/>
      <c r="H12" s="184"/>
      <c r="I12" s="184"/>
      <c r="J12" s="184"/>
      <c r="K12" s="184"/>
      <c r="L12" s="184"/>
      <c r="M12" s="184"/>
      <c r="N12" s="185">
        <f t="shared" si="1"/>
        <v>0</v>
      </c>
    </row>
    <row r="13" spans="1:14" ht="14.25">
      <c r="A13" s="180">
        <v>1.6</v>
      </c>
      <c r="B13" s="188" t="s">
        <v>256</v>
      </c>
      <c r="C13" s="184">
        <v>0</v>
      </c>
      <c r="D13" s="189"/>
      <c r="E13" s="184"/>
      <c r="F13" s="184"/>
      <c r="G13" s="184"/>
      <c r="H13" s="184"/>
      <c r="I13" s="184"/>
      <c r="J13" s="184"/>
      <c r="K13" s="184"/>
      <c r="L13" s="184"/>
      <c r="M13" s="184"/>
      <c r="N13" s="185">
        <f>SUMPRODUCT($F$6:$M$6,F13:M13)</f>
        <v>0</v>
      </c>
    </row>
    <row r="14" spans="1:14" ht="15">
      <c r="A14" s="180">
        <v>2</v>
      </c>
      <c r="B14" s="190" t="s">
        <v>262</v>
      </c>
      <c r="C14" s="182">
        <f>SUM(C15:C20)</f>
        <v>0</v>
      </c>
      <c r="D14" s="175"/>
      <c r="E14" s="183">
        <f t="shared" ref="E14:M14" si="2">SUM(E15:E20)</f>
        <v>0</v>
      </c>
      <c r="F14" s="184">
        <f t="shared" si="2"/>
        <v>0</v>
      </c>
      <c r="G14" s="184">
        <f t="shared" si="2"/>
        <v>0</v>
      </c>
      <c r="H14" s="184">
        <f t="shared" si="2"/>
        <v>0</v>
      </c>
      <c r="I14" s="184">
        <f t="shared" si="2"/>
        <v>0</v>
      </c>
      <c r="J14" s="184">
        <f t="shared" si="2"/>
        <v>0</v>
      </c>
      <c r="K14" s="184">
        <f t="shared" si="2"/>
        <v>0</v>
      </c>
      <c r="L14" s="184">
        <f t="shared" si="2"/>
        <v>0</v>
      </c>
      <c r="M14" s="184">
        <f t="shared" si="2"/>
        <v>0</v>
      </c>
      <c r="N14" s="185">
        <f>SUM(N15:N20)</f>
        <v>0</v>
      </c>
    </row>
    <row r="15" spans="1:14" ht="14.25">
      <c r="A15" s="180">
        <v>2.1</v>
      </c>
      <c r="B15" s="188" t="s">
        <v>261</v>
      </c>
      <c r="C15" s="184"/>
      <c r="D15" s="187">
        <v>5.0000000000000001E-3</v>
      </c>
      <c r="E15" s="183">
        <f>C15*D15</f>
        <v>0</v>
      </c>
      <c r="F15" s="184"/>
      <c r="G15" s="184"/>
      <c r="H15" s="184"/>
      <c r="I15" s="184"/>
      <c r="J15" s="184"/>
      <c r="K15" s="184"/>
      <c r="L15" s="184"/>
      <c r="M15" s="184"/>
      <c r="N15" s="185">
        <f>SUMPRODUCT($F$6:$M$6,F15:M15)</f>
        <v>0</v>
      </c>
    </row>
    <row r="16" spans="1:14" ht="14.25">
      <c r="A16" s="180">
        <v>2.2000000000000002</v>
      </c>
      <c r="B16" s="188" t="s">
        <v>260</v>
      </c>
      <c r="C16" s="184"/>
      <c r="D16" s="187">
        <v>0.01</v>
      </c>
      <c r="E16" s="183">
        <f>C16*D16</f>
        <v>0</v>
      </c>
      <c r="F16" s="184"/>
      <c r="G16" s="184"/>
      <c r="H16" s="184"/>
      <c r="I16" s="184"/>
      <c r="J16" s="184"/>
      <c r="K16" s="184"/>
      <c r="L16" s="184"/>
      <c r="M16" s="184"/>
      <c r="N16" s="185">
        <f t="shared" ref="N16:N20" si="3">SUMPRODUCT($F$6:$M$6,F16:M16)</f>
        <v>0</v>
      </c>
    </row>
    <row r="17" spans="1:14" ht="14.25">
      <c r="A17" s="180">
        <v>2.2999999999999998</v>
      </c>
      <c r="B17" s="188" t="s">
        <v>259</v>
      </c>
      <c r="C17" s="184"/>
      <c r="D17" s="187">
        <v>0.02</v>
      </c>
      <c r="E17" s="183">
        <f>C17*D17</f>
        <v>0</v>
      </c>
      <c r="F17" s="184"/>
      <c r="G17" s="184"/>
      <c r="H17" s="184"/>
      <c r="I17" s="184"/>
      <c r="J17" s="184"/>
      <c r="K17" s="184"/>
      <c r="L17" s="184"/>
      <c r="M17" s="184"/>
      <c r="N17" s="185">
        <f t="shared" si="3"/>
        <v>0</v>
      </c>
    </row>
    <row r="18" spans="1:14" ht="14.25">
      <c r="A18" s="180">
        <v>2.4</v>
      </c>
      <c r="B18" s="188" t="s">
        <v>258</v>
      </c>
      <c r="C18" s="184"/>
      <c r="D18" s="187">
        <v>0.03</v>
      </c>
      <c r="E18" s="183">
        <f>C18*D18</f>
        <v>0</v>
      </c>
      <c r="F18" s="184"/>
      <c r="G18" s="184"/>
      <c r="H18" s="184"/>
      <c r="I18" s="184"/>
      <c r="J18" s="184"/>
      <c r="K18" s="184"/>
      <c r="L18" s="184"/>
      <c r="M18" s="184"/>
      <c r="N18" s="185">
        <f t="shared" si="3"/>
        <v>0</v>
      </c>
    </row>
    <row r="19" spans="1:14" ht="14.25">
      <c r="A19" s="180">
        <v>2.5</v>
      </c>
      <c r="B19" s="188" t="s">
        <v>257</v>
      </c>
      <c r="C19" s="184"/>
      <c r="D19" s="187">
        <v>0.04</v>
      </c>
      <c r="E19" s="183">
        <f>C19*D19</f>
        <v>0</v>
      </c>
      <c r="F19" s="184"/>
      <c r="G19" s="184"/>
      <c r="H19" s="184"/>
      <c r="I19" s="184"/>
      <c r="J19" s="184"/>
      <c r="K19" s="184"/>
      <c r="L19" s="184"/>
      <c r="M19" s="184"/>
      <c r="N19" s="185">
        <f t="shared" si="3"/>
        <v>0</v>
      </c>
    </row>
    <row r="20" spans="1:14" ht="14.25">
      <c r="A20" s="180">
        <v>2.6</v>
      </c>
      <c r="B20" s="188" t="s">
        <v>256</v>
      </c>
      <c r="C20" s="184"/>
      <c r="D20" s="189"/>
      <c r="E20" s="191"/>
      <c r="F20" s="184"/>
      <c r="G20" s="184"/>
      <c r="H20" s="184"/>
      <c r="I20" s="184"/>
      <c r="J20" s="184"/>
      <c r="K20" s="184"/>
      <c r="L20" s="184"/>
      <c r="M20" s="184"/>
      <c r="N20" s="185">
        <f t="shared" si="3"/>
        <v>0</v>
      </c>
    </row>
    <row r="21" spans="1:14" ht="15.75" thickBot="1">
      <c r="A21" s="192"/>
      <c r="B21" s="193" t="s">
        <v>107</v>
      </c>
      <c r="C21" s="168">
        <f>C14+C7</f>
        <v>0</v>
      </c>
      <c r="D21" s="194"/>
      <c r="E21" s="195">
        <f>E14+E7</f>
        <v>0</v>
      </c>
      <c r="F21" s="196">
        <f>F7+F14</f>
        <v>0</v>
      </c>
      <c r="G21" s="196">
        <f t="shared" ref="G21:L21" si="4">G7+G14</f>
        <v>0</v>
      </c>
      <c r="H21" s="196">
        <f t="shared" si="4"/>
        <v>0</v>
      </c>
      <c r="I21" s="196">
        <f t="shared" si="4"/>
        <v>0</v>
      </c>
      <c r="J21" s="196">
        <f t="shared" si="4"/>
        <v>0</v>
      </c>
      <c r="K21" s="196">
        <f t="shared" si="4"/>
        <v>0</v>
      </c>
      <c r="L21" s="196">
        <f t="shared" si="4"/>
        <v>0</v>
      </c>
      <c r="M21" s="196">
        <f>M7+M14</f>
        <v>0</v>
      </c>
      <c r="N21" s="197">
        <f>N14+N7</f>
        <v>0</v>
      </c>
    </row>
    <row r="22" spans="1:14">
      <c r="E22" s="198"/>
      <c r="F22" s="198"/>
      <c r="G22" s="198"/>
      <c r="H22" s="198"/>
      <c r="I22" s="198"/>
      <c r="J22" s="198"/>
      <c r="K22" s="198"/>
      <c r="L22" s="198"/>
      <c r="M22" s="198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zoomScale="90" zoomScaleNormal="90" workbookViewId="0">
      <selection activeCell="B3" sqref="B3"/>
    </sheetView>
  </sheetViews>
  <sheetFormatPr defaultRowHeight="15"/>
  <cols>
    <col min="1" max="1" width="11.42578125" customWidth="1"/>
    <col min="2" max="2" width="76.85546875" style="349" customWidth="1"/>
    <col min="3" max="3" width="22.85546875" customWidth="1"/>
  </cols>
  <sheetData>
    <row r="1" spans="1:3">
      <c r="A1" s="2" t="s">
        <v>30</v>
      </c>
      <c r="B1" t="str">
        <f>'Info '!C2</f>
        <v>JSC "BasisBank"</v>
      </c>
    </row>
    <row r="2" spans="1:3">
      <c r="A2" s="2" t="s">
        <v>31</v>
      </c>
      <c r="B2" s="539">
        <v>43921</v>
      </c>
    </row>
    <row r="3" spans="1:3">
      <c r="A3" s="4"/>
      <c r="B3"/>
    </row>
    <row r="4" spans="1:3">
      <c r="A4" s="4" t="s">
        <v>434</v>
      </c>
      <c r="B4" t="s">
        <v>435</v>
      </c>
    </row>
    <row r="5" spans="1:3">
      <c r="A5" s="350" t="s">
        <v>436</v>
      </c>
      <c r="B5" s="351"/>
      <c r="C5" s="352"/>
    </row>
    <row r="6" spans="1:3" ht="24">
      <c r="A6" s="353">
        <v>1</v>
      </c>
      <c r="B6" s="354" t="s">
        <v>487</v>
      </c>
      <c r="C6" s="355">
        <v>1779794050.0672829</v>
      </c>
    </row>
    <row r="7" spans="1:3">
      <c r="A7" s="353">
        <v>2</v>
      </c>
      <c r="B7" s="354" t="s">
        <v>437</v>
      </c>
      <c r="C7" s="355">
        <v>-11613647.709999999</v>
      </c>
    </row>
    <row r="8" spans="1:3" ht="24">
      <c r="A8" s="356">
        <v>3</v>
      </c>
      <c r="B8" s="357" t="s">
        <v>438</v>
      </c>
      <c r="C8" s="355">
        <v>1768180402.3572829</v>
      </c>
    </row>
    <row r="9" spans="1:3">
      <c r="A9" s="350" t="s">
        <v>439</v>
      </c>
      <c r="B9" s="351"/>
      <c r="C9" s="358"/>
    </row>
    <row r="10" spans="1:3" ht="24">
      <c r="A10" s="359">
        <v>4</v>
      </c>
      <c r="B10" s="360" t="s">
        <v>440</v>
      </c>
      <c r="C10" s="355"/>
    </row>
    <row r="11" spans="1:3">
      <c r="A11" s="359">
        <v>5</v>
      </c>
      <c r="B11" s="361" t="s">
        <v>441</v>
      </c>
      <c r="C11" s="355"/>
    </row>
    <row r="12" spans="1:3">
      <c r="A12" s="359" t="s">
        <v>442</v>
      </c>
      <c r="B12" s="361" t="s">
        <v>443</v>
      </c>
      <c r="C12" s="355">
        <v>0</v>
      </c>
    </row>
    <row r="13" spans="1:3" ht="24">
      <c r="A13" s="362">
        <v>6</v>
      </c>
      <c r="B13" s="360" t="s">
        <v>444</v>
      </c>
      <c r="C13" s="355"/>
    </row>
    <row r="14" spans="1:3">
      <c r="A14" s="362">
        <v>7</v>
      </c>
      <c r="B14" s="363" t="s">
        <v>445</v>
      </c>
      <c r="C14" s="355"/>
    </row>
    <row r="15" spans="1:3">
      <c r="A15" s="364">
        <v>8</v>
      </c>
      <c r="B15" s="365" t="s">
        <v>446</v>
      </c>
      <c r="C15" s="355"/>
    </row>
    <row r="16" spans="1:3">
      <c r="A16" s="362">
        <v>9</v>
      </c>
      <c r="B16" s="363" t="s">
        <v>447</v>
      </c>
      <c r="C16" s="355"/>
    </row>
    <row r="17" spans="1:3">
      <c r="A17" s="362">
        <v>10</v>
      </c>
      <c r="B17" s="363" t="s">
        <v>448</v>
      </c>
      <c r="C17" s="355"/>
    </row>
    <row r="18" spans="1:3">
      <c r="A18" s="366">
        <v>11</v>
      </c>
      <c r="B18" s="367" t="s">
        <v>449</v>
      </c>
      <c r="C18" s="368">
        <v>0</v>
      </c>
    </row>
    <row r="19" spans="1:3">
      <c r="A19" s="369" t="s">
        <v>450</v>
      </c>
      <c r="B19" s="370"/>
      <c r="C19" s="371"/>
    </row>
    <row r="20" spans="1:3" ht="24">
      <c r="A20" s="372">
        <v>12</v>
      </c>
      <c r="B20" s="360" t="s">
        <v>451</v>
      </c>
      <c r="C20" s="355"/>
    </row>
    <row r="21" spans="1:3">
      <c r="A21" s="372">
        <v>13</v>
      </c>
      <c r="B21" s="360" t="s">
        <v>452</v>
      </c>
      <c r="C21" s="355"/>
    </row>
    <row r="22" spans="1:3">
      <c r="A22" s="372">
        <v>14</v>
      </c>
      <c r="B22" s="360" t="s">
        <v>453</v>
      </c>
      <c r="C22" s="355"/>
    </row>
    <row r="23" spans="1:3" ht="24">
      <c r="A23" s="372" t="s">
        <v>454</v>
      </c>
      <c r="B23" s="360" t="s">
        <v>455</v>
      </c>
      <c r="C23" s="355"/>
    </row>
    <row r="24" spans="1:3">
      <c r="A24" s="372">
        <v>15</v>
      </c>
      <c r="B24" s="360" t="s">
        <v>456</v>
      </c>
      <c r="C24" s="355"/>
    </row>
    <row r="25" spans="1:3">
      <c r="A25" s="372" t="s">
        <v>457</v>
      </c>
      <c r="B25" s="360" t="s">
        <v>458</v>
      </c>
      <c r="C25" s="355"/>
    </row>
    <row r="26" spans="1:3">
      <c r="A26" s="373">
        <v>16</v>
      </c>
      <c r="B26" s="374" t="s">
        <v>459</v>
      </c>
      <c r="C26" s="368">
        <v>0</v>
      </c>
    </row>
    <row r="27" spans="1:3">
      <c r="A27" s="350" t="s">
        <v>460</v>
      </c>
      <c r="B27" s="351"/>
      <c r="C27" s="358"/>
    </row>
    <row r="28" spans="1:3">
      <c r="A28" s="375">
        <v>17</v>
      </c>
      <c r="B28" s="361" t="s">
        <v>461</v>
      </c>
      <c r="C28" s="355"/>
    </row>
    <row r="29" spans="1:3">
      <c r="A29" s="375">
        <v>18</v>
      </c>
      <c r="B29" s="361" t="s">
        <v>462</v>
      </c>
      <c r="C29" s="355"/>
    </row>
    <row r="30" spans="1:3">
      <c r="A30" s="373">
        <v>19</v>
      </c>
      <c r="B30" s="374" t="s">
        <v>463</v>
      </c>
      <c r="C30" s="368">
        <v>0</v>
      </c>
    </row>
    <row r="31" spans="1:3">
      <c r="A31" s="350" t="s">
        <v>464</v>
      </c>
      <c r="B31" s="351"/>
      <c r="C31" s="358"/>
    </row>
    <row r="32" spans="1:3" ht="24">
      <c r="A32" s="375" t="s">
        <v>465</v>
      </c>
      <c r="B32" s="360" t="s">
        <v>466</v>
      </c>
      <c r="C32" s="376"/>
    </row>
    <row r="33" spans="1:3">
      <c r="A33" s="375" t="s">
        <v>467</v>
      </c>
      <c r="B33" s="361" t="s">
        <v>468</v>
      </c>
      <c r="C33" s="376"/>
    </row>
    <row r="34" spans="1:3">
      <c r="A34" s="350" t="s">
        <v>469</v>
      </c>
      <c r="B34" s="351"/>
      <c r="C34" s="358"/>
    </row>
    <row r="35" spans="1:3">
      <c r="A35" s="377">
        <v>20</v>
      </c>
      <c r="B35" s="378" t="s">
        <v>470</v>
      </c>
      <c r="C35" s="368">
        <v>206517106.97999999</v>
      </c>
    </row>
    <row r="36" spans="1:3">
      <c r="A36" s="373">
        <v>21</v>
      </c>
      <c r="B36" s="374" t="s">
        <v>471</v>
      </c>
      <c r="C36" s="368">
        <v>1768180402.3572829</v>
      </c>
    </row>
    <row r="37" spans="1:3">
      <c r="A37" s="350" t="s">
        <v>472</v>
      </c>
      <c r="B37" s="351"/>
      <c r="C37" s="358"/>
    </row>
    <row r="38" spans="1:3">
      <c r="A38" s="373">
        <v>22</v>
      </c>
      <c r="B38" s="374" t="s">
        <v>472</v>
      </c>
      <c r="C38" s="532">
        <v>0.11679640081106986</v>
      </c>
    </row>
    <row r="39" spans="1:3">
      <c r="A39" s="350" t="s">
        <v>473</v>
      </c>
      <c r="B39" s="351"/>
      <c r="C39" s="358"/>
    </row>
    <row r="40" spans="1:3">
      <c r="A40" s="379" t="s">
        <v>474</v>
      </c>
      <c r="B40" s="360" t="s">
        <v>475</v>
      </c>
      <c r="C40" s="376"/>
    </row>
    <row r="41" spans="1:3" ht="24">
      <c r="A41" s="380" t="s">
        <v>476</v>
      </c>
      <c r="B41" s="354" t="s">
        <v>477</v>
      </c>
      <c r="C41" s="376"/>
    </row>
    <row r="43" spans="1:3">
      <c r="B43" s="349" t="s">
        <v>488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Normal="10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/>
    </sheetView>
  </sheetViews>
  <sheetFormatPr defaultColWidth="9.140625" defaultRowHeight="14.25"/>
  <cols>
    <col min="1" max="1" width="9.5703125" style="3" bestFit="1" customWidth="1"/>
    <col min="2" max="2" width="86" style="3" customWidth="1"/>
    <col min="3" max="3" width="12.7109375" style="3" customWidth="1"/>
    <col min="4" max="7" width="12.7109375" style="4" customWidth="1"/>
    <col min="8" max="13" width="6.7109375" style="5" customWidth="1"/>
    <col min="14" max="16384" width="9.140625" style="5"/>
  </cols>
  <sheetData>
    <row r="1" spans="1:8">
      <c r="A1" s="2" t="s">
        <v>30</v>
      </c>
      <c r="B1" s="3" t="str">
        <f>'Info '!C2</f>
        <v>JSC "BasisBank"</v>
      </c>
    </row>
    <row r="2" spans="1:8">
      <c r="A2" s="2" t="s">
        <v>31</v>
      </c>
      <c r="B2" s="538">
        <v>43921</v>
      </c>
      <c r="C2" s="6"/>
      <c r="D2" s="7"/>
      <c r="E2" s="7"/>
      <c r="F2" s="7"/>
      <c r="G2" s="7"/>
      <c r="H2" s="8"/>
    </row>
    <row r="3" spans="1:8">
      <c r="A3" s="2"/>
      <c r="B3" s="6"/>
      <c r="C3" s="6"/>
      <c r="D3" s="7"/>
      <c r="E3" s="7"/>
      <c r="F3" s="7"/>
      <c r="G3" s="7"/>
      <c r="H3" s="8"/>
    </row>
    <row r="4" spans="1:8" ht="15" thickBot="1">
      <c r="A4" s="9" t="s">
        <v>142</v>
      </c>
      <c r="B4" s="10" t="s">
        <v>141</v>
      </c>
      <c r="C4" s="10"/>
      <c r="D4" s="10"/>
      <c r="E4" s="10"/>
      <c r="F4" s="10"/>
      <c r="G4" s="10"/>
      <c r="H4" s="8"/>
    </row>
    <row r="5" spans="1:8">
      <c r="A5" s="11" t="s">
        <v>6</v>
      </c>
      <c r="B5" s="12"/>
      <c r="C5" s="401">
        <v>43921</v>
      </c>
      <c r="D5" s="402">
        <v>43830</v>
      </c>
      <c r="E5" s="402">
        <v>43738</v>
      </c>
      <c r="F5" s="402">
        <v>43646</v>
      </c>
      <c r="G5" s="403">
        <v>43555</v>
      </c>
    </row>
    <row r="6" spans="1:8">
      <c r="B6" s="211" t="s">
        <v>140</v>
      </c>
      <c r="C6" s="294"/>
      <c r="D6" s="294"/>
      <c r="E6" s="294"/>
      <c r="F6" s="294"/>
      <c r="G6" s="319"/>
    </row>
    <row r="7" spans="1:8">
      <c r="A7" s="13"/>
      <c r="B7" s="212" t="s">
        <v>134</v>
      </c>
      <c r="C7" s="294"/>
      <c r="D7" s="294"/>
      <c r="E7" s="294"/>
      <c r="F7" s="294"/>
      <c r="G7" s="319"/>
    </row>
    <row r="8" spans="1:8" ht="15">
      <c r="A8" s="343">
        <v>1</v>
      </c>
      <c r="B8" s="14" t="s">
        <v>139</v>
      </c>
      <c r="C8" s="404">
        <v>206517106.97999999</v>
      </c>
      <c r="D8" s="405">
        <v>229020832.70999998</v>
      </c>
      <c r="E8" s="405">
        <v>218750973.47</v>
      </c>
      <c r="F8" s="405">
        <v>210197881.79999998</v>
      </c>
      <c r="G8" s="406">
        <v>209924565.16999999</v>
      </c>
    </row>
    <row r="9" spans="1:8" ht="15">
      <c r="A9" s="343">
        <v>2</v>
      </c>
      <c r="B9" s="14" t="s">
        <v>138</v>
      </c>
      <c r="C9" s="404">
        <v>206517106.97999999</v>
      </c>
      <c r="D9" s="405">
        <v>229020832.70999998</v>
      </c>
      <c r="E9" s="405">
        <v>218750973.47</v>
      </c>
      <c r="F9" s="405">
        <v>210197881.79999998</v>
      </c>
      <c r="G9" s="406">
        <v>209924565.16999999</v>
      </c>
    </row>
    <row r="10" spans="1:8" ht="15">
      <c r="A10" s="343">
        <v>3</v>
      </c>
      <c r="B10" s="14" t="s">
        <v>137</v>
      </c>
      <c r="C10" s="404">
        <v>240031437.33189449</v>
      </c>
      <c r="D10" s="405">
        <v>258633011.39696059</v>
      </c>
      <c r="E10" s="405">
        <v>248732469.75277609</v>
      </c>
      <c r="F10" s="405">
        <v>225806272.84884182</v>
      </c>
      <c r="G10" s="406">
        <v>224305045.36071205</v>
      </c>
    </row>
    <row r="11" spans="1:8" ht="15">
      <c r="A11" s="344"/>
      <c r="B11" s="211" t="s">
        <v>136</v>
      </c>
      <c r="C11" s="294"/>
      <c r="D11" s="294"/>
      <c r="E11" s="294"/>
      <c r="F11" s="294"/>
      <c r="G11" s="319"/>
    </row>
    <row r="12" spans="1:8" ht="15" customHeight="1">
      <c r="A12" s="343">
        <v>4</v>
      </c>
      <c r="B12" s="14" t="s">
        <v>268</v>
      </c>
      <c r="C12" s="407">
        <v>1513604140.1932437</v>
      </c>
      <c r="D12" s="405">
        <v>1359785587.2047498</v>
      </c>
      <c r="E12" s="405">
        <v>1344638132.5189607</v>
      </c>
      <c r="F12" s="405">
        <v>1354642967.9517217</v>
      </c>
      <c r="G12" s="406">
        <v>1243022792.4400394</v>
      </c>
    </row>
    <row r="13" spans="1:8" ht="15">
      <c r="A13" s="344"/>
      <c r="B13" s="211" t="s">
        <v>135</v>
      </c>
      <c r="C13" s="294"/>
      <c r="D13" s="294"/>
      <c r="E13" s="294"/>
      <c r="F13" s="294"/>
      <c r="G13" s="319"/>
    </row>
    <row r="14" spans="1:8" s="17" customFormat="1" ht="15">
      <c r="A14" s="343"/>
      <c r="B14" s="212" t="s">
        <v>480</v>
      </c>
      <c r="C14" s="283"/>
      <c r="D14" s="15"/>
      <c r="E14" s="15"/>
      <c r="F14" s="15"/>
      <c r="G14" s="16"/>
    </row>
    <row r="15" spans="1:8" ht="15">
      <c r="A15" s="345">
        <v>5</v>
      </c>
      <c r="B15" s="14" t="str">
        <f>"Common equity Tier 1 ratio &gt;="&amp;ROUND('9.1. Capital Requirements'!C19*100, 2)&amp;"%"</f>
        <v>Common equity Tier 1 ratio &gt;=5.42%</v>
      </c>
      <c r="C15" s="408">
        <v>0.13644063298719156</v>
      </c>
      <c r="D15" s="409">
        <v>0.16842422427846718</v>
      </c>
      <c r="E15" s="409">
        <v>0.16268389850004153</v>
      </c>
      <c r="F15" s="409">
        <v>0.15516847374022708</v>
      </c>
      <c r="G15" s="410">
        <v>0.16888231370071702</v>
      </c>
    </row>
    <row r="16" spans="1:8" ht="15" customHeight="1">
      <c r="A16" s="345">
        <v>6</v>
      </c>
      <c r="B16" s="14" t="str">
        <f>"Tier 1 ratio &gt;="&amp;ROUND('9.1. Capital Requirements'!C20*100, 2)&amp;"%"</f>
        <v>Tier 1 ratio &gt;=7.23%</v>
      </c>
      <c r="C16" s="408">
        <v>0.13644063298719156</v>
      </c>
      <c r="D16" s="409">
        <v>0.16842422427846718</v>
      </c>
      <c r="E16" s="409">
        <v>0.16268389850004153</v>
      </c>
      <c r="F16" s="409">
        <v>0.15516847374022708</v>
      </c>
      <c r="G16" s="410">
        <v>0.16888231370071702</v>
      </c>
    </row>
    <row r="17" spans="1:7" ht="15">
      <c r="A17" s="345">
        <v>7</v>
      </c>
      <c r="B17" s="14" t="str">
        <f>"Total Regulatory Capital ratio &gt;="&amp;ROUND('9.1. Capital Requirements'!C21*100,2)&amp;"%"</f>
        <v>Total Regulatory Capital ratio &gt;=12.3%</v>
      </c>
      <c r="C17" s="408">
        <v>0.15858270399633642</v>
      </c>
      <c r="D17" s="409">
        <v>0.19020131837742218</v>
      </c>
      <c r="E17" s="409">
        <v>0.18498097275198963</v>
      </c>
      <c r="F17" s="409">
        <v>0.16669061752136108</v>
      </c>
      <c r="G17" s="410">
        <v>0.18045127307794884</v>
      </c>
    </row>
    <row r="18" spans="1:7" ht="15">
      <c r="A18" s="344"/>
      <c r="B18" s="213" t="s">
        <v>133</v>
      </c>
      <c r="C18" s="411"/>
      <c r="D18" s="411"/>
      <c r="E18" s="411"/>
      <c r="F18" s="411"/>
      <c r="G18" s="412"/>
    </row>
    <row r="19" spans="1:7" ht="15" customHeight="1">
      <c r="A19" s="346">
        <v>8</v>
      </c>
      <c r="B19" s="14" t="s">
        <v>132</v>
      </c>
      <c r="C19" s="413">
        <v>7.0799938834958109E-2</v>
      </c>
      <c r="D19" s="414">
        <v>7.4598491471317488E-2</v>
      </c>
      <c r="E19" s="414">
        <v>7.547097025976339E-2</v>
      </c>
      <c r="F19" s="414">
        <v>7.5940988753890257E-2</v>
      </c>
      <c r="G19" s="415">
        <v>7.5984220434931665E-2</v>
      </c>
    </row>
    <row r="20" spans="1:7" ht="15">
      <c r="A20" s="346">
        <v>9</v>
      </c>
      <c r="B20" s="14" t="s">
        <v>131</v>
      </c>
      <c r="C20" s="413">
        <v>4.0223945394480869E-2</v>
      </c>
      <c r="D20" s="414">
        <v>3.7182167425987976E-2</v>
      </c>
      <c r="E20" s="414">
        <v>3.6969661371401834E-2</v>
      </c>
      <c r="F20" s="414">
        <v>3.6859486558429445E-2</v>
      </c>
      <c r="G20" s="415">
        <v>3.6769033292426312E-2</v>
      </c>
    </row>
    <row r="21" spans="1:7" ht="15">
      <c r="A21" s="346">
        <v>10</v>
      </c>
      <c r="B21" s="14" t="s">
        <v>130</v>
      </c>
      <c r="C21" s="413">
        <v>1.7400885598260491E-2</v>
      </c>
      <c r="D21" s="414">
        <v>2.3781958508763735E-2</v>
      </c>
      <c r="E21" s="414">
        <v>2.3868923491411873E-2</v>
      </c>
      <c r="F21" s="414">
        <v>2.3658601903984815E-2</v>
      </c>
      <c r="G21" s="415">
        <v>2.4997713503312775E-2</v>
      </c>
    </row>
    <row r="22" spans="1:7" ht="15">
      <c r="A22" s="346">
        <v>11</v>
      </c>
      <c r="B22" s="14" t="s">
        <v>129</v>
      </c>
      <c r="C22" s="413">
        <v>3.0575993440477244E-2</v>
      </c>
      <c r="D22" s="414">
        <v>3.7416324045329519E-2</v>
      </c>
      <c r="E22" s="414">
        <v>3.8501308888361549E-2</v>
      </c>
      <c r="F22" s="414">
        <v>3.9081502195460818E-2</v>
      </c>
      <c r="G22" s="415">
        <v>3.921518714250536E-2</v>
      </c>
    </row>
    <row r="23" spans="1:7" ht="15">
      <c r="A23" s="346">
        <v>12</v>
      </c>
      <c r="B23" s="14" t="s">
        <v>273</v>
      </c>
      <c r="C23" s="413">
        <v>-5.3841947238291776E-2</v>
      </c>
      <c r="D23" s="414">
        <v>1.6603306420514993E-2</v>
      </c>
      <c r="E23" s="414">
        <v>1.3115457441101678E-2</v>
      </c>
      <c r="F23" s="414">
        <v>8.8224157700059289E-3</v>
      </c>
      <c r="G23" s="415">
        <v>6.4927878416268497E-3</v>
      </c>
    </row>
    <row r="24" spans="1:7" ht="15">
      <c r="A24" s="346">
        <v>13</v>
      </c>
      <c r="B24" s="14" t="s">
        <v>274</v>
      </c>
      <c r="C24" s="413">
        <v>-0.37960631663543476</v>
      </c>
      <c r="D24" s="414">
        <v>0.10984023371340056</v>
      </c>
      <c r="E24" s="414">
        <v>8.5606706722938825E-2</v>
      </c>
      <c r="F24" s="414">
        <v>5.6594468017330063E-2</v>
      </c>
      <c r="G24" s="415">
        <v>4.0940796990077043E-2</v>
      </c>
    </row>
    <row r="25" spans="1:7" ht="15">
      <c r="A25" s="344"/>
      <c r="B25" s="213" t="s">
        <v>353</v>
      </c>
      <c r="C25" s="411"/>
      <c r="D25" s="411"/>
      <c r="E25" s="411"/>
      <c r="F25" s="411"/>
      <c r="G25" s="412"/>
    </row>
    <row r="26" spans="1:7" ht="15">
      <c r="A26" s="346">
        <v>14</v>
      </c>
      <c r="B26" s="14" t="s">
        <v>128</v>
      </c>
      <c r="C26" s="413">
        <v>5.303639470575567E-2</v>
      </c>
      <c r="D26" s="414">
        <v>3.8814743834182715E-2</v>
      </c>
      <c r="E26" s="414">
        <v>5.5721109754603086E-2</v>
      </c>
      <c r="F26" s="414">
        <v>6.1735153385548892E-2</v>
      </c>
      <c r="G26" s="415">
        <v>5.1365467993012871E-2</v>
      </c>
    </row>
    <row r="27" spans="1:7" ht="15" customHeight="1">
      <c r="A27" s="346">
        <v>15</v>
      </c>
      <c r="B27" s="14" t="s">
        <v>127</v>
      </c>
      <c r="C27" s="413">
        <v>6.1956797060720319E-2</v>
      </c>
      <c r="D27" s="414">
        <v>3.8608235866513921E-2</v>
      </c>
      <c r="E27" s="414">
        <v>4.3655364173270726E-2</v>
      </c>
      <c r="F27" s="414">
        <v>4.4811190972136233E-2</v>
      </c>
      <c r="G27" s="415">
        <v>4.2657769061922722E-2</v>
      </c>
    </row>
    <row r="28" spans="1:7" ht="15">
      <c r="A28" s="346">
        <v>16</v>
      </c>
      <c r="B28" s="14" t="s">
        <v>126</v>
      </c>
      <c r="C28" s="413">
        <v>0.59136987562684029</v>
      </c>
      <c r="D28" s="414">
        <v>0.55866720046453433</v>
      </c>
      <c r="E28" s="414">
        <v>0.57216847691981376</v>
      </c>
      <c r="F28" s="414">
        <v>0.63594775124018077</v>
      </c>
      <c r="G28" s="415">
        <v>0.63382651535182211</v>
      </c>
    </row>
    <row r="29" spans="1:7" ht="15" customHeight="1">
      <c r="A29" s="346">
        <v>17</v>
      </c>
      <c r="B29" s="14" t="s">
        <v>125</v>
      </c>
      <c r="C29" s="413">
        <v>0.57251364771530533</v>
      </c>
      <c r="D29" s="414">
        <v>0.54521103035847407</v>
      </c>
      <c r="E29" s="414">
        <v>0.56591274924137691</v>
      </c>
      <c r="F29" s="414">
        <v>0.56707310144366196</v>
      </c>
      <c r="G29" s="415">
        <v>0.5616304094212704</v>
      </c>
    </row>
    <row r="30" spans="1:7" ht="15">
      <c r="A30" s="346">
        <v>18</v>
      </c>
      <c r="B30" s="14" t="s">
        <v>124</v>
      </c>
      <c r="C30" s="413">
        <v>0.11012236161272641</v>
      </c>
      <c r="D30" s="414">
        <v>9.0015197420837273E-2</v>
      </c>
      <c r="E30" s="414">
        <v>3.1148089287758179E-2</v>
      </c>
      <c r="F30" s="414">
        <v>3.5633842070909527E-2</v>
      </c>
      <c r="G30" s="415">
        <v>1.7273363159113694E-2</v>
      </c>
    </row>
    <row r="31" spans="1:7" ht="15" customHeight="1">
      <c r="A31" s="344"/>
      <c r="B31" s="213" t="s">
        <v>354</v>
      </c>
      <c r="C31" s="411"/>
      <c r="D31" s="411"/>
      <c r="E31" s="411"/>
      <c r="F31" s="411"/>
      <c r="G31" s="412"/>
    </row>
    <row r="32" spans="1:7" ht="15" customHeight="1">
      <c r="A32" s="346">
        <v>19</v>
      </c>
      <c r="B32" s="14" t="s">
        <v>123</v>
      </c>
      <c r="C32" s="413">
        <v>0.28384706777695884</v>
      </c>
      <c r="D32" s="413">
        <v>0.28866582898190268</v>
      </c>
      <c r="E32" s="413">
        <v>0.32566285220930696</v>
      </c>
      <c r="F32" s="413">
        <v>0.31966287607294513</v>
      </c>
      <c r="G32" s="416">
        <v>0.29841612350315833</v>
      </c>
    </row>
    <row r="33" spans="1:7" ht="15" customHeight="1">
      <c r="A33" s="346">
        <v>20</v>
      </c>
      <c r="B33" s="14" t="s">
        <v>122</v>
      </c>
      <c r="C33" s="413">
        <v>0.67564734044270991</v>
      </c>
      <c r="D33" s="413">
        <v>0.65081832892319491</v>
      </c>
      <c r="E33" s="413">
        <v>0.68484755651922413</v>
      </c>
      <c r="F33" s="413">
        <v>0.6868560771496518</v>
      </c>
      <c r="G33" s="416">
        <v>0.69071091957128494</v>
      </c>
    </row>
    <row r="34" spans="1:7" ht="15" customHeight="1">
      <c r="A34" s="346">
        <v>21</v>
      </c>
      <c r="B34" s="14" t="s">
        <v>121</v>
      </c>
      <c r="C34" s="413">
        <v>0.22087661990105109</v>
      </c>
      <c r="D34" s="413">
        <v>0.2203742753075271</v>
      </c>
      <c r="E34" s="413">
        <v>0.22502680483253343</v>
      </c>
      <c r="F34" s="413">
        <v>0.23356354242549265</v>
      </c>
      <c r="G34" s="416">
        <v>0.2457060145826058</v>
      </c>
    </row>
    <row r="35" spans="1:7" ht="15" customHeight="1">
      <c r="A35" s="347"/>
      <c r="B35" s="213" t="s">
        <v>397</v>
      </c>
      <c r="C35" s="294"/>
      <c r="D35" s="294"/>
      <c r="E35" s="294"/>
      <c r="F35" s="294"/>
      <c r="G35" s="319"/>
    </row>
    <row r="36" spans="1:7" ht="15">
      <c r="A36" s="346">
        <v>22</v>
      </c>
      <c r="B36" s="14" t="s">
        <v>380</v>
      </c>
      <c r="C36" s="417">
        <v>510708194.84914559</v>
      </c>
      <c r="D36" s="418">
        <v>465115398.83957189</v>
      </c>
      <c r="E36" s="418">
        <v>461494515.50930411</v>
      </c>
      <c r="F36" s="418">
        <v>425348002.45933306</v>
      </c>
      <c r="G36" s="419">
        <v>369765654.24648392</v>
      </c>
    </row>
    <row r="37" spans="1:7" ht="15" customHeight="1">
      <c r="A37" s="346">
        <v>23</v>
      </c>
      <c r="B37" s="14" t="s">
        <v>392</v>
      </c>
      <c r="C37" s="417">
        <v>232304827.58562928</v>
      </c>
      <c r="D37" s="420">
        <v>212250100.1957415</v>
      </c>
      <c r="E37" s="420">
        <v>232894584.11591014</v>
      </c>
      <c r="F37" s="420">
        <v>211554191.77801499</v>
      </c>
      <c r="G37" s="421">
        <v>210151384.32850733</v>
      </c>
    </row>
    <row r="38" spans="1:7" ht="15.75" thickBot="1">
      <c r="A38" s="348">
        <v>24</v>
      </c>
      <c r="B38" s="214" t="s">
        <v>381</v>
      </c>
      <c r="C38" s="422">
        <v>2.1984398695326068</v>
      </c>
      <c r="D38" s="423">
        <v>2.1913553793879612</v>
      </c>
      <c r="E38" s="423">
        <v>1.9815596711326753</v>
      </c>
      <c r="F38" s="423">
        <v>2.0105865021367819</v>
      </c>
      <c r="G38" s="424">
        <v>1.759520430607626</v>
      </c>
    </row>
    <row r="39" spans="1:7">
      <c r="A39" s="18"/>
    </row>
    <row r="40" spans="1:7" ht="38.25">
      <c r="B40" s="285" t="s">
        <v>481</v>
      </c>
    </row>
    <row r="41" spans="1:7" ht="51">
      <c r="B41" s="285" t="s">
        <v>396</v>
      </c>
    </row>
    <row r="43" spans="1:7">
      <c r="B43" s="28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pane xSplit="1" ySplit="5" topLeftCell="B25" activePane="bottomRight" state="frozen"/>
      <selection activeCell="B9" sqref="B9"/>
      <selection pane="topRight" activeCell="B9" sqref="B9"/>
      <selection pane="bottomLeft" activeCell="B9" sqref="B9"/>
      <selection pane="bottomRight" activeCell="D38" sqref="D38"/>
    </sheetView>
  </sheetViews>
  <sheetFormatPr defaultColWidth="9.140625" defaultRowHeight="14.25"/>
  <cols>
    <col min="1" max="1" width="9.5703125" style="4" bestFit="1" customWidth="1"/>
    <col min="2" max="2" width="55.140625" style="4" bestFit="1" customWidth="1"/>
    <col min="3" max="3" width="11.7109375" style="4" customWidth="1"/>
    <col min="4" max="4" width="13.28515625" style="4" customWidth="1"/>
    <col min="5" max="5" width="14.5703125" style="4" customWidth="1"/>
    <col min="6" max="6" width="11.7109375" style="4" customWidth="1"/>
    <col min="7" max="7" width="13.7109375" style="4" customWidth="1"/>
    <col min="8" max="8" width="14.5703125" style="4" customWidth="1"/>
    <col min="9" max="16384" width="9.140625" style="5"/>
  </cols>
  <sheetData>
    <row r="1" spans="1:8">
      <c r="A1" s="2" t="s">
        <v>30</v>
      </c>
      <c r="B1" s="4" t="str">
        <f>'Info '!C2</f>
        <v>JSC "BasisBank"</v>
      </c>
    </row>
    <row r="2" spans="1:8">
      <c r="A2" s="2" t="s">
        <v>31</v>
      </c>
      <c r="B2" s="538">
        <v>43921</v>
      </c>
    </row>
    <row r="3" spans="1:8">
      <c r="A3" s="2"/>
    </row>
    <row r="4" spans="1:8" ht="15" thickBot="1">
      <c r="A4" s="19" t="s">
        <v>32</v>
      </c>
      <c r="B4" s="20" t="s">
        <v>33</v>
      </c>
      <c r="C4" s="19"/>
      <c r="D4" s="21"/>
      <c r="E4" s="21"/>
      <c r="F4" s="22"/>
      <c r="G4" s="22"/>
      <c r="H4" s="23" t="s">
        <v>73</v>
      </c>
    </row>
    <row r="5" spans="1:8">
      <c r="A5" s="24"/>
      <c r="B5" s="25"/>
      <c r="C5" s="542" t="s">
        <v>68</v>
      </c>
      <c r="D5" s="543"/>
      <c r="E5" s="544"/>
      <c r="F5" s="542" t="s">
        <v>72</v>
      </c>
      <c r="G5" s="543"/>
      <c r="H5" s="545"/>
    </row>
    <row r="6" spans="1:8">
      <c r="A6" s="26" t="s">
        <v>6</v>
      </c>
      <c r="B6" s="27" t="s">
        <v>34</v>
      </c>
      <c r="C6" s="28" t="s">
        <v>69</v>
      </c>
      <c r="D6" s="28" t="s">
        <v>70</v>
      </c>
      <c r="E6" s="28" t="s">
        <v>71</v>
      </c>
      <c r="F6" s="28" t="s">
        <v>69</v>
      </c>
      <c r="G6" s="28" t="s">
        <v>70</v>
      </c>
      <c r="H6" s="29" t="s">
        <v>71</v>
      </c>
    </row>
    <row r="7" spans="1:8">
      <c r="A7" s="26">
        <v>1</v>
      </c>
      <c r="B7" s="30" t="s">
        <v>35</v>
      </c>
      <c r="C7" s="31">
        <v>17224582.48</v>
      </c>
      <c r="D7" s="31">
        <v>22065399.153499998</v>
      </c>
      <c r="E7" s="32">
        <v>39289981.633499995</v>
      </c>
      <c r="F7" s="33">
        <v>18628495.300000001</v>
      </c>
      <c r="G7" s="34">
        <v>19873843.5352</v>
      </c>
      <c r="H7" s="35">
        <v>38502338.835199997</v>
      </c>
    </row>
    <row r="8" spans="1:8">
      <c r="A8" s="26">
        <v>2</v>
      </c>
      <c r="B8" s="30" t="s">
        <v>36</v>
      </c>
      <c r="C8" s="31">
        <v>5474285.6399999997</v>
      </c>
      <c r="D8" s="31">
        <v>253123629.48210001</v>
      </c>
      <c r="E8" s="32">
        <v>258597915.1221</v>
      </c>
      <c r="F8" s="33">
        <v>10930254.85</v>
      </c>
      <c r="G8" s="34">
        <v>169097110.336</v>
      </c>
      <c r="H8" s="35">
        <v>180027365.18599999</v>
      </c>
    </row>
    <row r="9" spans="1:8">
      <c r="A9" s="26">
        <v>3</v>
      </c>
      <c r="B9" s="30" t="s">
        <v>37</v>
      </c>
      <c r="C9" s="31">
        <v>23230408.870000001</v>
      </c>
      <c r="D9" s="31">
        <v>114714793.005</v>
      </c>
      <c r="E9" s="32">
        <v>137945201.875</v>
      </c>
      <c r="F9" s="33">
        <v>7415782.21</v>
      </c>
      <c r="G9" s="34">
        <v>20250507.760700002</v>
      </c>
      <c r="H9" s="35">
        <v>27666289.970700003</v>
      </c>
    </row>
    <row r="10" spans="1:8">
      <c r="A10" s="26">
        <v>4</v>
      </c>
      <c r="B10" s="30" t="s">
        <v>38</v>
      </c>
      <c r="C10" s="31">
        <v>0</v>
      </c>
      <c r="D10" s="31">
        <v>0</v>
      </c>
      <c r="E10" s="32">
        <v>0</v>
      </c>
      <c r="F10" s="33">
        <v>0</v>
      </c>
      <c r="G10" s="34">
        <v>0</v>
      </c>
      <c r="H10" s="35">
        <v>0</v>
      </c>
    </row>
    <row r="11" spans="1:8">
      <c r="A11" s="26">
        <v>5</v>
      </c>
      <c r="B11" s="30" t="s">
        <v>39</v>
      </c>
      <c r="C11" s="31">
        <v>200149887.96999997</v>
      </c>
      <c r="D11" s="31">
        <v>6437620</v>
      </c>
      <c r="E11" s="32">
        <v>206587507.96999997</v>
      </c>
      <c r="F11" s="33">
        <v>182859429.44</v>
      </c>
      <c r="G11" s="34">
        <v>0</v>
      </c>
      <c r="H11" s="35">
        <v>182859429.44</v>
      </c>
    </row>
    <row r="12" spans="1:8">
      <c r="A12" s="26">
        <v>6.1</v>
      </c>
      <c r="B12" s="36" t="s">
        <v>40</v>
      </c>
      <c r="C12" s="31">
        <v>452215337.93000001</v>
      </c>
      <c r="D12" s="31">
        <v>654446435.04550004</v>
      </c>
      <c r="E12" s="32">
        <v>1106661772.9755001</v>
      </c>
      <c r="F12" s="33">
        <v>340671709.92000002</v>
      </c>
      <c r="G12" s="34">
        <v>589684321.31289995</v>
      </c>
      <c r="H12" s="35">
        <v>930356031.2328999</v>
      </c>
    </row>
    <row r="13" spans="1:8">
      <c r="A13" s="26">
        <v>6.2</v>
      </c>
      <c r="B13" s="36" t="s">
        <v>41</v>
      </c>
      <c r="C13" s="31">
        <v>-21876995.448199999</v>
      </c>
      <c r="D13" s="31">
        <v>-46688223.434900001</v>
      </c>
      <c r="E13" s="32">
        <v>-68565218.883100003</v>
      </c>
      <c r="F13" s="33">
        <v>-10317398.891800001</v>
      </c>
      <c r="G13" s="34">
        <v>-29369513.833900001</v>
      </c>
      <c r="H13" s="35">
        <v>-39686912.725700006</v>
      </c>
    </row>
    <row r="14" spans="1:8">
      <c r="A14" s="26">
        <v>6</v>
      </c>
      <c r="B14" s="30" t="s">
        <v>42</v>
      </c>
      <c r="C14" s="32">
        <v>430338342.48180002</v>
      </c>
      <c r="D14" s="32">
        <v>607758211.61059999</v>
      </c>
      <c r="E14" s="32">
        <v>1038096554.0924001</v>
      </c>
      <c r="F14" s="32">
        <v>330354311.02820003</v>
      </c>
      <c r="G14" s="32">
        <v>560314807.47899997</v>
      </c>
      <c r="H14" s="35">
        <v>890669118.5072</v>
      </c>
    </row>
    <row r="15" spans="1:8">
      <c r="A15" s="26">
        <v>7</v>
      </c>
      <c r="B15" s="30" t="s">
        <v>43</v>
      </c>
      <c r="C15" s="31">
        <v>6585945.6899999995</v>
      </c>
      <c r="D15" s="31">
        <v>4269368.5839</v>
      </c>
      <c r="E15" s="32">
        <v>10855314.273899999</v>
      </c>
      <c r="F15" s="33">
        <v>4009952.0200000005</v>
      </c>
      <c r="G15" s="34">
        <v>3164134.4096999997</v>
      </c>
      <c r="H15" s="35">
        <v>7174086.4297000002</v>
      </c>
    </row>
    <row r="16" spans="1:8">
      <c r="A16" s="26">
        <v>8</v>
      </c>
      <c r="B16" s="30" t="s">
        <v>201</v>
      </c>
      <c r="C16" s="31">
        <v>13252947.763</v>
      </c>
      <c r="D16" s="31" t="s">
        <v>489</v>
      </c>
      <c r="E16" s="32">
        <v>13252947.763</v>
      </c>
      <c r="F16" s="33">
        <v>8203543.7599999998</v>
      </c>
      <c r="G16" s="34">
        <v>0</v>
      </c>
      <c r="H16" s="35">
        <v>8203543.7599999998</v>
      </c>
    </row>
    <row r="17" spans="1:8">
      <c r="A17" s="26">
        <v>9</v>
      </c>
      <c r="B17" s="30" t="s">
        <v>44</v>
      </c>
      <c r="C17" s="31">
        <v>17062704.219999999</v>
      </c>
      <c r="D17" s="31">
        <v>0</v>
      </c>
      <c r="E17" s="32">
        <v>17062704.219999999</v>
      </c>
      <c r="F17" s="33">
        <v>6362704.2200000007</v>
      </c>
      <c r="G17" s="34">
        <v>0</v>
      </c>
      <c r="H17" s="35">
        <v>6362704.2200000007</v>
      </c>
    </row>
    <row r="18" spans="1:8">
      <c r="A18" s="26">
        <v>10</v>
      </c>
      <c r="B18" s="30" t="s">
        <v>45</v>
      </c>
      <c r="C18" s="31">
        <v>32696644</v>
      </c>
      <c r="D18" s="31" t="s">
        <v>489</v>
      </c>
      <c r="E18" s="32">
        <v>32696644</v>
      </c>
      <c r="F18" s="33">
        <v>31217448.620000001</v>
      </c>
      <c r="G18" s="34">
        <v>0</v>
      </c>
      <c r="H18" s="35">
        <v>31217448.620000001</v>
      </c>
    </row>
    <row r="19" spans="1:8">
      <c r="A19" s="26">
        <v>11</v>
      </c>
      <c r="B19" s="30" t="s">
        <v>46</v>
      </c>
      <c r="C19" s="31">
        <v>7322879.3975999989</v>
      </c>
      <c r="D19" s="31">
        <v>544230.87910000002</v>
      </c>
      <c r="E19" s="32">
        <v>7867110.2766999993</v>
      </c>
      <c r="F19" s="33">
        <v>7391984.0580000002</v>
      </c>
      <c r="G19" s="34">
        <v>5454976.2148000002</v>
      </c>
      <c r="H19" s="35">
        <v>12846960.2728</v>
      </c>
    </row>
    <row r="20" spans="1:8">
      <c r="A20" s="26">
        <v>12</v>
      </c>
      <c r="B20" s="38" t="s">
        <v>47</v>
      </c>
      <c r="C20" s="32">
        <v>753338628.51240015</v>
      </c>
      <c r="D20" s="32">
        <v>1008913252.7141999</v>
      </c>
      <c r="E20" s="32">
        <v>1762251881.2266002</v>
      </c>
      <c r="F20" s="32">
        <v>607373905.50620008</v>
      </c>
      <c r="G20" s="32">
        <v>778155379.73539996</v>
      </c>
      <c r="H20" s="35">
        <v>1385529285.2416</v>
      </c>
    </row>
    <row r="21" spans="1:8">
      <c r="A21" s="26"/>
      <c r="B21" s="27" t="s">
        <v>48</v>
      </c>
      <c r="C21" s="39"/>
      <c r="D21" s="39"/>
      <c r="E21" s="39"/>
      <c r="F21" s="40"/>
      <c r="G21" s="41"/>
      <c r="H21" s="42"/>
    </row>
    <row r="22" spans="1:8">
      <c r="A22" s="26">
        <v>13</v>
      </c>
      <c r="B22" s="30" t="s">
        <v>49</v>
      </c>
      <c r="C22" s="31">
        <v>30101144.460000001</v>
      </c>
      <c r="D22" s="31">
        <v>25454100</v>
      </c>
      <c r="E22" s="32">
        <v>55555244.460000001</v>
      </c>
      <c r="F22" s="33">
        <v>18801144.460000001</v>
      </c>
      <c r="G22" s="34">
        <v>3926390</v>
      </c>
      <c r="H22" s="35">
        <v>22727534.460000001</v>
      </c>
    </row>
    <row r="23" spans="1:8">
      <c r="A23" s="26">
        <v>14</v>
      </c>
      <c r="B23" s="30" t="s">
        <v>50</v>
      </c>
      <c r="C23" s="31">
        <v>114946620.40000001</v>
      </c>
      <c r="D23" s="31">
        <v>103418053.46329999</v>
      </c>
      <c r="E23" s="32">
        <v>218364673.8633</v>
      </c>
      <c r="F23" s="33">
        <v>121126166.25</v>
      </c>
      <c r="G23" s="34">
        <v>65099911.4353</v>
      </c>
      <c r="H23" s="35">
        <v>186226077.68529999</v>
      </c>
    </row>
    <row r="24" spans="1:8">
      <c r="A24" s="26">
        <v>15</v>
      </c>
      <c r="B24" s="30" t="s">
        <v>51</v>
      </c>
      <c r="C24" s="31">
        <v>36394345.299999997</v>
      </c>
      <c r="D24" s="31">
        <v>134481219.77630001</v>
      </c>
      <c r="E24" s="32">
        <v>170875565.07630002</v>
      </c>
      <c r="F24" s="33">
        <v>43422229.170000002</v>
      </c>
      <c r="G24" s="34">
        <v>110784571.90889999</v>
      </c>
      <c r="H24" s="35">
        <v>154206801.07889998</v>
      </c>
    </row>
    <row r="25" spans="1:8">
      <c r="A25" s="26">
        <v>16</v>
      </c>
      <c r="B25" s="30" t="s">
        <v>52</v>
      </c>
      <c r="C25" s="31">
        <v>79472915.609999999</v>
      </c>
      <c r="D25" s="31">
        <v>372619671.4562</v>
      </c>
      <c r="E25" s="32">
        <v>452092587.06620002</v>
      </c>
      <c r="F25" s="33">
        <v>115946754.64</v>
      </c>
      <c r="G25" s="34">
        <v>272591124.33399999</v>
      </c>
      <c r="H25" s="35">
        <v>388537878.97399998</v>
      </c>
    </row>
    <row r="26" spans="1:8">
      <c r="A26" s="26">
        <v>17</v>
      </c>
      <c r="B26" s="30" t="s">
        <v>53</v>
      </c>
      <c r="C26" s="39">
        <v>0</v>
      </c>
      <c r="D26" s="39">
        <v>0</v>
      </c>
      <c r="E26" s="32">
        <v>0</v>
      </c>
      <c r="F26" s="40">
        <v>0</v>
      </c>
      <c r="G26" s="41">
        <v>0</v>
      </c>
      <c r="H26" s="35">
        <v>0</v>
      </c>
    </row>
    <row r="27" spans="1:8">
      <c r="A27" s="26">
        <v>18</v>
      </c>
      <c r="B27" s="30" t="s">
        <v>54</v>
      </c>
      <c r="C27" s="31">
        <v>226561221.43000001</v>
      </c>
      <c r="D27" s="31">
        <v>374446116.64659995</v>
      </c>
      <c r="E27" s="32">
        <v>601007338.07659996</v>
      </c>
      <c r="F27" s="33">
        <v>48655000</v>
      </c>
      <c r="G27" s="34">
        <v>337473985.75629997</v>
      </c>
      <c r="H27" s="35">
        <v>386128985.75629997</v>
      </c>
    </row>
    <row r="28" spans="1:8">
      <c r="A28" s="26">
        <v>19</v>
      </c>
      <c r="B28" s="30" t="s">
        <v>55</v>
      </c>
      <c r="C28" s="31">
        <v>2595887.4400000004</v>
      </c>
      <c r="D28" s="31">
        <v>9784267.8879000004</v>
      </c>
      <c r="E28" s="32">
        <v>12380155.3279</v>
      </c>
      <c r="F28" s="33">
        <v>1496326.6199999999</v>
      </c>
      <c r="G28" s="34">
        <v>10178382.031000001</v>
      </c>
      <c r="H28" s="35">
        <v>11674708.651000001</v>
      </c>
    </row>
    <row r="29" spans="1:8">
      <c r="A29" s="26">
        <v>20</v>
      </c>
      <c r="B29" s="30" t="s">
        <v>56</v>
      </c>
      <c r="C29" s="31">
        <v>10767659.07</v>
      </c>
      <c r="D29" s="31">
        <v>6983852.4841</v>
      </c>
      <c r="E29" s="32">
        <v>17751511.554099999</v>
      </c>
      <c r="F29" s="33">
        <v>10672177.969999999</v>
      </c>
      <c r="G29" s="34">
        <v>4172790.7415999998</v>
      </c>
      <c r="H29" s="35">
        <v>14844968.711599998</v>
      </c>
    </row>
    <row r="30" spans="1:8">
      <c r="A30" s="26">
        <v>21</v>
      </c>
      <c r="B30" s="30" t="s">
        <v>57</v>
      </c>
      <c r="C30" s="31">
        <v>0</v>
      </c>
      <c r="D30" s="31">
        <v>16094050</v>
      </c>
      <c r="E30" s="32">
        <v>16094050</v>
      </c>
      <c r="F30" s="33">
        <v>0</v>
      </c>
      <c r="G30" s="34">
        <v>0</v>
      </c>
      <c r="H30" s="35">
        <v>0</v>
      </c>
    </row>
    <row r="31" spans="1:8">
      <c r="A31" s="26">
        <v>22</v>
      </c>
      <c r="B31" s="38" t="s">
        <v>58</v>
      </c>
      <c r="C31" s="32">
        <v>500839793.71000004</v>
      </c>
      <c r="D31" s="32">
        <v>1043281331.7144001</v>
      </c>
      <c r="E31" s="32">
        <v>1544121125.4244001</v>
      </c>
      <c r="F31" s="32">
        <v>360119799.11000001</v>
      </c>
      <c r="G31" s="32">
        <v>804227156.20710003</v>
      </c>
      <c r="H31" s="35">
        <v>1164346955.3171</v>
      </c>
    </row>
    <row r="32" spans="1:8">
      <c r="A32" s="26"/>
      <c r="B32" s="27" t="s">
        <v>59</v>
      </c>
      <c r="C32" s="39"/>
      <c r="D32" s="39"/>
      <c r="E32" s="31"/>
      <c r="F32" s="40"/>
      <c r="G32" s="41"/>
      <c r="H32" s="42"/>
    </row>
    <row r="33" spans="1:8">
      <c r="A33" s="26">
        <v>23</v>
      </c>
      <c r="B33" s="30" t="s">
        <v>60</v>
      </c>
      <c r="C33" s="31">
        <v>16181147</v>
      </c>
      <c r="D33" s="39">
        <v>0</v>
      </c>
      <c r="E33" s="32">
        <v>16181147</v>
      </c>
      <c r="F33" s="33">
        <v>16137647</v>
      </c>
      <c r="G33" s="41">
        <v>0</v>
      </c>
      <c r="H33" s="35">
        <v>16137647</v>
      </c>
    </row>
    <row r="34" spans="1:8">
      <c r="A34" s="26">
        <v>24</v>
      </c>
      <c r="B34" s="30" t="s">
        <v>61</v>
      </c>
      <c r="C34" s="31">
        <v>0</v>
      </c>
      <c r="D34" s="39">
        <v>0</v>
      </c>
      <c r="E34" s="32">
        <v>0</v>
      </c>
      <c r="F34" s="33">
        <v>0</v>
      </c>
      <c r="G34" s="41">
        <v>0</v>
      </c>
      <c r="H34" s="35">
        <v>0</v>
      </c>
    </row>
    <row r="35" spans="1:8">
      <c r="A35" s="26">
        <v>25</v>
      </c>
      <c r="B35" s="37" t="s">
        <v>62</v>
      </c>
      <c r="C35" s="31">
        <v>0</v>
      </c>
      <c r="D35" s="39">
        <v>0</v>
      </c>
      <c r="E35" s="32">
        <v>0</v>
      </c>
      <c r="F35" s="33">
        <v>0</v>
      </c>
      <c r="G35" s="41">
        <v>0</v>
      </c>
      <c r="H35" s="35">
        <v>0</v>
      </c>
    </row>
    <row r="36" spans="1:8">
      <c r="A36" s="26">
        <v>26</v>
      </c>
      <c r="B36" s="30" t="s">
        <v>63</v>
      </c>
      <c r="C36" s="31">
        <v>76412652.799999997</v>
      </c>
      <c r="D36" s="39">
        <v>0</v>
      </c>
      <c r="E36" s="32">
        <v>76412652.799999997</v>
      </c>
      <c r="F36" s="33">
        <v>75783642.799999997</v>
      </c>
      <c r="G36" s="41">
        <v>0</v>
      </c>
      <c r="H36" s="35">
        <v>75783642.799999997</v>
      </c>
    </row>
    <row r="37" spans="1:8">
      <c r="A37" s="26">
        <v>27</v>
      </c>
      <c r="B37" s="30" t="s">
        <v>64</v>
      </c>
      <c r="C37" s="31">
        <v>113629627.98999999</v>
      </c>
      <c r="D37" s="39">
        <v>0</v>
      </c>
      <c r="E37" s="32">
        <v>113629627.98999999</v>
      </c>
      <c r="F37" s="33">
        <v>82128715.530000001</v>
      </c>
      <c r="G37" s="41">
        <v>0</v>
      </c>
      <c r="H37" s="35">
        <v>82128715.530000001</v>
      </c>
    </row>
    <row r="38" spans="1:8">
      <c r="A38" s="26">
        <v>28</v>
      </c>
      <c r="B38" s="30" t="s">
        <v>65</v>
      </c>
      <c r="C38" s="31">
        <v>2393977.799999997</v>
      </c>
      <c r="D38" s="39">
        <v>0</v>
      </c>
      <c r="E38" s="32">
        <v>2393977.799999997</v>
      </c>
      <c r="F38" s="33">
        <v>37479089.520000003</v>
      </c>
      <c r="G38" s="41">
        <v>0</v>
      </c>
      <c r="H38" s="35">
        <v>37479089.520000003</v>
      </c>
    </row>
    <row r="39" spans="1:8">
      <c r="A39" s="26">
        <v>29</v>
      </c>
      <c r="B39" s="30" t="s">
        <v>66</v>
      </c>
      <c r="C39" s="31">
        <v>9513350.1799999997</v>
      </c>
      <c r="D39" s="39">
        <v>0</v>
      </c>
      <c r="E39" s="32">
        <v>9513350.1799999997</v>
      </c>
      <c r="F39" s="33">
        <v>9653235.25</v>
      </c>
      <c r="G39" s="41">
        <v>0</v>
      </c>
      <c r="H39" s="35">
        <v>9653235.25</v>
      </c>
    </row>
    <row r="40" spans="1:8">
      <c r="A40" s="26">
        <v>30</v>
      </c>
      <c r="B40" s="257" t="s">
        <v>269</v>
      </c>
      <c r="C40" s="31">
        <v>218130755.76999998</v>
      </c>
      <c r="D40" s="39">
        <v>0</v>
      </c>
      <c r="E40" s="32">
        <v>218130755.76999998</v>
      </c>
      <c r="F40" s="33">
        <v>221182330.09999999</v>
      </c>
      <c r="G40" s="41">
        <v>0</v>
      </c>
      <c r="H40" s="35">
        <v>221182330.09999999</v>
      </c>
    </row>
    <row r="41" spans="1:8" ht="15" thickBot="1">
      <c r="A41" s="43">
        <v>31</v>
      </c>
      <c r="B41" s="44" t="s">
        <v>67</v>
      </c>
      <c r="C41" s="45">
        <v>718970549.48000002</v>
      </c>
      <c r="D41" s="45">
        <v>1043281331.7144001</v>
      </c>
      <c r="E41" s="45">
        <v>1762251881.1944001</v>
      </c>
      <c r="F41" s="45">
        <v>581302129.21000004</v>
      </c>
      <c r="G41" s="45">
        <v>804227156.20710003</v>
      </c>
      <c r="H41" s="46">
        <v>1385529285.4171</v>
      </c>
    </row>
    <row r="43" spans="1:8">
      <c r="B43" s="47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workbookViewId="0">
      <pane xSplit="1" ySplit="6" topLeftCell="B24" activePane="bottomRight" state="frozen"/>
      <selection activeCell="B9" sqref="B9"/>
      <selection pane="topRight" activeCell="B9" sqref="B9"/>
      <selection pane="bottomLeft" activeCell="B9" sqref="B9"/>
      <selection pane="bottomRight" activeCell="D1" sqref="D1"/>
    </sheetView>
  </sheetViews>
  <sheetFormatPr defaultColWidth="9.140625" defaultRowHeight="12.75"/>
  <cols>
    <col min="1" max="1" width="9.5703125" style="4" bestFit="1" customWidth="1"/>
    <col min="2" max="2" width="89.140625" style="4" customWidth="1"/>
    <col min="3" max="8" width="12.7109375" style="4" customWidth="1"/>
    <col min="9" max="9" width="8.85546875" style="4" customWidth="1"/>
    <col min="10" max="16384" width="9.140625" style="4"/>
  </cols>
  <sheetData>
    <row r="1" spans="1:8">
      <c r="A1" s="2" t="s">
        <v>30</v>
      </c>
      <c r="B1" s="3" t="str">
        <f>'Info '!C2</f>
        <v>JSC "BasisBank"</v>
      </c>
      <c r="C1" s="3"/>
    </row>
    <row r="2" spans="1:8">
      <c r="A2" s="2" t="s">
        <v>31</v>
      </c>
      <c r="B2" s="538">
        <v>43921</v>
      </c>
      <c r="C2" s="6"/>
      <c r="D2" s="7"/>
      <c r="E2" s="7"/>
      <c r="F2" s="7"/>
      <c r="G2" s="7"/>
      <c r="H2" s="7"/>
    </row>
    <row r="3" spans="1:8">
      <c r="A3" s="2"/>
      <c r="B3" s="3"/>
      <c r="C3" s="6"/>
      <c r="D3" s="7"/>
      <c r="E3" s="7"/>
      <c r="F3" s="7"/>
      <c r="G3" s="7"/>
      <c r="H3" s="7"/>
    </row>
    <row r="4" spans="1:8" ht="13.5" thickBot="1">
      <c r="A4" s="49" t="s">
        <v>197</v>
      </c>
      <c r="B4" s="215" t="s">
        <v>22</v>
      </c>
      <c r="C4" s="19"/>
      <c r="D4" s="21"/>
      <c r="E4" s="21"/>
      <c r="F4" s="22"/>
      <c r="G4" s="22"/>
      <c r="H4" s="50" t="s">
        <v>73</v>
      </c>
    </row>
    <row r="5" spans="1:8">
      <c r="A5" s="51" t="s">
        <v>6</v>
      </c>
      <c r="B5" s="52"/>
      <c r="C5" s="542" t="s">
        <v>68</v>
      </c>
      <c r="D5" s="543"/>
      <c r="E5" s="544"/>
      <c r="F5" s="542" t="s">
        <v>72</v>
      </c>
      <c r="G5" s="543"/>
      <c r="H5" s="545"/>
    </row>
    <row r="6" spans="1:8">
      <c r="A6" s="53" t="s">
        <v>6</v>
      </c>
      <c r="B6" s="54"/>
      <c r="C6" s="55" t="s">
        <v>69</v>
      </c>
      <c r="D6" s="55" t="s">
        <v>70</v>
      </c>
      <c r="E6" s="55" t="s">
        <v>71</v>
      </c>
      <c r="F6" s="55" t="s">
        <v>69</v>
      </c>
      <c r="G6" s="55" t="s">
        <v>70</v>
      </c>
      <c r="H6" s="56" t="s">
        <v>71</v>
      </c>
    </row>
    <row r="7" spans="1:8">
      <c r="A7" s="57"/>
      <c r="B7" s="215" t="s">
        <v>196</v>
      </c>
      <c r="C7" s="58"/>
      <c r="D7" s="58"/>
      <c r="E7" s="58"/>
      <c r="F7" s="58"/>
      <c r="G7" s="58"/>
      <c r="H7" s="59"/>
    </row>
    <row r="8" spans="1:8" ht="15">
      <c r="A8" s="57">
        <v>1</v>
      </c>
      <c r="B8" s="60" t="s">
        <v>195</v>
      </c>
      <c r="C8" s="425">
        <v>666676.21</v>
      </c>
      <c r="D8" s="425">
        <v>766504.29</v>
      </c>
      <c r="E8" s="426">
        <v>1433180.5</v>
      </c>
      <c r="F8" s="425">
        <v>359144.75</v>
      </c>
      <c r="G8" s="425">
        <v>307524.73</v>
      </c>
      <c r="H8" s="427">
        <v>666669.48</v>
      </c>
    </row>
    <row r="9" spans="1:8" ht="15">
      <c r="A9" s="57">
        <v>2</v>
      </c>
      <c r="B9" s="60" t="s">
        <v>194</v>
      </c>
      <c r="C9" s="428">
        <v>12693230.039999999</v>
      </c>
      <c r="D9" s="428">
        <v>10066747.299999999</v>
      </c>
      <c r="E9" s="426">
        <v>22759977.339999996</v>
      </c>
      <c r="F9" s="428">
        <v>9383467.620000001</v>
      </c>
      <c r="G9" s="428">
        <v>11319325.440000001</v>
      </c>
      <c r="H9" s="427">
        <v>20702793.060000002</v>
      </c>
    </row>
    <row r="10" spans="1:8" ht="15">
      <c r="A10" s="57">
        <v>2.1</v>
      </c>
      <c r="B10" s="61" t="s">
        <v>193</v>
      </c>
      <c r="C10" s="425">
        <v>0</v>
      </c>
      <c r="D10" s="425">
        <v>0</v>
      </c>
      <c r="E10" s="426">
        <v>0</v>
      </c>
      <c r="F10" s="425">
        <v>0</v>
      </c>
      <c r="G10" s="425">
        <v>0</v>
      </c>
      <c r="H10" s="427">
        <v>0</v>
      </c>
    </row>
    <row r="11" spans="1:8" ht="15">
      <c r="A11" s="57">
        <v>2.2000000000000002</v>
      </c>
      <c r="B11" s="61" t="s">
        <v>192</v>
      </c>
      <c r="C11" s="425">
        <v>2042933.94</v>
      </c>
      <c r="D11" s="425">
        <v>5173912.55</v>
      </c>
      <c r="E11" s="426">
        <v>7216846.4900000002</v>
      </c>
      <c r="F11" s="425">
        <v>1502595.62</v>
      </c>
      <c r="G11" s="425">
        <v>5066540.2</v>
      </c>
      <c r="H11" s="427">
        <v>6569135.8200000003</v>
      </c>
    </row>
    <row r="12" spans="1:8" ht="15">
      <c r="A12" s="57">
        <v>2.2999999999999998</v>
      </c>
      <c r="B12" s="61" t="s">
        <v>191</v>
      </c>
      <c r="C12" s="425">
        <v>782805.18</v>
      </c>
      <c r="D12" s="425">
        <v>0</v>
      </c>
      <c r="E12" s="426">
        <v>782805.18</v>
      </c>
      <c r="F12" s="425">
        <v>237422.82</v>
      </c>
      <c r="G12" s="425">
        <v>168.21</v>
      </c>
      <c r="H12" s="427">
        <v>237591.03</v>
      </c>
    </row>
    <row r="13" spans="1:8" ht="15">
      <c r="A13" s="57">
        <v>2.4</v>
      </c>
      <c r="B13" s="61" t="s">
        <v>190</v>
      </c>
      <c r="C13" s="425">
        <v>467438.85</v>
      </c>
      <c r="D13" s="425">
        <v>114710.05</v>
      </c>
      <c r="E13" s="426">
        <v>582148.9</v>
      </c>
      <c r="F13" s="425">
        <v>291474.21999999997</v>
      </c>
      <c r="G13" s="425">
        <v>90434.36</v>
      </c>
      <c r="H13" s="427">
        <v>381908.57999999996</v>
      </c>
    </row>
    <row r="14" spans="1:8" ht="15">
      <c r="A14" s="57">
        <v>2.5</v>
      </c>
      <c r="B14" s="61" t="s">
        <v>189</v>
      </c>
      <c r="C14" s="425">
        <v>899776.24</v>
      </c>
      <c r="D14" s="425">
        <v>1002700.61</v>
      </c>
      <c r="E14" s="426">
        <v>1902476.85</v>
      </c>
      <c r="F14" s="425">
        <v>546411.63</v>
      </c>
      <c r="G14" s="425">
        <v>695935.65</v>
      </c>
      <c r="H14" s="427">
        <v>1242347.28</v>
      </c>
    </row>
    <row r="15" spans="1:8" ht="15">
      <c r="A15" s="57">
        <v>2.6</v>
      </c>
      <c r="B15" s="61" t="s">
        <v>188</v>
      </c>
      <c r="C15" s="425">
        <v>263136.23</v>
      </c>
      <c r="D15" s="425">
        <v>262217.7</v>
      </c>
      <c r="E15" s="426">
        <v>525353.92999999993</v>
      </c>
      <c r="F15" s="425">
        <v>186030.27</v>
      </c>
      <c r="G15" s="425">
        <v>412874.21</v>
      </c>
      <c r="H15" s="427">
        <v>598904.48</v>
      </c>
    </row>
    <row r="16" spans="1:8" ht="15">
      <c r="A16" s="57">
        <v>2.7</v>
      </c>
      <c r="B16" s="61" t="s">
        <v>187</v>
      </c>
      <c r="C16" s="425">
        <v>26691.24</v>
      </c>
      <c r="D16" s="425">
        <v>13753.13</v>
      </c>
      <c r="E16" s="426">
        <v>40444.370000000003</v>
      </c>
      <c r="F16" s="425">
        <v>13086.29</v>
      </c>
      <c r="G16" s="425">
        <v>372042.74</v>
      </c>
      <c r="H16" s="427">
        <v>385129.02999999997</v>
      </c>
    </row>
    <row r="17" spans="1:8" ht="15">
      <c r="A17" s="57">
        <v>2.8</v>
      </c>
      <c r="B17" s="61" t="s">
        <v>186</v>
      </c>
      <c r="C17" s="425">
        <v>5509498.6299999999</v>
      </c>
      <c r="D17" s="425">
        <v>2413141.5</v>
      </c>
      <c r="E17" s="426">
        <v>7922640.1299999999</v>
      </c>
      <c r="F17" s="425">
        <v>4997987.3899999997</v>
      </c>
      <c r="G17" s="425">
        <v>3181231.92</v>
      </c>
      <c r="H17" s="427">
        <v>8179219.3099999996</v>
      </c>
    </row>
    <row r="18" spans="1:8" ht="15">
      <c r="A18" s="57">
        <v>2.9</v>
      </c>
      <c r="B18" s="61" t="s">
        <v>185</v>
      </c>
      <c r="C18" s="425">
        <v>2700949.73</v>
      </c>
      <c r="D18" s="425">
        <v>1086311.76</v>
      </c>
      <c r="E18" s="426">
        <v>3787261.49</v>
      </c>
      <c r="F18" s="425">
        <v>1608459.38</v>
      </c>
      <c r="G18" s="425">
        <v>1500098.15</v>
      </c>
      <c r="H18" s="427">
        <v>3108557.53</v>
      </c>
    </row>
    <row r="19" spans="1:8" ht="15">
      <c r="A19" s="57">
        <v>3</v>
      </c>
      <c r="B19" s="60" t="s">
        <v>184</v>
      </c>
      <c r="C19" s="425">
        <v>267675.15999999997</v>
      </c>
      <c r="D19" s="425">
        <v>237938.44</v>
      </c>
      <c r="E19" s="426">
        <v>505613.6</v>
      </c>
      <c r="F19" s="425">
        <v>462429.58</v>
      </c>
      <c r="G19" s="425">
        <v>344123.41</v>
      </c>
      <c r="H19" s="427">
        <v>806552.99</v>
      </c>
    </row>
    <row r="20" spans="1:8" ht="15">
      <c r="A20" s="57">
        <v>4</v>
      </c>
      <c r="B20" s="60" t="s">
        <v>183</v>
      </c>
      <c r="C20" s="425">
        <v>3677238.85</v>
      </c>
      <c r="D20" s="425">
        <v>349860.77</v>
      </c>
      <c r="E20" s="426">
        <v>4027099.62</v>
      </c>
      <c r="F20" s="425">
        <v>3354437.87</v>
      </c>
      <c r="G20" s="425">
        <v>0</v>
      </c>
      <c r="H20" s="427">
        <v>3354437.87</v>
      </c>
    </row>
    <row r="21" spans="1:8" ht="15">
      <c r="A21" s="57">
        <v>5</v>
      </c>
      <c r="B21" s="60" t="s">
        <v>182</v>
      </c>
      <c r="C21" s="425">
        <v>508215.34</v>
      </c>
      <c r="D21" s="425">
        <v>268358.34000000003</v>
      </c>
      <c r="E21" s="426">
        <v>776573.68</v>
      </c>
      <c r="F21" s="425">
        <v>721238.68</v>
      </c>
      <c r="G21" s="425">
        <v>67432.05</v>
      </c>
      <c r="H21" s="427">
        <v>788670.7300000001</v>
      </c>
    </row>
    <row r="22" spans="1:8" ht="15">
      <c r="A22" s="57">
        <v>6</v>
      </c>
      <c r="B22" s="62" t="s">
        <v>181</v>
      </c>
      <c r="C22" s="428">
        <v>17813035.600000001</v>
      </c>
      <c r="D22" s="428">
        <v>11689409.139999999</v>
      </c>
      <c r="E22" s="426">
        <v>29502444.740000002</v>
      </c>
      <c r="F22" s="428">
        <v>14280718.5</v>
      </c>
      <c r="G22" s="428">
        <v>12038405.630000003</v>
      </c>
      <c r="H22" s="427">
        <v>26319124.130000003</v>
      </c>
    </row>
    <row r="23" spans="1:8" ht="15">
      <c r="A23" s="57"/>
      <c r="B23" s="215" t="s">
        <v>180</v>
      </c>
      <c r="C23" s="425"/>
      <c r="D23" s="425"/>
      <c r="E23" s="429"/>
      <c r="F23" s="425"/>
      <c r="G23" s="425"/>
      <c r="H23" s="430"/>
    </row>
    <row r="24" spans="1:8" ht="15">
      <c r="A24" s="57">
        <v>7</v>
      </c>
      <c r="B24" s="60" t="s">
        <v>179</v>
      </c>
      <c r="C24" s="425">
        <v>2193582.4900000002</v>
      </c>
      <c r="D24" s="425">
        <v>552683.77</v>
      </c>
      <c r="E24" s="426">
        <v>2746266.2600000002</v>
      </c>
      <c r="F24" s="425">
        <v>1562191.87</v>
      </c>
      <c r="G24" s="425">
        <v>22624.69</v>
      </c>
      <c r="H24" s="427">
        <v>1584816.56</v>
      </c>
    </row>
    <row r="25" spans="1:8" ht="15">
      <c r="A25" s="57">
        <v>8</v>
      </c>
      <c r="B25" s="60" t="s">
        <v>178</v>
      </c>
      <c r="C25" s="425">
        <v>1991546.16</v>
      </c>
      <c r="D25" s="425">
        <v>2455564.85</v>
      </c>
      <c r="E25" s="426">
        <v>4447111.01</v>
      </c>
      <c r="F25" s="425">
        <v>2004867.97</v>
      </c>
      <c r="G25" s="425">
        <v>2610258.7999999998</v>
      </c>
      <c r="H25" s="427">
        <v>4615126.7699999996</v>
      </c>
    </row>
    <row r="26" spans="1:8" ht="15">
      <c r="A26" s="57">
        <v>9</v>
      </c>
      <c r="B26" s="60" t="s">
        <v>177</v>
      </c>
      <c r="C26" s="425">
        <v>219662.78</v>
      </c>
      <c r="D26" s="425">
        <v>51188.53</v>
      </c>
      <c r="E26" s="426">
        <v>270851.31</v>
      </c>
      <c r="F26" s="425">
        <v>157810.94</v>
      </c>
      <c r="G26" s="425">
        <v>270825.84000000003</v>
      </c>
      <c r="H26" s="427">
        <v>428636.78</v>
      </c>
    </row>
    <row r="27" spans="1:8" ht="15">
      <c r="A27" s="57">
        <v>10</v>
      </c>
      <c r="B27" s="60" t="s">
        <v>176</v>
      </c>
      <c r="C27" s="425">
        <v>49202.48</v>
      </c>
      <c r="D27" s="425">
        <v>0</v>
      </c>
      <c r="E27" s="426">
        <v>49202.48</v>
      </c>
      <c r="F27" s="425">
        <v>36572.28</v>
      </c>
      <c r="G27" s="425">
        <v>0</v>
      </c>
      <c r="H27" s="427">
        <v>36572.28</v>
      </c>
    </row>
    <row r="28" spans="1:8" ht="15">
      <c r="A28" s="57">
        <v>11</v>
      </c>
      <c r="B28" s="60" t="s">
        <v>175</v>
      </c>
      <c r="C28" s="425">
        <v>5054599.3899999997</v>
      </c>
      <c r="D28" s="425">
        <v>4193350.22</v>
      </c>
      <c r="E28" s="426">
        <v>9247949.6099999994</v>
      </c>
      <c r="F28" s="425">
        <v>1298203.31</v>
      </c>
      <c r="G28" s="425">
        <v>4772561.6500000004</v>
      </c>
      <c r="H28" s="427">
        <v>6070764.9600000009</v>
      </c>
    </row>
    <row r="29" spans="1:8" ht="15">
      <c r="A29" s="57">
        <v>12</v>
      </c>
      <c r="B29" s="60" t="s">
        <v>174</v>
      </c>
      <c r="C29" s="425"/>
      <c r="D29" s="425"/>
      <c r="E29" s="426">
        <v>0</v>
      </c>
      <c r="F29" s="425"/>
      <c r="G29" s="425"/>
      <c r="H29" s="427">
        <v>0</v>
      </c>
    </row>
    <row r="30" spans="1:8" ht="15">
      <c r="A30" s="57">
        <v>13</v>
      </c>
      <c r="B30" s="63" t="s">
        <v>173</v>
      </c>
      <c r="C30" s="428">
        <v>9508593.3000000007</v>
      </c>
      <c r="D30" s="428">
        <v>7252787.3700000001</v>
      </c>
      <c r="E30" s="426">
        <v>16761380.670000002</v>
      </c>
      <c r="F30" s="428">
        <v>5059646.3699999992</v>
      </c>
      <c r="G30" s="428">
        <v>7676270.9800000004</v>
      </c>
      <c r="H30" s="427">
        <v>12735917.35</v>
      </c>
    </row>
    <row r="31" spans="1:8" ht="15">
      <c r="A31" s="57">
        <v>14</v>
      </c>
      <c r="B31" s="63" t="s">
        <v>172</v>
      </c>
      <c r="C31" s="428">
        <v>8304442.3000000007</v>
      </c>
      <c r="D31" s="428">
        <v>4436621.7699999986</v>
      </c>
      <c r="E31" s="426">
        <v>12741064.07</v>
      </c>
      <c r="F31" s="428">
        <v>9221072.1300000008</v>
      </c>
      <c r="G31" s="428">
        <v>4362134.6500000022</v>
      </c>
      <c r="H31" s="427">
        <v>13583206.780000003</v>
      </c>
    </row>
    <row r="32" spans="1:8">
      <c r="A32" s="57"/>
      <c r="B32" s="64"/>
      <c r="C32" s="431"/>
      <c r="D32" s="431"/>
      <c r="E32" s="431"/>
      <c r="F32" s="431"/>
      <c r="G32" s="431"/>
      <c r="H32" s="432"/>
    </row>
    <row r="33" spans="1:8" ht="15">
      <c r="A33" s="57"/>
      <c r="B33" s="64" t="s">
        <v>171</v>
      </c>
      <c r="C33" s="425"/>
      <c r="D33" s="425"/>
      <c r="E33" s="429"/>
      <c r="F33" s="425"/>
      <c r="G33" s="425"/>
      <c r="H33" s="430"/>
    </row>
    <row r="34" spans="1:8" ht="15">
      <c r="A34" s="57">
        <v>15</v>
      </c>
      <c r="B34" s="65" t="s">
        <v>170</v>
      </c>
      <c r="C34" s="433">
        <v>458917.12</v>
      </c>
      <c r="D34" s="433">
        <v>-24747.090000000084</v>
      </c>
      <c r="E34" s="426">
        <v>434170.02999999991</v>
      </c>
      <c r="F34" s="433">
        <v>677309.48</v>
      </c>
      <c r="G34" s="433">
        <v>-347220.79000000004</v>
      </c>
      <c r="H34" s="427">
        <v>330088.68999999994</v>
      </c>
    </row>
    <row r="35" spans="1:8" ht="15">
      <c r="A35" s="57">
        <v>15.1</v>
      </c>
      <c r="B35" s="61" t="s">
        <v>169</v>
      </c>
      <c r="C35" s="425">
        <v>1068329.2</v>
      </c>
      <c r="D35" s="425">
        <v>678798.33</v>
      </c>
      <c r="E35" s="426">
        <v>1747127.5299999998</v>
      </c>
      <c r="F35" s="425">
        <v>1165165.29</v>
      </c>
      <c r="G35" s="425">
        <v>576416.74</v>
      </c>
      <c r="H35" s="427">
        <v>1741582.03</v>
      </c>
    </row>
    <row r="36" spans="1:8" ht="15">
      <c r="A36" s="57">
        <v>15.2</v>
      </c>
      <c r="B36" s="61" t="s">
        <v>168</v>
      </c>
      <c r="C36" s="425">
        <v>609412.07999999996</v>
      </c>
      <c r="D36" s="425">
        <v>703545.42</v>
      </c>
      <c r="E36" s="426">
        <v>1312957.5</v>
      </c>
      <c r="F36" s="425">
        <v>487855.81</v>
      </c>
      <c r="G36" s="425">
        <v>923637.53</v>
      </c>
      <c r="H36" s="427">
        <v>1411493.34</v>
      </c>
    </row>
    <row r="37" spans="1:8" ht="15">
      <c r="A37" s="57">
        <v>16</v>
      </c>
      <c r="B37" s="60" t="s">
        <v>167</v>
      </c>
      <c r="C37" s="425">
        <v>0</v>
      </c>
      <c r="D37" s="425">
        <v>0</v>
      </c>
      <c r="E37" s="426">
        <v>0</v>
      </c>
      <c r="F37" s="425">
        <v>0</v>
      </c>
      <c r="G37" s="425">
        <v>0</v>
      </c>
      <c r="H37" s="427">
        <v>0</v>
      </c>
    </row>
    <row r="38" spans="1:8" ht="15">
      <c r="A38" s="57">
        <v>17</v>
      </c>
      <c r="B38" s="60" t="s">
        <v>166</v>
      </c>
      <c r="C38" s="425">
        <v>0</v>
      </c>
      <c r="D38" s="425">
        <v>0</v>
      </c>
      <c r="E38" s="426">
        <v>0</v>
      </c>
      <c r="F38" s="425">
        <v>0</v>
      </c>
      <c r="G38" s="425">
        <v>0</v>
      </c>
      <c r="H38" s="427">
        <v>0</v>
      </c>
    </row>
    <row r="39" spans="1:8" ht="15">
      <c r="A39" s="57">
        <v>18</v>
      </c>
      <c r="B39" s="60" t="s">
        <v>165</v>
      </c>
      <c r="C39" s="425">
        <v>0</v>
      </c>
      <c r="D39" s="425">
        <v>0</v>
      </c>
      <c r="E39" s="426">
        <v>0</v>
      </c>
      <c r="F39" s="425">
        <v>0</v>
      </c>
      <c r="G39" s="425">
        <v>0</v>
      </c>
      <c r="H39" s="427">
        <v>0</v>
      </c>
    </row>
    <row r="40" spans="1:8" ht="15">
      <c r="A40" s="57">
        <v>19</v>
      </c>
      <c r="B40" s="60" t="s">
        <v>164</v>
      </c>
      <c r="C40" s="425">
        <v>1325656.76</v>
      </c>
      <c r="D40" s="425"/>
      <c r="E40" s="426">
        <v>1325656.76</v>
      </c>
      <c r="F40" s="425">
        <v>742568.63</v>
      </c>
      <c r="G40" s="425"/>
      <c r="H40" s="427">
        <v>742568.63</v>
      </c>
    </row>
    <row r="41" spans="1:8" ht="15">
      <c r="A41" s="57">
        <v>20</v>
      </c>
      <c r="B41" s="60" t="s">
        <v>163</v>
      </c>
      <c r="C41" s="425">
        <v>-769992.74</v>
      </c>
      <c r="D41" s="425"/>
      <c r="E41" s="426">
        <v>-769992.74</v>
      </c>
      <c r="F41" s="425">
        <v>-11440.64</v>
      </c>
      <c r="G41" s="425"/>
      <c r="H41" s="427">
        <v>-11440.64</v>
      </c>
    </row>
    <row r="42" spans="1:8" ht="15">
      <c r="A42" s="57">
        <v>21</v>
      </c>
      <c r="B42" s="60" t="s">
        <v>162</v>
      </c>
      <c r="C42" s="425">
        <v>893174.34</v>
      </c>
      <c r="D42" s="425">
        <v>0</v>
      </c>
      <c r="E42" s="426">
        <v>893174.34</v>
      </c>
      <c r="F42" s="425">
        <v>22441.52</v>
      </c>
      <c r="G42" s="425">
        <v>0</v>
      </c>
      <c r="H42" s="427">
        <v>22441.52</v>
      </c>
    </row>
    <row r="43" spans="1:8" ht="15">
      <c r="A43" s="57">
        <v>22</v>
      </c>
      <c r="B43" s="60" t="s">
        <v>161</v>
      </c>
      <c r="C43" s="425">
        <v>206976.96</v>
      </c>
      <c r="D43" s="425">
        <v>31159.21</v>
      </c>
      <c r="E43" s="426">
        <v>238136.16999999998</v>
      </c>
      <c r="F43" s="425">
        <v>63396.57</v>
      </c>
      <c r="G43" s="425">
        <v>1491.51</v>
      </c>
      <c r="H43" s="427">
        <v>64888.08</v>
      </c>
    </row>
    <row r="44" spans="1:8" ht="15">
      <c r="A44" s="57">
        <v>23</v>
      </c>
      <c r="B44" s="60" t="s">
        <v>160</v>
      </c>
      <c r="C44" s="425">
        <v>181944.09</v>
      </c>
      <c r="D44" s="425">
        <v>444196.5</v>
      </c>
      <c r="E44" s="426">
        <v>626140.59</v>
      </c>
      <c r="F44" s="425">
        <v>48296.45</v>
      </c>
      <c r="G44" s="425">
        <v>8242.09</v>
      </c>
      <c r="H44" s="427">
        <v>56538.539999999994</v>
      </c>
    </row>
    <row r="45" spans="1:8" ht="15">
      <c r="A45" s="57">
        <v>24</v>
      </c>
      <c r="B45" s="63" t="s">
        <v>275</v>
      </c>
      <c r="C45" s="428">
        <v>2296676.5299999998</v>
      </c>
      <c r="D45" s="428">
        <v>450608.61999999994</v>
      </c>
      <c r="E45" s="426">
        <v>2747285.15</v>
      </c>
      <c r="F45" s="428">
        <v>1542572.01</v>
      </c>
      <c r="G45" s="428">
        <v>-337487.19</v>
      </c>
      <c r="H45" s="427">
        <v>1205084.82</v>
      </c>
    </row>
    <row r="46" spans="1:8">
      <c r="A46" s="57"/>
      <c r="B46" s="215" t="s">
        <v>159</v>
      </c>
      <c r="C46" s="425"/>
      <c r="D46" s="425"/>
      <c r="E46" s="425"/>
      <c r="F46" s="425"/>
      <c r="G46" s="425"/>
      <c r="H46" s="434"/>
    </row>
    <row r="47" spans="1:8" ht="15">
      <c r="A47" s="57">
        <v>25</v>
      </c>
      <c r="B47" s="60" t="s">
        <v>158</v>
      </c>
      <c r="C47" s="425">
        <v>52189.65</v>
      </c>
      <c r="D47" s="425">
        <v>78852.61</v>
      </c>
      <c r="E47" s="426">
        <v>131042.26000000001</v>
      </c>
      <c r="F47" s="425">
        <v>100099.33</v>
      </c>
      <c r="G47" s="425">
        <v>45688.18</v>
      </c>
      <c r="H47" s="427">
        <v>145787.51</v>
      </c>
    </row>
    <row r="48" spans="1:8" ht="15">
      <c r="A48" s="57">
        <v>26</v>
      </c>
      <c r="B48" s="60" t="s">
        <v>157</v>
      </c>
      <c r="C48" s="425">
        <v>640541.31000000006</v>
      </c>
      <c r="D48" s="425">
        <v>2611.5500000000002</v>
      </c>
      <c r="E48" s="426">
        <v>643152.8600000001</v>
      </c>
      <c r="F48" s="425">
        <v>582515.48</v>
      </c>
      <c r="G48" s="425">
        <v>16896.740000000002</v>
      </c>
      <c r="H48" s="427">
        <v>599412.22</v>
      </c>
    </row>
    <row r="49" spans="1:8" ht="15">
      <c r="A49" s="57">
        <v>27</v>
      </c>
      <c r="B49" s="60" t="s">
        <v>156</v>
      </c>
      <c r="C49" s="425">
        <v>5501631.1500000004</v>
      </c>
      <c r="D49" s="425"/>
      <c r="E49" s="426">
        <v>5501631.1500000004</v>
      </c>
      <c r="F49" s="425">
        <v>3760491.03</v>
      </c>
      <c r="G49" s="425"/>
      <c r="H49" s="427">
        <v>3760491.03</v>
      </c>
    </row>
    <row r="50" spans="1:8" ht="15">
      <c r="A50" s="57">
        <v>28</v>
      </c>
      <c r="B50" s="60" t="s">
        <v>155</v>
      </c>
      <c r="C50" s="425">
        <v>25189</v>
      </c>
      <c r="D50" s="425"/>
      <c r="E50" s="426">
        <v>25189</v>
      </c>
      <c r="F50" s="425">
        <v>12344.39</v>
      </c>
      <c r="G50" s="425"/>
      <c r="H50" s="427">
        <v>12344.39</v>
      </c>
    </row>
    <row r="51" spans="1:8" ht="15">
      <c r="A51" s="57">
        <v>29</v>
      </c>
      <c r="B51" s="60" t="s">
        <v>154</v>
      </c>
      <c r="C51" s="425">
        <v>885176.17</v>
      </c>
      <c r="D51" s="425"/>
      <c r="E51" s="426">
        <v>885176.17</v>
      </c>
      <c r="F51" s="425">
        <v>785259.36</v>
      </c>
      <c r="G51" s="425"/>
      <c r="H51" s="427">
        <v>785259.36</v>
      </c>
    </row>
    <row r="52" spans="1:8" ht="15">
      <c r="A52" s="57">
        <v>30</v>
      </c>
      <c r="B52" s="60" t="s">
        <v>153</v>
      </c>
      <c r="C52" s="425">
        <v>928000.06</v>
      </c>
      <c r="D52" s="425">
        <v>0</v>
      </c>
      <c r="E52" s="426">
        <v>928000.06</v>
      </c>
      <c r="F52" s="425">
        <v>793351.41</v>
      </c>
      <c r="G52" s="425">
        <v>22032.25</v>
      </c>
      <c r="H52" s="427">
        <v>815383.66</v>
      </c>
    </row>
    <row r="53" spans="1:8" ht="15">
      <c r="A53" s="57">
        <v>31</v>
      </c>
      <c r="B53" s="63" t="s">
        <v>276</v>
      </c>
      <c r="C53" s="428">
        <v>8032727.3399999999</v>
      </c>
      <c r="D53" s="428">
        <v>81464.160000000003</v>
      </c>
      <c r="E53" s="426">
        <v>8114191.5</v>
      </c>
      <c r="F53" s="428">
        <v>6034061</v>
      </c>
      <c r="G53" s="428">
        <v>84617.17</v>
      </c>
      <c r="H53" s="427">
        <v>6118678.1699999999</v>
      </c>
    </row>
    <row r="54" spans="1:8" ht="15">
      <c r="A54" s="57">
        <v>32</v>
      </c>
      <c r="B54" s="63" t="s">
        <v>277</v>
      </c>
      <c r="C54" s="428">
        <v>-5736050.8100000005</v>
      </c>
      <c r="D54" s="428">
        <v>369144.45999999996</v>
      </c>
      <c r="E54" s="426">
        <v>-5366906.3500000006</v>
      </c>
      <c r="F54" s="428">
        <v>-4491488.99</v>
      </c>
      <c r="G54" s="428">
        <v>-422104.36</v>
      </c>
      <c r="H54" s="427">
        <v>-4913593.3500000006</v>
      </c>
    </row>
    <row r="55" spans="1:8">
      <c r="A55" s="57"/>
      <c r="B55" s="64"/>
      <c r="C55" s="431"/>
      <c r="D55" s="431"/>
      <c r="E55" s="431"/>
      <c r="F55" s="431"/>
      <c r="G55" s="431"/>
      <c r="H55" s="432"/>
    </row>
    <row r="56" spans="1:8" ht="15">
      <c r="A56" s="57">
        <v>33</v>
      </c>
      <c r="B56" s="63" t="s">
        <v>152</v>
      </c>
      <c r="C56" s="428">
        <v>2568391.4900000002</v>
      </c>
      <c r="D56" s="428">
        <v>4805766.2299999986</v>
      </c>
      <c r="E56" s="426">
        <v>7374157.7199999988</v>
      </c>
      <c r="F56" s="428">
        <v>4729583.1400000006</v>
      </c>
      <c r="G56" s="428">
        <v>3940030.2900000024</v>
      </c>
      <c r="H56" s="427">
        <v>8669613.4300000034</v>
      </c>
    </row>
    <row r="57" spans="1:8">
      <c r="A57" s="57"/>
      <c r="B57" s="64"/>
      <c r="C57" s="431"/>
      <c r="D57" s="431"/>
      <c r="E57" s="431"/>
      <c r="F57" s="431"/>
      <c r="G57" s="431"/>
      <c r="H57" s="432"/>
    </row>
    <row r="58" spans="1:8" ht="15">
      <c r="A58" s="57">
        <v>34</v>
      </c>
      <c r="B58" s="60" t="s">
        <v>151</v>
      </c>
      <c r="C58" s="425">
        <v>29717881.149999999</v>
      </c>
      <c r="D58" s="425">
        <v>0</v>
      </c>
      <c r="E58" s="426">
        <v>29717881.149999999</v>
      </c>
      <c r="F58" s="425">
        <v>5422639.6500000004</v>
      </c>
      <c r="G58" s="425">
        <v>0</v>
      </c>
      <c r="H58" s="427">
        <v>5422639.6500000004</v>
      </c>
    </row>
    <row r="59" spans="1:8" s="216" customFormat="1" ht="15">
      <c r="A59" s="57">
        <v>35</v>
      </c>
      <c r="B59" s="60" t="s">
        <v>150</v>
      </c>
      <c r="C59" s="440">
        <v>0</v>
      </c>
      <c r="D59" s="425">
        <v>0</v>
      </c>
      <c r="E59" s="426">
        <v>0</v>
      </c>
      <c r="F59" s="425">
        <v>0</v>
      </c>
      <c r="G59" s="425">
        <v>0</v>
      </c>
      <c r="H59" s="435">
        <v>0</v>
      </c>
    </row>
    <row r="60" spans="1:8" ht="15">
      <c r="A60" s="57">
        <v>36</v>
      </c>
      <c r="B60" s="60" t="s">
        <v>149</v>
      </c>
      <c r="C60" s="425">
        <v>-477216.19</v>
      </c>
      <c r="D60" s="425">
        <v>0</v>
      </c>
      <c r="E60" s="426">
        <v>-477216.19</v>
      </c>
      <c r="F60" s="425">
        <v>754226.72</v>
      </c>
      <c r="G60" s="425">
        <v>0</v>
      </c>
      <c r="H60" s="427">
        <v>754226.72</v>
      </c>
    </row>
    <row r="61" spans="1:8" ht="15">
      <c r="A61" s="57">
        <v>37</v>
      </c>
      <c r="B61" s="63" t="s">
        <v>148</v>
      </c>
      <c r="C61" s="428">
        <v>29240664.959999997</v>
      </c>
      <c r="D61" s="428">
        <v>0</v>
      </c>
      <c r="E61" s="426">
        <v>29240664.959999997</v>
      </c>
      <c r="F61" s="428">
        <v>6176866.3700000001</v>
      </c>
      <c r="G61" s="428">
        <v>0</v>
      </c>
      <c r="H61" s="427">
        <v>6176866.3700000001</v>
      </c>
    </row>
    <row r="62" spans="1:8">
      <c r="A62" s="57"/>
      <c r="B62" s="66"/>
      <c r="C62" s="425"/>
      <c r="D62" s="425"/>
      <c r="E62" s="425"/>
      <c r="F62" s="425"/>
      <c r="G62" s="425"/>
      <c r="H62" s="434"/>
    </row>
    <row r="63" spans="1:8" ht="15">
      <c r="A63" s="57">
        <v>38</v>
      </c>
      <c r="B63" s="67" t="s">
        <v>147</v>
      </c>
      <c r="C63" s="428">
        <v>-26672273.469999999</v>
      </c>
      <c r="D63" s="428">
        <v>4805766.2299999986</v>
      </c>
      <c r="E63" s="426">
        <v>-21866507.240000002</v>
      </c>
      <c r="F63" s="428">
        <v>-1447283.2299999995</v>
      </c>
      <c r="G63" s="428">
        <v>3940030.2900000024</v>
      </c>
      <c r="H63" s="427">
        <v>2492747.0600000028</v>
      </c>
    </row>
    <row r="64" spans="1:8" ht="15">
      <c r="A64" s="53">
        <v>39</v>
      </c>
      <c r="B64" s="60" t="s">
        <v>146</v>
      </c>
      <c r="C64" s="436">
        <v>469516</v>
      </c>
      <c r="D64" s="436"/>
      <c r="E64" s="426">
        <v>469516</v>
      </c>
      <c r="F64" s="436">
        <v>241800</v>
      </c>
      <c r="G64" s="436"/>
      <c r="H64" s="427">
        <v>241800</v>
      </c>
    </row>
    <row r="65" spans="1:8" ht="15">
      <c r="A65" s="57">
        <v>40</v>
      </c>
      <c r="B65" s="63" t="s">
        <v>145</v>
      </c>
      <c r="C65" s="428">
        <v>-27141789.469999999</v>
      </c>
      <c r="D65" s="428">
        <v>4805766.2299999986</v>
      </c>
      <c r="E65" s="426">
        <v>-22336023.240000002</v>
      </c>
      <c r="F65" s="428">
        <v>-1689083.2299999995</v>
      </c>
      <c r="G65" s="428">
        <v>3940030.2900000024</v>
      </c>
      <c r="H65" s="427">
        <v>2250947.0600000028</v>
      </c>
    </row>
    <row r="66" spans="1:8" ht="15">
      <c r="A66" s="53">
        <v>41</v>
      </c>
      <c r="B66" s="60" t="s">
        <v>144</v>
      </c>
      <c r="C66" s="436">
        <v>-100000</v>
      </c>
      <c r="D66" s="436"/>
      <c r="E66" s="426">
        <v>-100000</v>
      </c>
      <c r="F66" s="436">
        <v>-2000</v>
      </c>
      <c r="G66" s="436"/>
      <c r="H66" s="427">
        <v>-2000</v>
      </c>
    </row>
    <row r="67" spans="1:8" ht="15.75" thickBot="1">
      <c r="A67" s="68">
        <v>42</v>
      </c>
      <c r="B67" s="69" t="s">
        <v>143</v>
      </c>
      <c r="C67" s="437">
        <v>-27241789.469999999</v>
      </c>
      <c r="D67" s="437">
        <v>4805766.2299999986</v>
      </c>
      <c r="E67" s="438">
        <v>-22436023.240000002</v>
      </c>
      <c r="F67" s="437">
        <v>-1691083.2299999995</v>
      </c>
      <c r="G67" s="437">
        <v>3940030.2900000024</v>
      </c>
      <c r="H67" s="439">
        <v>2248947.0600000028</v>
      </c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zoomScaleNormal="100" workbookViewId="0">
      <selection activeCell="E8" sqref="E8"/>
    </sheetView>
  </sheetViews>
  <sheetFormatPr defaultColWidth="9.140625" defaultRowHeight="14.25"/>
  <cols>
    <col min="1" max="1" width="9.5703125" style="5" bestFit="1" customWidth="1"/>
    <col min="2" max="2" width="72.28515625" style="5" customWidth="1"/>
    <col min="3" max="8" width="12.7109375" style="441" customWidth="1"/>
    <col min="9" max="16384" width="9.140625" style="5"/>
  </cols>
  <sheetData>
    <row r="1" spans="1:8">
      <c r="A1" s="2" t="s">
        <v>30</v>
      </c>
      <c r="B1" s="5" t="str">
        <f>'Info '!C2</f>
        <v>JSC "BasisBank"</v>
      </c>
    </row>
    <row r="2" spans="1:8">
      <c r="A2" s="2" t="s">
        <v>31</v>
      </c>
      <c r="B2" s="538">
        <v>43921</v>
      </c>
    </row>
    <row r="3" spans="1:8">
      <c r="A3" s="4"/>
    </row>
    <row r="4" spans="1:8" ht="15" thickBot="1">
      <c r="A4" s="4" t="s">
        <v>74</v>
      </c>
      <c r="B4" s="4"/>
      <c r="C4" s="442"/>
      <c r="D4" s="442"/>
      <c r="E4" s="442"/>
      <c r="F4" s="443"/>
      <c r="G4" s="443"/>
      <c r="H4" s="444" t="s">
        <v>73</v>
      </c>
    </row>
    <row r="5" spans="1:8">
      <c r="A5" s="546" t="s">
        <v>6</v>
      </c>
      <c r="B5" s="548" t="s">
        <v>342</v>
      </c>
      <c r="C5" s="550" t="s">
        <v>68</v>
      </c>
      <c r="D5" s="551"/>
      <c r="E5" s="552"/>
      <c r="F5" s="550" t="s">
        <v>72</v>
      </c>
      <c r="G5" s="551"/>
      <c r="H5" s="553"/>
    </row>
    <row r="6" spans="1:8">
      <c r="A6" s="547"/>
      <c r="B6" s="549"/>
      <c r="C6" s="445" t="s">
        <v>289</v>
      </c>
      <c r="D6" s="445" t="s">
        <v>120</v>
      </c>
      <c r="E6" s="445" t="s">
        <v>107</v>
      </c>
      <c r="F6" s="445" t="s">
        <v>289</v>
      </c>
      <c r="G6" s="445" t="s">
        <v>120</v>
      </c>
      <c r="H6" s="446" t="s">
        <v>107</v>
      </c>
    </row>
    <row r="7" spans="1:8" s="17" customFormat="1" ht="15.75">
      <c r="A7" s="199">
        <v>1</v>
      </c>
      <c r="B7" s="200" t="s">
        <v>376</v>
      </c>
      <c r="C7" s="447">
        <v>80545856.020000011</v>
      </c>
      <c r="D7" s="447">
        <v>70910715.281100005</v>
      </c>
      <c r="E7" s="448">
        <f>C7+D7</f>
        <v>151456571.30110002</v>
      </c>
      <c r="F7" s="447">
        <v>113617781.61000001</v>
      </c>
      <c r="G7" s="447">
        <v>51752985.109700002</v>
      </c>
      <c r="H7" s="449">
        <v>165370766.71970001</v>
      </c>
    </row>
    <row r="8" spans="1:8" s="17" customFormat="1" ht="15.75">
      <c r="A8" s="199">
        <v>1.1000000000000001</v>
      </c>
      <c r="B8" s="245" t="s">
        <v>307</v>
      </c>
      <c r="C8" s="447">
        <v>53433960.380000003</v>
      </c>
      <c r="D8" s="447">
        <v>31048426.269499999</v>
      </c>
      <c r="E8" s="448">
        <f t="shared" ref="E8:E53" si="0">C8+D8</f>
        <v>84482386.649499997</v>
      </c>
      <c r="F8" s="447">
        <v>85966492.359999999</v>
      </c>
      <c r="G8" s="447">
        <v>9549191.7879000008</v>
      </c>
      <c r="H8" s="449">
        <v>95515684.1479</v>
      </c>
    </row>
    <row r="9" spans="1:8" s="17" customFormat="1" ht="15.75">
      <c r="A9" s="199">
        <v>1.2</v>
      </c>
      <c r="B9" s="245" t="s">
        <v>308</v>
      </c>
      <c r="C9" s="447"/>
      <c r="D9" s="447">
        <v>0</v>
      </c>
      <c r="E9" s="448">
        <f t="shared" si="0"/>
        <v>0</v>
      </c>
      <c r="F9" s="447"/>
      <c r="G9" s="447"/>
      <c r="H9" s="449">
        <v>0</v>
      </c>
    </row>
    <row r="10" spans="1:8" s="17" customFormat="1" ht="15.75">
      <c r="A10" s="199">
        <v>1.3</v>
      </c>
      <c r="B10" s="245" t="s">
        <v>309</v>
      </c>
      <c r="C10" s="447">
        <v>27089200.489999998</v>
      </c>
      <c r="D10" s="447">
        <v>39802165.766000003</v>
      </c>
      <c r="E10" s="448">
        <f t="shared" si="0"/>
        <v>66891366.255999997</v>
      </c>
      <c r="F10" s="447">
        <v>27628594.100000001</v>
      </c>
      <c r="G10" s="447">
        <v>42154022.937399998</v>
      </c>
      <c r="H10" s="449">
        <v>69782617.037400007</v>
      </c>
    </row>
    <row r="11" spans="1:8" s="17" customFormat="1" ht="15.75">
      <c r="A11" s="199">
        <v>1.4</v>
      </c>
      <c r="B11" s="245" t="s">
        <v>290</v>
      </c>
      <c r="C11" s="447">
        <v>22695.15</v>
      </c>
      <c r="D11" s="447">
        <v>60123.245600000002</v>
      </c>
      <c r="E11" s="448">
        <f t="shared" si="0"/>
        <v>82818.395600000003</v>
      </c>
      <c r="F11" s="447">
        <v>22695.15</v>
      </c>
      <c r="G11" s="447">
        <v>49770.384400000003</v>
      </c>
      <c r="H11" s="449">
        <v>72465.534400000004</v>
      </c>
    </row>
    <row r="12" spans="1:8" s="17" customFormat="1" ht="29.25" customHeight="1">
      <c r="A12" s="199">
        <v>2</v>
      </c>
      <c r="B12" s="202" t="s">
        <v>311</v>
      </c>
      <c r="C12" s="447">
        <v>0</v>
      </c>
      <c r="D12" s="447">
        <v>98460530.859999999</v>
      </c>
      <c r="E12" s="448">
        <f t="shared" si="0"/>
        <v>98460530.859999999</v>
      </c>
      <c r="F12" s="447">
        <v>8158048.7699999996</v>
      </c>
      <c r="G12" s="447">
        <v>51523120.028200001</v>
      </c>
      <c r="H12" s="449">
        <v>59681168.798199996</v>
      </c>
    </row>
    <row r="13" spans="1:8" s="17" customFormat="1" ht="19.899999999999999" customHeight="1">
      <c r="A13" s="199">
        <v>3</v>
      </c>
      <c r="B13" s="202" t="s">
        <v>310</v>
      </c>
      <c r="C13" s="447"/>
      <c r="D13" s="447"/>
      <c r="E13" s="448">
        <f t="shared" si="0"/>
        <v>0</v>
      </c>
      <c r="F13" s="447"/>
      <c r="G13" s="447"/>
      <c r="H13" s="449">
        <v>0</v>
      </c>
    </row>
    <row r="14" spans="1:8" s="17" customFormat="1" ht="15.75">
      <c r="A14" s="199">
        <v>3.1</v>
      </c>
      <c r="B14" s="246" t="s">
        <v>291</v>
      </c>
      <c r="C14" s="447"/>
      <c r="D14" s="447"/>
      <c r="E14" s="448">
        <f t="shared" si="0"/>
        <v>0</v>
      </c>
      <c r="F14" s="447"/>
      <c r="G14" s="447"/>
      <c r="H14" s="449">
        <v>0</v>
      </c>
    </row>
    <row r="15" spans="1:8" s="17" customFormat="1" ht="15.75">
      <c r="A15" s="199">
        <v>3.2</v>
      </c>
      <c r="B15" s="246" t="s">
        <v>292</v>
      </c>
      <c r="C15" s="447"/>
      <c r="D15" s="447"/>
      <c r="E15" s="448">
        <f t="shared" si="0"/>
        <v>0</v>
      </c>
      <c r="F15" s="447"/>
      <c r="G15" s="447"/>
      <c r="H15" s="449">
        <v>0</v>
      </c>
    </row>
    <row r="16" spans="1:8" s="17" customFormat="1" ht="15.75">
      <c r="A16" s="199">
        <v>4</v>
      </c>
      <c r="B16" s="249" t="s">
        <v>321</v>
      </c>
      <c r="C16" s="447">
        <v>30812079.700394001</v>
      </c>
      <c r="D16" s="447">
        <v>553747592.98953795</v>
      </c>
      <c r="E16" s="448">
        <f t="shared" si="0"/>
        <v>584559672.68993199</v>
      </c>
      <c r="F16" s="447">
        <v>35595326.616815001</v>
      </c>
      <c r="G16" s="447">
        <v>471270317.86956602</v>
      </c>
      <c r="H16" s="449">
        <v>506865644.48638105</v>
      </c>
    </row>
    <row r="17" spans="1:8" s="17" customFormat="1" ht="15.75">
      <c r="A17" s="199">
        <v>4.0999999999999996</v>
      </c>
      <c r="B17" s="246" t="s">
        <v>312</v>
      </c>
      <c r="C17" s="447">
        <v>29324079.700394001</v>
      </c>
      <c r="D17" s="447">
        <v>551778535.23953795</v>
      </c>
      <c r="E17" s="448">
        <f t="shared" si="0"/>
        <v>581102614.93993199</v>
      </c>
      <c r="F17" s="447">
        <v>33962826.616815001</v>
      </c>
      <c r="G17" s="447">
        <v>467713632.769566</v>
      </c>
      <c r="H17" s="449">
        <v>501676459.38638103</v>
      </c>
    </row>
    <row r="18" spans="1:8" s="17" customFormat="1" ht="15.75">
      <c r="A18" s="199">
        <v>4.2</v>
      </c>
      <c r="B18" s="246" t="s">
        <v>306</v>
      </c>
      <c r="C18" s="447">
        <v>1488000</v>
      </c>
      <c r="D18" s="447">
        <v>1969057.75</v>
      </c>
      <c r="E18" s="448">
        <f t="shared" si="0"/>
        <v>3457057.75</v>
      </c>
      <c r="F18" s="447">
        <v>1632500</v>
      </c>
      <c r="G18" s="447">
        <v>3556685.1</v>
      </c>
      <c r="H18" s="449">
        <v>5189185.0999999996</v>
      </c>
    </row>
    <row r="19" spans="1:8" s="17" customFormat="1" ht="15.75">
      <c r="A19" s="199">
        <v>5</v>
      </c>
      <c r="B19" s="202" t="s">
        <v>320</v>
      </c>
      <c r="C19" s="447">
        <v>73095923.505700007</v>
      </c>
      <c r="D19" s="447">
        <v>1991130177.0628002</v>
      </c>
      <c r="E19" s="448">
        <f t="shared" si="0"/>
        <v>2064226100.5685003</v>
      </c>
      <c r="F19" s="447">
        <v>94618513.421999991</v>
      </c>
      <c r="G19" s="447">
        <v>1687296261.3353996</v>
      </c>
      <c r="H19" s="449">
        <v>1781914774.7573996</v>
      </c>
    </row>
    <row r="20" spans="1:8" s="17" customFormat="1" ht="15.75">
      <c r="A20" s="199">
        <v>5.0999999999999996</v>
      </c>
      <c r="B20" s="247" t="s">
        <v>295</v>
      </c>
      <c r="C20" s="447">
        <v>23200798.245700002</v>
      </c>
      <c r="D20" s="447">
        <v>129143273.2095</v>
      </c>
      <c r="E20" s="448">
        <f t="shared" si="0"/>
        <v>152344071.45520002</v>
      </c>
      <c r="F20" s="447">
        <v>47170484.431999996</v>
      </c>
      <c r="G20" s="447">
        <v>95027190.957399994</v>
      </c>
      <c r="H20" s="449">
        <v>142197675.38940001</v>
      </c>
    </row>
    <row r="21" spans="1:8" s="17" customFormat="1" ht="15.75">
      <c r="A21" s="199">
        <v>5.2</v>
      </c>
      <c r="B21" s="247" t="s">
        <v>294</v>
      </c>
      <c r="C21" s="447">
        <v>0</v>
      </c>
      <c r="D21" s="447">
        <v>0</v>
      </c>
      <c r="E21" s="448">
        <f t="shared" si="0"/>
        <v>0</v>
      </c>
      <c r="F21" s="447">
        <v>2400000</v>
      </c>
      <c r="G21" s="447">
        <v>17472568.800000001</v>
      </c>
      <c r="H21" s="449">
        <v>19872568.800000001</v>
      </c>
    </row>
    <row r="22" spans="1:8" s="17" customFormat="1" ht="15.75">
      <c r="A22" s="199">
        <v>5.3</v>
      </c>
      <c r="B22" s="247" t="s">
        <v>293</v>
      </c>
      <c r="C22" s="447">
        <v>30488006.170000002</v>
      </c>
      <c r="D22" s="447">
        <v>1803427958.2869</v>
      </c>
      <c r="E22" s="448">
        <f t="shared" si="0"/>
        <v>1833915964.4569001</v>
      </c>
      <c r="F22" s="447">
        <v>703389</v>
      </c>
      <c r="G22" s="447">
        <v>1242625229.9492998</v>
      </c>
      <c r="H22" s="449">
        <v>1243328618.9492998</v>
      </c>
    </row>
    <row r="23" spans="1:8" s="17" customFormat="1" ht="15.75">
      <c r="A23" s="199" t="s">
        <v>15</v>
      </c>
      <c r="B23" s="203" t="s">
        <v>75</v>
      </c>
      <c r="C23" s="447">
        <v>0</v>
      </c>
      <c r="D23" s="447">
        <v>363771973.91579998</v>
      </c>
      <c r="E23" s="448">
        <f t="shared" si="0"/>
        <v>363771973.91579998</v>
      </c>
      <c r="F23" s="447">
        <v>457963</v>
      </c>
      <c r="G23" s="447">
        <v>908447208.67550004</v>
      </c>
      <c r="H23" s="449">
        <v>908905171.67550004</v>
      </c>
    </row>
    <row r="24" spans="1:8" s="17" customFormat="1" ht="15.75">
      <c r="A24" s="199" t="s">
        <v>16</v>
      </c>
      <c r="B24" s="203" t="s">
        <v>76</v>
      </c>
      <c r="C24" s="447">
        <v>0</v>
      </c>
      <c r="D24" s="447">
        <v>308124882.55540001</v>
      </c>
      <c r="E24" s="448">
        <f t="shared" si="0"/>
        <v>308124882.55540001</v>
      </c>
      <c r="F24" s="447">
        <v>156025</v>
      </c>
      <c r="G24" s="447">
        <v>173009653.78220001</v>
      </c>
      <c r="H24" s="449">
        <v>173165678.78220001</v>
      </c>
    </row>
    <row r="25" spans="1:8" s="17" customFormat="1" ht="15.75">
      <c r="A25" s="199" t="s">
        <v>17</v>
      </c>
      <c r="B25" s="203" t="s">
        <v>77</v>
      </c>
      <c r="C25" s="447">
        <v>0</v>
      </c>
      <c r="D25" s="447">
        <v>0</v>
      </c>
      <c r="E25" s="448">
        <f t="shared" si="0"/>
        <v>0</v>
      </c>
      <c r="F25" s="447">
        <v>0</v>
      </c>
      <c r="G25" s="447">
        <v>6896435.2857999997</v>
      </c>
      <c r="H25" s="449">
        <v>6896435.2857999997</v>
      </c>
    </row>
    <row r="26" spans="1:8" s="17" customFormat="1" ht="15.75">
      <c r="A26" s="199" t="s">
        <v>18</v>
      </c>
      <c r="B26" s="203" t="s">
        <v>78</v>
      </c>
      <c r="C26" s="447">
        <v>53626</v>
      </c>
      <c r="D26" s="447">
        <v>707628656.04040003</v>
      </c>
      <c r="E26" s="448">
        <f t="shared" si="0"/>
        <v>707682282.04040003</v>
      </c>
      <c r="F26" s="447">
        <v>34151</v>
      </c>
      <c r="G26" s="447">
        <v>93033684.975700006</v>
      </c>
      <c r="H26" s="449">
        <v>93067835.975700006</v>
      </c>
    </row>
    <row r="27" spans="1:8" s="17" customFormat="1" ht="15.75">
      <c r="A27" s="199" t="s">
        <v>19</v>
      </c>
      <c r="B27" s="203" t="s">
        <v>79</v>
      </c>
      <c r="C27" s="447">
        <v>30434380.170000002</v>
      </c>
      <c r="D27" s="447">
        <v>423902445.77530003</v>
      </c>
      <c r="E27" s="448">
        <f t="shared" si="0"/>
        <v>454336825.94530004</v>
      </c>
      <c r="F27" s="447">
        <v>55250</v>
      </c>
      <c r="G27" s="447">
        <v>61238247.230099998</v>
      </c>
      <c r="H27" s="449">
        <v>61293497.230099998</v>
      </c>
    </row>
    <row r="28" spans="1:8" s="17" customFormat="1" ht="15.75">
      <c r="A28" s="199">
        <v>5.4</v>
      </c>
      <c r="B28" s="247" t="s">
        <v>296</v>
      </c>
      <c r="C28" s="447">
        <v>2151119.09</v>
      </c>
      <c r="D28" s="447">
        <v>21059297.592399999</v>
      </c>
      <c r="E28" s="448">
        <f t="shared" si="0"/>
        <v>23210416.682399999</v>
      </c>
      <c r="F28" s="447">
        <v>24112172.989999998</v>
      </c>
      <c r="G28" s="447">
        <v>154286197.61390001</v>
      </c>
      <c r="H28" s="449">
        <v>178398370.60390002</v>
      </c>
    </row>
    <row r="29" spans="1:8" s="17" customFormat="1" ht="15.75">
      <c r="A29" s="199">
        <v>5.5</v>
      </c>
      <c r="B29" s="247" t="s">
        <v>297</v>
      </c>
      <c r="C29" s="447">
        <v>8523000</v>
      </c>
      <c r="D29" s="447">
        <v>18592505.8365</v>
      </c>
      <c r="E29" s="448">
        <f t="shared" si="0"/>
        <v>27115505.8365</v>
      </c>
      <c r="F29" s="447">
        <v>0</v>
      </c>
      <c r="G29" s="447">
        <v>0</v>
      </c>
      <c r="H29" s="449">
        <v>0</v>
      </c>
    </row>
    <row r="30" spans="1:8" s="17" customFormat="1" ht="15.75">
      <c r="A30" s="199">
        <v>5.6</v>
      </c>
      <c r="B30" s="247" t="s">
        <v>298</v>
      </c>
      <c r="C30" s="447">
        <v>8733000</v>
      </c>
      <c r="D30" s="447">
        <v>18907142.137499999</v>
      </c>
      <c r="E30" s="448">
        <f t="shared" si="0"/>
        <v>27640142.137499999</v>
      </c>
      <c r="F30" s="447">
        <v>9423000</v>
      </c>
      <c r="G30" s="447">
        <v>81836019.1118</v>
      </c>
      <c r="H30" s="449">
        <v>91259019.1118</v>
      </c>
    </row>
    <row r="31" spans="1:8" s="17" customFormat="1" ht="15.75">
      <c r="A31" s="199">
        <v>5.7</v>
      </c>
      <c r="B31" s="247" t="s">
        <v>79</v>
      </c>
      <c r="C31" s="447">
        <v>0</v>
      </c>
      <c r="D31" s="447">
        <v>0</v>
      </c>
      <c r="E31" s="448">
        <f t="shared" si="0"/>
        <v>0</v>
      </c>
      <c r="F31" s="447">
        <v>10809467</v>
      </c>
      <c r="G31" s="447">
        <v>96049054.902999997</v>
      </c>
      <c r="H31" s="449">
        <v>106858521.903</v>
      </c>
    </row>
    <row r="32" spans="1:8" s="17" customFormat="1" ht="15.75">
      <c r="A32" s="199">
        <v>6</v>
      </c>
      <c r="B32" s="202" t="s">
        <v>326</v>
      </c>
      <c r="C32" s="447"/>
      <c r="D32" s="447"/>
      <c r="E32" s="448">
        <f t="shared" si="0"/>
        <v>0</v>
      </c>
      <c r="F32" s="447"/>
      <c r="G32" s="447"/>
      <c r="H32" s="449">
        <v>0</v>
      </c>
    </row>
    <row r="33" spans="1:8" s="17" customFormat="1" ht="15.75">
      <c r="A33" s="199">
        <v>6.1</v>
      </c>
      <c r="B33" s="248" t="s">
        <v>316</v>
      </c>
      <c r="C33" s="447"/>
      <c r="D33" s="447"/>
      <c r="E33" s="448">
        <f t="shared" si="0"/>
        <v>0</v>
      </c>
      <c r="F33" s="447"/>
      <c r="G33" s="447"/>
      <c r="H33" s="449">
        <v>0</v>
      </c>
    </row>
    <row r="34" spans="1:8" s="17" customFormat="1" ht="15.75">
      <c r="A34" s="199">
        <v>6.2</v>
      </c>
      <c r="B34" s="248" t="s">
        <v>317</v>
      </c>
      <c r="C34" s="447"/>
      <c r="D34" s="447"/>
      <c r="E34" s="448">
        <f t="shared" si="0"/>
        <v>0</v>
      </c>
      <c r="F34" s="447"/>
      <c r="G34" s="447"/>
      <c r="H34" s="449">
        <v>0</v>
      </c>
    </row>
    <row r="35" spans="1:8" s="17" customFormat="1" ht="15.75">
      <c r="A35" s="199">
        <v>6.3</v>
      </c>
      <c r="B35" s="248" t="s">
        <v>313</v>
      </c>
      <c r="C35" s="447"/>
      <c r="D35" s="447"/>
      <c r="E35" s="448">
        <f t="shared" si="0"/>
        <v>0</v>
      </c>
      <c r="F35" s="447"/>
      <c r="G35" s="447"/>
      <c r="H35" s="449">
        <v>0</v>
      </c>
    </row>
    <row r="36" spans="1:8" s="17" customFormat="1" ht="15.75">
      <c r="A36" s="199">
        <v>6.4</v>
      </c>
      <c r="B36" s="248" t="s">
        <v>314</v>
      </c>
      <c r="C36" s="447"/>
      <c r="D36" s="447"/>
      <c r="E36" s="448">
        <f t="shared" si="0"/>
        <v>0</v>
      </c>
      <c r="F36" s="447"/>
      <c r="G36" s="447"/>
      <c r="H36" s="449">
        <v>0</v>
      </c>
    </row>
    <row r="37" spans="1:8" s="17" customFormat="1" ht="15.75">
      <c r="A37" s="199">
        <v>6.5</v>
      </c>
      <c r="B37" s="248" t="s">
        <v>315</v>
      </c>
      <c r="C37" s="447"/>
      <c r="D37" s="447"/>
      <c r="E37" s="448">
        <f t="shared" si="0"/>
        <v>0</v>
      </c>
      <c r="F37" s="447"/>
      <c r="G37" s="447"/>
      <c r="H37" s="449">
        <v>0</v>
      </c>
    </row>
    <row r="38" spans="1:8" s="17" customFormat="1" ht="15.75">
      <c r="A38" s="199">
        <v>6.6</v>
      </c>
      <c r="B38" s="248" t="s">
        <v>318</v>
      </c>
      <c r="C38" s="447"/>
      <c r="D38" s="447"/>
      <c r="E38" s="448">
        <f t="shared" si="0"/>
        <v>0</v>
      </c>
      <c r="F38" s="447"/>
      <c r="G38" s="447"/>
      <c r="H38" s="449">
        <v>0</v>
      </c>
    </row>
    <row r="39" spans="1:8" s="17" customFormat="1" ht="15.75">
      <c r="A39" s="199">
        <v>6.7</v>
      </c>
      <c r="B39" s="248" t="s">
        <v>319</v>
      </c>
      <c r="C39" s="447"/>
      <c r="D39" s="447"/>
      <c r="E39" s="448">
        <f t="shared" si="0"/>
        <v>0</v>
      </c>
      <c r="F39" s="447"/>
      <c r="G39" s="447"/>
      <c r="H39" s="449">
        <v>0</v>
      </c>
    </row>
    <row r="40" spans="1:8" s="17" customFormat="1" ht="15.75">
      <c r="A40" s="199">
        <v>7</v>
      </c>
      <c r="B40" s="202" t="s">
        <v>322</v>
      </c>
      <c r="C40" s="447"/>
      <c r="D40" s="447"/>
      <c r="E40" s="448">
        <f t="shared" si="0"/>
        <v>0</v>
      </c>
      <c r="F40" s="447"/>
      <c r="G40" s="447"/>
      <c r="H40" s="449">
        <v>0</v>
      </c>
    </row>
    <row r="41" spans="1:8" s="17" customFormat="1" ht="15.75">
      <c r="A41" s="199">
        <v>7.1</v>
      </c>
      <c r="B41" s="201" t="s">
        <v>323</v>
      </c>
      <c r="C41" s="447">
        <v>446112.58</v>
      </c>
      <c r="D41" s="447">
        <v>2832.7582000000002</v>
      </c>
      <c r="E41" s="448">
        <f t="shared" si="0"/>
        <v>448945.3382</v>
      </c>
      <c r="F41" s="447">
        <v>173873.41</v>
      </c>
      <c r="G41" s="447">
        <v>0</v>
      </c>
      <c r="H41" s="449">
        <v>173873.41</v>
      </c>
    </row>
    <row r="42" spans="1:8" s="17" customFormat="1" ht="25.5">
      <c r="A42" s="199">
        <v>7.2</v>
      </c>
      <c r="B42" s="201" t="s">
        <v>324</v>
      </c>
      <c r="C42" s="447">
        <v>709291.37000000023</v>
      </c>
      <c r="D42" s="447">
        <v>1189862.6303999997</v>
      </c>
      <c r="E42" s="448">
        <f t="shared" si="0"/>
        <v>1899154.0003999998</v>
      </c>
      <c r="F42" s="447">
        <v>357104.78999999928</v>
      </c>
      <c r="G42" s="447">
        <v>398197.38010000007</v>
      </c>
      <c r="H42" s="449">
        <v>755302.17009999929</v>
      </c>
    </row>
    <row r="43" spans="1:8" s="17" customFormat="1" ht="25.5">
      <c r="A43" s="199">
        <v>7.3</v>
      </c>
      <c r="B43" s="201" t="s">
        <v>327</v>
      </c>
      <c r="C43" s="447">
        <v>4523269.79</v>
      </c>
      <c r="D43" s="447">
        <v>1257386.1383729998</v>
      </c>
      <c r="E43" s="448">
        <f t="shared" si="0"/>
        <v>5780655.9283729997</v>
      </c>
      <c r="F43" s="447">
        <v>3160649.53</v>
      </c>
      <c r="G43" s="447">
        <v>1256638.7378729999</v>
      </c>
      <c r="H43" s="449">
        <v>4417288.2678729994</v>
      </c>
    </row>
    <row r="44" spans="1:8" s="17" customFormat="1" ht="25.5">
      <c r="A44" s="199">
        <v>7.4</v>
      </c>
      <c r="B44" s="201" t="s">
        <v>328</v>
      </c>
      <c r="C44" s="447">
        <v>1960315.1299999976</v>
      </c>
      <c r="D44" s="447">
        <v>2827261.1934999991</v>
      </c>
      <c r="E44" s="448">
        <f t="shared" si="0"/>
        <v>4787576.3234999962</v>
      </c>
      <c r="F44" s="447">
        <v>1261462.4800000004</v>
      </c>
      <c r="G44" s="447">
        <v>1281428.5249999962</v>
      </c>
      <c r="H44" s="449">
        <v>2542891.0049999966</v>
      </c>
    </row>
    <row r="45" spans="1:8" s="17" customFormat="1" ht="15.75">
      <c r="A45" s="199">
        <v>8</v>
      </c>
      <c r="B45" s="202" t="s">
        <v>305</v>
      </c>
      <c r="C45" s="447"/>
      <c r="D45" s="447"/>
      <c r="E45" s="448">
        <f t="shared" si="0"/>
        <v>0</v>
      </c>
      <c r="F45" s="447"/>
      <c r="G45" s="447"/>
      <c r="H45" s="449">
        <f t="shared" ref="H45:H53" si="1">F45+G45</f>
        <v>0</v>
      </c>
    </row>
    <row r="46" spans="1:8" s="17" customFormat="1" ht="15.75">
      <c r="A46" s="199">
        <v>8.1</v>
      </c>
      <c r="B46" s="246" t="s">
        <v>329</v>
      </c>
      <c r="C46" s="447"/>
      <c r="D46" s="447"/>
      <c r="E46" s="448">
        <f t="shared" si="0"/>
        <v>0</v>
      </c>
      <c r="F46" s="447"/>
      <c r="G46" s="447"/>
      <c r="H46" s="449">
        <f t="shared" si="1"/>
        <v>0</v>
      </c>
    </row>
    <row r="47" spans="1:8" s="17" customFormat="1" ht="15.75">
      <c r="A47" s="199">
        <v>8.1999999999999993</v>
      </c>
      <c r="B47" s="246" t="s">
        <v>330</v>
      </c>
      <c r="C47" s="447"/>
      <c r="D47" s="447"/>
      <c r="E47" s="448">
        <f t="shared" si="0"/>
        <v>0</v>
      </c>
      <c r="F47" s="447"/>
      <c r="G47" s="447"/>
      <c r="H47" s="449">
        <f t="shared" si="1"/>
        <v>0</v>
      </c>
    </row>
    <row r="48" spans="1:8" s="17" customFormat="1" ht="15.75">
      <c r="A48" s="199">
        <v>8.3000000000000007</v>
      </c>
      <c r="B48" s="246" t="s">
        <v>331</v>
      </c>
      <c r="C48" s="447"/>
      <c r="D48" s="447"/>
      <c r="E48" s="448">
        <f t="shared" si="0"/>
        <v>0</v>
      </c>
      <c r="F48" s="447"/>
      <c r="G48" s="447"/>
      <c r="H48" s="449">
        <f t="shared" si="1"/>
        <v>0</v>
      </c>
    </row>
    <row r="49" spans="1:8" s="17" customFormat="1" ht="15.75">
      <c r="A49" s="199">
        <v>8.4</v>
      </c>
      <c r="B49" s="246" t="s">
        <v>332</v>
      </c>
      <c r="C49" s="447"/>
      <c r="D49" s="447"/>
      <c r="E49" s="448">
        <f t="shared" si="0"/>
        <v>0</v>
      </c>
      <c r="F49" s="447"/>
      <c r="G49" s="447"/>
      <c r="H49" s="449">
        <f t="shared" si="1"/>
        <v>0</v>
      </c>
    </row>
    <row r="50" spans="1:8" s="17" customFormat="1" ht="15.75">
      <c r="A50" s="199">
        <v>8.5</v>
      </c>
      <c r="B50" s="246" t="s">
        <v>333</v>
      </c>
      <c r="C50" s="447"/>
      <c r="D50" s="447"/>
      <c r="E50" s="448">
        <f t="shared" si="0"/>
        <v>0</v>
      </c>
      <c r="F50" s="447"/>
      <c r="G50" s="447"/>
      <c r="H50" s="449">
        <f t="shared" si="1"/>
        <v>0</v>
      </c>
    </row>
    <row r="51" spans="1:8" s="17" customFormat="1" ht="15.75">
      <c r="A51" s="199">
        <v>8.6</v>
      </c>
      <c r="B51" s="246" t="s">
        <v>334</v>
      </c>
      <c r="C51" s="447"/>
      <c r="D51" s="447"/>
      <c r="E51" s="448">
        <f t="shared" si="0"/>
        <v>0</v>
      </c>
      <c r="F51" s="447"/>
      <c r="G51" s="447"/>
      <c r="H51" s="449">
        <f t="shared" si="1"/>
        <v>0</v>
      </c>
    </row>
    <row r="52" spans="1:8" s="17" customFormat="1" ht="15.75">
      <c r="A52" s="199">
        <v>8.6999999999999993</v>
      </c>
      <c r="B52" s="246" t="s">
        <v>335</v>
      </c>
      <c r="C52" s="447"/>
      <c r="D52" s="447"/>
      <c r="E52" s="448">
        <f t="shared" si="0"/>
        <v>0</v>
      </c>
      <c r="F52" s="447"/>
      <c r="G52" s="447"/>
      <c r="H52" s="449">
        <f t="shared" si="1"/>
        <v>0</v>
      </c>
    </row>
    <row r="53" spans="1:8" s="17" customFormat="1" ht="16.5" thickBot="1">
      <c r="A53" s="204">
        <v>9</v>
      </c>
      <c r="B53" s="205" t="s">
        <v>325</v>
      </c>
      <c r="C53" s="450"/>
      <c r="D53" s="450"/>
      <c r="E53" s="451">
        <f t="shared" si="0"/>
        <v>0</v>
      </c>
      <c r="F53" s="450"/>
      <c r="G53" s="450"/>
      <c r="H53" s="452">
        <f t="shared" si="1"/>
        <v>0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J2" sqref="J2"/>
    </sheetView>
  </sheetViews>
  <sheetFormatPr defaultColWidth="9.140625" defaultRowHeight="12.75"/>
  <cols>
    <col min="1" max="1" width="9.5703125" style="4" bestFit="1" customWidth="1"/>
    <col min="2" max="2" width="93.5703125" style="4" customWidth="1"/>
    <col min="3" max="4" width="12.7109375" style="4" customWidth="1"/>
    <col min="5" max="11" width="9.7109375" style="48" customWidth="1"/>
    <col min="12" max="16384" width="9.140625" style="48"/>
  </cols>
  <sheetData>
    <row r="1" spans="1:8">
      <c r="A1" s="2" t="s">
        <v>30</v>
      </c>
      <c r="B1" s="3" t="str">
        <f>'Info '!C2</f>
        <v>JSC "BasisBank"</v>
      </c>
      <c r="C1" s="3"/>
    </row>
    <row r="2" spans="1:8">
      <c r="A2" s="2" t="s">
        <v>31</v>
      </c>
      <c r="B2" s="538">
        <v>43921</v>
      </c>
      <c r="C2" s="6"/>
      <c r="D2" s="7"/>
      <c r="E2" s="70"/>
      <c r="F2" s="70"/>
      <c r="G2" s="70"/>
      <c r="H2" s="70"/>
    </row>
    <row r="3" spans="1:8">
      <c r="A3" s="2"/>
      <c r="B3" s="3"/>
      <c r="C3" s="6"/>
      <c r="D3" s="7"/>
      <c r="E3" s="70"/>
      <c r="F3" s="70"/>
      <c r="G3" s="70"/>
      <c r="H3" s="70"/>
    </row>
    <row r="4" spans="1:8" ht="15" customHeight="1" thickBot="1">
      <c r="A4" s="7" t="s">
        <v>200</v>
      </c>
      <c r="B4" s="151" t="s">
        <v>299</v>
      </c>
      <c r="D4" s="71" t="s">
        <v>73</v>
      </c>
    </row>
    <row r="5" spans="1:8" ht="15" customHeight="1">
      <c r="A5" s="231" t="s">
        <v>6</v>
      </c>
      <c r="B5" s="232"/>
      <c r="C5" s="457">
        <v>43921</v>
      </c>
      <c r="D5" s="458">
        <v>43830</v>
      </c>
    </row>
    <row r="6" spans="1:8" ht="15" customHeight="1">
      <c r="A6" s="72">
        <v>1</v>
      </c>
      <c r="B6" s="459" t="s">
        <v>303</v>
      </c>
      <c r="C6" s="453">
        <f>C7+C9+C10</f>
        <v>1393622428.1515565</v>
      </c>
      <c r="D6" s="333">
        <f>D7+D9+D10</f>
        <v>1244577961.0998626</v>
      </c>
    </row>
    <row r="7" spans="1:8" ht="15" customHeight="1">
      <c r="A7" s="72">
        <v>1.1000000000000001</v>
      </c>
      <c r="B7" s="459" t="s">
        <v>483</v>
      </c>
      <c r="C7" s="454">
        <v>1322117300.096277</v>
      </c>
      <c r="D7" s="334">
        <v>1151387079.0472546</v>
      </c>
    </row>
    <row r="8" spans="1:8">
      <c r="A8" s="72" t="s">
        <v>14</v>
      </c>
      <c r="B8" s="459" t="s">
        <v>199</v>
      </c>
      <c r="C8" s="454">
        <v>42500000</v>
      </c>
      <c r="D8" s="334">
        <v>23250000</v>
      </c>
    </row>
    <row r="9" spans="1:8" ht="15" customHeight="1">
      <c r="A9" s="72">
        <v>1.2</v>
      </c>
      <c r="B9" s="460" t="s">
        <v>198</v>
      </c>
      <c r="C9" s="454">
        <v>71505128.055279449</v>
      </c>
      <c r="D9" s="334">
        <v>93190882.052607954</v>
      </c>
    </row>
    <row r="10" spans="1:8" ht="15" customHeight="1">
      <c r="A10" s="72">
        <v>1.3</v>
      </c>
      <c r="B10" s="459" t="s">
        <v>28</v>
      </c>
      <c r="C10" s="455">
        <v>0</v>
      </c>
      <c r="D10" s="334">
        <v>0</v>
      </c>
    </row>
    <row r="11" spans="1:8" ht="15" customHeight="1">
      <c r="A11" s="72">
        <v>2</v>
      </c>
      <c r="B11" s="459" t="s">
        <v>300</v>
      </c>
      <c r="C11" s="454">
        <v>7901060.2910000002</v>
      </c>
      <c r="D11" s="334">
        <v>3126974.3541999999</v>
      </c>
    </row>
    <row r="12" spans="1:8" ht="15" customHeight="1">
      <c r="A12" s="72">
        <v>3</v>
      </c>
      <c r="B12" s="459" t="s">
        <v>301</v>
      </c>
      <c r="C12" s="455">
        <v>112080651.75068747</v>
      </c>
      <c r="D12" s="456">
        <v>112080651.75068747</v>
      </c>
    </row>
    <row r="13" spans="1:8" ht="15" customHeight="1" thickBot="1">
      <c r="A13" s="74">
        <v>4</v>
      </c>
      <c r="B13" s="75" t="s">
        <v>302</v>
      </c>
      <c r="C13" s="335">
        <f>C6+C11+C12</f>
        <v>1513604140.1932437</v>
      </c>
      <c r="D13" s="336">
        <f>D6+D11+D12</f>
        <v>1359785587.2047498</v>
      </c>
    </row>
    <row r="14" spans="1:8">
      <c r="B14" s="78"/>
    </row>
    <row r="15" spans="1:8" ht="25.5">
      <c r="B15" s="79" t="s">
        <v>484</v>
      </c>
    </row>
    <row r="16" spans="1:8">
      <c r="B16" s="79"/>
    </row>
    <row r="17" spans="1:4" ht="11.25">
      <c r="A17" s="48"/>
      <c r="B17" s="48"/>
      <c r="C17" s="48"/>
      <c r="D17" s="48"/>
    </row>
    <row r="18" spans="1:4" ht="11.25">
      <c r="A18" s="48"/>
      <c r="B18" s="48"/>
      <c r="C18" s="48"/>
      <c r="D18" s="48"/>
    </row>
    <row r="19" spans="1:4" ht="11.25">
      <c r="A19" s="48"/>
      <c r="B19" s="48"/>
      <c r="C19" s="48"/>
      <c r="D19" s="48"/>
    </row>
    <row r="20" spans="1:4" ht="11.25">
      <c r="A20" s="48"/>
      <c r="B20" s="48"/>
      <c r="C20" s="48"/>
      <c r="D20" s="48"/>
    </row>
    <row r="21" spans="1:4" ht="11.25">
      <c r="A21" s="48"/>
      <c r="B21" s="48"/>
      <c r="C21" s="48"/>
      <c r="D21" s="48"/>
    </row>
    <row r="22" spans="1:4" ht="11.25">
      <c r="A22" s="48"/>
      <c r="B22" s="48"/>
      <c r="C22" s="48"/>
      <c r="D22" s="48"/>
    </row>
    <row r="23" spans="1:4" ht="11.25">
      <c r="A23" s="48"/>
      <c r="B23" s="48"/>
      <c r="C23" s="48"/>
      <c r="D23" s="48"/>
    </row>
    <row r="24" spans="1:4" ht="11.25">
      <c r="A24" s="48"/>
      <c r="B24" s="48"/>
      <c r="C24" s="48"/>
      <c r="D24" s="48"/>
    </row>
    <row r="25" spans="1:4" ht="11.25">
      <c r="A25" s="48"/>
      <c r="B25" s="48"/>
      <c r="C25" s="48"/>
      <c r="D25" s="48"/>
    </row>
    <row r="26" spans="1:4" ht="11.25">
      <c r="A26" s="48"/>
      <c r="B26" s="48"/>
      <c r="C26" s="48"/>
      <c r="D26" s="48"/>
    </row>
    <row r="27" spans="1:4" ht="11.25">
      <c r="A27" s="48"/>
      <c r="B27" s="48"/>
      <c r="C27" s="48"/>
      <c r="D27" s="48"/>
    </row>
    <row r="28" spans="1:4" ht="11.25">
      <c r="A28" s="48"/>
      <c r="B28" s="48"/>
      <c r="C28" s="48"/>
      <c r="D28" s="48"/>
    </row>
    <row r="29" spans="1:4" ht="11.25">
      <c r="A29" s="48"/>
      <c r="B29" s="48"/>
      <c r="C29" s="48"/>
      <c r="D29" s="48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/>
    </sheetView>
  </sheetViews>
  <sheetFormatPr defaultColWidth="9.140625" defaultRowHeight="14.25"/>
  <cols>
    <col min="1" max="1" width="9.5703125" style="4" bestFit="1" customWidth="1"/>
    <col min="2" max="2" width="90.42578125" style="4" bestFit="1" customWidth="1"/>
    <col min="3" max="3" width="9.140625" style="4"/>
    <col min="4" max="16384" width="9.140625" style="5"/>
  </cols>
  <sheetData>
    <row r="1" spans="1:3">
      <c r="A1" s="2" t="s">
        <v>30</v>
      </c>
      <c r="B1" s="4" t="str">
        <f>'Info '!C2</f>
        <v>JSC "BasisBank"</v>
      </c>
    </row>
    <row r="2" spans="1:3">
      <c r="A2" s="2" t="s">
        <v>31</v>
      </c>
      <c r="B2" s="538">
        <v>43921</v>
      </c>
    </row>
    <row r="4" spans="1:3" ht="16.5" customHeight="1" thickBot="1">
      <c r="A4" s="80" t="s">
        <v>80</v>
      </c>
      <c r="B4" s="81" t="s">
        <v>270</v>
      </c>
      <c r="C4" s="82"/>
    </row>
    <row r="5" spans="1:3">
      <c r="A5" s="83"/>
      <c r="B5" s="556" t="s">
        <v>81</v>
      </c>
      <c r="C5" s="557"/>
    </row>
    <row r="6" spans="1:3">
      <c r="A6" s="84">
        <v>1</v>
      </c>
      <c r="B6" s="554" t="s">
        <v>505</v>
      </c>
      <c r="C6" s="555"/>
    </row>
    <row r="7" spans="1:3">
      <c r="A7" s="84">
        <v>2</v>
      </c>
      <c r="B7" s="554" t="s">
        <v>502</v>
      </c>
      <c r="C7" s="555"/>
    </row>
    <row r="8" spans="1:3">
      <c r="A8" s="84">
        <v>3</v>
      </c>
      <c r="B8" s="554" t="s">
        <v>506</v>
      </c>
      <c r="C8" s="555"/>
    </row>
    <row r="9" spans="1:3">
      <c r="A9" s="84">
        <v>4</v>
      </c>
      <c r="B9" s="554" t="s">
        <v>507</v>
      </c>
      <c r="C9" s="555"/>
    </row>
    <row r="10" spans="1:3">
      <c r="A10" s="84">
        <v>5</v>
      </c>
      <c r="B10" s="554" t="s">
        <v>508</v>
      </c>
      <c r="C10" s="555"/>
    </row>
    <row r="11" spans="1:3">
      <c r="A11" s="84"/>
      <c r="B11" s="558"/>
      <c r="C11" s="559"/>
    </row>
    <row r="12" spans="1:3">
      <c r="A12" s="84"/>
      <c r="B12" s="560" t="s">
        <v>82</v>
      </c>
      <c r="C12" s="561"/>
    </row>
    <row r="13" spans="1:3">
      <c r="A13" s="84">
        <v>1</v>
      </c>
      <c r="B13" s="554" t="s">
        <v>503</v>
      </c>
      <c r="C13" s="555"/>
    </row>
    <row r="14" spans="1:3">
      <c r="A14" s="84">
        <v>2</v>
      </c>
      <c r="B14" s="554" t="s">
        <v>509</v>
      </c>
      <c r="C14" s="555"/>
    </row>
    <row r="15" spans="1:3">
      <c r="A15" s="84">
        <v>3</v>
      </c>
      <c r="B15" s="554" t="s">
        <v>510</v>
      </c>
      <c r="C15" s="555"/>
    </row>
    <row r="16" spans="1:3">
      <c r="A16" s="84">
        <v>4</v>
      </c>
      <c r="B16" s="554" t="s">
        <v>511</v>
      </c>
      <c r="C16" s="555"/>
    </row>
    <row r="17" spans="1:3">
      <c r="A17" s="84">
        <v>5</v>
      </c>
      <c r="B17" s="554" t="s">
        <v>512</v>
      </c>
      <c r="C17" s="555"/>
    </row>
    <row r="18" spans="1:3">
      <c r="A18" s="84">
        <v>6</v>
      </c>
      <c r="B18" s="554" t="s">
        <v>513</v>
      </c>
      <c r="C18" s="555"/>
    </row>
    <row r="19" spans="1:3">
      <c r="A19" s="84">
        <v>7</v>
      </c>
      <c r="B19" s="554" t="s">
        <v>514</v>
      </c>
      <c r="C19" s="555"/>
    </row>
    <row r="20" spans="1:3" ht="15.75" customHeight="1">
      <c r="A20" s="84"/>
      <c r="B20" s="85"/>
      <c r="C20" s="86"/>
    </row>
    <row r="21" spans="1:3" ht="30" customHeight="1">
      <c r="A21" s="84"/>
      <c r="B21" s="560" t="s">
        <v>83</v>
      </c>
      <c r="C21" s="561"/>
    </row>
    <row r="22" spans="1:3" ht="15">
      <c r="A22" s="84">
        <v>1</v>
      </c>
      <c r="B22" s="533" t="s">
        <v>517</v>
      </c>
      <c r="C22" s="534">
        <v>0.91598172861293459</v>
      </c>
    </row>
    <row r="23" spans="1:3" ht="15.75" customHeight="1">
      <c r="A23" s="84">
        <v>2</v>
      </c>
      <c r="B23" s="533" t="s">
        <v>515</v>
      </c>
      <c r="C23" s="534">
        <v>6.9155295356997867E-2</v>
      </c>
    </row>
    <row r="24" spans="1:3" ht="29.25" customHeight="1">
      <c r="A24" s="84"/>
      <c r="B24" s="562" t="s">
        <v>84</v>
      </c>
      <c r="C24" s="563"/>
    </row>
    <row r="25" spans="1:3" ht="15">
      <c r="A25" s="84">
        <v>1</v>
      </c>
      <c r="B25" s="533" t="s">
        <v>516</v>
      </c>
      <c r="C25" s="534">
        <v>0.91561533592148947</v>
      </c>
    </row>
    <row r="26" spans="1:3" ht="15.75" thickBot="1">
      <c r="A26" s="87">
        <v>2</v>
      </c>
      <c r="B26" s="535" t="s">
        <v>515</v>
      </c>
      <c r="C26" s="536">
        <v>6.9155295356997867E-2</v>
      </c>
    </row>
  </sheetData>
  <mergeCells count="17">
    <mergeCell ref="B18:C18"/>
    <mergeCell ref="B19:C19"/>
    <mergeCell ref="B5:C5"/>
    <mergeCell ref="B11:C11"/>
    <mergeCell ref="B12:C12"/>
    <mergeCell ref="B24:C24"/>
    <mergeCell ref="B21:C21"/>
    <mergeCell ref="B6:C6"/>
    <mergeCell ref="B7:C7"/>
    <mergeCell ref="B8:C8"/>
    <mergeCell ref="B9:C9"/>
    <mergeCell ref="B10:C10"/>
    <mergeCell ref="B13:C13"/>
    <mergeCell ref="B14:C14"/>
    <mergeCell ref="B15:C15"/>
    <mergeCell ref="B16:C16"/>
    <mergeCell ref="B17:C17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="90" zoomScaleNormal="90" workbookViewId="0">
      <pane xSplit="1" ySplit="5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E21" sqref="E21"/>
    </sheetView>
  </sheetViews>
  <sheetFormatPr defaultColWidth="9.140625" defaultRowHeight="14.25"/>
  <cols>
    <col min="1" max="1" width="9.5703125" style="4" bestFit="1" customWidth="1"/>
    <col min="2" max="2" width="47.5703125" style="4" customWidth="1"/>
    <col min="3" max="3" width="28" style="4" customWidth="1"/>
    <col min="4" max="4" width="22.42578125" style="4" customWidth="1"/>
    <col min="5" max="5" width="22.28515625" style="4" customWidth="1"/>
    <col min="6" max="6" width="12" style="5" bestFit="1" customWidth="1"/>
    <col min="7" max="7" width="12.5703125" style="5" bestFit="1" customWidth="1"/>
    <col min="8" max="16384" width="9.140625" style="5"/>
  </cols>
  <sheetData>
    <row r="1" spans="1:7">
      <c r="A1" s="274" t="s">
        <v>30</v>
      </c>
      <c r="B1" s="275" t="str">
        <f>'Info '!C2</f>
        <v>JSC "BasisBank"</v>
      </c>
      <c r="C1" s="100"/>
      <c r="D1" s="100"/>
      <c r="E1" s="100"/>
      <c r="F1" s="17"/>
    </row>
    <row r="2" spans="1:7" s="88" customFormat="1" ht="15.75" customHeight="1">
      <c r="A2" s="274" t="s">
        <v>31</v>
      </c>
      <c r="B2" s="538">
        <v>43921</v>
      </c>
    </row>
    <row r="3" spans="1:7" s="88" customFormat="1" ht="15.75" customHeight="1">
      <c r="A3" s="274"/>
    </row>
    <row r="4" spans="1:7" s="88" customFormat="1" ht="15.75" customHeight="1" thickBot="1">
      <c r="A4" s="276" t="s">
        <v>204</v>
      </c>
      <c r="B4" s="568" t="s">
        <v>349</v>
      </c>
      <c r="C4" s="569"/>
      <c r="D4" s="569"/>
      <c r="E4" s="569"/>
    </row>
    <row r="5" spans="1:7" s="92" customFormat="1" ht="17.45" customHeight="1">
      <c r="A5" s="217"/>
      <c r="B5" s="218"/>
      <c r="C5" s="90" t="s">
        <v>0</v>
      </c>
      <c r="D5" s="90" t="s">
        <v>1</v>
      </c>
      <c r="E5" s="91" t="s">
        <v>2</v>
      </c>
    </row>
    <row r="6" spans="1:7" s="17" customFormat="1" ht="14.45" customHeight="1">
      <c r="A6" s="277"/>
      <c r="B6" s="564" t="s">
        <v>356</v>
      </c>
      <c r="C6" s="564" t="s">
        <v>91</v>
      </c>
      <c r="D6" s="566" t="s">
        <v>203</v>
      </c>
      <c r="E6" s="567"/>
      <c r="G6" s="5"/>
    </row>
    <row r="7" spans="1:7" s="17" customFormat="1" ht="99.6" customHeight="1">
      <c r="A7" s="277"/>
      <c r="B7" s="565"/>
      <c r="C7" s="564"/>
      <c r="D7" s="314" t="s">
        <v>202</v>
      </c>
      <c r="E7" s="315" t="s">
        <v>357</v>
      </c>
      <c r="G7" s="5"/>
    </row>
    <row r="8" spans="1:7">
      <c r="A8" s="278">
        <v>1</v>
      </c>
      <c r="B8" s="316" t="s">
        <v>35</v>
      </c>
      <c r="C8" s="461">
        <v>39289981.633499995</v>
      </c>
      <c r="D8" s="461"/>
      <c r="E8" s="462">
        <v>39289981.633499995</v>
      </c>
      <c r="F8" s="17"/>
    </row>
    <row r="9" spans="1:7">
      <c r="A9" s="278">
        <v>2</v>
      </c>
      <c r="B9" s="316" t="s">
        <v>36</v>
      </c>
      <c r="C9" s="461">
        <v>258597915.1221</v>
      </c>
      <c r="D9" s="461"/>
      <c r="E9" s="462">
        <v>258597915.1221</v>
      </c>
      <c r="F9" s="17"/>
    </row>
    <row r="10" spans="1:7">
      <c r="A10" s="278">
        <v>3</v>
      </c>
      <c r="B10" s="316" t="s">
        <v>37</v>
      </c>
      <c r="C10" s="461">
        <v>137945201.875</v>
      </c>
      <c r="D10" s="461"/>
      <c r="E10" s="462">
        <v>137945201.875</v>
      </c>
      <c r="F10" s="17"/>
    </row>
    <row r="11" spans="1:7">
      <c r="A11" s="278">
        <v>4</v>
      </c>
      <c r="B11" s="316" t="s">
        <v>38</v>
      </c>
      <c r="C11" s="461">
        <v>0</v>
      </c>
      <c r="D11" s="461"/>
      <c r="E11" s="462">
        <v>0</v>
      </c>
      <c r="F11" s="17"/>
    </row>
    <row r="12" spans="1:7">
      <c r="A12" s="278">
        <v>5</v>
      </c>
      <c r="B12" s="316" t="s">
        <v>39</v>
      </c>
      <c r="C12" s="461">
        <v>206587507.96999997</v>
      </c>
      <c r="D12" s="461"/>
      <c r="E12" s="462">
        <v>206587507.96999997</v>
      </c>
      <c r="F12" s="17"/>
    </row>
    <row r="13" spans="1:7">
      <c r="A13" s="278">
        <v>6.1</v>
      </c>
      <c r="B13" s="317" t="s">
        <v>40</v>
      </c>
      <c r="C13" s="463">
        <v>1106661772.9755001</v>
      </c>
      <c r="D13" s="461"/>
      <c r="E13" s="462">
        <v>1106661772.9755001</v>
      </c>
      <c r="F13" s="17"/>
    </row>
    <row r="14" spans="1:7">
      <c r="A14" s="278">
        <v>6.2</v>
      </c>
      <c r="B14" s="318" t="s">
        <v>41</v>
      </c>
      <c r="C14" s="463">
        <v>-68565218.883100003</v>
      </c>
      <c r="D14" s="461"/>
      <c r="E14" s="462">
        <v>-68565218.883100003</v>
      </c>
      <c r="F14" s="17"/>
    </row>
    <row r="15" spans="1:7">
      <c r="A15" s="278">
        <v>6</v>
      </c>
      <c r="B15" s="316" t="s">
        <v>42</v>
      </c>
      <c r="C15" s="461">
        <v>1038096554.0924001</v>
      </c>
      <c r="D15" s="461"/>
      <c r="E15" s="462">
        <v>1038096554.0924001</v>
      </c>
      <c r="F15" s="17"/>
    </row>
    <row r="16" spans="1:7">
      <c r="A16" s="278">
        <v>7</v>
      </c>
      <c r="B16" s="316" t="s">
        <v>43</v>
      </c>
      <c r="C16" s="461">
        <v>10855314.273899999</v>
      </c>
      <c r="D16" s="461"/>
      <c r="E16" s="462">
        <v>10855314.273899999</v>
      </c>
      <c r="F16" s="17"/>
    </row>
    <row r="17" spans="1:7">
      <c r="A17" s="278">
        <v>8</v>
      </c>
      <c r="B17" s="316" t="s">
        <v>201</v>
      </c>
      <c r="C17" s="461">
        <v>13252947.763</v>
      </c>
      <c r="D17" s="461"/>
      <c r="E17" s="462">
        <v>13252947.763</v>
      </c>
      <c r="F17" s="279"/>
      <c r="G17" s="94"/>
    </row>
    <row r="18" spans="1:7">
      <c r="A18" s="278">
        <v>9</v>
      </c>
      <c r="B18" s="316" t="s">
        <v>44</v>
      </c>
      <c r="C18" s="461">
        <v>17062704.219999999</v>
      </c>
      <c r="D18" s="461"/>
      <c r="E18" s="462">
        <v>17062704.219999999</v>
      </c>
      <c r="F18" s="17"/>
      <c r="G18" s="94"/>
    </row>
    <row r="19" spans="1:7">
      <c r="A19" s="278">
        <v>10</v>
      </c>
      <c r="B19" s="316" t="s">
        <v>45</v>
      </c>
      <c r="C19" s="461">
        <v>32696644</v>
      </c>
      <c r="D19" s="461">
        <v>11613647.709999999</v>
      </c>
      <c r="E19" s="462">
        <v>21082996.289999999</v>
      </c>
      <c r="F19" s="17"/>
      <c r="G19" s="94"/>
    </row>
    <row r="20" spans="1:7">
      <c r="A20" s="278">
        <v>11</v>
      </c>
      <c r="B20" s="316" t="s">
        <v>46</v>
      </c>
      <c r="C20" s="461">
        <v>7867110.2766999993</v>
      </c>
      <c r="D20" s="461"/>
      <c r="E20" s="462">
        <v>7867110.2766999993</v>
      </c>
      <c r="F20" s="17"/>
    </row>
    <row r="21" spans="1:7" ht="26.25" thickBot="1">
      <c r="A21" s="166"/>
      <c r="B21" s="280" t="s">
        <v>359</v>
      </c>
      <c r="C21" s="464">
        <f>SUM(C8:C12, C15:C20)</f>
        <v>1762251881.2266002</v>
      </c>
      <c r="D21" s="464">
        <f>SUM(D8:D12, D15:D20)</f>
        <v>11613647.709999999</v>
      </c>
      <c r="E21" s="465">
        <f>SUM(E8:E12, E15:E20)</f>
        <v>1750638233.5166001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95"/>
      <c r="F25" s="5"/>
      <c r="G25" s="5"/>
    </row>
    <row r="26" spans="1:7" s="4" customFormat="1">
      <c r="B26" s="95"/>
      <c r="F26" s="5"/>
      <c r="G26" s="5"/>
    </row>
    <row r="27" spans="1:7" s="4" customFormat="1">
      <c r="B27" s="95"/>
      <c r="F27" s="5"/>
      <c r="G27" s="5"/>
    </row>
    <row r="28" spans="1:7" s="4" customFormat="1">
      <c r="B28" s="95"/>
      <c r="F28" s="5"/>
      <c r="G28" s="5"/>
    </row>
    <row r="29" spans="1:7" s="4" customFormat="1">
      <c r="B29" s="95"/>
      <c r="F29" s="5"/>
      <c r="G29" s="5"/>
    </row>
    <row r="30" spans="1:7" s="4" customFormat="1">
      <c r="B30" s="95"/>
      <c r="F30" s="5"/>
      <c r="G30" s="5"/>
    </row>
    <row r="31" spans="1:7" s="4" customFormat="1">
      <c r="B31" s="95"/>
      <c r="F31" s="5"/>
      <c r="G31" s="5"/>
    </row>
    <row r="32" spans="1:7" s="4" customFormat="1">
      <c r="B32" s="95"/>
      <c r="F32" s="5"/>
      <c r="G32" s="5"/>
    </row>
    <row r="33" spans="2:7" s="4" customFormat="1">
      <c r="B33" s="95"/>
      <c r="F33" s="5"/>
      <c r="G33" s="5"/>
    </row>
    <row r="34" spans="2:7" s="4" customFormat="1">
      <c r="B34" s="95"/>
      <c r="F34" s="5"/>
      <c r="G34" s="5"/>
    </row>
    <row r="35" spans="2:7" s="4" customFormat="1">
      <c r="B35" s="95"/>
      <c r="F35" s="5"/>
      <c r="G35" s="5"/>
    </row>
    <row r="36" spans="2:7" s="4" customFormat="1">
      <c r="B36" s="95"/>
      <c r="F36" s="5"/>
      <c r="G36" s="5"/>
    </row>
    <row r="37" spans="2:7" s="4" customFormat="1">
      <c r="B37" s="95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>
      <pane xSplit="1" ySplit="4" topLeftCell="B5" activePane="bottomRight" state="frozen"/>
      <selection activeCell="B15" sqref="B15"/>
      <selection pane="topRight" activeCell="B15" sqref="B15"/>
      <selection pane="bottomLeft" activeCell="B15" sqref="B15"/>
      <selection pane="bottomRight" activeCell="B2" sqref="B2"/>
    </sheetView>
  </sheetViews>
  <sheetFormatPr defaultColWidth="9.140625" defaultRowHeight="12.75" outlineLevelRow="1"/>
  <cols>
    <col min="1" max="1" width="9.5703125" style="4" bestFit="1" customWidth="1"/>
    <col min="2" max="2" width="114.28515625" style="4" customWidth="1"/>
    <col min="3" max="3" width="18.85546875" style="4" customWidth="1"/>
    <col min="4" max="4" width="25.42578125" style="4" customWidth="1"/>
    <col min="5" max="5" width="24.285156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703125" style="4" bestFit="1" customWidth="1"/>
    <col min="10" max="16384" width="9.140625" style="4"/>
  </cols>
  <sheetData>
    <row r="1" spans="1:6">
      <c r="A1" s="2" t="s">
        <v>30</v>
      </c>
      <c r="B1" s="4" t="str">
        <f>'Info '!C2</f>
        <v>JSC "BasisBank"</v>
      </c>
    </row>
    <row r="2" spans="1:6" s="88" customFormat="1" ht="15.75" customHeight="1">
      <c r="A2" s="2" t="s">
        <v>31</v>
      </c>
      <c r="B2" s="538">
        <v>43921</v>
      </c>
      <c r="C2" s="4"/>
      <c r="D2" s="4"/>
      <c r="E2" s="4"/>
      <c r="F2" s="4"/>
    </row>
    <row r="3" spans="1:6" s="88" customFormat="1" ht="15.75" customHeight="1">
      <c r="C3" s="4"/>
      <c r="D3" s="4"/>
      <c r="E3" s="4"/>
      <c r="F3" s="4"/>
    </row>
    <row r="4" spans="1:6" s="88" customFormat="1" ht="13.5" thickBot="1">
      <c r="A4" s="88" t="s">
        <v>85</v>
      </c>
      <c r="B4" s="281" t="s">
        <v>336</v>
      </c>
      <c r="C4" s="89" t="s">
        <v>73</v>
      </c>
      <c r="D4" s="4"/>
      <c r="E4" s="4"/>
      <c r="F4" s="4"/>
    </row>
    <row r="5" spans="1:6" ht="15">
      <c r="A5" s="223">
        <v>1</v>
      </c>
      <c r="B5" s="282" t="s">
        <v>358</v>
      </c>
      <c r="C5" s="466">
        <v>1750638233.5166001</v>
      </c>
    </row>
    <row r="6" spans="1:6" s="224" customFormat="1" ht="15">
      <c r="A6" s="96">
        <v>2.1</v>
      </c>
      <c r="B6" s="220" t="s">
        <v>337</v>
      </c>
      <c r="C6" s="467">
        <v>150211657.91521549</v>
      </c>
    </row>
    <row r="7" spans="1:6" s="78" customFormat="1" ht="15" outlineLevel="1">
      <c r="A7" s="72">
        <v>2.2000000000000002</v>
      </c>
      <c r="B7" s="73" t="s">
        <v>338</v>
      </c>
      <c r="C7" s="468">
        <v>0</v>
      </c>
    </row>
    <row r="8" spans="1:6" s="78" customFormat="1" ht="25.5">
      <c r="A8" s="72">
        <v>3</v>
      </c>
      <c r="B8" s="221" t="s">
        <v>339</v>
      </c>
      <c r="C8" s="469">
        <f>SUM(C5:C7)</f>
        <v>1900849891.4318156</v>
      </c>
    </row>
    <row r="9" spans="1:6" s="224" customFormat="1" ht="15">
      <c r="A9" s="96">
        <v>4</v>
      </c>
      <c r="B9" s="98" t="s">
        <v>87</v>
      </c>
      <c r="C9" s="467">
        <f>17542157.814729+11</f>
        <v>17542168.814729001</v>
      </c>
    </row>
    <row r="10" spans="1:6" s="78" customFormat="1" ht="15" outlineLevel="1">
      <c r="A10" s="72">
        <v>5.0999999999999996</v>
      </c>
      <c r="B10" s="73" t="s">
        <v>340</v>
      </c>
      <c r="C10" s="468">
        <v>-61821799.581757739</v>
      </c>
    </row>
    <row r="11" spans="1:6" s="78" customFormat="1" ht="15" outlineLevel="1">
      <c r="A11" s="72">
        <v>5.2</v>
      </c>
      <c r="B11" s="73" t="s">
        <v>341</v>
      </c>
      <c r="C11" s="468">
        <v>0</v>
      </c>
    </row>
    <row r="12" spans="1:6" s="78" customFormat="1" ht="15">
      <c r="A12" s="72">
        <v>6</v>
      </c>
      <c r="B12" s="219" t="s">
        <v>485</v>
      </c>
      <c r="C12" s="470">
        <f>24069201.7237119-11</f>
        <v>24069190.7237119</v>
      </c>
    </row>
    <row r="13" spans="1:6" s="78" customFormat="1" ht="15.75" thickBot="1">
      <c r="A13" s="74">
        <v>7</v>
      </c>
      <c r="B13" s="222" t="s">
        <v>287</v>
      </c>
      <c r="C13" s="471">
        <f>SUM(C8:C12)</f>
        <v>1880639451.3884988</v>
      </c>
    </row>
    <row r="15" spans="1:6" ht="25.5">
      <c r="A15" s="238"/>
      <c r="B15" s="79" t="s">
        <v>486</v>
      </c>
    </row>
    <row r="16" spans="1:6">
      <c r="A16" s="238"/>
      <c r="B16" s="238"/>
    </row>
    <row r="17" spans="1:5" ht="15">
      <c r="A17" s="233"/>
      <c r="B17" s="234"/>
      <c r="C17" s="238"/>
      <c r="D17" s="238"/>
      <c r="E17" s="238"/>
    </row>
    <row r="18" spans="1:5" ht="15">
      <c r="A18" s="239"/>
      <c r="B18" s="240"/>
      <c r="C18" s="238"/>
      <c r="D18" s="238"/>
      <c r="E18" s="238"/>
    </row>
    <row r="19" spans="1:5">
      <c r="A19" s="241"/>
      <c r="B19" s="235"/>
      <c r="C19" s="238"/>
      <c r="D19" s="238"/>
      <c r="E19" s="238"/>
    </row>
    <row r="20" spans="1:5">
      <c r="A20" s="242"/>
      <c r="B20" s="236"/>
      <c r="C20" s="238"/>
      <c r="D20" s="238"/>
      <c r="E20" s="238"/>
    </row>
    <row r="21" spans="1:5">
      <c r="A21" s="242"/>
      <c r="B21" s="240"/>
      <c r="C21" s="238"/>
      <c r="D21" s="238"/>
      <c r="E21" s="238"/>
    </row>
    <row r="22" spans="1:5">
      <c r="A22" s="241"/>
      <c r="B22" s="237"/>
      <c r="C22" s="238"/>
      <c r="D22" s="238"/>
      <c r="E22" s="238"/>
    </row>
    <row r="23" spans="1:5">
      <c r="A23" s="242"/>
      <c r="B23" s="236"/>
      <c r="C23" s="238"/>
      <c r="D23" s="238"/>
      <c r="E23" s="238"/>
    </row>
    <row r="24" spans="1:5">
      <c r="A24" s="242"/>
      <c r="B24" s="236"/>
      <c r="C24" s="238"/>
      <c r="D24" s="238"/>
      <c r="E24" s="238"/>
    </row>
    <row r="25" spans="1:5">
      <c r="A25" s="242"/>
      <c r="B25" s="243"/>
      <c r="C25" s="238"/>
      <c r="D25" s="238"/>
      <c r="E25" s="238"/>
    </row>
    <row r="26" spans="1:5">
      <c r="A26" s="242"/>
      <c r="B26" s="240"/>
      <c r="C26" s="238"/>
      <c r="D26" s="238"/>
      <c r="E26" s="238"/>
    </row>
    <row r="27" spans="1:5">
      <c r="A27" s="238"/>
      <c r="B27" s="244"/>
      <c r="C27" s="238"/>
      <c r="D27" s="238"/>
      <c r="E27" s="238"/>
    </row>
    <row r="28" spans="1:5">
      <c r="A28" s="238"/>
      <c r="B28" s="244"/>
      <c r="C28" s="238"/>
      <c r="D28" s="238"/>
      <c r="E28" s="238"/>
    </row>
    <row r="29" spans="1:5">
      <c r="A29" s="238"/>
      <c r="B29" s="244"/>
      <c r="C29" s="238"/>
      <c r="D29" s="238"/>
      <c r="E29" s="238"/>
    </row>
    <row r="30" spans="1:5">
      <c r="A30" s="238"/>
      <c r="B30" s="244"/>
      <c r="C30" s="238"/>
      <c r="D30" s="238"/>
      <c r="E30" s="238"/>
    </row>
    <row r="31" spans="1:5">
      <c r="A31" s="238"/>
      <c r="B31" s="244"/>
      <c r="C31" s="238"/>
      <c r="D31" s="238"/>
      <c r="E31" s="238"/>
    </row>
    <row r="32" spans="1:5">
      <c r="A32" s="238"/>
      <c r="B32" s="244"/>
      <c r="C32" s="238"/>
      <c r="D32" s="238"/>
      <c r="E32" s="238"/>
    </row>
    <row r="33" spans="1:5">
      <c r="A33" s="238"/>
      <c r="B33" s="244"/>
      <c r="C33" s="238"/>
      <c r="D33" s="238"/>
      <c r="E33" s="238"/>
    </row>
  </sheetData>
  <pageMargins left="0.7" right="0.7" top="0.75" bottom="0.75" header="0.3" footer="0.3"/>
  <pageSetup paperSize="9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hpDH1Mila8oNyHfTT+dQvVJjdOEDHCOUeYBnwhTYafw=</DigestValue>
    </Reference>
    <Reference Type="http://www.w3.org/2000/09/xmldsig#Object" URI="#idOfficeObject">
      <DigestMethod Algorithm="http://www.w3.org/2001/04/xmlenc#sha256"/>
      <DigestValue>7y7TiofyBTJPSpME8Y5npp+2571aC4v1Xkd39rtpxKw=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NzzUfSjqi6z6g23URHmV1Jthczn6+ho8inzSkq5MHdI=</DigestValue>
    </Reference>
  </SignedInfo>
  <SignatureValue>SgUrIlAvx2sMB7hMyFqZvb1wH8c27rStWq8BzW1pHD7S5OC91NbI+46JOfcxEevQsVIn3iqMKR+j
ASvT9xUQ119Ivqtif0XOJpjKI+yCP4/Me28BWbbEtX3sa+xMpRPQ/Z4WVEgrvhGqSx16IlTcEZZz
GbBn9QeoUswoDmYGP6C4gYm6Vtdk2LnxCiGb3YCStJq04Q9u53P+jkv8AeRBTGGowcXaJcqUQmeu
hCZ6ueHKW2emgQIwxYbsjl0Ey2goZeS+NR/uZZPC9CymzWZzlKGROP9n1Skl2IiMA9NzkQ4g2pF3
jdkPcctKVPqaxhxxYBJ3/WPhEEiQPY37yhty9g==</SignatureValue>
  <KeyInfo>
    <X509Data>
      <X509Certificate>MIIGOzCCBSOgAwIBAgIKOYtC6QACAAFS3TANBgkqhkiG9w0BAQsFADBKMRIwEAYKCZImiZPyLGQBGRYCZ2UxEzARBgoJkiaJk/IsZAEZFgNuYmcxHzAdBgNVBAMTFk5CRyBDbGFzcyAyIElOVCBTdWIgQ0EwHhcNMTkxMTA3MDY1NTEyWhcNMjExMTA2MDY1NTEyWjA5MRYwFAYDVQQKEw1KU0MgQkFTSVNCQU5LMR8wHQYDVQQDExZCQlMgLSBUaW5hdGluIEtoZWxhZHplMIIBIjANBgkqhkiG9w0BAQEFAAOCAQ8AMIIBCgKCAQEA1/GPHkQmMIr2G86v3Hg4IqaRsmFYN97BhTxYHIpZqwrNm9tkL2s3bujrgVyyqRfgK4H2oeXwj8EV3kFh9XmO+4bKHlU0RGlzhQPSITQ2A05WF+dyoJ5Qq0+A8czL+LlN4dy5AtXrL3nJuCe5fjLv+UpMuKwl9SwXteLS/PuIzDJgl3SIDW2HFAMv8YsTwMR6nXyQgmpV+9n8EwN5UDZhDETa7jSTTvvaXePZw1m2bvZElGKOs+E9Xpu6I4khUfukTCuU/Ri0e4sfhOqt7Xqd8jq7oZJIxCqvYrM9CiTogPQOp815Ii08Bfnp0oCzfO+lJ9GFDCBKQ1/DcgenE5CXXwIDAQABo4IDMjCCAy4wPAYJKwYBBAGCNxUHBC8wLQYlKwYBBAGCNxUI5rJgg431RIaBmQmDuKFKg76EcQSDxJEzhIOIXQIBZAIBIzAdBgNVHSUEFjAUBggrBgEFBQcDAgYIKwYBBQUHAwQwCwYDVR0PBAQDAgeAMCcGCSsGAQQBgjcVCgQaMBgwCgYIKwYBBQUHAwIwCgYIKwYBBQUHAwQwHQYDVR0OBBYEFFBg4EOY8C6Vv6DIqN8ntwUWTq1V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ikuY3J0MA0GCSqGSIb3DQEBCwUAA4IBAQBdLkySEzeTYkVqvdrpfYMswfBINmua7puPGcgJG/yT/MHBL16Gm7Nl+dBYYY2LA+h24LHMIs9NnE4uoEnLVZ0KLi0IaI8jqSi5hLzrKMfdouW1u1bwxxRVCqpWwYXsZRdz52jiBl387jmI4BI3LVXX5dud8RpNAFxd55QFuAPDgboZhX4ChciPj9KXMV0n6aRCAY0cdPE9dt5YncMNQ7oaAqoPCa+v0SnKSg7st6XTUdMcOzyWyjx4NwCZrBJc3DWkrCxhlzq+p60+iDr9oyLez+8wGZZqpPEVYjz0vHIgaYSMjV2aLZVJP/PfHsLPPxPCthIk2wyS2VuqZGtDPNwg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r+Pv9w1cuqnjY7J+qEWWM5AjkcWCnxtQCtZ9LtNqhtw=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4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uoVGunLlgbXKdcx+GZ8JSa3ZjJ+0I1sK9rKjRCmLKoc=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sharedStrings.xml?ContentType=application/vnd.openxmlformats-officedocument.spreadsheetml.sharedStrings+xml">
        <DigestMethod Algorithm="http://www.w3.org/2001/04/xmlenc#sha256"/>
        <DigestValue>ySYy1Gl7ySEDQCfTc54EUC3OyA1VFb0IPJslwHfQblE=</DigestValue>
      </Reference>
      <Reference URI="/xl/styles.xml?ContentType=application/vnd.openxmlformats-officedocument.spreadsheetml.styles+xml">
        <DigestMethod Algorithm="http://www.w3.org/2001/04/xmlenc#sha256"/>
        <DigestValue>JqTEY90WB0aEJBWy6NFldwTu8zKhIFoY3Sz9am3Z4OQ=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8iHI7DYvVYwvLdnqqMfITOq9jfsbiP5Vby7sCpKfP5E=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vl8xLDneCfmICoinYSqYoDNVXtqBCFGfNOh4xxRDeEQ=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nZKw4hKw2+3pXeBTsC/ZBicbgnGu7zTAAE186sjLnDw=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/24puvaW5bXuS+cktdpJpE35olfWZ1+6Lpxzh0chEvI=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sheet1.xml?ContentType=application/vnd.openxmlformats-officedocument.spreadsheetml.worksheet+xml">
        <DigestMethod Algorithm="http://www.w3.org/2001/04/xmlenc#sha256"/>
        <DigestValue>FKHIXVGaJhOj6UpWm8s7cVYBGM0oSY4fGaFPlaloSyQ=</DigestValue>
      </Reference>
      <Reference URI="/xl/worksheets/sheet10.xml?ContentType=application/vnd.openxmlformats-officedocument.spreadsheetml.worksheet+xml">
        <DigestMethod Algorithm="http://www.w3.org/2001/04/xmlenc#sha256"/>
        <DigestValue>aSJxNlFu8SXZQsvG4buE2zWkVYTO71Dk3pq8UHGm0+I=</DigestValue>
      </Reference>
      <Reference URI="/xl/worksheets/sheet11.xml?ContentType=application/vnd.openxmlformats-officedocument.spreadsheetml.worksheet+xml">
        <DigestMethod Algorithm="http://www.w3.org/2001/04/xmlenc#sha256"/>
        <DigestValue>7OZP/4fz77XRYbcdxI9FsNr9ottsev4qDJHbvD421s8=</DigestValue>
      </Reference>
      <Reference URI="/xl/worksheets/sheet12.xml?ContentType=application/vnd.openxmlformats-officedocument.spreadsheetml.worksheet+xml">
        <DigestMethod Algorithm="http://www.w3.org/2001/04/xmlenc#sha256"/>
        <DigestValue>yJPVDfjZQY5+oJnL48g79KJaV0OLjKe2i/pw4KkdWoQ=</DigestValue>
      </Reference>
      <Reference URI="/xl/worksheets/sheet13.xml?ContentType=application/vnd.openxmlformats-officedocument.spreadsheetml.worksheet+xml">
        <DigestMethod Algorithm="http://www.w3.org/2001/04/xmlenc#sha256"/>
        <DigestValue>2mYyxGnN2krDQgsHsuLPQ7pj314VbQ4yyDRz+8PYhq4=</DigestValue>
      </Reference>
      <Reference URI="/xl/worksheets/sheet14.xml?ContentType=application/vnd.openxmlformats-officedocument.spreadsheetml.worksheet+xml">
        <DigestMethod Algorithm="http://www.w3.org/2001/04/xmlenc#sha256"/>
        <DigestValue>hpmZpvFbypfRbHQY2jncNUKttehO5hex0+lvjBLg+oE=</DigestValue>
      </Reference>
      <Reference URI="/xl/worksheets/sheet15.xml?ContentType=application/vnd.openxmlformats-officedocument.spreadsheetml.worksheet+xml">
        <DigestMethod Algorithm="http://www.w3.org/2001/04/xmlenc#sha256"/>
        <DigestValue>g9S3aTI2KCq1Xt/7BYFA/zKrTxqS3nNFtevKVFjfD9U=</DigestValue>
      </Reference>
      <Reference URI="/xl/worksheets/sheet16.xml?ContentType=application/vnd.openxmlformats-officedocument.spreadsheetml.worksheet+xml">
        <DigestMethod Algorithm="http://www.w3.org/2001/04/xmlenc#sha256"/>
        <DigestValue>YoBrisVXidRjFofMZ3Aq1YW1JYnxn0RC+Pa/nk6+Z4w=</DigestValue>
      </Reference>
      <Reference URI="/xl/worksheets/sheet17.xml?ContentType=application/vnd.openxmlformats-officedocument.spreadsheetml.worksheet+xml">
        <DigestMethod Algorithm="http://www.w3.org/2001/04/xmlenc#sha256"/>
        <DigestValue>fNz5jSJI7ngx8eKourueb9MBptpBS9EAU8o2QBK5FN8=</DigestValue>
      </Reference>
      <Reference URI="/xl/worksheets/sheet18.xml?ContentType=application/vnd.openxmlformats-officedocument.spreadsheetml.worksheet+xml">
        <DigestMethod Algorithm="http://www.w3.org/2001/04/xmlenc#sha256"/>
        <DigestValue>S3YxqfThfl2HMljNLfpAOXyMvIXX84Ay9dXkC2Ndy0E=</DigestValue>
      </Reference>
      <Reference URI="/xl/worksheets/sheet2.xml?ContentType=application/vnd.openxmlformats-officedocument.spreadsheetml.worksheet+xml">
        <DigestMethod Algorithm="http://www.w3.org/2001/04/xmlenc#sha256"/>
        <DigestValue>6Cee1Q1pJw13NmCSBNQfqfvkopyH5qmGZpHOZ/P6Uew=</DigestValue>
      </Reference>
      <Reference URI="/xl/worksheets/sheet3.xml?ContentType=application/vnd.openxmlformats-officedocument.spreadsheetml.worksheet+xml">
        <DigestMethod Algorithm="http://www.w3.org/2001/04/xmlenc#sha256"/>
        <DigestValue>818G4goj9+95ji8UTaZcnXRdwuiyFu4kJK1glWG8NPs=</DigestValue>
      </Reference>
      <Reference URI="/xl/worksheets/sheet4.xml?ContentType=application/vnd.openxmlformats-officedocument.spreadsheetml.worksheet+xml">
        <DigestMethod Algorithm="http://www.w3.org/2001/04/xmlenc#sha256"/>
        <DigestValue>DrzUbGj6/EN+2jtzqRGnZyVzmeTpDCO5L2x8WyOQgEY=</DigestValue>
      </Reference>
      <Reference URI="/xl/worksheets/sheet5.xml?ContentType=application/vnd.openxmlformats-officedocument.spreadsheetml.worksheet+xml">
        <DigestMethod Algorithm="http://www.w3.org/2001/04/xmlenc#sha256"/>
        <DigestValue>p27gGz86QDZadjYBJA9ch9UQTg5X5kIPSlkMSHoWDFg=</DigestValue>
      </Reference>
      <Reference URI="/xl/worksheets/sheet6.xml?ContentType=application/vnd.openxmlformats-officedocument.spreadsheetml.worksheet+xml">
        <DigestMethod Algorithm="http://www.w3.org/2001/04/xmlenc#sha256"/>
        <DigestValue>Bk7LQD+eKMuDwfRvrZOt6rZaRTmZMF8vtr4xc1Lkoq0=</DigestValue>
      </Reference>
      <Reference URI="/xl/worksheets/sheet7.xml?ContentType=application/vnd.openxmlformats-officedocument.spreadsheetml.worksheet+xml">
        <DigestMethod Algorithm="http://www.w3.org/2001/04/xmlenc#sha256"/>
        <DigestValue>dOWucdExj4ea1uqTusXY8sJjDvfasgdX99oTbZfyZxs=</DigestValue>
      </Reference>
      <Reference URI="/xl/worksheets/sheet8.xml?ContentType=application/vnd.openxmlformats-officedocument.spreadsheetml.worksheet+xml">
        <DigestMethod Algorithm="http://www.w3.org/2001/04/xmlenc#sha256"/>
        <DigestValue>gt6VVx8ExlA93MO6jyG1lsskqx725j7OUgB36SouMnc=</DigestValue>
      </Reference>
      <Reference URI="/xl/worksheets/sheet9.xml?ContentType=application/vnd.openxmlformats-officedocument.spreadsheetml.worksheet+xml">
        <DigestMethod Algorithm="http://www.w3.org/2001/04/xmlenc#sha256"/>
        <DigestValue>YXK0w9yxUisPegZxMJPuQjEeM1dbhnejbkFXxz7Ly1c=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2020-04-28T08:25:21Z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For NBG</SignatureComments>
          <WindowsVersion>10.0</WindowsVersion>
          <OfficeVersion>15.0</OfficeVersion>
          <ApplicationVersion>15.0</ApplicationVersion>
          <Monitors>1</Monitors>
          <HorizontalResolution>1536</HorizontalResolution>
          <VerticalResolution>864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2020-04-28T08:25:21Z</xd:SigningTime>
          <xd:SigningCertificate>
            <xd:Cert>
              <xd:CertDigest>
                <DigestMethod Algorithm="http://www.w3.org/2001/04/xmlenc#sha256"/>
                <DigestValue>FOIcML4mF99JljU8JQk4yS7h/lSB22hymPtuumE35Sk=</DigestValue>
              </xd:CertDigest>
              <xd:IssuerSerial>
                <X509IssuerName>CN=NBG Class 2 INT Sub CA, DC=nbg, DC=ge</X509IssuerName>
                <X509SerialNumber>271743808334700071703261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Approved this document</xd:Description>
            </xd:CommitmentTypeId>
            <xd:AllSignedDataObjects/>
            <xd:CommitmentTypeQualifiers>
              <xd:CommitmentTypeQualifier>For NBG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C/rtk+Rs7OkYzAt1udbfby6NjQEE0F+rwcVaoYbpGF0=</DigestValue>
    </Reference>
    <Reference Type="http://www.w3.org/2000/09/xmldsig#Object" URI="#idOfficeObject">
      <DigestMethod Algorithm="http://www.w3.org/2001/04/xmlenc#sha256"/>
      <DigestValue>+Iik/DQWcp28RAzebFBrUcyqiD5PdtI2oQfUx0odheM=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Ez2kzjtvz95RWB4Gkv8dXaV3OAvus1l0QnjMIALTt2A=</DigestValue>
    </Reference>
  </SignedInfo>
  <SignatureValue>C2S2eWbX1beY9Nq9Mw33cSi47VJ5C8S4xJjgNjRdxxZ7dSBtIdburVcZfxJlpcYypx+b8VsaYZgy
qIQtv31rabnYHDO5RBtyDD9+p4UIzarilcevPZMTdMDYlm4PYZ/ijBn8XbYoGR3tJ5l0BjrY8D2c
Dc6UsHthY/WKelPgv2KxwjxvbwOA/jPBvlWKhJX6zL8tbqC/sQfk22rmGOL55FiU1rx+v9ipByiG
KhYqwCDl3Z6+94JiZqoJz/+VsUNXDPDKWq0jkZ7n+pFBThN6JPa6VgsBuP3TkvSlI/GU78GFMOMN
eUrnebfs8o5pulW2ODvXHxWOgk7y+o9jok3XKA==</SignatureValue>
  <KeyInfo>
    <X509Data>
      <X509Certificate>MIIGPTCCBSWgAwIBAgIKch7wjgACAAEQSDANBgkqhkiG9w0BAQsFADBKMRIwEAYKCZImiZPyLGQBGRYCZ2UxEzARBgoJkiaJk/IsZAEZFgNuYmcxHzAdBgNVBAMTFk5CRyBDbGFzcyAyIElOVCBTdWIgQ0EwHhcNMTkwMjI2MTMzMzA1WhcNMjEwMjI1MTMzMzA1WjA7MRYwFAYDVQQKEw1KU0MgQkFTSVNCQU5LMSEwHwYDVQQDExhCQlMgLSBMaWEgQXNsYW5pa2FzaHZpbGkwggEiMA0GCSqGSIb3DQEBAQUAA4IBDwAwggEKAoIBAQDWcEO1tIPoxaVZ42KmiceAqUL6OT6Z3Uv1l8FoHm46uKpvq+5OQbB7pCDboUFK0HI3+xQG6+NsfldMCWcf5swO7VOK1ZjSL0K/Tm5G1EEzRVetT2Df8cx1lJp+V1Tzb1TPFT1t1lRYRqLrlZRrIzgLsyITOJZvwKs8C8P1+5G/X3y/8XAb7pA9d26pchV8EKDGDNXgdpOODAqUDRvaKohooFfiUemLLGrekhEt9j/8SVnyztDhd28YYti/YRTLIFdxdRZ/bXcibjlhUNQQBM8L5LV6/R9WdwDABotaTTYsdjuTS6Dc13+9WK5P26j38Tu6dEfb6tlbhsaTN80opEidAgMBAAGjggMyMIIDLjA8BgkrBgEEAYI3FQcELzAtBiUrBgEEAYI3FQjmsmCDjfVEhoGZCYO4oUqDvoRxBIHPkBGGr54RAgFkAgEbMB0GA1UdJQQWMBQGCCsGAQUFBwMCBggrBgEFBQcDBDALBgNVHQ8EBAMCB4AwJwYJKwYBBAGCNxUKBBowGDAKBggrBgEFBQcDAjAKBggrBgEFBQcDBDAdBgNVHQ4EFgQUinUH9X9Avdx5II30g0/3UYsWf3A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yKS5jcnQwDQYJKoZIhvcNAQELBQADggEBACotDPK/+hmAl+hZynNFd5LX0kNivSUbqnzTle3yQLBR+0+h4df+lF5VSaj2Jjm8XXl+8qGoUL9x7ceLGV6W6GX4kXmrLZ7upC5IY90UVvphUEqvi6EfuCfSbz0R4u6spmrweZ9EFdR/3ltwNoMQ4fDUaE6SyEJWNBhFYe0Y50khmMdd0aO+jo6sYv2/cGvKH7WgPNYkEkcENEaX6Zp2+JKJEVdTyLgfMFrP5vz2J+TleKMhZn6iFrZgS+69EhX43XYKnlmG2rBY/Auw3EWJxxRUj6Y7NzYezNX0WFELpzHdk28TZ80eP44DgRJrkz5y6hcjSi6cdGYEwwKuMhtz7Pk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r+Pv9w1cuqnjY7J+qEWWM5AjkcWCnxtQCtZ9LtNqhtw=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4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uoVGunLlgbXKdcx+GZ8JSa3ZjJ+0I1sK9rKjRCmLKoc=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sharedStrings.xml?ContentType=application/vnd.openxmlformats-officedocument.spreadsheetml.sharedStrings+xml">
        <DigestMethod Algorithm="http://www.w3.org/2001/04/xmlenc#sha256"/>
        <DigestValue>ySYy1Gl7ySEDQCfTc54EUC3OyA1VFb0IPJslwHfQblE=</DigestValue>
      </Reference>
      <Reference URI="/xl/styles.xml?ContentType=application/vnd.openxmlformats-officedocument.spreadsheetml.styles+xml">
        <DigestMethod Algorithm="http://www.w3.org/2001/04/xmlenc#sha256"/>
        <DigestValue>JqTEY90WB0aEJBWy6NFldwTu8zKhIFoY3Sz9am3Z4OQ=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8iHI7DYvVYwvLdnqqMfITOq9jfsbiP5Vby7sCpKfP5E=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vl8xLDneCfmICoinYSqYoDNVXtqBCFGfNOh4xxRDeEQ=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nZKw4hKw2+3pXeBTsC/ZBicbgnGu7zTAAE186sjLnDw=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/24puvaW5bXuS+cktdpJpE35olfWZ1+6Lpxzh0chEvI=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sheet1.xml?ContentType=application/vnd.openxmlformats-officedocument.spreadsheetml.worksheet+xml">
        <DigestMethod Algorithm="http://www.w3.org/2001/04/xmlenc#sha256"/>
        <DigestValue>FKHIXVGaJhOj6UpWm8s7cVYBGM0oSY4fGaFPlaloSyQ=</DigestValue>
      </Reference>
      <Reference URI="/xl/worksheets/sheet10.xml?ContentType=application/vnd.openxmlformats-officedocument.spreadsheetml.worksheet+xml">
        <DigestMethod Algorithm="http://www.w3.org/2001/04/xmlenc#sha256"/>
        <DigestValue>aSJxNlFu8SXZQsvG4buE2zWkVYTO71Dk3pq8UHGm0+I=</DigestValue>
      </Reference>
      <Reference URI="/xl/worksheets/sheet11.xml?ContentType=application/vnd.openxmlformats-officedocument.spreadsheetml.worksheet+xml">
        <DigestMethod Algorithm="http://www.w3.org/2001/04/xmlenc#sha256"/>
        <DigestValue>7OZP/4fz77XRYbcdxI9FsNr9ottsev4qDJHbvD421s8=</DigestValue>
      </Reference>
      <Reference URI="/xl/worksheets/sheet12.xml?ContentType=application/vnd.openxmlformats-officedocument.spreadsheetml.worksheet+xml">
        <DigestMethod Algorithm="http://www.w3.org/2001/04/xmlenc#sha256"/>
        <DigestValue>yJPVDfjZQY5+oJnL48g79KJaV0OLjKe2i/pw4KkdWoQ=</DigestValue>
      </Reference>
      <Reference URI="/xl/worksheets/sheet13.xml?ContentType=application/vnd.openxmlformats-officedocument.spreadsheetml.worksheet+xml">
        <DigestMethod Algorithm="http://www.w3.org/2001/04/xmlenc#sha256"/>
        <DigestValue>2mYyxGnN2krDQgsHsuLPQ7pj314VbQ4yyDRz+8PYhq4=</DigestValue>
      </Reference>
      <Reference URI="/xl/worksheets/sheet14.xml?ContentType=application/vnd.openxmlformats-officedocument.spreadsheetml.worksheet+xml">
        <DigestMethod Algorithm="http://www.w3.org/2001/04/xmlenc#sha256"/>
        <DigestValue>hpmZpvFbypfRbHQY2jncNUKttehO5hex0+lvjBLg+oE=</DigestValue>
      </Reference>
      <Reference URI="/xl/worksheets/sheet15.xml?ContentType=application/vnd.openxmlformats-officedocument.spreadsheetml.worksheet+xml">
        <DigestMethod Algorithm="http://www.w3.org/2001/04/xmlenc#sha256"/>
        <DigestValue>g9S3aTI2KCq1Xt/7BYFA/zKrTxqS3nNFtevKVFjfD9U=</DigestValue>
      </Reference>
      <Reference URI="/xl/worksheets/sheet16.xml?ContentType=application/vnd.openxmlformats-officedocument.spreadsheetml.worksheet+xml">
        <DigestMethod Algorithm="http://www.w3.org/2001/04/xmlenc#sha256"/>
        <DigestValue>YoBrisVXidRjFofMZ3Aq1YW1JYnxn0RC+Pa/nk6+Z4w=</DigestValue>
      </Reference>
      <Reference URI="/xl/worksheets/sheet17.xml?ContentType=application/vnd.openxmlformats-officedocument.spreadsheetml.worksheet+xml">
        <DigestMethod Algorithm="http://www.w3.org/2001/04/xmlenc#sha256"/>
        <DigestValue>fNz5jSJI7ngx8eKourueb9MBptpBS9EAU8o2QBK5FN8=</DigestValue>
      </Reference>
      <Reference URI="/xl/worksheets/sheet18.xml?ContentType=application/vnd.openxmlformats-officedocument.spreadsheetml.worksheet+xml">
        <DigestMethod Algorithm="http://www.w3.org/2001/04/xmlenc#sha256"/>
        <DigestValue>S3YxqfThfl2HMljNLfpAOXyMvIXX84Ay9dXkC2Ndy0E=</DigestValue>
      </Reference>
      <Reference URI="/xl/worksheets/sheet2.xml?ContentType=application/vnd.openxmlformats-officedocument.spreadsheetml.worksheet+xml">
        <DigestMethod Algorithm="http://www.w3.org/2001/04/xmlenc#sha256"/>
        <DigestValue>6Cee1Q1pJw13NmCSBNQfqfvkopyH5qmGZpHOZ/P6Uew=</DigestValue>
      </Reference>
      <Reference URI="/xl/worksheets/sheet3.xml?ContentType=application/vnd.openxmlformats-officedocument.spreadsheetml.worksheet+xml">
        <DigestMethod Algorithm="http://www.w3.org/2001/04/xmlenc#sha256"/>
        <DigestValue>818G4goj9+95ji8UTaZcnXRdwuiyFu4kJK1glWG8NPs=</DigestValue>
      </Reference>
      <Reference URI="/xl/worksheets/sheet4.xml?ContentType=application/vnd.openxmlformats-officedocument.spreadsheetml.worksheet+xml">
        <DigestMethod Algorithm="http://www.w3.org/2001/04/xmlenc#sha256"/>
        <DigestValue>DrzUbGj6/EN+2jtzqRGnZyVzmeTpDCO5L2x8WyOQgEY=</DigestValue>
      </Reference>
      <Reference URI="/xl/worksheets/sheet5.xml?ContentType=application/vnd.openxmlformats-officedocument.spreadsheetml.worksheet+xml">
        <DigestMethod Algorithm="http://www.w3.org/2001/04/xmlenc#sha256"/>
        <DigestValue>p27gGz86QDZadjYBJA9ch9UQTg5X5kIPSlkMSHoWDFg=</DigestValue>
      </Reference>
      <Reference URI="/xl/worksheets/sheet6.xml?ContentType=application/vnd.openxmlformats-officedocument.spreadsheetml.worksheet+xml">
        <DigestMethod Algorithm="http://www.w3.org/2001/04/xmlenc#sha256"/>
        <DigestValue>Bk7LQD+eKMuDwfRvrZOt6rZaRTmZMF8vtr4xc1Lkoq0=</DigestValue>
      </Reference>
      <Reference URI="/xl/worksheets/sheet7.xml?ContentType=application/vnd.openxmlformats-officedocument.spreadsheetml.worksheet+xml">
        <DigestMethod Algorithm="http://www.w3.org/2001/04/xmlenc#sha256"/>
        <DigestValue>dOWucdExj4ea1uqTusXY8sJjDvfasgdX99oTbZfyZxs=</DigestValue>
      </Reference>
      <Reference URI="/xl/worksheets/sheet8.xml?ContentType=application/vnd.openxmlformats-officedocument.spreadsheetml.worksheet+xml">
        <DigestMethod Algorithm="http://www.w3.org/2001/04/xmlenc#sha256"/>
        <DigestValue>gt6VVx8ExlA93MO6jyG1lsskqx725j7OUgB36SouMnc=</DigestValue>
      </Reference>
      <Reference URI="/xl/worksheets/sheet9.xml?ContentType=application/vnd.openxmlformats-officedocument.spreadsheetml.worksheet+xml">
        <DigestMethod Algorithm="http://www.w3.org/2001/04/xmlenc#sha256"/>
        <DigestValue>YXK0w9yxUisPegZxMJPuQjEeM1dbhnejbkFXxz7Ly1c=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2020-04-28T09:05:19Z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NBG report</SignatureComments>
          <WindowsVersion>10.0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2020-04-28T09:05:19Z</xd:SigningTime>
          <xd:SigningCertificate>
            <xd:Cert>
              <xd:CertDigest>
                <DigestMethod Algorithm="http://www.w3.org/2001/04/xmlenc#sha256"/>
                <DigestValue>ICg8aZ/LUaiTOJpdbx6brsNZ5Tnx0bsGK6qe9miTFF4=</DigestValue>
              </xd:CertDigest>
              <xd:IssuerSerial>
                <X509IssuerName>CN=NBG Class 2 INT Sub CA, DC=nbg, DC=ge</X509IssuerName>
                <X509SerialNumber>538920515161375226531912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9.1. Capital Requirements</vt:lpstr>
      <vt:lpstr>10. CC2</vt:lpstr>
      <vt:lpstr>11. CRWA </vt:lpstr>
      <vt:lpstr>12. CRM</vt:lpstr>
      <vt:lpstr>13. CRME </vt:lpstr>
      <vt:lpstr>14. LCR</vt:lpstr>
      <vt:lpstr>15. CCR </vt:lpstr>
      <vt:lpstr>15.1 LR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2020-04-28T07:55:02Z</dcterms:modified>
</cp:coreProperties>
</file>