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I7" i="92"/>
  <c r="I21" i="92" s="1"/>
  <c r="H7" i="92"/>
  <c r="H21" i="92" s="1"/>
  <c r="G7" i="92"/>
  <c r="G21" i="92" s="1"/>
  <c r="F7" i="92"/>
  <c r="E7" i="92"/>
  <c r="C7" i="92"/>
  <c r="F21" i="92" l="1"/>
  <c r="J21" i="92"/>
  <c r="T21" i="64"/>
  <c r="U21" i="64"/>
  <c r="S21" i="64"/>
  <c r="C21" i="64"/>
  <c r="C22" i="69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0" i="69" l="1"/>
  <c r="C32" i="69"/>
</calcChain>
</file>

<file path=xl/sharedStrings.xml><?xml version="1.0" encoding="utf-8"?>
<sst xmlns="http://schemas.openxmlformats.org/spreadsheetml/2006/main" count="719" uniqueCount="510">
  <si>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</si>
  <si>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</si>
  <si>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</si>
  <si>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</si>
  <si>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</si>
  <si>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</si>
  <si>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</si>
  <si>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</si>
  <si>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</si>
  <si>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</si>
  <si>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</si>
  <si>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</si>
  <si>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</si>
  <si>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</si>
  <si>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</si>
  <si>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</si>
  <si>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</si>
  <si>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</si>
  <si>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</si>
  <si>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</si>
  <si>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</si>
  <si>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</si>
  <si>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</si>
  <si>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</si>
  <si>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</si>
  <si>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</si>
  <si>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</si>
  <si>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</si>
  <si>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</si>
  <si>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</si>
  <si>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</si>
  <si>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</si>
  <si>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</si>
  <si>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</si>
  <si>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</si>
  <si>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</si>
  <si>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</si>
  <si>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</si>
  <si>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</si>
  <si>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</si>
  <si>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</si>
  <si>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</si>
  <si>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</si>
  <si>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</si>
  <si>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</si>
  <si>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</si>
  <si>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</si>
  <si>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</si>
  <si>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</si>
  <si>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</si>
  <si>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</si>
  <si>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</si>
  <si>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</si>
  <si>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</si>
  <si>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</si>
  <si>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</si>
  <si>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</si>
  <si>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</si>
  <si>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</si>
  <si>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</si>
  <si>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</si>
  <si>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</si>
  <si>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</si>
  <si>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</si>
  <si>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</si>
  <si>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</si>
  <si>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</si>
  <si>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</si>
  <si>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</si>
  <si>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</si>
  <si>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</si>
  <si>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</si>
  <si>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</si>
  <si>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</si>
  <si>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</si>
  <si>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</si>
  <si>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</si>
  <si>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</si>
  <si>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</si>
  <si>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</si>
  <si>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</si>
  <si>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</si>
  <si>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</si>
  <si>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</si>
  <si>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</si>
  <si>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</si>
  <si>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</si>
  <si>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</si>
  <si>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</si>
  <si>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</si>
  <si>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</si>
  <si>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</si>
  <si>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</si>
  <si>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</si>
  <si>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</si>
  <si>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</si>
  <si>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</si>
  <si>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</si>
  <si>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</si>
  <si>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</si>
  <si>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</si>
  <si>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</si>
  <si>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</si>
  <si>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</si>
  <si>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</si>
  <si>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</si>
  <si>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</si>
  <si>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</si>
  <si>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</si>
  <si>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</si>
  <si>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</si>
  <si>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</si>
  <si>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</si>
  <si>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</si>
  <si>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</si>
  <si>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</si>
  <si>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</si>
  <si>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</si>
  <si>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</si>
  <si>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</si>
  <si>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</si>
  <si>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</si>
  <si>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</si>
  <si>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</si>
  <si>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</si>
  <si>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</si>
  <si>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</si>
  <si>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</si>
  <si>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</si>
  <si>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</si>
  <si>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</si>
  <si>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</si>
  <si>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</si>
  <si>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</si>
  <si>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</si>
  <si>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</si>
  <si>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</si>
  <si>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</si>
  <si>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</si>
  <si>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</si>
  <si>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</si>
  <si>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</si>
  <si>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</si>
  <si>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</si>
  <si>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</si>
  <si>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</si>
  <si>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</si>
  <si>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</si>
  <si>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</si>
  <si>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</si>
  <si>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</si>
  <si>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</si>
  <si>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</si>
  <si>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</si>
  <si>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</si>
  <si>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</si>
  <si>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</si>
  <si>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</si>
  <si>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</si>
  <si>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</si>
  <si>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</si>
  <si>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</si>
  <si>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</si>
  <si>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</si>
  <si>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</si>
  <si>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</si>
  <si>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</si>
  <si>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</si>
  <si>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</si>
  <si>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</si>
  <si>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</si>
  <si>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</si>
  <si>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</si>
  <si>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</si>
  <si>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</si>
  <si>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</si>
  <si>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</si>
  <si>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</si>
  <si>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</si>
  <si>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</si>
  <si>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</si>
  <si>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</si>
  <si>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</si>
  <si>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</si>
  <si>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</si>
  <si>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</si>
  <si>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</si>
  <si>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</si>
  <si>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</si>
  <si>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</si>
  <si>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</si>
  <si>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</si>
  <si>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</si>
  <si>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</si>
  <si>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</si>
  <si>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</si>
  <si>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</si>
  <si>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</si>
  <si>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</si>
  <si>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</si>
  <si>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</si>
  <si>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</si>
  <si>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</si>
  <si>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</si>
  <si>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</si>
  <si>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</si>
  <si>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</si>
  <si>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</si>
  <si>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</si>
  <si>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</si>
  <si>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</si>
  <si>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</si>
  <si>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</si>
  <si>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</si>
  <si>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</si>
  <si>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</si>
  <si>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</si>
  <si>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</si>
  <si>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</si>
  <si>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</si>
  <si>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</si>
  <si>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</si>
  <si>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</si>
  <si>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</si>
  <si>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</si>
  <si>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</si>
  <si>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</si>
  <si>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</si>
  <si>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</si>
  <si>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</si>
  <si>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</si>
  <si>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</si>
  <si>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</si>
  <si>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</si>
  <si>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</si>
  <si>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</si>
  <si>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</si>
  <si>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</si>
  <si>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</si>
  <si>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</si>
  <si>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</si>
  <si>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</si>
  <si>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</si>
  <si>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</si>
  <si>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</si>
  <si>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</si>
  <si>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</si>
  <si>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</si>
  <si>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</si>
  <si>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</si>
  <si>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</si>
  <si>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</si>
  <si>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</si>
  <si>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</si>
  <si>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</si>
  <si>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</si>
  <si>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</si>
  <si>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</si>
  <si>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</si>
  <si>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</si>
  <si>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</si>
  <si>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</si>
  <si>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</si>
  <si>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</si>
  <si>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</si>
  <si>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</si>
  <si>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</si>
  <si>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</si>
  <si>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</si>
  <si>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</si>
  <si>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</si>
  <si>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</si>
  <si>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</si>
  <si>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</si>
  <si>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</si>
  <si>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</si>
  <si>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</si>
  <si>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</si>
  <si>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</si>
  <si>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</si>
  <si>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</si>
  <si>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</si>
  <si>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</si>
  <si>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</si>
  <si>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</si>
  <si>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</si>
  <si>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</si>
  <si>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</si>
  <si>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</si>
  <si>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</si>
  <si>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</si>
  <si>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</si>
  <si>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</si>
  <si>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</si>
  <si>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</si>
  <si>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</si>
  <si>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</si>
  <si>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</si>
  <si>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</si>
  <si>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</si>
  <si>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</si>
  <si>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</si>
  <si>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</si>
  <si>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</si>
  <si>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</si>
  <si>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</si>
  <si>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</si>
  <si>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</si>
  <si>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</si>
  <si>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</si>
  <si>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</si>
  <si>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</si>
  <si>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</si>
  <si>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</si>
  <si>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</si>
  <si>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</si>
  <si>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</si>
  <si>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</si>
  <si>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</si>
  <si>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</si>
  <si>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</si>
  <si>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</si>
  <si>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</si>
  <si>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</si>
  <si>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</si>
  <si>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</si>
  <si>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</si>
  <si>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</si>
  <si>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</si>
  <si>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</si>
  <si>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</si>
  <si>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</si>
  <si>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</si>
  <si>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</si>
  <si>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</si>
  <si>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</si>
  <si>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</si>
  <si>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</si>
  <si>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</si>
  <si>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</si>
  <si>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</si>
  <si>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</si>
  <si>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</si>
  <si>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</si>
  <si>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</si>
  <si>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</si>
  <si>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</si>
  <si>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</si>
  <si>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</si>
  <si>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</si>
  <si>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</si>
  <si>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</si>
  <si>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</si>
  <si>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</si>
  <si>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</si>
  <si>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</si>
  <si>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</si>
  <si>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</si>
  <si>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</si>
  <si>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</si>
  <si>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</si>
  <si>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</si>
  <si>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</si>
  <si>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</si>
  <si>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</si>
  <si>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</si>
  <si>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</si>
  <si>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</si>
  <si>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</si>
  <si>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</si>
  <si>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</si>
  <si>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</si>
  <si>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</si>
  <si>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</si>
  <si>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</si>
  <si>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</si>
  <si>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</si>
  <si>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</si>
  <si>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</si>
  <si>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</si>
  <si>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</si>
  <si>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</si>
  <si>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</si>
  <si>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</si>
  <si>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</si>
  <si>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</si>
  <si>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</si>
  <si>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</si>
  <si>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</si>
  <si>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</si>
  <si>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</si>
  <si>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</si>
  <si>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</si>
  <si>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</si>
  <si>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</si>
  <si>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</si>
  <si>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</si>
  <si>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</si>
  <si>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</si>
  <si>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</si>
  <si>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</si>
  <si>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</si>
  <si>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</si>
  <si>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</si>
  <si>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</si>
  <si>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</si>
  <si>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</si>
  <si>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</si>
  <si>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</si>
  <si>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</si>
  <si>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</si>
  <si>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</si>
  <si>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</si>
  <si>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</si>
  <si>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</si>
  <si>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</si>
  <si>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</si>
  <si>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</si>
  <si>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</si>
  <si>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</si>
  <si>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</si>
  <si>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</si>
  <si>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</si>
  <si>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</si>
  <si>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</si>
  <si>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</si>
  <si>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</si>
  <si>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</si>
  <si>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</si>
  <si>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</si>
  <si>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</si>
  <si>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</si>
  <si>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</si>
  <si>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</si>
  <si>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</si>
  <si>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</si>
  <si>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</si>
  <si>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</si>
  <si>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</si>
  <si>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</si>
  <si>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</si>
  <si>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</si>
  <si>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</si>
  <si>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</si>
  <si>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</si>
  <si>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</si>
  <si>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</si>
  <si>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</si>
  <si>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</si>
  <si>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</si>
  <si>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</si>
  <si>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</si>
  <si>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</si>
  <si>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</si>
  <si>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</si>
  <si>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</si>
  <si>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</si>
  <si>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</si>
  <si>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</si>
  <si>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</si>
  <si>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</si>
  <si>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</si>
  <si>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</si>
  <si>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</si>
  <si>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</si>
  <si>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</si>
  <si>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</si>
  <si>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</si>
  <si>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</si>
  <si>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</si>
  <si>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</si>
  <si>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</si>
  <si>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</si>
  <si>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</si>
  <si>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</si>
  <si>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</si>
  <si>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</si>
  <si>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</si>
  <si>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</si>
  <si>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</si>
  <si>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</si>
  <si>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</si>
  <si>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კოეფიციენტი</t>
  </si>
  <si>
    <t>თანხა (ლარი)</t>
  </si>
  <si>
    <t>6.2.1</t>
  </si>
  <si>
    <t>6.2.2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</si>
  <si>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</si>
  <si>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</si>
  <si>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</si>
  <si>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</si>
  <si>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</si>
  <si>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</si>
  <si>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</si>
  <si>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</si>
  <si>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</si>
  <si>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</si>
  <si>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</si>
  <si>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</si>
  <si>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Xinjiang HuaLing Industry &amp; Trade (Group) Co LTD</t>
  </si>
  <si>
    <t xml:space="preserve">Zaiqi Mi </t>
  </si>
  <si>
    <t>Enhua Mi</t>
  </si>
  <si>
    <t>Table 9 (Capital), N39</t>
  </si>
  <si>
    <t>Table 9 (Capital), N10</t>
  </si>
  <si>
    <t>Table 9 (Capital), N2</t>
  </si>
  <si>
    <t>Table 9 (Capital), N3</t>
  </si>
  <si>
    <t>Table 9 (Capital), N5</t>
  </si>
  <si>
    <t>Table 9 (Capital), N6</t>
  </si>
  <si>
    <t>Table 9 (Capital), N5, N8</t>
  </si>
  <si>
    <t>George Gabunia</t>
  </si>
  <si>
    <t>Rati Dvaladze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</si>
</sst>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7" xfId="20964" applyFont="1" applyFill="1" applyBorder="1" applyAlignment="1">
      <alignment vertical="center"/>
    </xf>
    <xf numFmtId="0" fontId="45" fillId="76" borderId="108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6" xfId="20964" applyFont="1" applyFill="1" applyBorder="1" applyAlignment="1">
      <alignment horizontal="center" vertical="center"/>
    </xf>
    <xf numFmtId="0" fontId="106" fillId="77" borderId="108" xfId="20964" applyFont="1" applyFill="1" applyBorder="1" applyAlignment="1">
      <alignment vertical="top" wrapText="1"/>
    </xf>
    <xf numFmtId="164" fontId="45" fillId="76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7" borderId="106" xfId="20964" applyFont="1" applyFill="1" applyBorder="1" applyAlignment="1">
      <alignment horizontal="center" vertical="center"/>
    </xf>
    <xf numFmtId="0" fontId="106" fillId="77" borderId="108" xfId="20964" applyFont="1" applyFill="1" applyBorder="1" applyAlignment="1">
      <alignment vertical="center"/>
    </xf>
    <xf numFmtId="164" fontId="107" fillId="77" borderId="106" xfId="7" applyNumberFormat="1" applyFont="1" applyFill="1" applyBorder="1" applyAlignment="1" applyProtection="1">
      <alignment horizontal="right" vertical="center"/>
      <protection locked="0"/>
    </xf>
    <xf numFmtId="0" fontId="106" fillId="76" borderId="107" xfId="20964" applyFont="1" applyFill="1" applyBorder="1" applyAlignment="1">
      <alignment vertical="center"/>
    </xf>
    <xf numFmtId="0" fontId="106" fillId="76" borderId="108" xfId="20964" applyFont="1" applyFill="1" applyBorder="1" applyAlignment="1">
      <alignment vertical="center"/>
    </xf>
    <xf numFmtId="164" fontId="106" fillId="76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7" borderId="106" xfId="20964" applyFont="1" applyFill="1" applyBorder="1" applyAlignment="1">
      <alignment horizontal="center" vertical="center"/>
    </xf>
    <xf numFmtId="0" fontId="45" fillId="77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79" fontId="3" fillId="0" borderId="19" xfId="0" applyNumberFormat="1" applyFont="1" applyFill="1" applyBorder="1" applyAlignment="1">
      <alignment horizontal="center" vertical="center" wrapText="1"/>
    </xf>
    <xf numFmtId="179" fontId="97" fillId="0" borderId="19" xfId="0" applyNumberFormat="1" applyFont="1" applyFill="1" applyBorder="1" applyAlignment="1">
      <alignment horizontal="left" vertical="center" wrapText="1" indent="1"/>
    </xf>
    <xf numFmtId="179" fontId="3" fillId="0" borderId="20" xfId="0" applyNumberFormat="1" applyFont="1" applyFill="1" applyBorder="1" applyAlignment="1">
      <alignment horizontal="center" vertical="center" wrapText="1"/>
    </xf>
    <xf numFmtId="10" fontId="84" fillId="0" borderId="3" xfId="20962" applyNumberFormat="1" applyFont="1" applyFill="1" applyBorder="1" applyAlignment="1" applyProtection="1">
      <alignment vertical="center" wrapText="1"/>
      <protection locked="0"/>
    </xf>
    <xf numFmtId="10" fontId="84" fillId="0" borderId="22" xfId="20962" applyNumberFormat="1" applyFont="1" applyFill="1" applyBorder="1" applyAlignment="1" applyProtection="1">
      <alignment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79" fontId="104" fillId="0" borderId="19" xfId="0" applyNumberFormat="1" applyFont="1" applyBorder="1" applyAlignment="1">
      <alignment horizontal="center" vertical="center" wrapText="1"/>
    </xf>
    <xf numFmtId="179" fontId="104" fillId="0" borderId="20" xfId="0" applyNumberFormat="1" applyFont="1" applyBorder="1" applyAlignment="1">
      <alignment horizontal="center" vertical="center" wrapText="1"/>
    </xf>
    <xf numFmtId="165" fontId="107" fillId="0" borderId="106" xfId="20962" applyNumberFormat="1" applyFont="1" applyFill="1" applyBorder="1" applyAlignment="1" applyProtection="1">
      <alignment horizontal="right" vertical="center"/>
      <protection locked="0"/>
    </xf>
    <xf numFmtId="10" fontId="84" fillId="0" borderId="23" xfId="20962" applyNumberFormat="1" applyFont="1" applyBorder="1" applyAlignment="1"/>
    <xf numFmtId="167" fontId="46" fillId="0" borderId="65" xfId="0" applyNumberFormat="1" applyFont="1" applyFill="1" applyBorder="1" applyAlignment="1">
      <alignment horizontal="center"/>
    </xf>
    <xf numFmtId="14" fontId="2" fillId="0" borderId="0" xfId="0" applyNumberFormat="1" applyFont="1"/>
    <xf numFmtId="10" fontId="84" fillId="0" borderId="23" xfId="20962" applyNumberFormat="1" applyFont="1" applyFill="1" applyBorder="1" applyAlignment="1"/>
    <xf numFmtId="10" fontId="84" fillId="0" borderId="42" xfId="20962" applyNumberFormat="1" applyFont="1" applyFill="1" applyBorder="1" applyAlignment="1"/>
    <xf numFmtId="193" fontId="2" fillId="0" borderId="3" xfId="0" applyNumberFormat="1" applyFont="1" applyFill="1" applyBorder="1" applyAlignment="1" applyProtection="1">
      <alignment vertical="center"/>
      <protection locked="0"/>
    </xf>
    <xf numFmtId="10" fontId="2" fillId="0" borderId="25" xfId="20962" applyNumberFormat="1" applyFont="1" applyFill="1" applyBorder="1" applyAlignment="1" applyProtection="1">
      <alignment vertical="center"/>
      <protection locked="0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3" borderId="0" xfId="7" applyNumberFormat="1" applyFont="1" applyFill="1" applyBorder="1" applyAlignment="1">
      <alignment vertical="center"/>
    </xf>
    <xf numFmtId="164" fontId="9" fillId="37" borderId="59" xfId="7" applyNumberFormat="1" applyFont="1" applyFill="1" applyBorder="1"/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9" fillId="37" borderId="27" xfId="7" applyNumberFormat="1" applyFont="1" applyFill="1" applyBorder="1"/>
    <xf numFmtId="164" fontId="9" fillId="37" borderId="96" xfId="7" applyNumberFormat="1" applyFont="1" applyFill="1" applyBorder="1"/>
    <xf numFmtId="164" fontId="9" fillId="37" borderId="28" xfId="7" applyNumberFormat="1" applyFont="1" applyFill="1" applyBorder="1"/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45" fillId="0" borderId="3" xfId="20962" applyNumberFormat="1" applyFont="1" applyFill="1" applyBorder="1" applyAlignment="1" applyProtection="1">
      <alignment vertical="center" wrapText="1"/>
      <protection locked="0"/>
    </xf>
    <xf numFmtId="10" fontId="2" fillId="0" borderId="3" xfId="20962" applyNumberFormat="1" applyFont="1" applyBorder="1" applyAlignment="1" applyProtection="1">
      <alignment vertical="center" wrapText="1"/>
      <protection locked="0"/>
    </xf>
    <xf numFmtId="169" fontId="9" fillId="37" borderId="0" xfId="20" applyBorder="1" applyAlignment="1"/>
    <xf numFmtId="169" fontId="9" fillId="37" borderId="103" xfId="20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64" fontId="3" fillId="0" borderId="66" xfId="7" applyNumberFormat="1" applyFont="1" applyFill="1" applyBorder="1" applyAlignment="1">
      <alignment horizontal="center" vertical="center" wrapText="1"/>
    </xf>
    <xf numFmtId="164" fontId="3" fillId="0" borderId="59" xfId="7" applyNumberFormat="1" applyFont="1" applyFill="1" applyBorder="1" applyAlignment="1">
      <alignment horizontal="center" vertical="center" wrapText="1"/>
    </xf>
    <xf numFmtId="164" fontId="3" fillId="0" borderId="84" xfId="7" applyNumberFormat="1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1"/>
      <c r="B1" s="249" t="s">
        <v>346</v>
      </c>
      <c r="C1" s="201"/>
    </row>
    <row r="2" spans="1:3">
      <c r="A2" s="250">
        <v>1</v>
      </c>
      <c r="B2" s="400" t="s">
        <v>347</v>
      </c>
      <c r="C2" s="111" t="s">
        <v>486</v>
      </c>
    </row>
    <row r="3" spans="1:3">
      <c r="A3" s="250">
        <v>2</v>
      </c>
      <c r="B3" s="401" t="s">
        <v>343</v>
      </c>
      <c r="C3" s="111" t="s">
        <v>487</v>
      </c>
    </row>
    <row r="4" spans="1:3">
      <c r="A4" s="250">
        <v>3</v>
      </c>
      <c r="B4" s="402" t="s">
        <v>348</v>
      </c>
      <c r="C4" s="111" t="s">
        <v>488</v>
      </c>
    </row>
    <row r="5" spans="1:3">
      <c r="A5" s="251">
        <v>4</v>
      </c>
      <c r="B5" s="403" t="s">
        <v>344</v>
      </c>
      <c r="C5" s="111" t="s">
        <v>489</v>
      </c>
    </row>
    <row r="6" spans="1:3" s="252" customFormat="1" ht="45.75" customHeight="1">
      <c r="A6" s="514" t="s">
        <v>423</v>
      </c>
      <c r="B6" s="515"/>
      <c r="C6" s="515"/>
    </row>
    <row r="7" spans="1:3" ht="15">
      <c r="A7" s="253" t="s">
        <v>29</v>
      </c>
      <c r="B7" s="249" t="s">
        <v>345</v>
      </c>
    </row>
    <row r="8" spans="1:3">
      <c r="A8" s="201">
        <v>1</v>
      </c>
      <c r="B8" s="298" t="s">
        <v>20</v>
      </c>
    </row>
    <row r="9" spans="1:3">
      <c r="A9" s="201">
        <v>2</v>
      </c>
      <c r="B9" s="299" t="s">
        <v>21</v>
      </c>
    </row>
    <row r="10" spans="1:3">
      <c r="A10" s="201">
        <v>3</v>
      </c>
      <c r="B10" s="299" t="s">
        <v>22</v>
      </c>
    </row>
    <row r="11" spans="1:3">
      <c r="A11" s="201">
        <v>4</v>
      </c>
      <c r="B11" s="299" t="s">
        <v>23</v>
      </c>
      <c r="C11" s="116"/>
    </row>
    <row r="12" spans="1:3">
      <c r="A12" s="201">
        <v>5</v>
      </c>
      <c r="B12" s="299" t="s">
        <v>24</v>
      </c>
    </row>
    <row r="13" spans="1:3">
      <c r="A13" s="201">
        <v>6</v>
      </c>
      <c r="B13" s="300" t="s">
        <v>355</v>
      </c>
    </row>
    <row r="14" spans="1:3">
      <c r="A14" s="201">
        <v>7</v>
      </c>
      <c r="B14" s="299" t="s">
        <v>349</v>
      </c>
    </row>
    <row r="15" spans="1:3">
      <c r="A15" s="201">
        <v>8</v>
      </c>
      <c r="B15" s="299" t="s">
        <v>350</v>
      </c>
    </row>
    <row r="16" spans="1:3">
      <c r="A16" s="201">
        <v>9</v>
      </c>
      <c r="B16" s="299" t="s">
        <v>25</v>
      </c>
    </row>
    <row r="17" spans="1:2">
      <c r="A17" s="399" t="s">
        <v>422</v>
      </c>
      <c r="B17" s="398" t="s">
        <v>408</v>
      </c>
    </row>
    <row r="18" spans="1:2">
      <c r="A18" s="201">
        <v>10</v>
      </c>
      <c r="B18" s="299" t="s">
        <v>26</v>
      </c>
    </row>
    <row r="19" spans="1:2">
      <c r="A19" s="201">
        <v>11</v>
      </c>
      <c r="B19" s="300" t="s">
        <v>351</v>
      </c>
    </row>
    <row r="20" spans="1:2">
      <c r="A20" s="201">
        <v>12</v>
      </c>
      <c r="B20" s="300" t="s">
        <v>27</v>
      </c>
    </row>
    <row r="21" spans="1:2">
      <c r="A21" s="456">
        <v>13</v>
      </c>
      <c r="B21" s="457" t="s">
        <v>352</v>
      </c>
    </row>
    <row r="22" spans="1:2">
      <c r="A22" s="456">
        <v>14</v>
      </c>
      <c r="B22" s="458" t="s">
        <v>379</v>
      </c>
    </row>
    <row r="23" spans="1:2">
      <c r="A23" s="459">
        <v>15</v>
      </c>
      <c r="B23" s="460" t="s">
        <v>28</v>
      </c>
    </row>
    <row r="24" spans="1:2">
      <c r="A24" s="459">
        <v>15.1</v>
      </c>
      <c r="B24" s="461" t="s">
        <v>436</v>
      </c>
    </row>
    <row r="25" spans="1:2">
      <c r="A25" s="119"/>
      <c r="B25" s="18"/>
    </row>
    <row r="26" spans="1:2">
      <c r="A26" s="119"/>
      <c r="B26" s="1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B62" sqref="B62"/>
    </sheetView>
  </sheetViews>
  <sheetFormatPr defaultColWidth="9.140625" defaultRowHeight="12.75"/>
  <cols>
    <col min="1" max="1" width="9.5703125" style="11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106" customFormat="1" ht="15.75" customHeight="1">
      <c r="A2" s="106" t="s">
        <v>31</v>
      </c>
      <c r="B2" s="479">
        <v>43646</v>
      </c>
    </row>
    <row r="3" spans="1:3" s="106" customFormat="1" ht="15.75" customHeight="1"/>
    <row r="4" spans="1:3" ht="13.5" thickBot="1">
      <c r="A4" s="119" t="s">
        <v>248</v>
      </c>
      <c r="B4" s="182" t="s">
        <v>247</v>
      </c>
    </row>
    <row r="5" spans="1:3">
      <c r="A5" s="120" t="s">
        <v>6</v>
      </c>
      <c r="B5" s="121"/>
      <c r="C5" s="122" t="s">
        <v>73</v>
      </c>
    </row>
    <row r="6" spans="1:3">
      <c r="A6" s="123">
        <v>1</v>
      </c>
      <c r="B6" s="124" t="s">
        <v>246</v>
      </c>
      <c r="C6" s="125">
        <v>221450732.23999998</v>
      </c>
    </row>
    <row r="7" spans="1:3">
      <c r="A7" s="123">
        <v>2</v>
      </c>
      <c r="B7" s="126" t="s">
        <v>245</v>
      </c>
      <c r="C7" s="127">
        <v>16137647</v>
      </c>
    </row>
    <row r="8" spans="1:3">
      <c r="A8" s="123">
        <v>3</v>
      </c>
      <c r="B8" s="128" t="s">
        <v>244</v>
      </c>
      <c r="C8" s="127">
        <v>75783642.799999997</v>
      </c>
    </row>
    <row r="9" spans="1:3">
      <c r="A9" s="123">
        <v>4</v>
      </c>
      <c r="B9" s="128" t="s">
        <v>243</v>
      </c>
      <c r="C9" s="127">
        <v>0</v>
      </c>
    </row>
    <row r="10" spans="1:3">
      <c r="A10" s="123">
        <v>5</v>
      </c>
      <c r="B10" s="128" t="s">
        <v>242</v>
      </c>
      <c r="C10" s="127">
        <v>123282863.23999999</v>
      </c>
    </row>
    <row r="11" spans="1:3">
      <c r="A11" s="123">
        <v>6</v>
      </c>
      <c r="B11" s="129" t="s">
        <v>241</v>
      </c>
      <c r="C11" s="127">
        <v>6246579.2000000002</v>
      </c>
    </row>
    <row r="12" spans="1:3" s="93" customFormat="1">
      <c r="A12" s="123">
        <v>7</v>
      </c>
      <c r="B12" s="124" t="s">
        <v>240</v>
      </c>
      <c r="C12" s="130">
        <v>11252850.439999999</v>
      </c>
    </row>
    <row r="13" spans="1:3" s="93" customFormat="1">
      <c r="A13" s="123">
        <v>8</v>
      </c>
      <c r="B13" s="131" t="s">
        <v>239</v>
      </c>
      <c r="C13" s="132">
        <v>9653235.25</v>
      </c>
    </row>
    <row r="14" spans="1:3" s="93" customFormat="1" ht="25.5">
      <c r="A14" s="123">
        <v>9</v>
      </c>
      <c r="B14" s="133" t="s">
        <v>238</v>
      </c>
      <c r="C14" s="132">
        <v>0</v>
      </c>
    </row>
    <row r="15" spans="1:3" s="93" customFormat="1">
      <c r="A15" s="123">
        <v>10</v>
      </c>
      <c r="B15" s="134" t="s">
        <v>237</v>
      </c>
      <c r="C15" s="132">
        <v>1599615.19</v>
      </c>
    </row>
    <row r="16" spans="1:3" s="93" customFormat="1">
      <c r="A16" s="123">
        <v>11</v>
      </c>
      <c r="B16" s="135" t="s">
        <v>236</v>
      </c>
      <c r="C16" s="132">
        <v>0</v>
      </c>
    </row>
    <row r="17" spans="1:3" s="93" customFormat="1">
      <c r="A17" s="123">
        <v>12</v>
      </c>
      <c r="B17" s="134" t="s">
        <v>235</v>
      </c>
      <c r="C17" s="132">
        <v>0</v>
      </c>
    </row>
    <row r="18" spans="1:3" s="93" customFormat="1">
      <c r="A18" s="123">
        <v>13</v>
      </c>
      <c r="B18" s="134" t="s">
        <v>234</v>
      </c>
      <c r="C18" s="132">
        <v>0</v>
      </c>
    </row>
    <row r="19" spans="1:3" s="93" customFormat="1">
      <c r="A19" s="123">
        <v>14</v>
      </c>
      <c r="B19" s="134" t="s">
        <v>233</v>
      </c>
      <c r="C19" s="132">
        <v>0</v>
      </c>
    </row>
    <row r="20" spans="1:3" s="93" customFormat="1">
      <c r="A20" s="123">
        <v>15</v>
      </c>
      <c r="B20" s="134" t="s">
        <v>232</v>
      </c>
      <c r="C20" s="132">
        <v>0</v>
      </c>
    </row>
    <row r="21" spans="1:3" s="93" customFormat="1" ht="25.5">
      <c r="A21" s="123">
        <v>16</v>
      </c>
      <c r="B21" s="133" t="s">
        <v>231</v>
      </c>
      <c r="C21" s="132">
        <v>0</v>
      </c>
    </row>
    <row r="22" spans="1:3" s="93" customFormat="1">
      <c r="A22" s="123">
        <v>17</v>
      </c>
      <c r="B22" s="136" t="s">
        <v>230</v>
      </c>
      <c r="C22" s="132">
        <v>0</v>
      </c>
    </row>
    <row r="23" spans="1:3" s="93" customFormat="1">
      <c r="A23" s="123">
        <v>18</v>
      </c>
      <c r="B23" s="133" t="s">
        <v>229</v>
      </c>
      <c r="C23" s="132">
        <v>0</v>
      </c>
    </row>
    <row r="24" spans="1:3" s="93" customFormat="1" ht="25.5">
      <c r="A24" s="123">
        <v>19</v>
      </c>
      <c r="B24" s="133" t="s">
        <v>206</v>
      </c>
      <c r="C24" s="132">
        <v>0</v>
      </c>
    </row>
    <row r="25" spans="1:3" s="93" customFormat="1">
      <c r="A25" s="123">
        <v>20</v>
      </c>
      <c r="B25" s="137" t="s">
        <v>228</v>
      </c>
      <c r="C25" s="132">
        <v>0</v>
      </c>
    </row>
    <row r="26" spans="1:3" s="93" customFormat="1">
      <c r="A26" s="123">
        <v>21</v>
      </c>
      <c r="B26" s="137" t="s">
        <v>227</v>
      </c>
      <c r="C26" s="132">
        <v>0</v>
      </c>
    </row>
    <row r="27" spans="1:3" s="93" customFormat="1">
      <c r="A27" s="123">
        <v>22</v>
      </c>
      <c r="B27" s="137" t="s">
        <v>226</v>
      </c>
      <c r="C27" s="132">
        <v>0</v>
      </c>
    </row>
    <row r="28" spans="1:3" s="93" customFormat="1">
      <c r="A28" s="123">
        <v>23</v>
      </c>
      <c r="B28" s="138" t="s">
        <v>225</v>
      </c>
      <c r="C28" s="130">
        <v>210197881.79999998</v>
      </c>
    </row>
    <row r="29" spans="1:3" s="93" customFormat="1">
      <c r="A29" s="139"/>
      <c r="B29" s="140"/>
      <c r="C29" s="132"/>
    </row>
    <row r="30" spans="1:3" s="93" customFormat="1">
      <c r="A30" s="139">
        <v>24</v>
      </c>
      <c r="B30" s="138" t="s">
        <v>224</v>
      </c>
      <c r="C30" s="130">
        <v>0</v>
      </c>
    </row>
    <row r="31" spans="1:3" s="93" customFormat="1">
      <c r="A31" s="139">
        <v>25</v>
      </c>
      <c r="B31" s="128" t="s">
        <v>223</v>
      </c>
      <c r="C31" s="141">
        <v>0</v>
      </c>
    </row>
    <row r="32" spans="1:3" s="93" customFormat="1">
      <c r="A32" s="139">
        <v>26</v>
      </c>
      <c r="B32" s="142" t="s">
        <v>304</v>
      </c>
      <c r="C32" s="132"/>
    </row>
    <row r="33" spans="1:3" s="93" customFormat="1">
      <c r="A33" s="139">
        <v>27</v>
      </c>
      <c r="B33" s="142" t="s">
        <v>222</v>
      </c>
      <c r="C33" s="132"/>
    </row>
    <row r="34" spans="1:3" s="93" customFormat="1">
      <c r="A34" s="139">
        <v>28</v>
      </c>
      <c r="B34" s="128" t="s">
        <v>221</v>
      </c>
      <c r="C34" s="132"/>
    </row>
    <row r="35" spans="1:3" s="93" customFormat="1">
      <c r="A35" s="139">
        <v>29</v>
      </c>
      <c r="B35" s="138" t="s">
        <v>220</v>
      </c>
      <c r="C35" s="130">
        <v>0</v>
      </c>
    </row>
    <row r="36" spans="1:3" s="93" customFormat="1">
      <c r="A36" s="139">
        <v>30</v>
      </c>
      <c r="B36" s="133" t="s">
        <v>219</v>
      </c>
      <c r="C36" s="132"/>
    </row>
    <row r="37" spans="1:3" s="93" customFormat="1">
      <c r="A37" s="139">
        <v>31</v>
      </c>
      <c r="B37" s="134" t="s">
        <v>218</v>
      </c>
      <c r="C37" s="132"/>
    </row>
    <row r="38" spans="1:3" s="93" customFormat="1" ht="25.5">
      <c r="A38" s="139">
        <v>32</v>
      </c>
      <c r="B38" s="133" t="s">
        <v>217</v>
      </c>
      <c r="C38" s="132"/>
    </row>
    <row r="39" spans="1:3" s="93" customFormat="1" ht="25.5">
      <c r="A39" s="139">
        <v>33</v>
      </c>
      <c r="B39" s="133" t="s">
        <v>206</v>
      </c>
      <c r="C39" s="132"/>
    </row>
    <row r="40" spans="1:3" s="93" customFormat="1">
      <c r="A40" s="139">
        <v>34</v>
      </c>
      <c r="B40" s="137" t="s">
        <v>216</v>
      </c>
      <c r="C40" s="132"/>
    </row>
    <row r="41" spans="1:3" s="93" customFormat="1">
      <c r="A41" s="139">
        <v>35</v>
      </c>
      <c r="B41" s="138" t="s">
        <v>215</v>
      </c>
      <c r="C41" s="130">
        <v>0</v>
      </c>
    </row>
    <row r="42" spans="1:3" s="93" customFormat="1">
      <c r="A42" s="139"/>
      <c r="B42" s="140"/>
      <c r="C42" s="132"/>
    </row>
    <row r="43" spans="1:3" s="93" customFormat="1">
      <c r="A43" s="139">
        <v>36</v>
      </c>
      <c r="B43" s="143" t="s">
        <v>214</v>
      </c>
      <c r="C43" s="130">
        <v>15608391.048841842</v>
      </c>
    </row>
    <row r="44" spans="1:3" s="93" customFormat="1">
      <c r="A44" s="139">
        <v>37</v>
      </c>
      <c r="B44" s="128" t="s">
        <v>213</v>
      </c>
      <c r="C44" s="132">
        <v>0</v>
      </c>
    </row>
    <row r="45" spans="1:3" s="93" customFormat="1">
      <c r="A45" s="139">
        <v>38</v>
      </c>
      <c r="B45" s="128" t="s">
        <v>212</v>
      </c>
      <c r="C45" s="132">
        <v>0</v>
      </c>
    </row>
    <row r="46" spans="1:3" s="93" customFormat="1">
      <c r="A46" s="139">
        <v>39</v>
      </c>
      <c r="B46" s="128" t="s">
        <v>211</v>
      </c>
      <c r="C46" s="132">
        <v>15608391.048841842</v>
      </c>
    </row>
    <row r="47" spans="1:3" s="93" customFormat="1">
      <c r="A47" s="139">
        <v>40</v>
      </c>
      <c r="B47" s="143" t="s">
        <v>210</v>
      </c>
      <c r="C47" s="130">
        <v>0</v>
      </c>
    </row>
    <row r="48" spans="1:3" s="93" customFormat="1">
      <c r="A48" s="139">
        <v>41</v>
      </c>
      <c r="B48" s="133" t="s">
        <v>209</v>
      </c>
      <c r="C48" s="132"/>
    </row>
    <row r="49" spans="1:3" s="93" customFormat="1">
      <c r="A49" s="139">
        <v>42</v>
      </c>
      <c r="B49" s="134" t="s">
        <v>208</v>
      </c>
      <c r="C49" s="132"/>
    </row>
    <row r="50" spans="1:3" s="93" customFormat="1">
      <c r="A50" s="139">
        <v>43</v>
      </c>
      <c r="B50" s="133" t="s">
        <v>207</v>
      </c>
      <c r="C50" s="132"/>
    </row>
    <row r="51" spans="1:3" s="93" customFormat="1" ht="25.5">
      <c r="A51" s="139">
        <v>44</v>
      </c>
      <c r="B51" s="133" t="s">
        <v>206</v>
      </c>
      <c r="C51" s="132"/>
    </row>
    <row r="52" spans="1:3" s="93" customFormat="1" ht="13.5" thickBot="1">
      <c r="A52" s="144">
        <v>45</v>
      </c>
      <c r="B52" s="145" t="s">
        <v>205</v>
      </c>
      <c r="C52" s="146">
        <v>15608391.048841842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G20" sqref="G20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4.28515625" style="314" bestFit="1" customWidth="1"/>
    <col min="5" max="16384" width="9.140625" style="314"/>
  </cols>
  <sheetData>
    <row r="1" spans="1:4" ht="15">
      <c r="A1" s="374" t="s">
        <v>30</v>
      </c>
      <c r="B1" s="375" t="str">
        <f>'Info '!C2</f>
        <v>JSC "BasisBank"</v>
      </c>
    </row>
    <row r="2" spans="1:4" s="281" customFormat="1" ht="15.75" customHeight="1">
      <c r="A2" s="281" t="s">
        <v>31</v>
      </c>
      <c r="B2" s="479">
        <v>43646</v>
      </c>
    </row>
    <row r="3" spans="1:4" s="281" customFormat="1" ht="15.75" customHeight="1"/>
    <row r="4" spans="1:4" ht="13.5" thickBot="1">
      <c r="A4" s="340" t="s">
        <v>407</v>
      </c>
      <c r="B4" s="383" t="s">
        <v>408</v>
      </c>
    </row>
    <row r="5" spans="1:4" s="384" customFormat="1" ht="12.75" customHeight="1">
      <c r="A5" s="454"/>
      <c r="B5" s="455" t="s">
        <v>411</v>
      </c>
      <c r="C5" s="376" t="s">
        <v>409</v>
      </c>
      <c r="D5" s="377" t="s">
        <v>410</v>
      </c>
    </row>
    <row r="6" spans="1:4" s="385" customFormat="1">
      <c r="A6" s="378">
        <v>1</v>
      </c>
      <c r="B6" s="450" t="s">
        <v>412</v>
      </c>
      <c r="C6" s="450"/>
      <c r="D6" s="379"/>
    </row>
    <row r="7" spans="1:4" s="385" customFormat="1">
      <c r="A7" s="380" t="s">
        <v>398</v>
      </c>
      <c r="B7" s="451" t="s">
        <v>413</v>
      </c>
      <c r="C7" s="443">
        <v>4.4999999999999998E-2</v>
      </c>
      <c r="D7" s="510">
        <v>60958933.557827473</v>
      </c>
    </row>
    <row r="8" spans="1:4" s="385" customFormat="1">
      <c r="A8" s="380" t="s">
        <v>399</v>
      </c>
      <c r="B8" s="451" t="s">
        <v>414</v>
      </c>
      <c r="C8" s="444">
        <v>0.06</v>
      </c>
      <c r="D8" s="510">
        <v>81278578.077103302</v>
      </c>
    </row>
    <row r="9" spans="1:4" s="385" customFormat="1">
      <c r="A9" s="380" t="s">
        <v>400</v>
      </c>
      <c r="B9" s="451" t="s">
        <v>415</v>
      </c>
      <c r="C9" s="444">
        <v>0.08</v>
      </c>
      <c r="D9" s="510">
        <v>108371437.43613774</v>
      </c>
    </row>
    <row r="10" spans="1:4" s="385" customFormat="1">
      <c r="A10" s="378" t="s">
        <v>401</v>
      </c>
      <c r="B10" s="450" t="s">
        <v>416</v>
      </c>
      <c r="C10" s="445"/>
      <c r="D10" s="511"/>
    </row>
    <row r="11" spans="1:4" s="386" customFormat="1">
      <c r="A11" s="381" t="s">
        <v>402</v>
      </c>
      <c r="B11" s="442" t="s">
        <v>417</v>
      </c>
      <c r="C11" s="446">
        <v>2.5000000000000001E-2</v>
      </c>
      <c r="D11" s="510">
        <v>33866074.198793046</v>
      </c>
    </row>
    <row r="12" spans="1:4" s="386" customFormat="1">
      <c r="A12" s="381" t="s">
        <v>403</v>
      </c>
      <c r="B12" s="442" t="s">
        <v>418</v>
      </c>
      <c r="C12" s="446">
        <v>0</v>
      </c>
      <c r="D12" s="510">
        <v>0</v>
      </c>
    </row>
    <row r="13" spans="1:4" s="386" customFormat="1">
      <c r="A13" s="381" t="s">
        <v>404</v>
      </c>
      <c r="B13" s="442" t="s">
        <v>419</v>
      </c>
      <c r="C13" s="446">
        <v>0</v>
      </c>
      <c r="D13" s="510">
        <v>0</v>
      </c>
    </row>
    <row r="14" spans="1:4" s="386" customFormat="1">
      <c r="A14" s="378" t="s">
        <v>405</v>
      </c>
      <c r="B14" s="450" t="s">
        <v>481</v>
      </c>
      <c r="C14" s="447"/>
      <c r="D14" s="511"/>
    </row>
    <row r="15" spans="1:4" s="386" customFormat="1">
      <c r="A15" s="381">
        <v>3.1</v>
      </c>
      <c r="B15" s="442" t="s">
        <v>424</v>
      </c>
      <c r="C15" s="446">
        <v>1.7569456051088006E-2</v>
      </c>
      <c r="D15" s="510">
        <v>23800340.090343192</v>
      </c>
    </row>
    <row r="16" spans="1:4" s="386" customFormat="1">
      <c r="A16" s="381">
        <v>3.2</v>
      </c>
      <c r="B16" s="442" t="s">
        <v>425</v>
      </c>
      <c r="C16" s="446">
        <v>2.3497752064014783E-2</v>
      </c>
      <c r="D16" s="510">
        <v>31831064.59619068</v>
      </c>
    </row>
    <row r="17" spans="1:6" s="385" customFormat="1">
      <c r="A17" s="381">
        <v>3.3</v>
      </c>
      <c r="B17" s="442" t="s">
        <v>426</v>
      </c>
      <c r="C17" s="446">
        <v>5.8244963704683815E-2</v>
      </c>
      <c r="D17" s="510">
        <v>78901130.501153186</v>
      </c>
    </row>
    <row r="18" spans="1:6" s="384" customFormat="1" ht="12.75" customHeight="1">
      <c r="A18" s="452"/>
      <c r="B18" s="453" t="s">
        <v>480</v>
      </c>
      <c r="C18" s="448" t="s">
        <v>482</v>
      </c>
      <c r="D18" s="512" t="s">
        <v>483</v>
      </c>
    </row>
    <row r="19" spans="1:6" s="385" customFormat="1">
      <c r="A19" s="382">
        <v>4</v>
      </c>
      <c r="B19" s="442" t="s">
        <v>420</v>
      </c>
      <c r="C19" s="446">
        <v>8.7569456051088013E-2</v>
      </c>
      <c r="D19" s="510">
        <v>118625347.84696372</v>
      </c>
    </row>
    <row r="20" spans="1:6" s="385" customFormat="1">
      <c r="A20" s="382">
        <v>5</v>
      </c>
      <c r="B20" s="442" t="s">
        <v>137</v>
      </c>
      <c r="C20" s="446">
        <v>0.10849775206401477</v>
      </c>
      <c r="D20" s="510">
        <v>146975716.872087</v>
      </c>
    </row>
    <row r="21" spans="1:6" s="385" customFormat="1" ht="13.5" thickBot="1">
      <c r="A21" s="387" t="s">
        <v>406</v>
      </c>
      <c r="B21" s="388" t="s">
        <v>421</v>
      </c>
      <c r="C21" s="449">
        <v>0.16324496370468383</v>
      </c>
      <c r="D21" s="513">
        <v>221138642.13608399</v>
      </c>
    </row>
    <row r="22" spans="1:6">
      <c r="F22" s="34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22" sqref="G2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106" customFormat="1" ht="15.75" customHeight="1">
      <c r="A2" s="2" t="s">
        <v>31</v>
      </c>
      <c r="B2" s="479">
        <v>43646</v>
      </c>
    </row>
    <row r="3" spans="1:6" s="106" customFormat="1" ht="15.75" customHeight="1">
      <c r="A3" s="147"/>
    </row>
    <row r="4" spans="1:6" s="106" customFormat="1" ht="15.75" customHeight="1" thickBot="1">
      <c r="A4" s="106" t="s">
        <v>86</v>
      </c>
      <c r="B4" s="273" t="s">
        <v>288</v>
      </c>
      <c r="D4" s="53" t="s">
        <v>73</v>
      </c>
    </row>
    <row r="5" spans="1:6" ht="25.5">
      <c r="A5" s="148" t="s">
        <v>6</v>
      </c>
      <c r="B5" s="303" t="s">
        <v>342</v>
      </c>
      <c r="C5" s="149" t="s">
        <v>90</v>
      </c>
      <c r="D5" s="150" t="s">
        <v>91</v>
      </c>
    </row>
    <row r="6" spans="1:6">
      <c r="A6" s="112">
        <v>1</v>
      </c>
      <c r="B6" s="151" t="s">
        <v>35</v>
      </c>
      <c r="C6" s="152">
        <v>37928547.198300004</v>
      </c>
      <c r="D6" s="153"/>
      <c r="E6" s="154"/>
    </row>
    <row r="7" spans="1:6">
      <c r="A7" s="112">
        <v>2</v>
      </c>
      <c r="B7" s="155" t="s">
        <v>36</v>
      </c>
      <c r="C7" s="156">
        <v>249355966.36630002</v>
      </c>
      <c r="D7" s="157"/>
      <c r="E7" s="154"/>
    </row>
    <row r="8" spans="1:6">
      <c r="A8" s="112">
        <v>3</v>
      </c>
      <c r="B8" s="155" t="s">
        <v>37</v>
      </c>
      <c r="C8" s="156">
        <v>34473519.797299996</v>
      </c>
      <c r="D8" s="157"/>
      <c r="E8" s="154"/>
    </row>
    <row r="9" spans="1:6">
      <c r="A9" s="112">
        <v>4</v>
      </c>
      <c r="B9" s="155" t="s">
        <v>38</v>
      </c>
      <c r="C9" s="156">
        <v>0</v>
      </c>
      <c r="D9" s="157"/>
      <c r="E9" s="154"/>
    </row>
    <row r="10" spans="1:6">
      <c r="A10" s="112">
        <v>5</v>
      </c>
      <c r="B10" s="155" t="s">
        <v>39</v>
      </c>
      <c r="C10" s="156">
        <v>205540395.81999999</v>
      </c>
      <c r="D10" s="157"/>
      <c r="E10" s="154"/>
    </row>
    <row r="11" spans="1:6">
      <c r="A11" s="112">
        <v>6.1</v>
      </c>
      <c r="B11" s="274" t="s">
        <v>40</v>
      </c>
      <c r="C11" s="158">
        <v>947147763.8296001</v>
      </c>
      <c r="D11" s="159"/>
      <c r="E11" s="160"/>
    </row>
    <row r="12" spans="1:6">
      <c r="A12" s="112">
        <v>6.2</v>
      </c>
      <c r="B12" s="275" t="s">
        <v>41</v>
      </c>
      <c r="C12" s="158">
        <v>-42442819.323799998</v>
      </c>
      <c r="D12" s="159"/>
      <c r="E12" s="160"/>
    </row>
    <row r="13" spans="1:6">
      <c r="A13" s="112" t="s">
        <v>484</v>
      </c>
      <c r="B13" s="275"/>
      <c r="C13" s="158">
        <v>14867494.1694097</v>
      </c>
      <c r="D13" s="159"/>
      <c r="E13" s="160"/>
    </row>
    <row r="14" spans="1:6">
      <c r="A14" s="112" t="s">
        <v>485</v>
      </c>
      <c r="B14" s="275"/>
      <c r="C14" s="158">
        <v>15608391.048841842</v>
      </c>
      <c r="D14" s="159" t="s">
        <v>501</v>
      </c>
      <c r="E14" s="160"/>
    </row>
    <row r="15" spans="1:6">
      <c r="A15" s="112">
        <v>6</v>
      </c>
      <c r="B15" s="155" t="s">
        <v>42</v>
      </c>
      <c r="C15" s="161">
        <v>904704944.50580013</v>
      </c>
      <c r="D15" s="159"/>
      <c r="E15" s="154"/>
    </row>
    <row r="16" spans="1:6">
      <c r="A16" s="112">
        <v>7</v>
      </c>
      <c r="B16" s="155" t="s">
        <v>43</v>
      </c>
      <c r="C16" s="156">
        <v>10566226.452</v>
      </c>
      <c r="D16" s="157"/>
      <c r="E16" s="154"/>
    </row>
    <row r="17" spans="1:5">
      <c r="A17" s="112">
        <v>8</v>
      </c>
      <c r="B17" s="301" t="s">
        <v>201</v>
      </c>
      <c r="C17" s="156">
        <v>8048305.1299999999</v>
      </c>
      <c r="D17" s="157"/>
      <c r="E17" s="154"/>
    </row>
    <row r="18" spans="1:5">
      <c r="A18" s="112">
        <v>9</v>
      </c>
      <c r="B18" s="155" t="s">
        <v>44</v>
      </c>
      <c r="C18" s="156">
        <v>9362704.2200000007</v>
      </c>
      <c r="D18" s="157"/>
      <c r="E18" s="154"/>
    </row>
    <row r="19" spans="1:5">
      <c r="A19" s="112">
        <v>10</v>
      </c>
      <c r="B19" s="155" t="s">
        <v>45</v>
      </c>
      <c r="C19" s="156">
        <v>31381804.27</v>
      </c>
      <c r="D19" s="157"/>
      <c r="E19" s="154"/>
    </row>
    <row r="20" spans="1:5">
      <c r="A20" s="112">
        <v>10.1</v>
      </c>
      <c r="B20" s="162" t="s">
        <v>89</v>
      </c>
      <c r="C20" s="156">
        <v>1599615.19</v>
      </c>
      <c r="D20" s="478" t="s">
        <v>502</v>
      </c>
      <c r="E20" s="154"/>
    </row>
    <row r="21" spans="1:5">
      <c r="A21" s="112">
        <v>11</v>
      </c>
      <c r="B21" s="163" t="s">
        <v>46</v>
      </c>
      <c r="C21" s="164">
        <v>9430639.8334999997</v>
      </c>
      <c r="D21" s="165"/>
      <c r="E21" s="154"/>
    </row>
    <row r="22" spans="1:5" ht="15">
      <c r="A22" s="112">
        <v>12</v>
      </c>
      <c r="B22" s="166" t="s">
        <v>47</v>
      </c>
      <c r="C22" s="167">
        <f>SUM(C6:C10,C15:C18,C19,C21)</f>
        <v>1500793053.5932</v>
      </c>
      <c r="D22" s="168"/>
      <c r="E22" s="169"/>
    </row>
    <row r="23" spans="1:5">
      <c r="A23" s="112">
        <v>13</v>
      </c>
      <c r="B23" s="155" t="s">
        <v>49</v>
      </c>
      <c r="C23" s="170">
        <v>13266844.460000001</v>
      </c>
      <c r="D23" s="171"/>
      <c r="E23" s="154"/>
    </row>
    <row r="24" spans="1:5">
      <c r="A24" s="112">
        <v>14</v>
      </c>
      <c r="B24" s="155" t="s">
        <v>50</v>
      </c>
      <c r="C24" s="156">
        <v>214024016.24690002</v>
      </c>
      <c r="D24" s="157"/>
      <c r="E24" s="154"/>
    </row>
    <row r="25" spans="1:5">
      <c r="A25" s="112">
        <v>15</v>
      </c>
      <c r="B25" s="155" t="s">
        <v>51</v>
      </c>
      <c r="C25" s="156">
        <v>136506525.79790002</v>
      </c>
      <c r="D25" s="157"/>
      <c r="E25" s="154"/>
    </row>
    <row r="26" spans="1:5">
      <c r="A26" s="112">
        <v>16</v>
      </c>
      <c r="B26" s="155" t="s">
        <v>52</v>
      </c>
      <c r="C26" s="156">
        <v>419533618.66969997</v>
      </c>
      <c r="D26" s="157"/>
      <c r="E26" s="154"/>
    </row>
    <row r="27" spans="1:5">
      <c r="A27" s="112">
        <v>17</v>
      </c>
      <c r="B27" s="155" t="s">
        <v>53</v>
      </c>
      <c r="C27" s="156">
        <v>0</v>
      </c>
      <c r="D27" s="157"/>
      <c r="E27" s="154"/>
    </row>
    <row r="28" spans="1:5">
      <c r="A28" s="112">
        <v>18</v>
      </c>
      <c r="B28" s="155" t="s">
        <v>54</v>
      </c>
      <c r="C28" s="156">
        <v>466346485.99629998</v>
      </c>
      <c r="D28" s="157"/>
      <c r="E28" s="154"/>
    </row>
    <row r="29" spans="1:5">
      <c r="A29" s="112">
        <v>19</v>
      </c>
      <c r="B29" s="155" t="s">
        <v>55</v>
      </c>
      <c r="C29" s="156">
        <v>15061777.7279</v>
      </c>
      <c r="D29" s="157"/>
      <c r="E29" s="154"/>
    </row>
    <row r="30" spans="1:5">
      <c r="A30" s="112">
        <v>20</v>
      </c>
      <c r="B30" s="155" t="s">
        <v>56</v>
      </c>
      <c r="C30" s="156">
        <v>14603053.358200001</v>
      </c>
      <c r="D30" s="157"/>
      <c r="E30" s="154"/>
    </row>
    <row r="31" spans="1:5">
      <c r="A31" s="112">
        <v>21</v>
      </c>
      <c r="B31" s="163" t="s">
        <v>57</v>
      </c>
      <c r="C31" s="164">
        <v>0</v>
      </c>
      <c r="D31" s="165"/>
      <c r="E31" s="154"/>
    </row>
    <row r="32" spans="1:5" ht="15">
      <c r="A32" s="112">
        <v>22</v>
      </c>
      <c r="B32" s="166" t="s">
        <v>58</v>
      </c>
      <c r="C32" s="167">
        <f>SUM(C23:C31)</f>
        <v>1279342322.2569001</v>
      </c>
      <c r="D32" s="168"/>
      <c r="E32" s="169"/>
    </row>
    <row r="33" spans="1:5">
      <c r="A33" s="112">
        <v>23</v>
      </c>
      <c r="B33" s="163" t="s">
        <v>60</v>
      </c>
      <c r="C33" s="156">
        <v>16137647</v>
      </c>
      <c r="D33" s="157" t="s">
        <v>503</v>
      </c>
      <c r="E33" s="154"/>
    </row>
    <row r="34" spans="1:5">
      <c r="A34" s="112">
        <v>24</v>
      </c>
      <c r="B34" s="163" t="s">
        <v>61</v>
      </c>
      <c r="C34" s="156">
        <v>0</v>
      </c>
      <c r="D34" s="157"/>
      <c r="E34" s="154"/>
    </row>
    <row r="35" spans="1:5">
      <c r="A35" s="112">
        <v>25</v>
      </c>
      <c r="B35" s="163" t="s">
        <v>62</v>
      </c>
      <c r="C35" s="156">
        <v>0</v>
      </c>
      <c r="D35" s="157"/>
      <c r="E35" s="154"/>
    </row>
    <row r="36" spans="1:5">
      <c r="A36" s="112">
        <v>26</v>
      </c>
      <c r="B36" s="163" t="s">
        <v>63</v>
      </c>
      <c r="C36" s="156">
        <v>75783642.799999997</v>
      </c>
      <c r="D36" s="157" t="s">
        <v>504</v>
      </c>
      <c r="E36" s="154"/>
    </row>
    <row r="37" spans="1:5">
      <c r="A37" s="112">
        <v>27</v>
      </c>
      <c r="B37" s="163" t="s">
        <v>64</v>
      </c>
      <c r="C37" s="156">
        <v>113629627.99000001</v>
      </c>
      <c r="D37" s="157" t="s">
        <v>505</v>
      </c>
      <c r="E37" s="154"/>
    </row>
    <row r="38" spans="1:5">
      <c r="A38" s="112">
        <v>28</v>
      </c>
      <c r="B38" s="163" t="s">
        <v>65</v>
      </c>
      <c r="C38" s="156">
        <v>6246578.2699999958</v>
      </c>
      <c r="D38" s="157" t="s">
        <v>506</v>
      </c>
      <c r="E38" s="154"/>
    </row>
    <row r="39" spans="1:5">
      <c r="A39" s="112">
        <v>29</v>
      </c>
      <c r="B39" s="163" t="s">
        <v>66</v>
      </c>
      <c r="C39" s="156">
        <v>9653235.25</v>
      </c>
      <c r="D39" s="157" t="s">
        <v>507</v>
      </c>
      <c r="E39" s="154"/>
    </row>
    <row r="40" spans="1:5" ht="15.75" thickBot="1">
      <c r="A40" s="172">
        <v>30</v>
      </c>
      <c r="B40" s="173" t="s">
        <v>269</v>
      </c>
      <c r="C40" s="174">
        <f>SUM(C33:C39)</f>
        <v>221450731.31</v>
      </c>
      <c r="D40" s="175"/>
      <c r="E40" s="1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42" sqref="K4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479">
        <v>43646</v>
      </c>
    </row>
    <row r="4" spans="1:19" ht="26.25" thickBot="1">
      <c r="A4" s="4" t="s">
        <v>251</v>
      </c>
      <c r="B4" s="325" t="s">
        <v>377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5</v>
      </c>
      <c r="I5" s="308" t="s">
        <v>8</v>
      </c>
      <c r="J5" s="308" t="s">
        <v>9</v>
      </c>
      <c r="K5" s="308" t="s">
        <v>10</v>
      </c>
      <c r="L5" s="308" t="s">
        <v>11</v>
      </c>
      <c r="M5" s="308" t="s">
        <v>12</v>
      </c>
      <c r="N5" s="308" t="s">
        <v>13</v>
      </c>
      <c r="O5" s="308" t="s">
        <v>360</v>
      </c>
      <c r="P5" s="308" t="s">
        <v>361</v>
      </c>
      <c r="Q5" s="308" t="s">
        <v>362</v>
      </c>
      <c r="R5" s="309" t="s">
        <v>363</v>
      </c>
      <c r="S5" s="310" t="s">
        <v>364</v>
      </c>
    </row>
    <row r="6" spans="1:19" s="311" customFormat="1" ht="99" customHeight="1">
      <c r="A6" s="312"/>
      <c r="B6" s="540" t="s">
        <v>365</v>
      </c>
      <c r="C6" s="536">
        <v>0</v>
      </c>
      <c r="D6" s="537"/>
      <c r="E6" s="536">
        <v>0.2</v>
      </c>
      <c r="F6" s="537"/>
      <c r="G6" s="536">
        <v>0.35</v>
      </c>
      <c r="H6" s="537"/>
      <c r="I6" s="536">
        <v>0.5</v>
      </c>
      <c r="J6" s="537"/>
      <c r="K6" s="536">
        <v>0.75</v>
      </c>
      <c r="L6" s="537"/>
      <c r="M6" s="536">
        <v>1</v>
      </c>
      <c r="N6" s="537"/>
      <c r="O6" s="536">
        <v>1.5</v>
      </c>
      <c r="P6" s="537"/>
      <c r="Q6" s="536">
        <v>2.5</v>
      </c>
      <c r="R6" s="537"/>
      <c r="S6" s="538" t="s">
        <v>250</v>
      </c>
    </row>
    <row r="7" spans="1:19" s="311" customFormat="1" ht="30.75" customHeight="1">
      <c r="A7" s="312"/>
      <c r="B7" s="541"/>
      <c r="C7" s="302" t="s">
        <v>253</v>
      </c>
      <c r="D7" s="302" t="s">
        <v>252</v>
      </c>
      <c r="E7" s="302" t="s">
        <v>253</v>
      </c>
      <c r="F7" s="302" t="s">
        <v>252</v>
      </c>
      <c r="G7" s="302" t="s">
        <v>253</v>
      </c>
      <c r="H7" s="302" t="s">
        <v>252</v>
      </c>
      <c r="I7" s="302" t="s">
        <v>253</v>
      </c>
      <c r="J7" s="302" t="s">
        <v>252</v>
      </c>
      <c r="K7" s="302" t="s">
        <v>253</v>
      </c>
      <c r="L7" s="302" t="s">
        <v>252</v>
      </c>
      <c r="M7" s="302" t="s">
        <v>253</v>
      </c>
      <c r="N7" s="302" t="s">
        <v>252</v>
      </c>
      <c r="O7" s="302" t="s">
        <v>253</v>
      </c>
      <c r="P7" s="302" t="s">
        <v>252</v>
      </c>
      <c r="Q7" s="302" t="s">
        <v>253</v>
      </c>
      <c r="R7" s="302" t="s">
        <v>252</v>
      </c>
      <c r="S7" s="539"/>
    </row>
    <row r="8" spans="1:19" s="178" customFormat="1">
      <c r="A8" s="176">
        <v>1</v>
      </c>
      <c r="B8" s="1" t="s">
        <v>93</v>
      </c>
      <c r="C8" s="177">
        <v>226047981.88</v>
      </c>
      <c r="D8" s="177"/>
      <c r="E8" s="177">
        <v>0</v>
      </c>
      <c r="F8" s="177"/>
      <c r="G8" s="177">
        <v>0</v>
      </c>
      <c r="H8" s="177"/>
      <c r="I8" s="177">
        <v>0</v>
      </c>
      <c r="J8" s="177"/>
      <c r="K8" s="177">
        <v>0</v>
      </c>
      <c r="L8" s="177"/>
      <c r="M8" s="177">
        <v>223706803.2333</v>
      </c>
      <c r="N8" s="177">
        <v>0</v>
      </c>
      <c r="O8" s="177">
        <v>0</v>
      </c>
      <c r="P8" s="177"/>
      <c r="Q8" s="177">
        <v>0</v>
      </c>
      <c r="R8" s="177"/>
      <c r="S8" s="326">
        <v>223706803.2333</v>
      </c>
    </row>
    <row r="9" spans="1:19" s="178" customFormat="1">
      <c r="A9" s="176">
        <v>2</v>
      </c>
      <c r="B9" s="1" t="s">
        <v>94</v>
      </c>
      <c r="C9" s="177">
        <v>0</v>
      </c>
      <c r="D9" s="177"/>
      <c r="E9" s="177">
        <v>0</v>
      </c>
      <c r="F9" s="177"/>
      <c r="G9" s="177">
        <v>0</v>
      </c>
      <c r="H9" s="177"/>
      <c r="I9" s="177">
        <v>0</v>
      </c>
      <c r="J9" s="177"/>
      <c r="K9" s="177">
        <v>0</v>
      </c>
      <c r="L9" s="177"/>
      <c r="M9" s="177">
        <v>0</v>
      </c>
      <c r="N9" s="177">
        <v>0</v>
      </c>
      <c r="O9" s="177">
        <v>0</v>
      </c>
      <c r="P9" s="177"/>
      <c r="Q9" s="177">
        <v>0</v>
      </c>
      <c r="R9" s="177"/>
      <c r="S9" s="326">
        <v>0</v>
      </c>
    </row>
    <row r="10" spans="1:19" s="178" customFormat="1">
      <c r="A10" s="176">
        <v>3</v>
      </c>
      <c r="B10" s="1" t="s">
        <v>271</v>
      </c>
      <c r="C10" s="177">
        <v>0</v>
      </c>
      <c r="D10" s="177"/>
      <c r="E10" s="177">
        <v>0</v>
      </c>
      <c r="F10" s="177"/>
      <c r="G10" s="177">
        <v>0</v>
      </c>
      <c r="H10" s="177"/>
      <c r="I10" s="177">
        <v>0</v>
      </c>
      <c r="J10" s="177"/>
      <c r="K10" s="177">
        <v>0</v>
      </c>
      <c r="L10" s="177"/>
      <c r="M10" s="177">
        <v>0</v>
      </c>
      <c r="N10" s="177">
        <v>0</v>
      </c>
      <c r="O10" s="177">
        <v>0</v>
      </c>
      <c r="P10" s="177"/>
      <c r="Q10" s="177">
        <v>0</v>
      </c>
      <c r="R10" s="177"/>
      <c r="S10" s="326">
        <v>0</v>
      </c>
    </row>
    <row r="11" spans="1:19" s="178" customFormat="1">
      <c r="A11" s="176">
        <v>4</v>
      </c>
      <c r="B11" s="1" t="s">
        <v>95</v>
      </c>
      <c r="C11" s="177">
        <v>0</v>
      </c>
      <c r="D11" s="177"/>
      <c r="E11" s="177">
        <v>0</v>
      </c>
      <c r="F11" s="177"/>
      <c r="G11" s="177">
        <v>0</v>
      </c>
      <c r="H11" s="177"/>
      <c r="I11" s="177">
        <v>0</v>
      </c>
      <c r="J11" s="177"/>
      <c r="K11" s="177">
        <v>0</v>
      </c>
      <c r="L11" s="177"/>
      <c r="M11" s="177">
        <v>0</v>
      </c>
      <c r="N11" s="177">
        <v>0</v>
      </c>
      <c r="O11" s="177">
        <v>0</v>
      </c>
      <c r="P11" s="177"/>
      <c r="Q11" s="177">
        <v>0</v>
      </c>
      <c r="R11" s="177"/>
      <c r="S11" s="326">
        <v>0</v>
      </c>
    </row>
    <row r="12" spans="1:19" s="178" customFormat="1">
      <c r="A12" s="176">
        <v>5</v>
      </c>
      <c r="B12" s="1" t="s">
        <v>96</v>
      </c>
      <c r="C12" s="177">
        <v>0</v>
      </c>
      <c r="D12" s="177"/>
      <c r="E12" s="177">
        <v>0</v>
      </c>
      <c r="F12" s="177"/>
      <c r="G12" s="177">
        <v>0</v>
      </c>
      <c r="H12" s="177"/>
      <c r="I12" s="177">
        <v>0</v>
      </c>
      <c r="J12" s="177"/>
      <c r="K12" s="177">
        <v>0</v>
      </c>
      <c r="L12" s="177"/>
      <c r="M12" s="177">
        <v>0</v>
      </c>
      <c r="N12" s="177">
        <v>0</v>
      </c>
      <c r="O12" s="177">
        <v>0</v>
      </c>
      <c r="P12" s="177"/>
      <c r="Q12" s="177">
        <v>0</v>
      </c>
      <c r="R12" s="177"/>
      <c r="S12" s="326">
        <v>0</v>
      </c>
    </row>
    <row r="13" spans="1:19" s="178" customFormat="1">
      <c r="A13" s="176">
        <v>6</v>
      </c>
      <c r="B13" s="1" t="s">
        <v>97</v>
      </c>
      <c r="C13" s="177">
        <v>0</v>
      </c>
      <c r="D13" s="177"/>
      <c r="E13" s="177">
        <v>14623599.7081</v>
      </c>
      <c r="F13" s="177"/>
      <c r="G13" s="177">
        <v>0</v>
      </c>
      <c r="H13" s="177"/>
      <c r="I13" s="177">
        <v>7101846.1260000002</v>
      </c>
      <c r="J13" s="177"/>
      <c r="K13" s="177">
        <v>0</v>
      </c>
      <c r="L13" s="177"/>
      <c r="M13" s="177">
        <v>12817919.974199999</v>
      </c>
      <c r="N13" s="177">
        <v>0</v>
      </c>
      <c r="O13" s="177">
        <v>0</v>
      </c>
      <c r="P13" s="177"/>
      <c r="Q13" s="177">
        <v>0</v>
      </c>
      <c r="R13" s="177"/>
      <c r="S13" s="326">
        <v>19293562.97882</v>
      </c>
    </row>
    <row r="14" spans="1:19" s="178" customFormat="1">
      <c r="A14" s="176">
        <v>7</v>
      </c>
      <c r="B14" s="1" t="s">
        <v>98</v>
      </c>
      <c r="C14" s="177">
        <v>0</v>
      </c>
      <c r="D14" s="177"/>
      <c r="E14" s="177">
        <v>0</v>
      </c>
      <c r="F14" s="177"/>
      <c r="G14" s="177">
        <v>0</v>
      </c>
      <c r="H14" s="177"/>
      <c r="I14" s="177">
        <v>0</v>
      </c>
      <c r="J14" s="177"/>
      <c r="K14" s="177">
        <v>0</v>
      </c>
      <c r="L14" s="177"/>
      <c r="M14" s="177">
        <v>582819632.30271983</v>
      </c>
      <c r="N14" s="177">
        <v>109189606.05190971</v>
      </c>
      <c r="O14" s="177">
        <v>0</v>
      </c>
      <c r="P14" s="177"/>
      <c r="Q14" s="177">
        <v>0</v>
      </c>
      <c r="R14" s="177"/>
      <c r="S14" s="326">
        <v>692009238.35462952</v>
      </c>
    </row>
    <row r="15" spans="1:19" s="178" customFormat="1">
      <c r="A15" s="176">
        <v>8</v>
      </c>
      <c r="B15" s="1" t="s">
        <v>99</v>
      </c>
      <c r="C15" s="177">
        <v>0</v>
      </c>
      <c r="D15" s="177"/>
      <c r="E15" s="177">
        <v>0</v>
      </c>
      <c r="F15" s="177"/>
      <c r="G15" s="177">
        <v>0</v>
      </c>
      <c r="H15" s="177"/>
      <c r="I15" s="177">
        <v>0</v>
      </c>
      <c r="J15" s="177"/>
      <c r="K15" s="177">
        <v>140190820.14888471</v>
      </c>
      <c r="L15" s="177"/>
      <c r="M15" s="177">
        <v>0</v>
      </c>
      <c r="N15" s="177">
        <v>1619191.2950999988</v>
      </c>
      <c r="O15" s="177">
        <v>0</v>
      </c>
      <c r="P15" s="177"/>
      <c r="Q15" s="177">
        <v>0</v>
      </c>
      <c r="R15" s="177"/>
      <c r="S15" s="326">
        <v>106762306.40676354</v>
      </c>
    </row>
    <row r="16" spans="1:19" s="178" customFormat="1">
      <c r="A16" s="176">
        <v>9</v>
      </c>
      <c r="B16" s="1" t="s">
        <v>100</v>
      </c>
      <c r="C16" s="177">
        <v>0</v>
      </c>
      <c r="D16" s="177"/>
      <c r="E16" s="177">
        <v>0</v>
      </c>
      <c r="F16" s="177"/>
      <c r="G16" s="177">
        <v>17207471.423142601</v>
      </c>
      <c r="H16" s="177"/>
      <c r="I16" s="177">
        <v>474978.55462090002</v>
      </c>
      <c r="J16" s="177"/>
      <c r="K16" s="177">
        <v>0</v>
      </c>
      <c r="L16" s="177"/>
      <c r="M16" s="177">
        <v>131083.62580579999</v>
      </c>
      <c r="N16" s="177">
        <v>0</v>
      </c>
      <c r="O16" s="177">
        <v>0</v>
      </c>
      <c r="P16" s="177"/>
      <c r="Q16" s="177">
        <v>0</v>
      </c>
      <c r="R16" s="177"/>
      <c r="S16" s="326">
        <v>6391187.9012161596</v>
      </c>
    </row>
    <row r="17" spans="1:19" s="178" customFormat="1">
      <c r="A17" s="176">
        <v>10</v>
      </c>
      <c r="B17" s="1" t="s">
        <v>101</v>
      </c>
      <c r="C17" s="177">
        <v>0</v>
      </c>
      <c r="D17" s="177"/>
      <c r="E17" s="177">
        <v>0</v>
      </c>
      <c r="F17" s="177"/>
      <c r="G17" s="177">
        <v>0</v>
      </c>
      <c r="H17" s="177"/>
      <c r="I17" s="177">
        <v>0</v>
      </c>
      <c r="J17" s="177"/>
      <c r="K17" s="177">
        <v>0</v>
      </c>
      <c r="L17" s="177"/>
      <c r="M17" s="177">
        <v>32638872.639910199</v>
      </c>
      <c r="N17" s="177">
        <v>0</v>
      </c>
      <c r="O17" s="177">
        <v>20133330.418515</v>
      </c>
      <c r="P17" s="177"/>
      <c r="Q17" s="177">
        <v>0</v>
      </c>
      <c r="R17" s="177"/>
      <c r="S17" s="326">
        <v>62838868.267682701</v>
      </c>
    </row>
    <row r="18" spans="1:19" s="178" customFormat="1">
      <c r="A18" s="176">
        <v>11</v>
      </c>
      <c r="B18" s="1" t="s">
        <v>102</v>
      </c>
      <c r="C18" s="177">
        <v>0</v>
      </c>
      <c r="D18" s="177"/>
      <c r="E18" s="177">
        <v>0</v>
      </c>
      <c r="F18" s="177"/>
      <c r="G18" s="177">
        <v>0</v>
      </c>
      <c r="H18" s="177"/>
      <c r="I18" s="177">
        <v>0</v>
      </c>
      <c r="J18" s="177"/>
      <c r="K18" s="177">
        <v>0</v>
      </c>
      <c r="L18" s="177"/>
      <c r="M18" s="177">
        <v>27978382.310450699</v>
      </c>
      <c r="N18" s="177">
        <v>346409.78720000008</v>
      </c>
      <c r="O18" s="177">
        <v>11021421.120602701</v>
      </c>
      <c r="P18" s="177"/>
      <c r="Q18" s="177">
        <v>2263808.79</v>
      </c>
      <c r="R18" s="177"/>
      <c r="S18" s="326">
        <v>50516445.753554754</v>
      </c>
    </row>
    <row r="19" spans="1:19" s="178" customFormat="1">
      <c r="A19" s="176">
        <v>12</v>
      </c>
      <c r="B19" s="1" t="s">
        <v>103</v>
      </c>
      <c r="C19" s="177">
        <v>0</v>
      </c>
      <c r="D19" s="177"/>
      <c r="E19" s="177">
        <v>0</v>
      </c>
      <c r="F19" s="177"/>
      <c r="G19" s="177">
        <v>0</v>
      </c>
      <c r="H19" s="177"/>
      <c r="I19" s="177">
        <v>0</v>
      </c>
      <c r="J19" s="177"/>
      <c r="K19" s="177">
        <v>0</v>
      </c>
      <c r="L19" s="177"/>
      <c r="M19" s="177">
        <v>1322903.7328000001</v>
      </c>
      <c r="N19" s="177">
        <v>18443256.537600003</v>
      </c>
      <c r="O19" s="177">
        <v>0</v>
      </c>
      <c r="P19" s="177"/>
      <c r="Q19" s="177">
        <v>0</v>
      </c>
      <c r="R19" s="177"/>
      <c r="S19" s="326">
        <v>19766160.270400003</v>
      </c>
    </row>
    <row r="20" spans="1:19" s="178" customFormat="1">
      <c r="A20" s="176">
        <v>13</v>
      </c>
      <c r="B20" s="1" t="s">
        <v>249</v>
      </c>
      <c r="C20" s="177">
        <v>0</v>
      </c>
      <c r="D20" s="177"/>
      <c r="E20" s="177">
        <v>0</v>
      </c>
      <c r="F20" s="177"/>
      <c r="G20" s="177">
        <v>0</v>
      </c>
      <c r="H20" s="177"/>
      <c r="I20" s="177">
        <v>0</v>
      </c>
      <c r="J20" s="177"/>
      <c r="K20" s="177">
        <v>0</v>
      </c>
      <c r="L20" s="177"/>
      <c r="M20" s="177">
        <v>0</v>
      </c>
      <c r="N20" s="177">
        <v>0</v>
      </c>
      <c r="O20" s="177">
        <v>0</v>
      </c>
      <c r="P20" s="177"/>
      <c r="Q20" s="177">
        <v>0</v>
      </c>
      <c r="R20" s="177"/>
      <c r="S20" s="326">
        <v>0</v>
      </c>
    </row>
    <row r="21" spans="1:19" s="178" customFormat="1">
      <c r="A21" s="176">
        <v>14</v>
      </c>
      <c r="B21" s="1" t="s">
        <v>105</v>
      </c>
      <c r="C21" s="177">
        <v>35633587.198299997</v>
      </c>
      <c r="D21" s="177"/>
      <c r="E21" s="177">
        <v>2294960</v>
      </c>
      <c r="F21" s="177"/>
      <c r="G21" s="177">
        <v>0</v>
      </c>
      <c r="H21" s="177"/>
      <c r="I21" s="177">
        <v>0</v>
      </c>
      <c r="J21" s="177"/>
      <c r="K21" s="177">
        <v>0</v>
      </c>
      <c r="L21" s="177"/>
      <c r="M21" s="177">
        <v>146544227.94588101</v>
      </c>
      <c r="N21" s="177">
        <v>7627224.6492700027</v>
      </c>
      <c r="O21" s="177">
        <v>0</v>
      </c>
      <c r="P21" s="177"/>
      <c r="Q21" s="177">
        <v>9300000</v>
      </c>
      <c r="R21" s="177"/>
      <c r="S21" s="326">
        <v>177880444.59515101</v>
      </c>
    </row>
    <row r="22" spans="1:19" ht="13.5" thickBot="1">
      <c r="A22" s="179"/>
      <c r="B22" s="180" t="s">
        <v>106</v>
      </c>
      <c r="C22" s="181">
        <v>261681569.0783</v>
      </c>
      <c r="D22" s="181">
        <v>0</v>
      </c>
      <c r="E22" s="181">
        <v>16918559.708099999</v>
      </c>
      <c r="F22" s="181">
        <v>0</v>
      </c>
      <c r="G22" s="181">
        <v>17207471.423142601</v>
      </c>
      <c r="H22" s="181">
        <v>0</v>
      </c>
      <c r="I22" s="181">
        <v>7576824.6806209004</v>
      </c>
      <c r="J22" s="181">
        <v>0</v>
      </c>
      <c r="K22" s="181">
        <v>140190820.14888471</v>
      </c>
      <c r="L22" s="181">
        <v>0</v>
      </c>
      <c r="M22" s="181">
        <v>1027959825.7650676</v>
      </c>
      <c r="N22" s="181">
        <v>137225688.32107973</v>
      </c>
      <c r="O22" s="181">
        <v>31154751.539117701</v>
      </c>
      <c r="P22" s="181">
        <v>0</v>
      </c>
      <c r="Q22" s="181">
        <v>11563808.789999999</v>
      </c>
      <c r="R22" s="181">
        <v>0</v>
      </c>
      <c r="S22" s="327">
        <v>1359165017.7615178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S32" sqref="S3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479">
        <v>43646</v>
      </c>
    </row>
    <row r="4" spans="1:22" ht="13.5" thickBot="1">
      <c r="A4" s="4" t="s">
        <v>368</v>
      </c>
      <c r="B4" s="182" t="s">
        <v>92</v>
      </c>
      <c r="V4" s="53" t="s">
        <v>73</v>
      </c>
    </row>
    <row r="5" spans="1:22" ht="12.75" customHeight="1">
      <c r="A5" s="183"/>
      <c r="B5" s="184"/>
      <c r="C5" s="542" t="s">
        <v>279</v>
      </c>
      <c r="D5" s="543"/>
      <c r="E5" s="543"/>
      <c r="F5" s="543"/>
      <c r="G5" s="543"/>
      <c r="H5" s="543"/>
      <c r="I5" s="543"/>
      <c r="J5" s="543"/>
      <c r="K5" s="543"/>
      <c r="L5" s="544"/>
      <c r="M5" s="545" t="s">
        <v>280</v>
      </c>
      <c r="N5" s="546"/>
      <c r="O5" s="546"/>
      <c r="P5" s="546"/>
      <c r="Q5" s="546"/>
      <c r="R5" s="546"/>
      <c r="S5" s="547"/>
      <c r="T5" s="550" t="s">
        <v>366</v>
      </c>
      <c r="U5" s="550" t="s">
        <v>367</v>
      </c>
      <c r="V5" s="548" t="s">
        <v>118</v>
      </c>
    </row>
    <row r="6" spans="1:22" s="118" customFormat="1" ht="102">
      <c r="A6" s="115"/>
      <c r="B6" s="185"/>
      <c r="C6" s="186" t="s">
        <v>107</v>
      </c>
      <c r="D6" s="278" t="s">
        <v>108</v>
      </c>
      <c r="E6" s="213" t="s">
        <v>282</v>
      </c>
      <c r="F6" s="213" t="s">
        <v>283</v>
      </c>
      <c r="G6" s="278" t="s">
        <v>286</v>
      </c>
      <c r="H6" s="278" t="s">
        <v>281</v>
      </c>
      <c r="I6" s="278" t="s">
        <v>109</v>
      </c>
      <c r="J6" s="278" t="s">
        <v>110</v>
      </c>
      <c r="K6" s="187" t="s">
        <v>111</v>
      </c>
      <c r="L6" s="188" t="s">
        <v>112</v>
      </c>
      <c r="M6" s="186" t="s">
        <v>284</v>
      </c>
      <c r="N6" s="187" t="s">
        <v>113</v>
      </c>
      <c r="O6" s="187" t="s">
        <v>114</v>
      </c>
      <c r="P6" s="187" t="s">
        <v>115</v>
      </c>
      <c r="Q6" s="187" t="s">
        <v>116</v>
      </c>
      <c r="R6" s="187" t="s">
        <v>117</v>
      </c>
      <c r="S6" s="304" t="s">
        <v>285</v>
      </c>
      <c r="T6" s="551"/>
      <c r="U6" s="551"/>
      <c r="V6" s="549"/>
    </row>
    <row r="7" spans="1:22" s="178" customFormat="1">
      <c r="A7" s="189">
        <v>1</v>
      </c>
      <c r="B7" s="1" t="s">
        <v>93</v>
      </c>
      <c r="C7" s="190"/>
      <c r="D7" s="177">
        <v>0</v>
      </c>
      <c r="E7" s="177"/>
      <c r="F7" s="177"/>
      <c r="G7" s="177"/>
      <c r="H7" s="177"/>
      <c r="I7" s="177"/>
      <c r="J7" s="177"/>
      <c r="K7" s="177"/>
      <c r="L7" s="191"/>
      <c r="M7" s="190"/>
      <c r="N7" s="177"/>
      <c r="O7" s="177"/>
      <c r="P7" s="177"/>
      <c r="Q7" s="177"/>
      <c r="R7" s="177"/>
      <c r="S7" s="191"/>
      <c r="T7" s="313">
        <v>0</v>
      </c>
      <c r="U7" s="313"/>
      <c r="V7" s="192">
        <f>SUM(C7:S7)</f>
        <v>0</v>
      </c>
    </row>
    <row r="8" spans="1:22" s="178" customFormat="1">
      <c r="A8" s="189">
        <v>2</v>
      </c>
      <c r="B8" s="1" t="s">
        <v>94</v>
      </c>
      <c r="C8" s="190"/>
      <c r="D8" s="177">
        <v>0</v>
      </c>
      <c r="E8" s="177"/>
      <c r="F8" s="177"/>
      <c r="G8" s="177"/>
      <c r="H8" s="177"/>
      <c r="I8" s="177"/>
      <c r="J8" s="177"/>
      <c r="K8" s="177"/>
      <c r="L8" s="191"/>
      <c r="M8" s="190"/>
      <c r="N8" s="177"/>
      <c r="O8" s="177"/>
      <c r="P8" s="177"/>
      <c r="Q8" s="177"/>
      <c r="R8" s="177"/>
      <c r="S8" s="191"/>
      <c r="T8" s="313">
        <v>0</v>
      </c>
      <c r="U8" s="313"/>
      <c r="V8" s="192">
        <f t="shared" ref="V8:V20" si="0">SUM(C8:S8)</f>
        <v>0</v>
      </c>
    </row>
    <row r="9" spans="1:22" s="178" customFormat="1">
      <c r="A9" s="189">
        <v>3</v>
      </c>
      <c r="B9" s="1" t="s">
        <v>272</v>
      </c>
      <c r="C9" s="190"/>
      <c r="D9" s="177">
        <v>0</v>
      </c>
      <c r="E9" s="177"/>
      <c r="F9" s="177"/>
      <c r="G9" s="177"/>
      <c r="H9" s="177"/>
      <c r="I9" s="177"/>
      <c r="J9" s="177"/>
      <c r="K9" s="177"/>
      <c r="L9" s="191"/>
      <c r="M9" s="190"/>
      <c r="N9" s="177"/>
      <c r="O9" s="177"/>
      <c r="P9" s="177"/>
      <c r="Q9" s="177"/>
      <c r="R9" s="177"/>
      <c r="S9" s="191"/>
      <c r="T9" s="313">
        <v>0</v>
      </c>
      <c r="U9" s="313"/>
      <c r="V9" s="192">
        <f t="shared" si="0"/>
        <v>0</v>
      </c>
    </row>
    <row r="10" spans="1:22" s="178" customFormat="1">
      <c r="A10" s="189">
        <v>4</v>
      </c>
      <c r="B10" s="1" t="s">
        <v>95</v>
      </c>
      <c r="C10" s="190"/>
      <c r="D10" s="177">
        <v>0</v>
      </c>
      <c r="E10" s="177"/>
      <c r="F10" s="177"/>
      <c r="G10" s="177"/>
      <c r="H10" s="177"/>
      <c r="I10" s="177"/>
      <c r="J10" s="177"/>
      <c r="K10" s="177"/>
      <c r="L10" s="191"/>
      <c r="M10" s="190"/>
      <c r="N10" s="177"/>
      <c r="O10" s="177"/>
      <c r="P10" s="177"/>
      <c r="Q10" s="177"/>
      <c r="R10" s="177"/>
      <c r="S10" s="191"/>
      <c r="T10" s="313">
        <v>0</v>
      </c>
      <c r="U10" s="313"/>
      <c r="V10" s="192">
        <f t="shared" si="0"/>
        <v>0</v>
      </c>
    </row>
    <row r="11" spans="1:22" s="178" customFormat="1">
      <c r="A11" s="189">
        <v>5</v>
      </c>
      <c r="B11" s="1" t="s">
        <v>96</v>
      </c>
      <c r="C11" s="190"/>
      <c r="D11" s="177">
        <v>0</v>
      </c>
      <c r="E11" s="177"/>
      <c r="F11" s="177"/>
      <c r="G11" s="177"/>
      <c r="H11" s="177"/>
      <c r="I11" s="177"/>
      <c r="J11" s="177"/>
      <c r="K11" s="177"/>
      <c r="L11" s="191"/>
      <c r="M11" s="190"/>
      <c r="N11" s="177"/>
      <c r="O11" s="177"/>
      <c r="P11" s="177"/>
      <c r="Q11" s="177"/>
      <c r="R11" s="177"/>
      <c r="S11" s="191"/>
      <c r="T11" s="313">
        <v>0</v>
      </c>
      <c r="U11" s="313"/>
      <c r="V11" s="192">
        <f t="shared" si="0"/>
        <v>0</v>
      </c>
    </row>
    <row r="12" spans="1:22" s="178" customFormat="1">
      <c r="A12" s="189">
        <v>6</v>
      </c>
      <c r="B12" s="1" t="s">
        <v>97</v>
      </c>
      <c r="C12" s="190"/>
      <c r="D12" s="177">
        <v>0</v>
      </c>
      <c r="E12" s="177"/>
      <c r="F12" s="177"/>
      <c r="G12" s="177"/>
      <c r="H12" s="177"/>
      <c r="I12" s="177"/>
      <c r="J12" s="177"/>
      <c r="K12" s="177"/>
      <c r="L12" s="191"/>
      <c r="M12" s="190"/>
      <c r="N12" s="177"/>
      <c r="O12" s="177"/>
      <c r="P12" s="177"/>
      <c r="Q12" s="177"/>
      <c r="R12" s="177"/>
      <c r="S12" s="191"/>
      <c r="T12" s="313">
        <v>0</v>
      </c>
      <c r="U12" s="313"/>
      <c r="V12" s="192">
        <f t="shared" si="0"/>
        <v>0</v>
      </c>
    </row>
    <row r="13" spans="1:22" s="178" customFormat="1">
      <c r="A13" s="189">
        <v>7</v>
      </c>
      <c r="B13" s="1" t="s">
        <v>98</v>
      </c>
      <c r="C13" s="190"/>
      <c r="D13" s="177">
        <v>86905021.528410301</v>
      </c>
      <c r="E13" s="177"/>
      <c r="F13" s="177"/>
      <c r="G13" s="177"/>
      <c r="H13" s="177"/>
      <c r="I13" s="177"/>
      <c r="J13" s="177"/>
      <c r="K13" s="177"/>
      <c r="L13" s="191"/>
      <c r="M13" s="190"/>
      <c r="N13" s="177"/>
      <c r="O13" s="177"/>
      <c r="P13" s="177"/>
      <c r="Q13" s="177"/>
      <c r="R13" s="177"/>
      <c r="S13" s="191"/>
      <c r="T13" s="313">
        <v>50985841.069619499</v>
      </c>
      <c r="U13" s="313">
        <v>35919180.458790801</v>
      </c>
      <c r="V13" s="192">
        <f t="shared" si="0"/>
        <v>86905021.528410301</v>
      </c>
    </row>
    <row r="14" spans="1:22" s="178" customFormat="1">
      <c r="A14" s="189">
        <v>8</v>
      </c>
      <c r="B14" s="1" t="s">
        <v>99</v>
      </c>
      <c r="C14" s="190"/>
      <c r="D14" s="177">
        <v>391554.33461580001</v>
      </c>
      <c r="E14" s="177"/>
      <c r="F14" s="177"/>
      <c r="G14" s="177"/>
      <c r="H14" s="177"/>
      <c r="I14" s="177"/>
      <c r="J14" s="177"/>
      <c r="K14" s="177"/>
      <c r="L14" s="191"/>
      <c r="M14" s="190"/>
      <c r="N14" s="177"/>
      <c r="O14" s="177"/>
      <c r="P14" s="177"/>
      <c r="Q14" s="177"/>
      <c r="R14" s="177"/>
      <c r="S14" s="191"/>
      <c r="T14" s="313">
        <v>269561.83388280001</v>
      </c>
      <c r="U14" s="313">
        <v>121992.50073299999</v>
      </c>
      <c r="V14" s="192">
        <f t="shared" si="0"/>
        <v>391554.33461580001</v>
      </c>
    </row>
    <row r="15" spans="1:22" s="178" customFormat="1">
      <c r="A15" s="189">
        <v>9</v>
      </c>
      <c r="B15" s="1" t="s">
        <v>100</v>
      </c>
      <c r="C15" s="190"/>
      <c r="D15" s="177">
        <v>0</v>
      </c>
      <c r="E15" s="177"/>
      <c r="F15" s="177"/>
      <c r="G15" s="177"/>
      <c r="H15" s="177"/>
      <c r="I15" s="177"/>
      <c r="J15" s="177"/>
      <c r="K15" s="177"/>
      <c r="L15" s="191"/>
      <c r="M15" s="190"/>
      <c r="N15" s="177"/>
      <c r="O15" s="177"/>
      <c r="P15" s="177"/>
      <c r="Q15" s="177"/>
      <c r="R15" s="177"/>
      <c r="S15" s="191"/>
      <c r="T15" s="313">
        <v>0</v>
      </c>
      <c r="U15" s="313">
        <v>0</v>
      </c>
      <c r="V15" s="192">
        <f t="shared" si="0"/>
        <v>0</v>
      </c>
    </row>
    <row r="16" spans="1:22" s="178" customFormat="1">
      <c r="A16" s="189">
        <v>10</v>
      </c>
      <c r="B16" s="1" t="s">
        <v>101</v>
      </c>
      <c r="C16" s="190"/>
      <c r="D16" s="177">
        <v>3582409.1925606001</v>
      </c>
      <c r="E16" s="177"/>
      <c r="F16" s="177"/>
      <c r="G16" s="177"/>
      <c r="H16" s="177"/>
      <c r="I16" s="177"/>
      <c r="J16" s="177"/>
      <c r="K16" s="177"/>
      <c r="L16" s="191"/>
      <c r="M16" s="190"/>
      <c r="N16" s="177"/>
      <c r="O16" s="177"/>
      <c r="P16" s="177"/>
      <c r="Q16" s="177"/>
      <c r="R16" s="177"/>
      <c r="S16" s="191"/>
      <c r="T16" s="313">
        <v>3582409.1925606001</v>
      </c>
      <c r="U16" s="313"/>
      <c r="V16" s="192">
        <f t="shared" si="0"/>
        <v>3582409.1925606001</v>
      </c>
    </row>
    <row r="17" spans="1:22" s="178" customFormat="1">
      <c r="A17" s="189">
        <v>11</v>
      </c>
      <c r="B17" s="1" t="s">
        <v>102</v>
      </c>
      <c r="C17" s="190"/>
      <c r="D17" s="177">
        <v>2663989.426643</v>
      </c>
      <c r="E17" s="177"/>
      <c r="F17" s="177"/>
      <c r="G17" s="177"/>
      <c r="H17" s="177"/>
      <c r="I17" s="177"/>
      <c r="J17" s="177"/>
      <c r="K17" s="177"/>
      <c r="L17" s="191"/>
      <c r="M17" s="190"/>
      <c r="N17" s="177"/>
      <c r="O17" s="177"/>
      <c r="P17" s="177"/>
      <c r="Q17" s="177"/>
      <c r="R17" s="177"/>
      <c r="S17" s="191"/>
      <c r="T17" s="313">
        <v>2663989.426643</v>
      </c>
      <c r="U17" s="313">
        <v>0</v>
      </c>
      <c r="V17" s="192">
        <f t="shared" si="0"/>
        <v>2663989.426643</v>
      </c>
    </row>
    <row r="18" spans="1:22" s="178" customFormat="1">
      <c r="A18" s="189">
        <v>12</v>
      </c>
      <c r="B18" s="1" t="s">
        <v>103</v>
      </c>
      <c r="C18" s="190"/>
      <c r="D18" s="177">
        <v>6066039.8063059999</v>
      </c>
      <c r="E18" s="177"/>
      <c r="F18" s="177"/>
      <c r="G18" s="177"/>
      <c r="H18" s="177"/>
      <c r="I18" s="177"/>
      <c r="J18" s="177"/>
      <c r="K18" s="177"/>
      <c r="L18" s="191"/>
      <c r="M18" s="190"/>
      <c r="N18" s="177"/>
      <c r="O18" s="177"/>
      <c r="P18" s="177"/>
      <c r="Q18" s="177"/>
      <c r="R18" s="177"/>
      <c r="S18" s="191"/>
      <c r="T18" s="313">
        <v>560017.45053599996</v>
      </c>
      <c r="U18" s="313">
        <v>5506022.3557700003</v>
      </c>
      <c r="V18" s="192">
        <f t="shared" si="0"/>
        <v>6066039.8063059999</v>
      </c>
    </row>
    <row r="19" spans="1:22" s="178" customFormat="1">
      <c r="A19" s="189">
        <v>13</v>
      </c>
      <c r="B19" s="1" t="s">
        <v>104</v>
      </c>
      <c r="C19" s="190"/>
      <c r="D19" s="177">
        <v>0</v>
      </c>
      <c r="E19" s="177"/>
      <c r="F19" s="177"/>
      <c r="G19" s="177"/>
      <c r="H19" s="177"/>
      <c r="I19" s="177"/>
      <c r="J19" s="177"/>
      <c r="K19" s="177"/>
      <c r="L19" s="191"/>
      <c r="M19" s="190"/>
      <c r="N19" s="177"/>
      <c r="O19" s="177"/>
      <c r="P19" s="177"/>
      <c r="Q19" s="177"/>
      <c r="R19" s="177"/>
      <c r="S19" s="191"/>
      <c r="T19" s="313">
        <v>0</v>
      </c>
      <c r="U19" s="313"/>
      <c r="V19" s="192">
        <f t="shared" si="0"/>
        <v>0</v>
      </c>
    </row>
    <row r="20" spans="1:22" s="178" customFormat="1">
      <c r="A20" s="189">
        <v>14</v>
      </c>
      <c r="B20" s="1" t="s">
        <v>105</v>
      </c>
      <c r="C20" s="190"/>
      <c r="D20" s="177">
        <v>7539006.3806352997</v>
      </c>
      <c r="E20" s="177"/>
      <c r="F20" s="177"/>
      <c r="G20" s="177"/>
      <c r="H20" s="177"/>
      <c r="I20" s="177"/>
      <c r="J20" s="177"/>
      <c r="K20" s="177"/>
      <c r="L20" s="191"/>
      <c r="M20" s="190"/>
      <c r="N20" s="177"/>
      <c r="O20" s="177"/>
      <c r="P20" s="177"/>
      <c r="Q20" s="177"/>
      <c r="R20" s="177"/>
      <c r="S20" s="191"/>
      <c r="T20" s="313">
        <v>6877796.8406943996</v>
      </c>
      <c r="U20" s="313">
        <v>661209.53994090005</v>
      </c>
      <c r="V20" s="192">
        <f t="shared" si="0"/>
        <v>7539006.3806352997</v>
      </c>
    </row>
    <row r="21" spans="1:22" ht="13.5" thickBot="1">
      <c r="A21" s="179"/>
      <c r="B21" s="193" t="s">
        <v>106</v>
      </c>
      <c r="C21" s="194">
        <f>SUM(C7:C20)</f>
        <v>0</v>
      </c>
      <c r="D21" s="181">
        <f t="shared" ref="D21:V21" si="1">SUM(D7:D20)</f>
        <v>107148020.66917101</v>
      </c>
      <c r="E21" s="181">
        <f t="shared" si="1"/>
        <v>0</v>
      </c>
      <c r="F21" s="181">
        <f t="shared" si="1"/>
        <v>0</v>
      </c>
      <c r="G21" s="181">
        <f t="shared" si="1"/>
        <v>0</v>
      </c>
      <c r="H21" s="181">
        <f t="shared" si="1"/>
        <v>0</v>
      </c>
      <c r="I21" s="181">
        <f t="shared" si="1"/>
        <v>0</v>
      </c>
      <c r="J21" s="181">
        <f t="shared" si="1"/>
        <v>0</v>
      </c>
      <c r="K21" s="181">
        <f t="shared" si="1"/>
        <v>0</v>
      </c>
      <c r="L21" s="195">
        <f t="shared" si="1"/>
        <v>0</v>
      </c>
      <c r="M21" s="194">
        <f t="shared" si="1"/>
        <v>0</v>
      </c>
      <c r="N21" s="181">
        <f t="shared" si="1"/>
        <v>0</v>
      </c>
      <c r="O21" s="181">
        <f t="shared" si="1"/>
        <v>0</v>
      </c>
      <c r="P21" s="181">
        <f t="shared" si="1"/>
        <v>0</v>
      </c>
      <c r="Q21" s="181">
        <f t="shared" si="1"/>
        <v>0</v>
      </c>
      <c r="R21" s="181">
        <f t="shared" si="1"/>
        <v>0</v>
      </c>
      <c r="S21" s="195">
        <f>SUM(S7:S20)</f>
        <v>0</v>
      </c>
      <c r="T21" s="195">
        <f>SUM(T7:T20)</f>
        <v>64939615.813936293</v>
      </c>
      <c r="U21" s="195">
        <f t="shared" ref="U21" si="2">SUM(U7:U20)</f>
        <v>42208404.855234705</v>
      </c>
      <c r="V21" s="196">
        <f t="shared" si="1"/>
        <v>107148020.66917101</v>
      </c>
    </row>
    <row r="24" spans="1:22">
      <c r="A24" s="7"/>
      <c r="B24" s="7"/>
      <c r="C24" s="91"/>
      <c r="D24" s="91"/>
      <c r="E24" s="91"/>
    </row>
    <row r="25" spans="1:22">
      <c r="A25" s="197"/>
      <c r="B25" s="197"/>
      <c r="C25" s="7"/>
      <c r="D25" s="91"/>
      <c r="E25" s="91"/>
    </row>
    <row r="26" spans="1:22">
      <c r="A26" s="197"/>
      <c r="B26" s="92"/>
      <c r="C26" s="7"/>
      <c r="D26" s="91"/>
      <c r="E26" s="91"/>
    </row>
    <row r="27" spans="1:22">
      <c r="A27" s="197"/>
      <c r="B27" s="197"/>
      <c r="C27" s="7"/>
      <c r="D27" s="91"/>
      <c r="E27" s="91"/>
    </row>
    <row r="28" spans="1:22">
      <c r="A28" s="197"/>
      <c r="B28" s="92"/>
      <c r="C28" s="7"/>
      <c r="D28" s="91"/>
      <c r="E28" s="9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1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479">
        <v>43646</v>
      </c>
    </row>
    <row r="4" spans="1:9" ht="13.5" thickBot="1">
      <c r="A4" s="2" t="s">
        <v>255</v>
      </c>
      <c r="B4" s="182" t="s">
        <v>378</v>
      </c>
    </row>
    <row r="5" spans="1:9">
      <c r="A5" s="183"/>
      <c r="B5" s="198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5</v>
      </c>
      <c r="I5" s="199"/>
    </row>
    <row r="6" spans="1:9" s="199" customFormat="1" ht="12.75" customHeight="1">
      <c r="A6" s="200"/>
      <c r="B6" s="554" t="s">
        <v>254</v>
      </c>
      <c r="C6" s="556" t="s">
        <v>370</v>
      </c>
      <c r="D6" s="558" t="s">
        <v>369</v>
      </c>
      <c r="E6" s="559"/>
      <c r="F6" s="556" t="s">
        <v>374</v>
      </c>
      <c r="G6" s="556" t="s">
        <v>375</v>
      </c>
      <c r="H6" s="552" t="s">
        <v>373</v>
      </c>
    </row>
    <row r="7" spans="1:9" ht="38.25">
      <c r="A7" s="202"/>
      <c r="B7" s="555"/>
      <c r="C7" s="557"/>
      <c r="D7" s="318" t="s">
        <v>372</v>
      </c>
      <c r="E7" s="318" t="s">
        <v>371</v>
      </c>
      <c r="F7" s="557"/>
      <c r="G7" s="557"/>
      <c r="H7" s="553"/>
      <c r="I7" s="199"/>
    </row>
    <row r="8" spans="1:9">
      <c r="A8" s="200">
        <v>1</v>
      </c>
      <c r="B8" s="1" t="s">
        <v>93</v>
      </c>
      <c r="C8" s="319">
        <v>449754785.11329997</v>
      </c>
      <c r="D8" s="320"/>
      <c r="E8" s="319"/>
      <c r="F8" s="319">
        <v>223706803.2333</v>
      </c>
      <c r="G8" s="321">
        <v>223706803.2333</v>
      </c>
      <c r="H8" s="323">
        <v>0.49739727210894469</v>
      </c>
    </row>
    <row r="9" spans="1:9" ht="15" customHeight="1">
      <c r="A9" s="200">
        <v>2</v>
      </c>
      <c r="B9" s="1" t="s">
        <v>94</v>
      </c>
      <c r="C9" s="319">
        <v>0</v>
      </c>
      <c r="D9" s="320"/>
      <c r="E9" s="319"/>
      <c r="F9" s="319">
        <v>0</v>
      </c>
      <c r="G9" s="321">
        <v>0</v>
      </c>
      <c r="H9" s="323" t="e">
        <v>#DIV/0!</v>
      </c>
    </row>
    <row r="10" spans="1:9">
      <c r="A10" s="200">
        <v>3</v>
      </c>
      <c r="B10" s="1" t="s">
        <v>272</v>
      </c>
      <c r="C10" s="319">
        <v>0</v>
      </c>
      <c r="D10" s="320">
        <v>0</v>
      </c>
      <c r="E10" s="319">
        <v>0</v>
      </c>
      <c r="F10" s="319">
        <v>0</v>
      </c>
      <c r="G10" s="321">
        <v>0</v>
      </c>
      <c r="H10" s="323" t="e">
        <v>#DIV/0!</v>
      </c>
    </row>
    <row r="11" spans="1:9">
      <c r="A11" s="200">
        <v>4</v>
      </c>
      <c r="B11" s="1" t="s">
        <v>95</v>
      </c>
      <c r="C11" s="319">
        <v>0</v>
      </c>
      <c r="D11" s="320"/>
      <c r="E11" s="319"/>
      <c r="F11" s="319">
        <v>0</v>
      </c>
      <c r="G11" s="321">
        <v>0</v>
      </c>
      <c r="H11" s="323" t="e">
        <v>#DIV/0!</v>
      </c>
    </row>
    <row r="12" spans="1:9">
      <c r="A12" s="200">
        <v>5</v>
      </c>
      <c r="B12" s="1" t="s">
        <v>96</v>
      </c>
      <c r="C12" s="319">
        <v>0</v>
      </c>
      <c r="D12" s="320"/>
      <c r="E12" s="319"/>
      <c r="F12" s="319">
        <v>0</v>
      </c>
      <c r="G12" s="321">
        <v>0</v>
      </c>
      <c r="H12" s="323" t="e">
        <v>#DIV/0!</v>
      </c>
    </row>
    <row r="13" spans="1:9">
      <c r="A13" s="200">
        <v>6</v>
      </c>
      <c r="B13" s="1" t="s">
        <v>97</v>
      </c>
      <c r="C13" s="319">
        <v>34543365.808300003</v>
      </c>
      <c r="D13" s="320"/>
      <c r="E13" s="319"/>
      <c r="F13" s="319">
        <v>19293562.97882</v>
      </c>
      <c r="G13" s="321">
        <v>19293562.97882</v>
      </c>
      <c r="H13" s="323">
        <v>0.55853164644958209</v>
      </c>
    </row>
    <row r="14" spans="1:9">
      <c r="A14" s="200">
        <v>7</v>
      </c>
      <c r="B14" s="1" t="s">
        <v>98</v>
      </c>
      <c r="C14" s="319">
        <v>582819632.30271983</v>
      </c>
      <c r="D14" s="320">
        <v>148063643.38959968</v>
      </c>
      <c r="E14" s="319">
        <v>109189606.05190971</v>
      </c>
      <c r="F14" s="319">
        <v>692009238.35462952</v>
      </c>
      <c r="G14" s="321">
        <v>605104216.82621932</v>
      </c>
      <c r="H14" s="323">
        <v>0.87441638534329147</v>
      </c>
    </row>
    <row r="15" spans="1:9">
      <c r="A15" s="200">
        <v>8</v>
      </c>
      <c r="B15" s="1" t="s">
        <v>99</v>
      </c>
      <c r="C15" s="319">
        <v>140190820.14888471</v>
      </c>
      <c r="D15" s="320">
        <v>1712899.4450999983</v>
      </c>
      <c r="E15" s="319">
        <v>1619191.2950999988</v>
      </c>
      <c r="F15" s="319">
        <v>106762306.40676354</v>
      </c>
      <c r="G15" s="321">
        <v>106370752.07214774</v>
      </c>
      <c r="H15" s="323">
        <v>0.75009338895769317</v>
      </c>
    </row>
    <row r="16" spans="1:9">
      <c r="A16" s="200">
        <v>9</v>
      </c>
      <c r="B16" s="1" t="s">
        <v>100</v>
      </c>
      <c r="C16" s="319">
        <v>17813533.603569299</v>
      </c>
      <c r="D16" s="320">
        <v>0</v>
      </c>
      <c r="E16" s="319">
        <v>0</v>
      </c>
      <c r="F16" s="319">
        <v>6391187.9012161596</v>
      </c>
      <c r="G16" s="321">
        <v>6391187.9012161596</v>
      </c>
      <c r="H16" s="323">
        <v>0.35878271225960229</v>
      </c>
    </row>
    <row r="17" spans="1:8">
      <c r="A17" s="200">
        <v>10</v>
      </c>
      <c r="B17" s="1" t="s">
        <v>101</v>
      </c>
      <c r="C17" s="319">
        <v>52772203.058425203</v>
      </c>
      <c r="D17" s="320">
        <v>0</v>
      </c>
      <c r="E17" s="319">
        <v>0</v>
      </c>
      <c r="F17" s="319">
        <v>62838868.267682701</v>
      </c>
      <c r="G17" s="321">
        <v>59256459.075122103</v>
      </c>
      <c r="H17" s="323">
        <v>1.1228725662545875</v>
      </c>
    </row>
    <row r="18" spans="1:8">
      <c r="A18" s="200">
        <v>11</v>
      </c>
      <c r="B18" s="1" t="s">
        <v>102</v>
      </c>
      <c r="C18" s="319">
        <v>41263612.221053399</v>
      </c>
      <c r="D18" s="320">
        <v>346409.78720000008</v>
      </c>
      <c r="E18" s="319">
        <v>346409.78720000008</v>
      </c>
      <c r="F18" s="319">
        <v>50516445.753554747</v>
      </c>
      <c r="G18" s="321">
        <v>47852456.326911747</v>
      </c>
      <c r="H18" s="323">
        <v>1.150022374836047</v>
      </c>
    </row>
    <row r="19" spans="1:8">
      <c r="A19" s="200">
        <v>12</v>
      </c>
      <c r="B19" s="1" t="s">
        <v>103</v>
      </c>
      <c r="C19" s="319">
        <v>1322903.7328000001</v>
      </c>
      <c r="D19" s="320">
        <v>21276033.972600009</v>
      </c>
      <c r="E19" s="319">
        <v>18443256.537600003</v>
      </c>
      <c r="F19" s="319">
        <v>19766160.270400003</v>
      </c>
      <c r="G19" s="321">
        <v>13700120.464094004</v>
      </c>
      <c r="H19" s="323">
        <v>0.69310985424974281</v>
      </c>
    </row>
    <row r="20" spans="1:8">
      <c r="A20" s="200">
        <v>13</v>
      </c>
      <c r="B20" s="1" t="s">
        <v>249</v>
      </c>
      <c r="C20" s="319">
        <v>0</v>
      </c>
      <c r="D20" s="320"/>
      <c r="E20" s="319"/>
      <c r="F20" s="319">
        <v>0</v>
      </c>
      <c r="G20" s="321">
        <v>0</v>
      </c>
      <c r="H20" s="323" t="e">
        <v>#DIV/0!</v>
      </c>
    </row>
    <row r="21" spans="1:8">
      <c r="A21" s="200">
        <v>14</v>
      </c>
      <c r="B21" s="1" t="s">
        <v>105</v>
      </c>
      <c r="C21" s="319">
        <v>193772775.14418101</v>
      </c>
      <c r="D21" s="320">
        <v>10834386.772200013</v>
      </c>
      <c r="E21" s="319">
        <v>7627224.6492700027</v>
      </c>
      <c r="F21" s="319">
        <v>177880444.59515101</v>
      </c>
      <c r="G21" s="321">
        <v>170341438.21451572</v>
      </c>
      <c r="H21" s="323">
        <v>0.84578668515001043</v>
      </c>
    </row>
    <row r="22" spans="1:8" ht="13.5" thickBot="1">
      <c r="A22" s="203"/>
      <c r="B22" s="204" t="s">
        <v>106</v>
      </c>
      <c r="C22" s="322">
        <v>1514253631.1332333</v>
      </c>
      <c r="D22" s="322">
        <v>182233373.36669973</v>
      </c>
      <c r="E22" s="322">
        <v>137225688.32107973</v>
      </c>
      <c r="F22" s="322">
        <v>1359165017.7615178</v>
      </c>
      <c r="G22" s="322">
        <v>1252016997.0923467</v>
      </c>
      <c r="H22" s="324">
        <v>0.7581184834370448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0" sqref="B40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4" width="12.7109375" style="314" customWidth="1"/>
    <col min="5" max="5" width="14.28515625" style="314" customWidth="1"/>
    <col min="6" max="11" width="12.7109375" style="314" customWidth="1"/>
    <col min="12" max="16384" width="9.140625" style="314"/>
  </cols>
  <sheetData>
    <row r="1" spans="1:11">
      <c r="A1" s="314" t="s">
        <v>30</v>
      </c>
      <c r="B1" s="314" t="str">
        <f>'Info '!C2</f>
        <v>JSC "BasisBank"</v>
      </c>
    </row>
    <row r="2" spans="1:11">
      <c r="A2" s="314" t="s">
        <v>31</v>
      </c>
      <c r="B2" s="479">
        <v>43646</v>
      </c>
      <c r="C2" s="340"/>
      <c r="D2" s="340"/>
    </row>
    <row r="3" spans="1:11">
      <c r="B3" s="340"/>
      <c r="C3" s="340"/>
      <c r="D3" s="340"/>
    </row>
    <row r="4" spans="1:11" ht="13.5" thickBot="1">
      <c r="A4" s="314" t="s">
        <v>251</v>
      </c>
      <c r="B4" s="363" t="s">
        <v>379</v>
      </c>
      <c r="C4" s="340"/>
      <c r="D4" s="340"/>
    </row>
    <row r="5" spans="1:11" ht="30" customHeight="1">
      <c r="A5" s="560"/>
      <c r="B5" s="561"/>
      <c r="C5" s="562" t="s">
        <v>432</v>
      </c>
      <c r="D5" s="562"/>
      <c r="E5" s="562"/>
      <c r="F5" s="562" t="s">
        <v>433</v>
      </c>
      <c r="G5" s="562"/>
      <c r="H5" s="562"/>
      <c r="I5" s="562" t="s">
        <v>434</v>
      </c>
      <c r="J5" s="562"/>
      <c r="K5" s="563"/>
    </row>
    <row r="6" spans="1:11">
      <c r="A6" s="341"/>
      <c r="B6" s="342"/>
      <c r="C6" s="58" t="s">
        <v>69</v>
      </c>
      <c r="D6" s="58" t="s">
        <v>70</v>
      </c>
      <c r="E6" s="58" t="s">
        <v>71</v>
      </c>
      <c r="F6" s="58" t="s">
        <v>69</v>
      </c>
      <c r="G6" s="58" t="s">
        <v>70</v>
      </c>
      <c r="H6" s="58" t="s">
        <v>71</v>
      </c>
      <c r="I6" s="58" t="s">
        <v>69</v>
      </c>
      <c r="J6" s="58" t="s">
        <v>70</v>
      </c>
      <c r="K6" s="58" t="s">
        <v>71</v>
      </c>
    </row>
    <row r="7" spans="1:11">
      <c r="A7" s="343" t="s">
        <v>382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</row>
    <row r="8" spans="1:11">
      <c r="A8" s="346">
        <v>1</v>
      </c>
      <c r="B8" s="347" t="s">
        <v>380</v>
      </c>
      <c r="C8" s="486"/>
      <c r="D8" s="486"/>
      <c r="E8" s="486"/>
      <c r="F8" s="487">
        <v>218741047.86769208</v>
      </c>
      <c r="G8" s="487">
        <v>206606954.59164092</v>
      </c>
      <c r="H8" s="487">
        <v>425348002.459333</v>
      </c>
      <c r="I8" s="487">
        <v>215857620.62241769</v>
      </c>
      <c r="J8" s="487">
        <v>217626199.26642752</v>
      </c>
      <c r="K8" s="488">
        <v>433483819.88884521</v>
      </c>
    </row>
    <row r="9" spans="1:11">
      <c r="A9" s="343" t="s">
        <v>383</v>
      </c>
      <c r="B9" s="344"/>
      <c r="C9" s="489"/>
      <c r="D9" s="489"/>
      <c r="E9" s="489"/>
      <c r="F9" s="489"/>
      <c r="G9" s="489"/>
      <c r="H9" s="489"/>
      <c r="I9" s="489"/>
      <c r="J9" s="489"/>
      <c r="K9" s="490"/>
    </row>
    <row r="10" spans="1:11">
      <c r="A10" s="349">
        <v>2</v>
      </c>
      <c r="B10" s="350" t="s">
        <v>391</v>
      </c>
      <c r="C10" s="491">
        <v>51583911.579751998</v>
      </c>
      <c r="D10" s="492">
        <v>216996703.4554067</v>
      </c>
      <c r="E10" s="492">
        <v>268580615.03515869</v>
      </c>
      <c r="F10" s="492">
        <v>7090276.2397096185</v>
      </c>
      <c r="G10" s="492">
        <v>19668826.814624067</v>
      </c>
      <c r="H10" s="492">
        <v>26759103.054333687</v>
      </c>
      <c r="I10" s="492">
        <v>1348188.586379665</v>
      </c>
      <c r="J10" s="492">
        <v>3744722.6482401597</v>
      </c>
      <c r="K10" s="493">
        <v>5092911.2346198242</v>
      </c>
    </row>
    <row r="11" spans="1:11">
      <c r="A11" s="349">
        <v>3</v>
      </c>
      <c r="B11" s="350" t="s">
        <v>385</v>
      </c>
      <c r="C11" s="491">
        <v>281935777.59814763</v>
      </c>
      <c r="D11" s="492">
        <v>593147094.67868555</v>
      </c>
      <c r="E11" s="492">
        <v>875082872.27683318</v>
      </c>
      <c r="F11" s="492">
        <v>90498952.067284107</v>
      </c>
      <c r="G11" s="492">
        <v>74346157.639536917</v>
      </c>
      <c r="H11" s="492">
        <v>164845109.70682102</v>
      </c>
      <c r="I11" s="492">
        <v>63391315.471388191</v>
      </c>
      <c r="J11" s="492">
        <v>40227751.584486678</v>
      </c>
      <c r="K11" s="493">
        <v>103619067.05587487</v>
      </c>
    </row>
    <row r="12" spans="1:11">
      <c r="A12" s="349">
        <v>4</v>
      </c>
      <c r="B12" s="350" t="s">
        <v>386</v>
      </c>
      <c r="C12" s="491">
        <v>28945329.670329601</v>
      </c>
      <c r="D12" s="492">
        <v>0</v>
      </c>
      <c r="E12" s="492">
        <v>28945329.670329601</v>
      </c>
      <c r="F12" s="492">
        <v>0</v>
      </c>
      <c r="G12" s="492">
        <v>0</v>
      </c>
      <c r="H12" s="492">
        <v>0</v>
      </c>
      <c r="I12" s="492">
        <v>0</v>
      </c>
      <c r="J12" s="492">
        <v>0</v>
      </c>
      <c r="K12" s="493">
        <v>0</v>
      </c>
    </row>
    <row r="13" spans="1:11">
      <c r="A13" s="349">
        <v>5</v>
      </c>
      <c r="B13" s="350" t="s">
        <v>394</v>
      </c>
      <c r="C13" s="491">
        <v>64606145.360107407</v>
      </c>
      <c r="D13" s="492">
        <v>54001539.576012</v>
      </c>
      <c r="E13" s="492">
        <v>118607684.93611941</v>
      </c>
      <c r="F13" s="492">
        <v>12451739.38919118</v>
      </c>
      <c r="G13" s="492">
        <v>17810002.56254581</v>
      </c>
      <c r="H13" s="492">
        <v>30261741.95173699</v>
      </c>
      <c r="I13" s="492">
        <v>4960089.83825796</v>
      </c>
      <c r="J13" s="492">
        <v>6702615.660150215</v>
      </c>
      <c r="K13" s="493">
        <v>11662705.498408176</v>
      </c>
    </row>
    <row r="14" spans="1:11">
      <c r="A14" s="349">
        <v>6</v>
      </c>
      <c r="B14" s="350" t="s">
        <v>427</v>
      </c>
      <c r="C14" s="491"/>
      <c r="D14" s="492"/>
      <c r="E14" s="492"/>
      <c r="F14" s="492">
        <v>0</v>
      </c>
      <c r="G14" s="492">
        <v>0</v>
      </c>
      <c r="H14" s="492">
        <v>0</v>
      </c>
      <c r="I14" s="492"/>
      <c r="J14" s="492"/>
      <c r="K14" s="493"/>
    </row>
    <row r="15" spans="1:11">
      <c r="A15" s="349">
        <v>7</v>
      </c>
      <c r="B15" s="350" t="s">
        <v>428</v>
      </c>
      <c r="C15" s="491">
        <v>5316428.6789008006</v>
      </c>
      <c r="D15" s="492">
        <v>11396559.802973399</v>
      </c>
      <c r="E15" s="492">
        <v>16712988.4818742</v>
      </c>
      <c r="F15" s="492">
        <v>2896670.7685714001</v>
      </c>
      <c r="G15" s="492">
        <v>0</v>
      </c>
      <c r="H15" s="492">
        <v>2896670.7685714001</v>
      </c>
      <c r="I15" s="492">
        <v>2896670.7685714001</v>
      </c>
      <c r="J15" s="492">
        <v>0</v>
      </c>
      <c r="K15" s="493">
        <v>2896670.7685714001</v>
      </c>
    </row>
    <row r="16" spans="1:11">
      <c r="A16" s="349">
        <v>8</v>
      </c>
      <c r="B16" s="351" t="s">
        <v>387</v>
      </c>
      <c r="C16" s="491">
        <v>432387592.88723737</v>
      </c>
      <c r="D16" s="492">
        <v>875541897.51307762</v>
      </c>
      <c r="E16" s="492">
        <v>1307929490.400315</v>
      </c>
      <c r="F16" s="492">
        <v>112937638.46475631</v>
      </c>
      <c r="G16" s="492">
        <v>111824987.01670679</v>
      </c>
      <c r="H16" s="492">
        <v>224762625.4814631</v>
      </c>
      <c r="I16" s="492">
        <v>72596264.664597213</v>
      </c>
      <c r="J16" s="492">
        <v>50675089.89287705</v>
      </c>
      <c r="K16" s="493">
        <v>123271354.55747429</v>
      </c>
    </row>
    <row r="17" spans="1:11">
      <c r="A17" s="343" t="s">
        <v>384</v>
      </c>
      <c r="B17" s="344"/>
      <c r="C17" s="489"/>
      <c r="D17" s="489"/>
      <c r="E17" s="489"/>
      <c r="F17" s="489"/>
      <c r="G17" s="489"/>
      <c r="H17" s="489"/>
      <c r="I17" s="489"/>
      <c r="J17" s="489"/>
      <c r="K17" s="490"/>
    </row>
    <row r="18" spans="1:11">
      <c r="A18" s="349">
        <v>9</v>
      </c>
      <c r="B18" s="350" t="s">
        <v>390</v>
      </c>
      <c r="C18" s="491">
        <v>0</v>
      </c>
      <c r="D18" s="492">
        <v>0</v>
      </c>
      <c r="E18" s="492">
        <v>0</v>
      </c>
      <c r="F18" s="492"/>
      <c r="G18" s="492"/>
      <c r="H18" s="492">
        <v>0</v>
      </c>
      <c r="I18" s="492">
        <v>0</v>
      </c>
      <c r="J18" s="492">
        <v>0</v>
      </c>
      <c r="K18" s="493">
        <v>0</v>
      </c>
    </row>
    <row r="19" spans="1:11">
      <c r="A19" s="349">
        <v>10</v>
      </c>
      <c r="B19" s="350" t="s">
        <v>429</v>
      </c>
      <c r="C19" s="491">
        <v>337279557.37966388</v>
      </c>
      <c r="D19" s="492">
        <v>548190980.15309405</v>
      </c>
      <c r="E19" s="492">
        <v>885470537.532758</v>
      </c>
      <c r="F19" s="492">
        <v>6498239.8885457497</v>
      </c>
      <c r="G19" s="492">
        <v>6710193.8149023503</v>
      </c>
      <c r="H19" s="492">
        <v>13208433.7034481</v>
      </c>
      <c r="I19" s="492">
        <v>9381667.13382015</v>
      </c>
      <c r="J19" s="492">
        <v>46211983.385720544</v>
      </c>
      <c r="K19" s="493">
        <v>55593650.519540697</v>
      </c>
    </row>
    <row r="20" spans="1:11">
      <c r="A20" s="349">
        <v>11</v>
      </c>
      <c r="B20" s="350" t="s">
        <v>389</v>
      </c>
      <c r="C20" s="491">
        <v>4453877.4652744001</v>
      </c>
      <c r="D20" s="492">
        <v>5985475.7416571006</v>
      </c>
      <c r="E20" s="492">
        <v>10439353.206931502</v>
      </c>
      <c r="F20" s="492">
        <v>0</v>
      </c>
      <c r="G20" s="492">
        <v>0</v>
      </c>
      <c r="H20" s="492">
        <v>0</v>
      </c>
      <c r="I20" s="492">
        <v>0</v>
      </c>
      <c r="J20" s="492">
        <v>0</v>
      </c>
      <c r="K20" s="493">
        <v>0</v>
      </c>
    </row>
    <row r="21" spans="1:11" ht="13.5" thickBot="1">
      <c r="A21" s="352">
        <v>12</v>
      </c>
      <c r="B21" s="353" t="s">
        <v>388</v>
      </c>
      <c r="C21" s="494">
        <v>341733434.84493828</v>
      </c>
      <c r="D21" s="495">
        <v>554176455.89475119</v>
      </c>
      <c r="E21" s="494">
        <v>895909890.73968947</v>
      </c>
      <c r="F21" s="495">
        <v>6498239.8885457497</v>
      </c>
      <c r="G21" s="495">
        <v>6710193.8149023503</v>
      </c>
      <c r="H21" s="495">
        <v>13208433.7034481</v>
      </c>
      <c r="I21" s="495">
        <v>9381667.13382015</v>
      </c>
      <c r="J21" s="495">
        <v>46211983.385720544</v>
      </c>
      <c r="K21" s="496">
        <v>55593650.519540697</v>
      </c>
    </row>
    <row r="22" spans="1:11" ht="38.25" customHeight="1" thickBot="1">
      <c r="A22" s="354"/>
      <c r="B22" s="355"/>
      <c r="C22" s="497"/>
      <c r="D22" s="497"/>
      <c r="E22" s="497"/>
      <c r="F22" s="564" t="s">
        <v>431</v>
      </c>
      <c r="G22" s="565"/>
      <c r="H22" s="565"/>
      <c r="I22" s="564" t="s">
        <v>395</v>
      </c>
      <c r="J22" s="565"/>
      <c r="K22" s="566"/>
    </row>
    <row r="23" spans="1:11">
      <c r="A23" s="356">
        <v>13</v>
      </c>
      <c r="B23" s="357" t="s">
        <v>380</v>
      </c>
      <c r="C23" s="498"/>
      <c r="D23" s="498"/>
      <c r="E23" s="498"/>
      <c r="F23" s="499">
        <v>218741047.86769208</v>
      </c>
      <c r="G23" s="499">
        <v>206606954.59164092</v>
      </c>
      <c r="H23" s="499">
        <v>425348002.45933306</v>
      </c>
      <c r="I23" s="499">
        <v>215857620.62241769</v>
      </c>
      <c r="J23" s="499">
        <v>217626199.26642752</v>
      </c>
      <c r="K23" s="500">
        <v>433483819.88884521</v>
      </c>
    </row>
    <row r="24" spans="1:11" ht="13.5" thickBot="1">
      <c r="A24" s="358">
        <v>14</v>
      </c>
      <c r="B24" s="359" t="s">
        <v>392</v>
      </c>
      <c r="C24" s="501"/>
      <c r="D24" s="502"/>
      <c r="E24" s="503"/>
      <c r="F24" s="504">
        <v>106439398.57621054</v>
      </c>
      <c r="G24" s="504">
        <v>105114793.20180444</v>
      </c>
      <c r="H24" s="504">
        <v>211554191.77801499</v>
      </c>
      <c r="I24" s="504">
        <v>68956685.18410702</v>
      </c>
      <c r="J24" s="504">
        <v>20387210.673540421</v>
      </c>
      <c r="K24" s="505">
        <v>89343895.857647449</v>
      </c>
    </row>
    <row r="25" spans="1:11" ht="13.5" thickBot="1">
      <c r="A25" s="360">
        <v>15</v>
      </c>
      <c r="B25" s="361" t="s">
        <v>393</v>
      </c>
      <c r="C25" s="362"/>
      <c r="D25" s="362"/>
      <c r="E25" s="362"/>
      <c r="F25" s="484">
        <v>2.0550759473812099</v>
      </c>
      <c r="G25" s="484">
        <v>1.9655364225945526</v>
      </c>
      <c r="H25" s="484">
        <v>2.0105865021367819</v>
      </c>
      <c r="I25" s="484">
        <v>3.1303363850234502</v>
      </c>
      <c r="J25" s="484">
        <v>10.674643174648413</v>
      </c>
      <c r="K25" s="485">
        <v>4.8518571495865759</v>
      </c>
    </row>
    <row r="27" spans="1:11" ht="25.5">
      <c r="B27" s="339" t="s">
        <v>430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40" sqref="K4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479">
        <v>43646</v>
      </c>
    </row>
    <row r="3" spans="1:14" ht="14.25" customHeight="1"/>
    <row r="4" spans="1:14" ht="13.5" thickBot="1">
      <c r="A4" s="4" t="s">
        <v>267</v>
      </c>
      <c r="B4" s="277" t="s">
        <v>28</v>
      </c>
    </row>
    <row r="5" spans="1:14" s="210" customFormat="1">
      <c r="A5" s="206"/>
      <c r="B5" s="207"/>
      <c r="C5" s="208" t="s">
        <v>0</v>
      </c>
      <c r="D5" s="208" t="s">
        <v>1</v>
      </c>
      <c r="E5" s="208" t="s">
        <v>2</v>
      </c>
      <c r="F5" s="208" t="s">
        <v>3</v>
      </c>
      <c r="G5" s="208" t="s">
        <v>4</v>
      </c>
      <c r="H5" s="208" t="s">
        <v>5</v>
      </c>
      <c r="I5" s="208" t="s">
        <v>8</v>
      </c>
      <c r="J5" s="208" t="s">
        <v>9</v>
      </c>
      <c r="K5" s="208" t="s">
        <v>10</v>
      </c>
      <c r="L5" s="208" t="s">
        <v>11</v>
      </c>
      <c r="M5" s="208" t="s">
        <v>12</v>
      </c>
      <c r="N5" s="209" t="s">
        <v>13</v>
      </c>
    </row>
    <row r="6" spans="1:14" ht="25.5">
      <c r="A6" s="211"/>
      <c r="B6" s="212"/>
      <c r="C6" s="213" t="s">
        <v>266</v>
      </c>
      <c r="D6" s="214" t="s">
        <v>265</v>
      </c>
      <c r="E6" s="215" t="s">
        <v>264</v>
      </c>
      <c r="F6" s="216">
        <v>0</v>
      </c>
      <c r="G6" s="216">
        <v>0.2</v>
      </c>
      <c r="H6" s="216">
        <v>0.35</v>
      </c>
      <c r="I6" s="216">
        <v>0.5</v>
      </c>
      <c r="J6" s="216">
        <v>0.75</v>
      </c>
      <c r="K6" s="216">
        <v>1</v>
      </c>
      <c r="L6" s="216">
        <v>1.5</v>
      </c>
      <c r="M6" s="216">
        <v>2.5</v>
      </c>
      <c r="N6" s="276" t="s">
        <v>278</v>
      </c>
    </row>
    <row r="7" spans="1:14" ht="15">
      <c r="A7" s="217">
        <v>1</v>
      </c>
      <c r="B7" s="218" t="s">
        <v>263</v>
      </c>
      <c r="C7" s="219">
        <f>SUM(C8:C13)</f>
        <v>0</v>
      </c>
      <c r="D7" s="212"/>
      <c r="E7" s="220">
        <f t="shared" ref="E7:M7" si="0">SUM(E8:E13)</f>
        <v>0</v>
      </c>
      <c r="F7" s="221">
        <f>SUM(F8:F13)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2">
        <f>SUM(N8:N13)</f>
        <v>0</v>
      </c>
    </row>
    <row r="8" spans="1:14" ht="14.25">
      <c r="A8" s="217">
        <v>1.1000000000000001</v>
      </c>
      <c r="B8" s="223" t="s">
        <v>261</v>
      </c>
      <c r="C8" s="221">
        <v>0</v>
      </c>
      <c r="D8" s="224">
        <v>0.02</v>
      </c>
      <c r="E8" s="220">
        <f>C8*D8</f>
        <v>0</v>
      </c>
      <c r="F8" s="221"/>
      <c r="G8" s="221"/>
      <c r="H8" s="221"/>
      <c r="I8" s="221"/>
      <c r="J8" s="221"/>
      <c r="K8" s="221"/>
      <c r="L8" s="221"/>
      <c r="M8" s="221"/>
      <c r="N8" s="222">
        <f>SUMPRODUCT($F$6:$M$6,F8:M8)</f>
        <v>0</v>
      </c>
    </row>
    <row r="9" spans="1:14" ht="14.25">
      <c r="A9" s="217">
        <v>1.2</v>
      </c>
      <c r="B9" s="223" t="s">
        <v>260</v>
      </c>
      <c r="C9" s="221">
        <v>0</v>
      </c>
      <c r="D9" s="224">
        <v>0.05</v>
      </c>
      <c r="E9" s="220">
        <f>C9*D9</f>
        <v>0</v>
      </c>
      <c r="F9" s="221"/>
      <c r="G9" s="221"/>
      <c r="H9" s="221"/>
      <c r="I9" s="221"/>
      <c r="J9" s="221"/>
      <c r="K9" s="221"/>
      <c r="L9" s="221"/>
      <c r="M9" s="221"/>
      <c r="N9" s="222">
        <f t="shared" ref="N9:N12" si="1">SUMPRODUCT($F$6:$M$6,F9:M9)</f>
        <v>0</v>
      </c>
    </row>
    <row r="10" spans="1:14" ht="14.25">
      <c r="A10" s="217">
        <v>1.3</v>
      </c>
      <c r="B10" s="223" t="s">
        <v>259</v>
      </c>
      <c r="C10" s="221">
        <v>0</v>
      </c>
      <c r="D10" s="224">
        <v>0.08</v>
      </c>
      <c r="E10" s="220">
        <f>C10*D10</f>
        <v>0</v>
      </c>
      <c r="F10" s="221"/>
      <c r="G10" s="221"/>
      <c r="H10" s="221"/>
      <c r="I10" s="221"/>
      <c r="J10" s="221"/>
      <c r="K10" s="221"/>
      <c r="L10" s="221"/>
      <c r="M10" s="221"/>
      <c r="N10" s="222">
        <f>SUMPRODUCT($F$6:$M$6,F10:M10)</f>
        <v>0</v>
      </c>
    </row>
    <row r="11" spans="1:14" ht="14.25">
      <c r="A11" s="217">
        <v>1.4</v>
      </c>
      <c r="B11" s="223" t="s">
        <v>258</v>
      </c>
      <c r="C11" s="221">
        <v>0</v>
      </c>
      <c r="D11" s="224">
        <v>0.11</v>
      </c>
      <c r="E11" s="220">
        <f>C11*D11</f>
        <v>0</v>
      </c>
      <c r="F11" s="221"/>
      <c r="G11" s="221"/>
      <c r="H11" s="221"/>
      <c r="I11" s="221"/>
      <c r="J11" s="221"/>
      <c r="K11" s="221"/>
      <c r="L11" s="221"/>
      <c r="M11" s="221"/>
      <c r="N11" s="222">
        <f t="shared" si="1"/>
        <v>0</v>
      </c>
    </row>
    <row r="12" spans="1:14" ht="14.25">
      <c r="A12" s="217">
        <v>1.5</v>
      </c>
      <c r="B12" s="223" t="s">
        <v>257</v>
      </c>
      <c r="C12" s="221">
        <v>0</v>
      </c>
      <c r="D12" s="224">
        <v>0.14000000000000001</v>
      </c>
      <c r="E12" s="220">
        <f>C12*D12</f>
        <v>0</v>
      </c>
      <c r="F12" s="221"/>
      <c r="G12" s="221"/>
      <c r="H12" s="221"/>
      <c r="I12" s="221"/>
      <c r="J12" s="221"/>
      <c r="K12" s="221"/>
      <c r="L12" s="221"/>
      <c r="M12" s="221"/>
      <c r="N12" s="222">
        <f t="shared" si="1"/>
        <v>0</v>
      </c>
    </row>
    <row r="13" spans="1:14" ht="14.25">
      <c r="A13" s="217">
        <v>1.6</v>
      </c>
      <c r="B13" s="225" t="s">
        <v>256</v>
      </c>
      <c r="C13" s="221">
        <v>0</v>
      </c>
      <c r="D13" s="226"/>
      <c r="E13" s="221"/>
      <c r="F13" s="221"/>
      <c r="G13" s="221"/>
      <c r="H13" s="221"/>
      <c r="I13" s="221"/>
      <c r="J13" s="221"/>
      <c r="K13" s="221"/>
      <c r="L13" s="221"/>
      <c r="M13" s="221"/>
      <c r="N13" s="222">
        <f>SUMPRODUCT($F$6:$M$6,F13:M13)</f>
        <v>0</v>
      </c>
    </row>
    <row r="14" spans="1:14" ht="15">
      <c r="A14" s="217">
        <v>2</v>
      </c>
      <c r="B14" s="227" t="s">
        <v>262</v>
      </c>
      <c r="C14" s="219">
        <f>SUM(C15:C20)</f>
        <v>10000000</v>
      </c>
      <c r="D14" s="212"/>
      <c r="E14" s="220">
        <f t="shared" ref="E14:M14" si="2">SUM(E15:E20)</f>
        <v>50000</v>
      </c>
      <c r="F14" s="221">
        <f t="shared" si="2"/>
        <v>0</v>
      </c>
      <c r="G14" s="221">
        <f t="shared" si="2"/>
        <v>0</v>
      </c>
      <c r="H14" s="221">
        <f t="shared" si="2"/>
        <v>0</v>
      </c>
      <c r="I14" s="221">
        <f t="shared" si="2"/>
        <v>0</v>
      </c>
      <c r="J14" s="221">
        <f t="shared" si="2"/>
        <v>0</v>
      </c>
      <c r="K14" s="221">
        <f t="shared" si="2"/>
        <v>50000</v>
      </c>
      <c r="L14" s="221">
        <f t="shared" si="2"/>
        <v>0</v>
      </c>
      <c r="M14" s="221">
        <f t="shared" si="2"/>
        <v>0</v>
      </c>
      <c r="N14" s="222">
        <f>SUM(N15:N20)</f>
        <v>50000</v>
      </c>
    </row>
    <row r="15" spans="1:14" ht="14.25">
      <c r="A15" s="217">
        <v>2.1</v>
      </c>
      <c r="B15" s="225" t="s">
        <v>261</v>
      </c>
      <c r="C15" s="221">
        <v>10000000</v>
      </c>
      <c r="D15" s="224">
        <v>5.0000000000000001E-3</v>
      </c>
      <c r="E15" s="220">
        <f>C15*D15</f>
        <v>50000</v>
      </c>
      <c r="F15" s="221"/>
      <c r="G15" s="221"/>
      <c r="H15" s="221"/>
      <c r="I15" s="221"/>
      <c r="J15" s="221"/>
      <c r="K15" s="221">
        <v>50000</v>
      </c>
      <c r="L15" s="221"/>
      <c r="M15" s="221"/>
      <c r="N15" s="222">
        <f>SUMPRODUCT($F$6:$M$6,F15:M15)</f>
        <v>50000</v>
      </c>
    </row>
    <row r="16" spans="1:14" ht="14.25">
      <c r="A16" s="217">
        <v>2.2000000000000002</v>
      </c>
      <c r="B16" s="225" t="s">
        <v>260</v>
      </c>
      <c r="C16" s="221"/>
      <c r="D16" s="224">
        <v>0.01</v>
      </c>
      <c r="E16" s="220">
        <f>C16*D16</f>
        <v>0</v>
      </c>
      <c r="F16" s="221"/>
      <c r="G16" s="221"/>
      <c r="H16" s="221"/>
      <c r="I16" s="221"/>
      <c r="J16" s="221"/>
      <c r="K16" s="221"/>
      <c r="L16" s="221"/>
      <c r="M16" s="221"/>
      <c r="N16" s="222">
        <f t="shared" ref="N16:N20" si="3">SUMPRODUCT($F$6:$M$6,F16:M16)</f>
        <v>0</v>
      </c>
    </row>
    <row r="17" spans="1:14" ht="14.25">
      <c r="A17" s="217">
        <v>2.2999999999999998</v>
      </c>
      <c r="B17" s="225" t="s">
        <v>259</v>
      </c>
      <c r="C17" s="221"/>
      <c r="D17" s="224">
        <v>0.02</v>
      </c>
      <c r="E17" s="220">
        <f>C17*D17</f>
        <v>0</v>
      </c>
      <c r="F17" s="221"/>
      <c r="G17" s="221"/>
      <c r="H17" s="221"/>
      <c r="I17" s="221"/>
      <c r="J17" s="221"/>
      <c r="K17" s="221"/>
      <c r="L17" s="221"/>
      <c r="M17" s="221"/>
      <c r="N17" s="222">
        <f t="shared" si="3"/>
        <v>0</v>
      </c>
    </row>
    <row r="18" spans="1:14" ht="14.25">
      <c r="A18" s="217">
        <v>2.4</v>
      </c>
      <c r="B18" s="225" t="s">
        <v>258</v>
      </c>
      <c r="C18" s="221"/>
      <c r="D18" s="224">
        <v>0.03</v>
      </c>
      <c r="E18" s="220">
        <f>C18*D18</f>
        <v>0</v>
      </c>
      <c r="F18" s="221"/>
      <c r="G18" s="221"/>
      <c r="H18" s="221"/>
      <c r="I18" s="221"/>
      <c r="J18" s="221"/>
      <c r="K18" s="221"/>
      <c r="L18" s="221"/>
      <c r="M18" s="221"/>
      <c r="N18" s="222">
        <f t="shared" si="3"/>
        <v>0</v>
      </c>
    </row>
    <row r="19" spans="1:14" ht="14.25">
      <c r="A19" s="217">
        <v>2.5</v>
      </c>
      <c r="B19" s="225" t="s">
        <v>257</v>
      </c>
      <c r="C19" s="221"/>
      <c r="D19" s="224">
        <v>0.04</v>
      </c>
      <c r="E19" s="220">
        <f>C19*D19</f>
        <v>0</v>
      </c>
      <c r="F19" s="221"/>
      <c r="G19" s="221"/>
      <c r="H19" s="221"/>
      <c r="I19" s="221"/>
      <c r="J19" s="221"/>
      <c r="K19" s="221"/>
      <c r="L19" s="221"/>
      <c r="M19" s="221"/>
      <c r="N19" s="222">
        <f t="shared" si="3"/>
        <v>0</v>
      </c>
    </row>
    <row r="20" spans="1:14" ht="14.25">
      <c r="A20" s="217">
        <v>2.6</v>
      </c>
      <c r="B20" s="225" t="s">
        <v>256</v>
      </c>
      <c r="C20" s="221"/>
      <c r="D20" s="226"/>
      <c r="E20" s="228"/>
      <c r="F20" s="221"/>
      <c r="G20" s="221"/>
      <c r="H20" s="221"/>
      <c r="I20" s="221"/>
      <c r="J20" s="221"/>
      <c r="K20" s="221"/>
      <c r="L20" s="221"/>
      <c r="M20" s="221"/>
      <c r="N20" s="222">
        <f t="shared" si="3"/>
        <v>0</v>
      </c>
    </row>
    <row r="21" spans="1:14" ht="15.75" thickBot="1">
      <c r="A21" s="229"/>
      <c r="B21" s="230" t="s">
        <v>106</v>
      </c>
      <c r="C21" s="205">
        <f>C14+C7</f>
        <v>10000000</v>
      </c>
      <c r="D21" s="231"/>
      <c r="E21" s="232">
        <f>E14+E7</f>
        <v>50000</v>
      </c>
      <c r="F21" s="233">
        <f>F7+F14</f>
        <v>0</v>
      </c>
      <c r="G21" s="233">
        <f t="shared" ref="G21:L21" si="4">G7+G14</f>
        <v>0</v>
      </c>
      <c r="H21" s="233">
        <f t="shared" si="4"/>
        <v>0</v>
      </c>
      <c r="I21" s="233">
        <f t="shared" si="4"/>
        <v>0</v>
      </c>
      <c r="J21" s="233">
        <f t="shared" si="4"/>
        <v>0</v>
      </c>
      <c r="K21" s="233">
        <f t="shared" si="4"/>
        <v>50000</v>
      </c>
      <c r="L21" s="233">
        <f t="shared" si="4"/>
        <v>0</v>
      </c>
      <c r="M21" s="233">
        <f>M7+M14</f>
        <v>0</v>
      </c>
      <c r="N21" s="234">
        <f>N14+N7</f>
        <v>50000</v>
      </c>
    </row>
    <row r="22" spans="1:14">
      <c r="E22" s="235"/>
      <c r="F22" s="235"/>
      <c r="G22" s="235"/>
      <c r="H22" s="235"/>
      <c r="I22" s="235"/>
      <c r="J22" s="235"/>
      <c r="K22" s="235"/>
      <c r="L22" s="235"/>
      <c r="M22" s="23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N33" sqref="N33"/>
    </sheetView>
  </sheetViews>
  <sheetFormatPr defaultRowHeight="15"/>
  <cols>
    <col min="1" max="1" width="11.42578125" customWidth="1"/>
    <col min="2" max="2" width="76.85546875" style="410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479">
        <v>43646</v>
      </c>
    </row>
    <row r="3" spans="1:3">
      <c r="A3" s="4"/>
      <c r="B3"/>
    </row>
    <row r="4" spans="1:3">
      <c r="A4" s="4" t="s">
        <v>435</v>
      </c>
      <c r="B4" t="s">
        <v>436</v>
      </c>
    </row>
    <row r="5" spans="1:3">
      <c r="A5" s="411" t="s">
        <v>437</v>
      </c>
      <c r="B5" s="412"/>
      <c r="C5" s="413"/>
    </row>
    <row r="6" spans="1:3" ht="24">
      <c r="A6" s="414">
        <v>1</v>
      </c>
      <c r="B6" s="415" t="s">
        <v>438</v>
      </c>
      <c r="C6" s="416">
        <v>1485925560.2524512</v>
      </c>
    </row>
    <row r="7" spans="1:3">
      <c r="A7" s="414">
        <v>2</v>
      </c>
      <c r="B7" s="415" t="s">
        <v>439</v>
      </c>
      <c r="C7" s="416">
        <v>-1599615.19</v>
      </c>
    </row>
    <row r="8" spans="1:3" ht="24">
      <c r="A8" s="417">
        <v>3</v>
      </c>
      <c r="B8" s="418" t="s">
        <v>440</v>
      </c>
      <c r="C8" s="416">
        <v>1484325945.0624511</v>
      </c>
    </row>
    <row r="9" spans="1:3">
      <c r="A9" s="411" t="s">
        <v>441</v>
      </c>
      <c r="B9" s="412"/>
      <c r="C9" s="419"/>
    </row>
    <row r="10" spans="1:3" ht="24">
      <c r="A10" s="420">
        <v>4</v>
      </c>
      <c r="B10" s="421" t="s">
        <v>442</v>
      </c>
      <c r="C10" s="416"/>
    </row>
    <row r="11" spans="1:3">
      <c r="A11" s="420">
        <v>5</v>
      </c>
      <c r="B11" s="422" t="s">
        <v>443</v>
      </c>
      <c r="C11" s="416"/>
    </row>
    <row r="12" spans="1:3">
      <c r="A12" s="420" t="s">
        <v>444</v>
      </c>
      <c r="B12" s="422" t="s">
        <v>445</v>
      </c>
      <c r="C12" s="416">
        <v>50000</v>
      </c>
    </row>
    <row r="13" spans="1:3" ht="24">
      <c r="A13" s="423">
        <v>6</v>
      </c>
      <c r="B13" s="421" t="s">
        <v>446</v>
      </c>
      <c r="C13" s="416"/>
    </row>
    <row r="14" spans="1:3">
      <c r="A14" s="423">
        <v>7</v>
      </c>
      <c r="B14" s="424" t="s">
        <v>447</v>
      </c>
      <c r="C14" s="416"/>
    </row>
    <row r="15" spans="1:3">
      <c r="A15" s="425">
        <v>8</v>
      </c>
      <c r="B15" s="426" t="s">
        <v>448</v>
      </c>
      <c r="C15" s="416"/>
    </row>
    <row r="16" spans="1:3">
      <c r="A16" s="423">
        <v>9</v>
      </c>
      <c r="B16" s="424" t="s">
        <v>449</v>
      </c>
      <c r="C16" s="416"/>
    </row>
    <row r="17" spans="1:3">
      <c r="A17" s="423">
        <v>10</v>
      </c>
      <c r="B17" s="424" t="s">
        <v>450</v>
      </c>
      <c r="C17" s="416"/>
    </row>
    <row r="18" spans="1:3">
      <c r="A18" s="427">
        <v>11</v>
      </c>
      <c r="B18" s="428" t="s">
        <v>451</v>
      </c>
      <c r="C18" s="429">
        <v>50000</v>
      </c>
    </row>
    <row r="19" spans="1:3">
      <c r="A19" s="430" t="s">
        <v>452</v>
      </c>
      <c r="B19" s="431"/>
      <c r="C19" s="432"/>
    </row>
    <row r="20" spans="1:3" ht="24">
      <c r="A20" s="433">
        <v>12</v>
      </c>
      <c r="B20" s="421" t="s">
        <v>453</v>
      </c>
      <c r="C20" s="416"/>
    </row>
    <row r="21" spans="1:3">
      <c r="A21" s="433">
        <v>13</v>
      </c>
      <c r="B21" s="421" t="s">
        <v>454</v>
      </c>
      <c r="C21" s="416"/>
    </row>
    <row r="22" spans="1:3">
      <c r="A22" s="433">
        <v>14</v>
      </c>
      <c r="B22" s="421" t="s">
        <v>455</v>
      </c>
      <c r="C22" s="416"/>
    </row>
    <row r="23" spans="1:3" ht="24">
      <c r="A23" s="433" t="s">
        <v>456</v>
      </c>
      <c r="B23" s="421" t="s">
        <v>457</v>
      </c>
      <c r="C23" s="416"/>
    </row>
    <row r="24" spans="1:3">
      <c r="A24" s="433">
        <v>15</v>
      </c>
      <c r="B24" s="421" t="s">
        <v>458</v>
      </c>
      <c r="C24" s="416"/>
    </row>
    <row r="25" spans="1:3">
      <c r="A25" s="433" t="s">
        <v>459</v>
      </c>
      <c r="B25" s="421" t="s">
        <v>460</v>
      </c>
      <c r="C25" s="416"/>
    </row>
    <row r="26" spans="1:3">
      <c r="A26" s="434">
        <v>16</v>
      </c>
      <c r="B26" s="435" t="s">
        <v>461</v>
      </c>
      <c r="C26" s="429">
        <v>0</v>
      </c>
    </row>
    <row r="27" spans="1:3">
      <c r="A27" s="411" t="s">
        <v>462</v>
      </c>
      <c r="B27" s="412"/>
      <c r="C27" s="419"/>
    </row>
    <row r="28" spans="1:3">
      <c r="A28" s="436">
        <v>17</v>
      </c>
      <c r="B28" s="422" t="s">
        <v>463</v>
      </c>
      <c r="C28" s="416">
        <v>182233373.3666997</v>
      </c>
    </row>
    <row r="29" spans="1:3">
      <c r="A29" s="436">
        <v>18</v>
      </c>
      <c r="B29" s="422" t="s">
        <v>464</v>
      </c>
      <c r="C29" s="416">
        <v>-45007685.045619994</v>
      </c>
    </row>
    <row r="30" spans="1:3">
      <c r="A30" s="434">
        <v>19</v>
      </c>
      <c r="B30" s="435" t="s">
        <v>465</v>
      </c>
      <c r="C30" s="429">
        <v>137225688.3210797</v>
      </c>
    </row>
    <row r="31" spans="1:3">
      <c r="A31" s="411" t="s">
        <v>466</v>
      </c>
      <c r="B31" s="412"/>
      <c r="C31" s="419"/>
    </row>
    <row r="32" spans="1:3" ht="24">
      <c r="A32" s="436" t="s">
        <v>467</v>
      </c>
      <c r="B32" s="421" t="s">
        <v>468</v>
      </c>
      <c r="C32" s="437"/>
    </row>
    <row r="33" spans="1:3">
      <c r="A33" s="436" t="s">
        <v>469</v>
      </c>
      <c r="B33" s="422" t="s">
        <v>470</v>
      </c>
      <c r="C33" s="437"/>
    </row>
    <row r="34" spans="1:3">
      <c r="A34" s="411" t="s">
        <v>471</v>
      </c>
      <c r="B34" s="412"/>
      <c r="C34" s="419"/>
    </row>
    <row r="35" spans="1:3">
      <c r="A35" s="438">
        <v>20</v>
      </c>
      <c r="B35" s="439" t="s">
        <v>472</v>
      </c>
      <c r="C35" s="429">
        <v>210197881.79999998</v>
      </c>
    </row>
    <row r="36" spans="1:3">
      <c r="A36" s="434">
        <v>21</v>
      </c>
      <c r="B36" s="435" t="s">
        <v>473</v>
      </c>
      <c r="C36" s="429">
        <v>1621601633.3835309</v>
      </c>
    </row>
    <row r="37" spans="1:3">
      <c r="A37" s="411" t="s">
        <v>474</v>
      </c>
      <c r="B37" s="412"/>
      <c r="C37" s="419"/>
    </row>
    <row r="38" spans="1:3">
      <c r="A38" s="434">
        <v>22</v>
      </c>
      <c r="B38" s="435" t="s">
        <v>474</v>
      </c>
      <c r="C38" s="476">
        <v>0.12962362486119014</v>
      </c>
    </row>
    <row r="39" spans="1:3">
      <c r="A39" s="411" t="s">
        <v>475</v>
      </c>
      <c r="B39" s="412"/>
      <c r="C39" s="419"/>
    </row>
    <row r="40" spans="1:3">
      <c r="A40" s="440" t="s">
        <v>476</v>
      </c>
      <c r="B40" s="421" t="s">
        <v>477</v>
      </c>
      <c r="C40" s="437"/>
    </row>
    <row r="41" spans="1:3" ht="24">
      <c r="A41" s="441" t="s">
        <v>478</v>
      </c>
      <c r="B41" s="415" t="s">
        <v>479</v>
      </c>
      <c r="C41" s="4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P20" sqref="P2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6" width="13.42578125" style="4" bestFit="1" customWidth="1"/>
    <col min="7" max="7" width="11.710937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479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62">
        <v>43646</v>
      </c>
      <c r="D5" s="463">
        <v>43555</v>
      </c>
      <c r="E5" s="462">
        <v>43465</v>
      </c>
      <c r="F5" s="462">
        <v>43373</v>
      </c>
      <c r="G5" s="464">
        <v>43281</v>
      </c>
    </row>
    <row r="6" spans="1:8">
      <c r="B6" s="254" t="s">
        <v>139</v>
      </c>
      <c r="C6" s="348"/>
      <c r="D6" s="348"/>
      <c r="E6" s="348"/>
      <c r="F6" s="348"/>
      <c r="G6" s="373"/>
    </row>
    <row r="7" spans="1:8">
      <c r="A7" s="13"/>
      <c r="B7" s="255" t="s">
        <v>133</v>
      </c>
      <c r="C7" s="348"/>
      <c r="D7" s="348"/>
      <c r="E7" s="348"/>
      <c r="F7" s="348"/>
      <c r="G7" s="373"/>
    </row>
    <row r="8" spans="1:8" ht="15">
      <c r="A8" s="404">
        <v>1</v>
      </c>
      <c r="B8" s="14" t="s">
        <v>138</v>
      </c>
      <c r="C8" s="15">
        <v>210197881.79999998</v>
      </c>
      <c r="D8" s="16">
        <v>209924565.16999999</v>
      </c>
      <c r="E8" s="16">
        <v>207916637.90359998</v>
      </c>
      <c r="F8" s="16">
        <v>196327317.77559999</v>
      </c>
      <c r="G8" s="17">
        <v>188528761.14989999</v>
      </c>
    </row>
    <row r="9" spans="1:8" ht="15">
      <c r="A9" s="404">
        <v>2</v>
      </c>
      <c r="B9" s="14" t="s">
        <v>137</v>
      </c>
      <c r="C9" s="15">
        <v>210197881.79999998</v>
      </c>
      <c r="D9" s="16">
        <v>209924565.16999999</v>
      </c>
      <c r="E9" s="16">
        <v>207916637.90359998</v>
      </c>
      <c r="F9" s="16">
        <v>196327317.77559999</v>
      </c>
      <c r="G9" s="17">
        <v>188528761.14989999</v>
      </c>
    </row>
    <row r="10" spans="1:8" ht="15">
      <c r="A10" s="404">
        <v>3</v>
      </c>
      <c r="B10" s="14" t="s">
        <v>136</v>
      </c>
      <c r="C10" s="15">
        <v>225806272.84884182</v>
      </c>
      <c r="D10" s="16">
        <v>224305045.36071205</v>
      </c>
      <c r="E10" s="16">
        <v>221980553.73650903</v>
      </c>
      <c r="F10" s="16">
        <v>209132513.19832939</v>
      </c>
      <c r="G10" s="17">
        <v>199865409.81702045</v>
      </c>
    </row>
    <row r="11" spans="1:8" ht="15">
      <c r="A11" s="405"/>
      <c r="B11" s="254" t="s">
        <v>135</v>
      </c>
      <c r="C11" s="348"/>
      <c r="D11" s="348"/>
      <c r="E11" s="348"/>
      <c r="F11" s="348"/>
      <c r="G11" s="373"/>
    </row>
    <row r="12" spans="1:8" ht="15" customHeight="1">
      <c r="A12" s="404">
        <v>4</v>
      </c>
      <c r="B12" s="14" t="s">
        <v>268</v>
      </c>
      <c r="C12" s="337">
        <v>1354642967.9517217</v>
      </c>
      <c r="D12" s="16">
        <v>1243022792.4400394</v>
      </c>
      <c r="E12" s="16">
        <v>1227819485.8264616</v>
      </c>
      <c r="F12" s="16">
        <v>1113866214.8477025</v>
      </c>
      <c r="G12" s="17">
        <v>997805918.02298629</v>
      </c>
    </row>
    <row r="13" spans="1:8" ht="15">
      <c r="A13" s="405"/>
      <c r="B13" s="254" t="s">
        <v>134</v>
      </c>
      <c r="C13" s="348"/>
      <c r="D13" s="348"/>
      <c r="E13" s="348"/>
      <c r="F13" s="348"/>
      <c r="G13" s="373"/>
    </row>
    <row r="14" spans="1:8" s="18" customFormat="1" ht="15">
      <c r="A14" s="404"/>
      <c r="B14" s="255" t="s">
        <v>133</v>
      </c>
      <c r="C14" s="348"/>
      <c r="D14" s="348"/>
      <c r="E14" s="348"/>
      <c r="F14" s="348"/>
      <c r="G14" s="373"/>
    </row>
    <row r="15" spans="1:8" ht="15">
      <c r="A15" s="406">
        <v>5</v>
      </c>
      <c r="B15" s="14" t="str">
        <f>"Common equity Tier 1 ratio &gt;="&amp;'9.1. Capital Requirements'!C19*100&amp;"%"</f>
        <v>Common equity Tier 1 ratio &gt;=8.7569456051088%</v>
      </c>
      <c r="C15" s="506">
        <v>0.15516847374022708</v>
      </c>
      <c r="D15" s="465">
        <v>0.16888231370071702</v>
      </c>
      <c r="E15" s="465">
        <v>0.16933811549964817</v>
      </c>
      <c r="F15" s="465">
        <v>0.17625753897423271</v>
      </c>
      <c r="G15" s="466">
        <v>0.18894331827921357</v>
      </c>
    </row>
    <row r="16" spans="1:8" ht="15" customHeight="1">
      <c r="A16" s="406">
        <v>6</v>
      </c>
      <c r="B16" s="14" t="str">
        <f>"Tier 1 ratio &gt;="&amp;'9.1. Capital Requirements'!C20*100&amp;"%"</f>
        <v>Tier 1 ratio &gt;=10.8497752064015%</v>
      </c>
      <c r="C16" s="507">
        <v>0.15516847374022708</v>
      </c>
      <c r="D16" s="467">
        <v>0.16888231370071702</v>
      </c>
      <c r="E16" s="467">
        <v>0.16933811549964817</v>
      </c>
      <c r="F16" s="467">
        <v>0.17625753897423271</v>
      </c>
      <c r="G16" s="468">
        <v>0.18894331827921357</v>
      </c>
    </row>
    <row r="17" spans="1:7" ht="15">
      <c r="A17" s="406">
        <v>7</v>
      </c>
      <c r="B17" s="14" t="str">
        <f>"Total Regulatory Capital ratio &gt;="&amp;'9.1. Capital Requirements'!C21*100&amp;"%"</f>
        <v>Total Regulatory Capital ratio &gt;=16.3244963704684%</v>
      </c>
      <c r="C17" s="507">
        <v>0.16669061752136108</v>
      </c>
      <c r="D17" s="467">
        <v>0.18045127307794884</v>
      </c>
      <c r="E17" s="467">
        <v>0.18079249946672005</v>
      </c>
      <c r="F17" s="467">
        <v>0.1877537090277254</v>
      </c>
      <c r="G17" s="468">
        <v>0.20030489517743688</v>
      </c>
    </row>
    <row r="18" spans="1:7" ht="15">
      <c r="A18" s="405"/>
      <c r="B18" s="256" t="s">
        <v>132</v>
      </c>
      <c r="C18" s="508"/>
      <c r="D18" s="508"/>
      <c r="E18" s="508"/>
      <c r="F18" s="508"/>
      <c r="G18" s="509"/>
    </row>
    <row r="19" spans="1:7" ht="15" customHeight="1">
      <c r="A19" s="407">
        <v>8</v>
      </c>
      <c r="B19" s="14" t="s">
        <v>131</v>
      </c>
      <c r="C19" s="469">
        <v>7.5940988753890257E-2</v>
      </c>
      <c r="D19" s="470">
        <v>7.5984220434931665E-2</v>
      </c>
      <c r="E19" s="470">
        <v>7.8368089387850878E-2</v>
      </c>
      <c r="F19" s="470">
        <v>7.8104187589757165E-2</v>
      </c>
      <c r="G19" s="471">
        <v>7.7036901215072812E-2</v>
      </c>
    </row>
    <row r="20" spans="1:7" ht="15">
      <c r="A20" s="407">
        <v>9</v>
      </c>
      <c r="B20" s="14" t="s">
        <v>130</v>
      </c>
      <c r="C20" s="469">
        <v>3.6859486558429445E-2</v>
      </c>
      <c r="D20" s="470">
        <v>3.6769033292426312E-2</v>
      </c>
      <c r="E20" s="470">
        <v>3.5090610937669693E-2</v>
      </c>
      <c r="F20" s="470">
        <v>3.4366168971105143E-2</v>
      </c>
      <c r="G20" s="471">
        <v>3.3245239096760554E-2</v>
      </c>
    </row>
    <row r="21" spans="1:7" ht="15">
      <c r="A21" s="407">
        <v>10</v>
      </c>
      <c r="B21" s="14" t="s">
        <v>129</v>
      </c>
      <c r="C21" s="469">
        <v>2.3658601903984815E-2</v>
      </c>
      <c r="D21" s="470">
        <v>2.4997713503312775E-2</v>
      </c>
      <c r="E21" s="470">
        <v>3.1461724552654641E-2</v>
      </c>
      <c r="F21" s="470">
        <v>3.3852072924763985E-2</v>
      </c>
      <c r="G21" s="471">
        <v>3.4335787043946166E-2</v>
      </c>
    </row>
    <row r="22" spans="1:7" ht="15">
      <c r="A22" s="407">
        <v>11</v>
      </c>
      <c r="B22" s="14" t="s">
        <v>128</v>
      </c>
      <c r="C22" s="469">
        <v>3.9081502195460818E-2</v>
      </c>
      <c r="D22" s="470">
        <v>3.921518714250536E-2</v>
      </c>
      <c r="E22" s="470">
        <v>4.3277478450181192E-2</v>
      </c>
      <c r="F22" s="470">
        <v>4.3738018618652022E-2</v>
      </c>
      <c r="G22" s="471">
        <v>4.3791662118312258E-2</v>
      </c>
    </row>
    <row r="23" spans="1:7" ht="15">
      <c r="A23" s="407">
        <v>12</v>
      </c>
      <c r="B23" s="14" t="s">
        <v>273</v>
      </c>
      <c r="C23" s="469">
        <v>8.8224157700059289E-3</v>
      </c>
      <c r="D23" s="470">
        <v>6.4927878416268497E-3</v>
      </c>
      <c r="E23" s="470">
        <v>2.865169487050399E-2</v>
      </c>
      <c r="F23" s="470">
        <v>2.6187202272136337E-2</v>
      </c>
      <c r="G23" s="471">
        <v>2.7310911771382874E-2</v>
      </c>
    </row>
    <row r="24" spans="1:7" ht="15">
      <c r="A24" s="407">
        <v>13</v>
      </c>
      <c r="B24" s="14" t="s">
        <v>274</v>
      </c>
      <c r="C24" s="469">
        <v>5.6594468017330063E-2</v>
      </c>
      <c r="D24" s="470">
        <v>4.0940796990077043E-2</v>
      </c>
      <c r="E24" s="470">
        <v>0.17643253083622418</v>
      </c>
      <c r="F24" s="470">
        <v>0.15969965531778549</v>
      </c>
      <c r="G24" s="471">
        <v>0.16548233279919716</v>
      </c>
    </row>
    <row r="25" spans="1:7" ht="15">
      <c r="A25" s="405"/>
      <c r="B25" s="256" t="s">
        <v>353</v>
      </c>
      <c r="C25" s="508"/>
      <c r="D25" s="508"/>
      <c r="E25" s="508"/>
      <c r="F25" s="508"/>
      <c r="G25" s="509"/>
    </row>
    <row r="26" spans="1:7" ht="15">
      <c r="A26" s="407">
        <v>14</v>
      </c>
      <c r="B26" s="14" t="s">
        <v>127</v>
      </c>
      <c r="C26" s="469">
        <v>6.1735153385548892E-2</v>
      </c>
      <c r="D26" s="470">
        <v>5.1365467993012871E-2</v>
      </c>
      <c r="E26" s="470">
        <v>3.7616392189984187E-2</v>
      </c>
      <c r="F26" s="470">
        <v>4.3636169586635083E-2</v>
      </c>
      <c r="G26" s="471">
        <v>4.3635759723426877E-2</v>
      </c>
    </row>
    <row r="27" spans="1:7" ht="15" customHeight="1">
      <c r="A27" s="407">
        <v>15</v>
      </c>
      <c r="B27" s="14" t="s">
        <v>126</v>
      </c>
      <c r="C27" s="469">
        <v>4.4811190972136233E-2</v>
      </c>
      <c r="D27" s="470">
        <v>4.2657769061922722E-2</v>
      </c>
      <c r="E27" s="470">
        <v>3.7622163075962334E-2</v>
      </c>
      <c r="F27" s="470">
        <v>4.1995041136196044E-2</v>
      </c>
      <c r="G27" s="471">
        <v>4.4171314808724299E-2</v>
      </c>
    </row>
    <row r="28" spans="1:7" ht="15">
      <c r="A28" s="407">
        <v>16</v>
      </c>
      <c r="B28" s="14" t="s">
        <v>125</v>
      </c>
      <c r="C28" s="469">
        <v>0.63594775124018077</v>
      </c>
      <c r="D28" s="470">
        <v>0.63382651535182211</v>
      </c>
      <c r="E28" s="470">
        <v>0.6305399913877463</v>
      </c>
      <c r="F28" s="470">
        <v>0.65689633506682654</v>
      </c>
      <c r="G28" s="471">
        <v>0.63930391514887086</v>
      </c>
    </row>
    <row r="29" spans="1:7" ht="15" customHeight="1">
      <c r="A29" s="407">
        <v>17</v>
      </c>
      <c r="B29" s="14" t="s">
        <v>124</v>
      </c>
      <c r="C29" s="469">
        <v>0.56707310144366196</v>
      </c>
      <c r="D29" s="470">
        <v>0.5616304094212704</v>
      </c>
      <c r="E29" s="470">
        <v>0.57228772317317134</v>
      </c>
      <c r="F29" s="470">
        <v>0.57520453523023041</v>
      </c>
      <c r="G29" s="471">
        <v>0.58203727548934747</v>
      </c>
    </row>
    <row r="30" spans="1:7" ht="15">
      <c r="A30" s="407">
        <v>18</v>
      </c>
      <c r="B30" s="14" t="s">
        <v>123</v>
      </c>
      <c r="C30" s="469">
        <v>3.5633842070909527E-2</v>
      </c>
      <c r="D30" s="470">
        <v>1.7273363159113694E-2</v>
      </c>
      <c r="E30" s="470">
        <v>0.16269619276535946</v>
      </c>
      <c r="F30" s="470">
        <v>0.12094314630074871</v>
      </c>
      <c r="G30" s="471">
        <v>-9.3635834371846459E-4</v>
      </c>
    </row>
    <row r="31" spans="1:7" ht="15" customHeight="1">
      <c r="A31" s="405"/>
      <c r="B31" s="256" t="s">
        <v>354</v>
      </c>
      <c r="C31" s="508"/>
      <c r="D31" s="508"/>
      <c r="E31" s="508"/>
      <c r="F31" s="508"/>
      <c r="G31" s="509"/>
    </row>
    <row r="32" spans="1:7" ht="15" customHeight="1">
      <c r="A32" s="407">
        <v>19</v>
      </c>
      <c r="B32" s="14" t="s">
        <v>122</v>
      </c>
      <c r="C32" s="506">
        <v>0.31966287607294513</v>
      </c>
      <c r="D32" s="465">
        <v>0.29841612350315833</v>
      </c>
      <c r="E32" s="465">
        <v>0.30380043698047682</v>
      </c>
      <c r="F32" s="465">
        <v>0.22216798637936463</v>
      </c>
      <c r="G32" s="466">
        <v>0.28986743013800187</v>
      </c>
    </row>
    <row r="33" spans="1:7" ht="15" customHeight="1">
      <c r="A33" s="407">
        <v>20</v>
      </c>
      <c r="B33" s="14" t="s">
        <v>121</v>
      </c>
      <c r="C33" s="506">
        <v>0.6868560771496518</v>
      </c>
      <c r="D33" s="465">
        <v>0.69071091957128494</v>
      </c>
      <c r="E33" s="465">
        <v>0.69731021771532631</v>
      </c>
      <c r="F33" s="465">
        <v>0.70479456578578514</v>
      </c>
      <c r="G33" s="466">
        <v>0.72674256958572669</v>
      </c>
    </row>
    <row r="34" spans="1:7" ht="15" customHeight="1">
      <c r="A34" s="407">
        <v>21</v>
      </c>
      <c r="B34" s="14" t="s">
        <v>120</v>
      </c>
      <c r="C34" s="506">
        <v>0.23356354242549265</v>
      </c>
      <c r="D34" s="465">
        <v>0.2457060145826058</v>
      </c>
      <c r="E34" s="465">
        <v>0.26597819226064201</v>
      </c>
      <c r="F34" s="465">
        <v>0.19301396396115966</v>
      </c>
      <c r="G34" s="466">
        <v>0.20938541124840987</v>
      </c>
    </row>
    <row r="35" spans="1:7" ht="15" customHeight="1">
      <c r="A35" s="408"/>
      <c r="B35" s="256" t="s">
        <v>397</v>
      </c>
      <c r="C35" s="348"/>
      <c r="D35" s="348"/>
      <c r="E35" s="348"/>
      <c r="F35" s="348"/>
      <c r="G35" s="373"/>
    </row>
    <row r="36" spans="1:7" ht="15">
      <c r="A36" s="407">
        <v>22</v>
      </c>
      <c r="B36" s="14" t="s">
        <v>380</v>
      </c>
      <c r="C36" s="482">
        <v>425348002.45933306</v>
      </c>
      <c r="D36" s="19">
        <v>369765654.24648392</v>
      </c>
      <c r="E36" s="19">
        <v>385346440.77729994</v>
      </c>
      <c r="F36" s="19">
        <v>272594785.56492501</v>
      </c>
      <c r="G36" s="20">
        <v>307246026.69032496</v>
      </c>
    </row>
    <row r="37" spans="1:7" ht="15" customHeight="1">
      <c r="A37" s="407">
        <v>23</v>
      </c>
      <c r="B37" s="14" t="s">
        <v>392</v>
      </c>
      <c r="C37" s="482">
        <v>211554191.77801499</v>
      </c>
      <c r="D37" s="19">
        <v>210151384.32850733</v>
      </c>
      <c r="E37" s="19">
        <v>225044412.07161105</v>
      </c>
      <c r="F37" s="19">
        <v>201578254.99856251</v>
      </c>
      <c r="G37" s="20">
        <v>240418527.33692402</v>
      </c>
    </row>
    <row r="38" spans="1:7" ht="15.75" thickBot="1">
      <c r="A38" s="409">
        <v>24</v>
      </c>
      <c r="B38" s="257" t="s">
        <v>381</v>
      </c>
      <c r="C38" s="483">
        <v>2.0105865021367819</v>
      </c>
      <c r="D38" s="472">
        <v>1.759520430607626</v>
      </c>
      <c r="E38" s="472">
        <v>1.7123128596264787</v>
      </c>
      <c r="F38" s="472">
        <v>1.3523025366345638</v>
      </c>
      <c r="G38" s="473">
        <v>1.2779631840093109</v>
      </c>
    </row>
    <row r="39" spans="1:7">
      <c r="A39" s="21"/>
    </row>
    <row r="40" spans="1:7">
      <c r="B40" s="339"/>
    </row>
    <row r="41" spans="1:7" ht="51">
      <c r="B41" s="339" t="s">
        <v>396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479">
        <v>43646</v>
      </c>
    </row>
    <row r="3" spans="1:8">
      <c r="A3" s="2"/>
    </row>
    <row r="4" spans="1:8" ht="15" thickBot="1">
      <c r="A4" s="22" t="s">
        <v>32</v>
      </c>
      <c r="B4" s="23" t="s">
        <v>33</v>
      </c>
      <c r="C4" s="22"/>
      <c r="D4" s="24"/>
      <c r="E4" s="24"/>
      <c r="F4" s="25"/>
      <c r="G4" s="25"/>
      <c r="H4" s="26" t="s">
        <v>73</v>
      </c>
    </row>
    <row r="5" spans="1:8">
      <c r="A5" s="27"/>
      <c r="B5" s="28"/>
      <c r="C5" s="516" t="s">
        <v>68</v>
      </c>
      <c r="D5" s="517"/>
      <c r="E5" s="518"/>
      <c r="F5" s="516" t="s">
        <v>72</v>
      </c>
      <c r="G5" s="517"/>
      <c r="H5" s="519"/>
    </row>
    <row r="6" spans="1:8">
      <c r="A6" s="29" t="s">
        <v>6</v>
      </c>
      <c r="B6" s="30" t="s">
        <v>34</v>
      </c>
      <c r="C6" s="31" t="s">
        <v>69</v>
      </c>
      <c r="D6" s="31" t="s">
        <v>70</v>
      </c>
      <c r="E6" s="31" t="s">
        <v>71</v>
      </c>
      <c r="F6" s="31" t="s">
        <v>69</v>
      </c>
      <c r="G6" s="31" t="s">
        <v>70</v>
      </c>
      <c r="H6" s="32" t="s">
        <v>71</v>
      </c>
    </row>
    <row r="7" spans="1:8">
      <c r="A7" s="29">
        <v>1</v>
      </c>
      <c r="B7" s="33" t="s">
        <v>35</v>
      </c>
      <c r="C7" s="34">
        <v>15870649.57</v>
      </c>
      <c r="D7" s="34">
        <v>22057897.6283</v>
      </c>
      <c r="E7" s="35">
        <v>37928547.198300004</v>
      </c>
      <c r="F7" s="36">
        <v>13857124.119999999</v>
      </c>
      <c r="G7" s="37">
        <v>16416479.5614</v>
      </c>
      <c r="H7" s="38">
        <v>30273603.681400001</v>
      </c>
    </row>
    <row r="8" spans="1:8">
      <c r="A8" s="29">
        <v>2</v>
      </c>
      <c r="B8" s="33" t="s">
        <v>36</v>
      </c>
      <c r="C8" s="34">
        <v>25656300.550000001</v>
      </c>
      <c r="D8" s="34">
        <v>223699665.8163</v>
      </c>
      <c r="E8" s="35">
        <v>249355966.36630002</v>
      </c>
      <c r="F8" s="36">
        <v>6672798.0999999996</v>
      </c>
      <c r="G8" s="37">
        <v>154622009.2383</v>
      </c>
      <c r="H8" s="38">
        <v>161294807.33829999</v>
      </c>
    </row>
    <row r="9" spans="1:8">
      <c r="A9" s="29">
        <v>3</v>
      </c>
      <c r="B9" s="33" t="s">
        <v>37</v>
      </c>
      <c r="C9" s="34">
        <v>10258721.619999999</v>
      </c>
      <c r="D9" s="34">
        <v>24214798.177299999</v>
      </c>
      <c r="E9" s="35">
        <v>34473519.797299996</v>
      </c>
      <c r="F9" s="36">
        <v>623871.6</v>
      </c>
      <c r="G9" s="37">
        <v>39908427.186900005</v>
      </c>
      <c r="H9" s="38">
        <v>40532298.786900006</v>
      </c>
    </row>
    <row r="10" spans="1:8">
      <c r="A10" s="29">
        <v>4</v>
      </c>
      <c r="B10" s="33" t="s">
        <v>38</v>
      </c>
      <c r="C10" s="34">
        <v>0</v>
      </c>
      <c r="D10" s="34">
        <v>0</v>
      </c>
      <c r="E10" s="35">
        <v>0</v>
      </c>
      <c r="F10" s="36">
        <v>0</v>
      </c>
      <c r="G10" s="37">
        <v>0</v>
      </c>
      <c r="H10" s="38">
        <v>0</v>
      </c>
    </row>
    <row r="11" spans="1:8">
      <c r="A11" s="29">
        <v>5</v>
      </c>
      <c r="B11" s="33" t="s">
        <v>39</v>
      </c>
      <c r="C11" s="34">
        <v>199917743.81999999</v>
      </c>
      <c r="D11" s="34">
        <v>5622652</v>
      </c>
      <c r="E11" s="35">
        <v>205540395.81999999</v>
      </c>
      <c r="F11" s="36">
        <v>150702964.31999999</v>
      </c>
      <c r="G11" s="37">
        <v>0</v>
      </c>
      <c r="H11" s="38">
        <v>150702964.31999999</v>
      </c>
    </row>
    <row r="12" spans="1:8">
      <c r="A12" s="29">
        <v>6.1</v>
      </c>
      <c r="B12" s="39" t="s">
        <v>40</v>
      </c>
      <c r="C12" s="34">
        <v>344811273.32999998</v>
      </c>
      <c r="D12" s="34">
        <v>602336490.49960005</v>
      </c>
      <c r="E12" s="35">
        <v>947147763.8296001</v>
      </c>
      <c r="F12" s="36">
        <v>283452203.01999998</v>
      </c>
      <c r="G12" s="37">
        <v>502395536.7385</v>
      </c>
      <c r="H12" s="38">
        <v>785847739.75849998</v>
      </c>
    </row>
    <row r="13" spans="1:8">
      <c r="A13" s="29">
        <v>6.2</v>
      </c>
      <c r="B13" s="39" t="s">
        <v>41</v>
      </c>
      <c r="C13" s="34">
        <v>-11161393.138400001</v>
      </c>
      <c r="D13" s="34">
        <v>-31281426.185399998</v>
      </c>
      <c r="E13" s="35">
        <v>-42442819.323799998</v>
      </c>
      <c r="F13" s="36">
        <v>-9510796.2051814497</v>
      </c>
      <c r="G13" s="37">
        <v>-25201131.699415699</v>
      </c>
      <c r="H13" s="38">
        <v>-34711927.904597148</v>
      </c>
    </row>
    <row r="14" spans="1:8">
      <c r="A14" s="29">
        <v>6</v>
      </c>
      <c r="B14" s="33" t="s">
        <v>42</v>
      </c>
      <c r="C14" s="35">
        <v>333649880.19159997</v>
      </c>
      <c r="D14" s="35">
        <v>571055064.31420004</v>
      </c>
      <c r="E14" s="35">
        <v>904704944.50580001</v>
      </c>
      <c r="F14" s="35">
        <v>273941406.8148185</v>
      </c>
      <c r="G14" s="35">
        <v>477194405.03908432</v>
      </c>
      <c r="H14" s="38">
        <v>751135811.85390282</v>
      </c>
    </row>
    <row r="15" spans="1:8">
      <c r="A15" s="29">
        <v>7</v>
      </c>
      <c r="B15" s="33" t="s">
        <v>43</v>
      </c>
      <c r="C15" s="34">
        <v>7325712.71</v>
      </c>
      <c r="D15" s="34">
        <v>3240513.7419999992</v>
      </c>
      <c r="E15" s="35">
        <v>10566226.452</v>
      </c>
      <c r="F15" s="36">
        <v>4975095.55</v>
      </c>
      <c r="G15" s="37">
        <v>2809963.1347999997</v>
      </c>
      <c r="H15" s="38">
        <v>7785058.684799999</v>
      </c>
    </row>
    <row r="16" spans="1:8">
      <c r="A16" s="29">
        <v>8</v>
      </c>
      <c r="B16" s="33" t="s">
        <v>201</v>
      </c>
      <c r="C16" s="34">
        <v>8048305.1299999999</v>
      </c>
      <c r="D16" s="34">
        <v>0</v>
      </c>
      <c r="E16" s="35">
        <v>8048305.1299999999</v>
      </c>
      <c r="F16" s="36">
        <v>9506263.0720000006</v>
      </c>
      <c r="G16" s="37">
        <v>0</v>
      </c>
      <c r="H16" s="38">
        <v>9506263.0720000006</v>
      </c>
    </row>
    <row r="17" spans="1:8">
      <c r="A17" s="29">
        <v>9</v>
      </c>
      <c r="B17" s="33" t="s">
        <v>44</v>
      </c>
      <c r="C17" s="34">
        <v>9362704.2200000007</v>
      </c>
      <c r="D17" s="34">
        <v>0</v>
      </c>
      <c r="E17" s="35">
        <v>9362704.2200000007</v>
      </c>
      <c r="F17" s="36">
        <v>4362704.66</v>
      </c>
      <c r="G17" s="37">
        <v>0</v>
      </c>
      <c r="H17" s="38">
        <v>4362704.66</v>
      </c>
    </row>
    <row r="18" spans="1:8">
      <c r="A18" s="29">
        <v>10</v>
      </c>
      <c r="B18" s="33" t="s">
        <v>45</v>
      </c>
      <c r="C18" s="34">
        <v>31381804.27</v>
      </c>
      <c r="D18" s="34">
        <v>0</v>
      </c>
      <c r="E18" s="35">
        <v>31381804.27</v>
      </c>
      <c r="F18" s="36">
        <v>23862282.34</v>
      </c>
      <c r="G18" s="37">
        <v>0</v>
      </c>
      <c r="H18" s="38">
        <v>23862282.34</v>
      </c>
    </row>
    <row r="19" spans="1:8">
      <c r="A19" s="29">
        <v>11</v>
      </c>
      <c r="B19" s="33" t="s">
        <v>46</v>
      </c>
      <c r="C19" s="34">
        <v>8261859.9853999997</v>
      </c>
      <c r="D19" s="34">
        <v>1168779.8481000001</v>
      </c>
      <c r="E19" s="35">
        <v>9430639.8334999997</v>
      </c>
      <c r="F19" s="36">
        <v>7971442.4952000007</v>
      </c>
      <c r="G19" s="37">
        <v>420204.553816</v>
      </c>
      <c r="H19" s="38">
        <v>8391647.0490160007</v>
      </c>
    </row>
    <row r="20" spans="1:8">
      <c r="A20" s="29">
        <v>12</v>
      </c>
      <c r="B20" s="41" t="s">
        <v>47</v>
      </c>
      <c r="C20" s="35">
        <v>649733682.06699991</v>
      </c>
      <c r="D20" s="35">
        <v>851059371.52620006</v>
      </c>
      <c r="E20" s="35">
        <v>1500793053.5932</v>
      </c>
      <c r="F20" s="35">
        <v>496475953.0720185</v>
      </c>
      <c r="G20" s="35">
        <v>691371488.71430039</v>
      </c>
      <c r="H20" s="38">
        <v>1187847441.7863188</v>
      </c>
    </row>
    <row r="21" spans="1:8">
      <c r="A21" s="29"/>
      <c r="B21" s="30" t="s">
        <v>48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49</v>
      </c>
      <c r="C22" s="34">
        <v>10001144.460000001</v>
      </c>
      <c r="D22" s="34">
        <v>3265700</v>
      </c>
      <c r="E22" s="35">
        <v>13266844.460000001</v>
      </c>
      <c r="F22" s="36">
        <v>25001144.460000001</v>
      </c>
      <c r="G22" s="37">
        <v>33096600</v>
      </c>
      <c r="H22" s="38">
        <v>58097744.460000001</v>
      </c>
    </row>
    <row r="23" spans="1:8">
      <c r="A23" s="29">
        <v>14</v>
      </c>
      <c r="B23" s="33" t="s">
        <v>50</v>
      </c>
      <c r="C23" s="34">
        <v>128416240.92</v>
      </c>
      <c r="D23" s="34">
        <v>85607775.326900005</v>
      </c>
      <c r="E23" s="35">
        <v>214024016.24690002</v>
      </c>
      <c r="F23" s="36">
        <v>79437085.999999985</v>
      </c>
      <c r="G23" s="37">
        <v>53826908.156499997</v>
      </c>
      <c r="H23" s="38">
        <v>133263994.15649998</v>
      </c>
    </row>
    <row r="24" spans="1:8">
      <c r="A24" s="29">
        <v>15</v>
      </c>
      <c r="B24" s="33" t="s">
        <v>51</v>
      </c>
      <c r="C24" s="34">
        <v>47069888.340000004</v>
      </c>
      <c r="D24" s="34">
        <v>89436637.457900003</v>
      </c>
      <c r="E24" s="35">
        <v>136506525.79790002</v>
      </c>
      <c r="F24" s="36">
        <v>42658100.710000001</v>
      </c>
      <c r="G24" s="37">
        <v>72795830.232299998</v>
      </c>
      <c r="H24" s="38">
        <v>115453930.94229999</v>
      </c>
    </row>
    <row r="25" spans="1:8">
      <c r="A25" s="29">
        <v>16</v>
      </c>
      <c r="B25" s="33" t="s">
        <v>52</v>
      </c>
      <c r="C25" s="34">
        <v>103464788.69000001</v>
      </c>
      <c r="D25" s="34">
        <v>316068829.97969997</v>
      </c>
      <c r="E25" s="35">
        <v>419533618.66969997</v>
      </c>
      <c r="F25" s="36">
        <v>72451848.629999995</v>
      </c>
      <c r="G25" s="37">
        <v>301945962.21239996</v>
      </c>
      <c r="H25" s="38">
        <v>374397810.84239995</v>
      </c>
    </row>
    <row r="26" spans="1:8">
      <c r="A26" s="29">
        <v>17</v>
      </c>
      <c r="B26" s="33" t="s">
        <v>53</v>
      </c>
      <c r="C26" s="42">
        <v>0</v>
      </c>
      <c r="D26" s="42">
        <v>0</v>
      </c>
      <c r="E26" s="35">
        <v>0</v>
      </c>
      <c r="F26" s="43"/>
      <c r="G26" s="44"/>
      <c r="H26" s="38">
        <v>0</v>
      </c>
    </row>
    <row r="27" spans="1:8">
      <c r="A27" s="29">
        <v>18</v>
      </c>
      <c r="B27" s="33" t="s">
        <v>54</v>
      </c>
      <c r="C27" s="34">
        <v>99886000</v>
      </c>
      <c r="D27" s="34">
        <v>366460485.99629998</v>
      </c>
      <c r="E27" s="35">
        <v>466346485.99629998</v>
      </c>
      <c r="F27" s="36">
        <v>40000000</v>
      </c>
      <c r="G27" s="37">
        <v>248594015.4928</v>
      </c>
      <c r="H27" s="38">
        <v>288594015.4928</v>
      </c>
    </row>
    <row r="28" spans="1:8">
      <c r="A28" s="29">
        <v>19</v>
      </c>
      <c r="B28" s="33" t="s">
        <v>55</v>
      </c>
      <c r="C28" s="34">
        <v>2379619.09</v>
      </c>
      <c r="D28" s="34">
        <v>12682158.6379</v>
      </c>
      <c r="E28" s="35">
        <v>15061777.7279</v>
      </c>
      <c r="F28" s="36">
        <v>1489432.6400000001</v>
      </c>
      <c r="G28" s="37">
        <v>8075575.6958999997</v>
      </c>
      <c r="H28" s="38">
        <v>9565008.3358999994</v>
      </c>
    </row>
    <row r="29" spans="1:8">
      <c r="A29" s="29">
        <v>20</v>
      </c>
      <c r="B29" s="33" t="s">
        <v>56</v>
      </c>
      <c r="C29" s="34">
        <v>9400591.9600000009</v>
      </c>
      <c r="D29" s="34">
        <v>5202461.3981999997</v>
      </c>
      <c r="E29" s="35">
        <v>14603053.358200001</v>
      </c>
      <c r="F29" s="36">
        <v>9446880.5398036893</v>
      </c>
      <c r="G29" s="37">
        <v>1032904.22289317</v>
      </c>
      <c r="H29" s="38">
        <v>10479784.762696858</v>
      </c>
    </row>
    <row r="30" spans="1:8">
      <c r="A30" s="29">
        <v>21</v>
      </c>
      <c r="B30" s="33" t="s">
        <v>57</v>
      </c>
      <c r="C30" s="34">
        <v>0</v>
      </c>
      <c r="D30" s="34">
        <v>0</v>
      </c>
      <c r="E30" s="35">
        <v>0</v>
      </c>
      <c r="F30" s="36">
        <v>0</v>
      </c>
      <c r="G30" s="37">
        <v>0</v>
      </c>
      <c r="H30" s="38">
        <v>0</v>
      </c>
    </row>
    <row r="31" spans="1:8">
      <c r="A31" s="29">
        <v>22</v>
      </c>
      <c r="B31" s="41" t="s">
        <v>58</v>
      </c>
      <c r="C31" s="35">
        <v>400618273.45999998</v>
      </c>
      <c r="D31" s="35">
        <v>878724048.79689991</v>
      </c>
      <c r="E31" s="35">
        <v>1279342322.2568998</v>
      </c>
      <c r="F31" s="35">
        <v>270484492.97980368</v>
      </c>
      <c r="G31" s="35">
        <v>719367796.01279306</v>
      </c>
      <c r="H31" s="38">
        <v>989852288.99259675</v>
      </c>
    </row>
    <row r="32" spans="1:8">
      <c r="A32" s="29"/>
      <c r="B32" s="30" t="s">
        <v>59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60</v>
      </c>
      <c r="C33" s="34">
        <v>16137647</v>
      </c>
      <c r="D33" s="42">
        <v>0</v>
      </c>
      <c r="E33" s="35">
        <v>16137647</v>
      </c>
      <c r="F33" s="36">
        <v>16096897</v>
      </c>
      <c r="G33" s="44">
        <v>0</v>
      </c>
      <c r="H33" s="38">
        <v>16096897</v>
      </c>
    </row>
    <row r="34" spans="1:8">
      <c r="A34" s="29">
        <v>24</v>
      </c>
      <c r="B34" s="33" t="s">
        <v>61</v>
      </c>
      <c r="C34" s="34">
        <v>0</v>
      </c>
      <c r="D34" s="42">
        <v>0</v>
      </c>
      <c r="E34" s="35">
        <v>0</v>
      </c>
      <c r="F34" s="36">
        <v>0</v>
      </c>
      <c r="G34" s="44">
        <v>0</v>
      </c>
      <c r="H34" s="38">
        <v>0</v>
      </c>
    </row>
    <row r="35" spans="1:8">
      <c r="A35" s="29">
        <v>25</v>
      </c>
      <c r="B35" s="40" t="s">
        <v>62</v>
      </c>
      <c r="C35" s="34">
        <v>0</v>
      </c>
      <c r="D35" s="42">
        <v>0</v>
      </c>
      <c r="E35" s="35">
        <v>0</v>
      </c>
      <c r="F35" s="36">
        <v>0</v>
      </c>
      <c r="G35" s="44">
        <v>0</v>
      </c>
      <c r="H35" s="38">
        <v>0</v>
      </c>
    </row>
    <row r="36" spans="1:8">
      <c r="A36" s="29">
        <v>26</v>
      </c>
      <c r="B36" s="33" t="s">
        <v>63</v>
      </c>
      <c r="C36" s="34">
        <v>75783642.799999997</v>
      </c>
      <c r="D36" s="42">
        <v>0</v>
      </c>
      <c r="E36" s="35">
        <v>75783642.799999997</v>
      </c>
      <c r="F36" s="36">
        <v>75284047.799999997</v>
      </c>
      <c r="G36" s="44">
        <v>0</v>
      </c>
      <c r="H36" s="38">
        <v>75284047.799999997</v>
      </c>
    </row>
    <row r="37" spans="1:8">
      <c r="A37" s="29">
        <v>27</v>
      </c>
      <c r="B37" s="33" t="s">
        <v>64</v>
      </c>
      <c r="C37" s="34">
        <v>113629627.99000001</v>
      </c>
      <c r="D37" s="42">
        <v>0</v>
      </c>
      <c r="E37" s="35">
        <v>113629627.99000001</v>
      </c>
      <c r="F37" s="36">
        <v>82128715.530000001</v>
      </c>
      <c r="G37" s="44">
        <v>0</v>
      </c>
      <c r="H37" s="38">
        <v>82128715.530000001</v>
      </c>
    </row>
    <row r="38" spans="1:8">
      <c r="A38" s="29">
        <v>28</v>
      </c>
      <c r="B38" s="33" t="s">
        <v>65</v>
      </c>
      <c r="C38" s="34">
        <v>6246578.2699999958</v>
      </c>
      <c r="D38" s="42">
        <v>0</v>
      </c>
      <c r="E38" s="35">
        <v>6246578.2699999958</v>
      </c>
      <c r="F38" s="36">
        <v>15883837.269899998</v>
      </c>
      <c r="G38" s="44">
        <v>0</v>
      </c>
      <c r="H38" s="38">
        <v>15883837.269899998</v>
      </c>
    </row>
    <row r="39" spans="1:8">
      <c r="A39" s="29">
        <v>29</v>
      </c>
      <c r="B39" s="33" t="s">
        <v>66</v>
      </c>
      <c r="C39" s="34">
        <v>9653235.25</v>
      </c>
      <c r="D39" s="42">
        <v>0</v>
      </c>
      <c r="E39" s="35">
        <v>9653235.25</v>
      </c>
      <c r="F39" s="36">
        <v>8601655.1899999995</v>
      </c>
      <c r="G39" s="44">
        <v>0</v>
      </c>
      <c r="H39" s="38">
        <v>8601655.1899999995</v>
      </c>
    </row>
    <row r="40" spans="1:8">
      <c r="A40" s="29">
        <v>30</v>
      </c>
      <c r="B40" s="305" t="s">
        <v>269</v>
      </c>
      <c r="C40" s="34">
        <v>221450731.31</v>
      </c>
      <c r="D40" s="42">
        <v>0</v>
      </c>
      <c r="E40" s="35">
        <v>221450731.31</v>
      </c>
      <c r="F40" s="36">
        <v>197995152.78989998</v>
      </c>
      <c r="G40" s="44">
        <v>0</v>
      </c>
      <c r="H40" s="38">
        <v>197995152.78989998</v>
      </c>
    </row>
    <row r="41" spans="1:8" ht="15" thickBot="1">
      <c r="A41" s="46">
        <v>31</v>
      </c>
      <c r="B41" s="47" t="s">
        <v>67</v>
      </c>
      <c r="C41" s="48">
        <v>622069004.76999998</v>
      </c>
      <c r="D41" s="48">
        <v>878724048.79689991</v>
      </c>
      <c r="E41" s="48">
        <v>1500793053.5668998</v>
      </c>
      <c r="F41" s="48">
        <v>468479645.76970363</v>
      </c>
      <c r="G41" s="48">
        <v>719367796.01279306</v>
      </c>
      <c r="H41" s="49">
        <v>1187847441.7824967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479"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196</v>
      </c>
      <c r="B4" s="258" t="s">
        <v>22</v>
      </c>
      <c r="C4" s="22"/>
      <c r="D4" s="24"/>
      <c r="E4" s="24"/>
      <c r="F4" s="25"/>
      <c r="G4" s="25"/>
      <c r="H4" s="53" t="s">
        <v>73</v>
      </c>
    </row>
    <row r="5" spans="1:8">
      <c r="A5" s="54" t="s">
        <v>6</v>
      </c>
      <c r="B5" s="55"/>
      <c r="C5" s="516" t="s">
        <v>68</v>
      </c>
      <c r="D5" s="517"/>
      <c r="E5" s="518"/>
      <c r="F5" s="516" t="s">
        <v>72</v>
      </c>
      <c r="G5" s="517"/>
      <c r="H5" s="519"/>
    </row>
    <row r="6" spans="1:8">
      <c r="A6" s="56" t="s">
        <v>6</v>
      </c>
      <c r="B6" s="57"/>
      <c r="C6" s="58" t="s">
        <v>69</v>
      </c>
      <c r="D6" s="58" t="s">
        <v>70</v>
      </c>
      <c r="E6" s="58" t="s">
        <v>71</v>
      </c>
      <c r="F6" s="58" t="s">
        <v>69</v>
      </c>
      <c r="G6" s="58" t="s">
        <v>70</v>
      </c>
      <c r="H6" s="59" t="s">
        <v>71</v>
      </c>
    </row>
    <row r="7" spans="1:8">
      <c r="A7" s="60"/>
      <c r="B7" s="258" t="s">
        <v>195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194</v>
      </c>
      <c r="C8" s="61">
        <v>786374.37</v>
      </c>
      <c r="D8" s="61">
        <v>679724.34</v>
      </c>
      <c r="E8" s="64">
        <v>1466098.71</v>
      </c>
      <c r="F8" s="61">
        <v>333212.75</v>
      </c>
      <c r="G8" s="61">
        <v>671660.29</v>
      </c>
      <c r="H8" s="65">
        <v>1004873.04</v>
      </c>
    </row>
    <row r="9" spans="1:8">
      <c r="A9" s="60">
        <v>2</v>
      </c>
      <c r="B9" s="63" t="s">
        <v>193</v>
      </c>
      <c r="C9" s="66">
        <v>18839365.969999999</v>
      </c>
      <c r="D9" s="66">
        <v>22559948.200000003</v>
      </c>
      <c r="E9" s="64">
        <v>41399314.170000002</v>
      </c>
      <c r="F9" s="66">
        <v>14255113.327099998</v>
      </c>
      <c r="G9" s="66">
        <v>22014488.574199997</v>
      </c>
      <c r="H9" s="65">
        <v>36269601.901299998</v>
      </c>
    </row>
    <row r="10" spans="1:8">
      <c r="A10" s="60">
        <v>2.1</v>
      </c>
      <c r="B10" s="67" t="s">
        <v>192</v>
      </c>
      <c r="C10" s="61">
        <v>0</v>
      </c>
      <c r="D10" s="61">
        <v>0</v>
      </c>
      <c r="E10" s="64">
        <v>0</v>
      </c>
      <c r="F10" s="61">
        <v>204309.96</v>
      </c>
      <c r="G10" s="61"/>
      <c r="H10" s="65">
        <v>204309.96</v>
      </c>
    </row>
    <row r="11" spans="1:8">
      <c r="A11" s="60">
        <v>2.2000000000000002</v>
      </c>
      <c r="B11" s="67" t="s">
        <v>191</v>
      </c>
      <c r="C11" s="61">
        <v>2793127.2</v>
      </c>
      <c r="D11" s="61">
        <v>10200120.93</v>
      </c>
      <c r="E11" s="64">
        <v>12993248.129999999</v>
      </c>
      <c r="F11" s="61">
        <v>2190135.9717000001</v>
      </c>
      <c r="G11" s="61">
        <v>9723004.3959999997</v>
      </c>
      <c r="H11" s="65">
        <v>11913140.367699999</v>
      </c>
    </row>
    <row r="12" spans="1:8">
      <c r="A12" s="60">
        <v>2.2999999999999998</v>
      </c>
      <c r="B12" s="67" t="s">
        <v>190</v>
      </c>
      <c r="C12" s="61">
        <v>494545.43</v>
      </c>
      <c r="D12" s="61">
        <v>168.21</v>
      </c>
      <c r="E12" s="64">
        <v>494713.64</v>
      </c>
      <c r="F12" s="61">
        <v>436108.53129999997</v>
      </c>
      <c r="G12" s="61">
        <v>297229.70559999999</v>
      </c>
      <c r="H12" s="65">
        <v>733338.2368999999</v>
      </c>
    </row>
    <row r="13" spans="1:8">
      <c r="A13" s="60">
        <v>2.4</v>
      </c>
      <c r="B13" s="67" t="s">
        <v>189</v>
      </c>
      <c r="C13" s="61">
        <v>576941.88</v>
      </c>
      <c r="D13" s="61">
        <v>184385.79</v>
      </c>
      <c r="E13" s="64">
        <v>761327.67</v>
      </c>
      <c r="F13" s="61">
        <v>449546.40669999999</v>
      </c>
      <c r="G13" s="61">
        <v>345576.68780000001</v>
      </c>
      <c r="H13" s="65">
        <v>795123.09450000001</v>
      </c>
    </row>
    <row r="14" spans="1:8">
      <c r="A14" s="60">
        <v>2.5</v>
      </c>
      <c r="B14" s="67" t="s">
        <v>188</v>
      </c>
      <c r="C14" s="61">
        <v>1262853.83</v>
      </c>
      <c r="D14" s="61">
        <v>1497559.02</v>
      </c>
      <c r="E14" s="64">
        <v>2760412.85</v>
      </c>
      <c r="F14" s="61">
        <v>485528.06310000003</v>
      </c>
      <c r="G14" s="61">
        <v>2052601.8415999999</v>
      </c>
      <c r="H14" s="65">
        <v>2538129.9046999998</v>
      </c>
    </row>
    <row r="15" spans="1:8">
      <c r="A15" s="60">
        <v>2.6</v>
      </c>
      <c r="B15" s="67" t="s">
        <v>187</v>
      </c>
      <c r="C15" s="61">
        <v>352588.06</v>
      </c>
      <c r="D15" s="61">
        <v>817674.73</v>
      </c>
      <c r="E15" s="64">
        <v>1170262.79</v>
      </c>
      <c r="F15" s="61">
        <v>684866.92310000001</v>
      </c>
      <c r="G15" s="61">
        <v>387876.95059999998</v>
      </c>
      <c r="H15" s="65">
        <v>1072743.8736999999</v>
      </c>
    </row>
    <row r="16" spans="1:8">
      <c r="A16" s="60">
        <v>2.7</v>
      </c>
      <c r="B16" s="67" t="s">
        <v>186</v>
      </c>
      <c r="C16" s="61">
        <v>27561.55</v>
      </c>
      <c r="D16" s="61">
        <v>409386.37</v>
      </c>
      <c r="E16" s="64">
        <v>436947.92</v>
      </c>
      <c r="F16" s="61">
        <v>10126.948</v>
      </c>
      <c r="G16" s="61">
        <v>372756.2721</v>
      </c>
      <c r="H16" s="65">
        <v>382883.22009999998</v>
      </c>
    </row>
    <row r="17" spans="1:8">
      <c r="A17" s="60">
        <v>2.8</v>
      </c>
      <c r="B17" s="67" t="s">
        <v>185</v>
      </c>
      <c r="C17" s="61">
        <v>10115745.189999999</v>
      </c>
      <c r="D17" s="61">
        <v>6381587.1600000001</v>
      </c>
      <c r="E17" s="64">
        <v>16497332.35</v>
      </c>
      <c r="F17" s="61">
        <v>7657955.2023999998</v>
      </c>
      <c r="G17" s="61">
        <v>6427290.4285000004</v>
      </c>
      <c r="H17" s="65">
        <v>14085245.630899999</v>
      </c>
    </row>
    <row r="18" spans="1:8">
      <c r="A18" s="60">
        <v>2.9</v>
      </c>
      <c r="B18" s="67" t="s">
        <v>184</v>
      </c>
      <c r="C18" s="61">
        <v>3216002.83</v>
      </c>
      <c r="D18" s="61">
        <v>3069065.99</v>
      </c>
      <c r="E18" s="64">
        <v>6285068.8200000003</v>
      </c>
      <c r="F18" s="61">
        <v>2136535.3207999999</v>
      </c>
      <c r="G18" s="61">
        <v>2408152.2919999999</v>
      </c>
      <c r="H18" s="65">
        <v>4544687.6128000002</v>
      </c>
    </row>
    <row r="19" spans="1:8">
      <c r="A19" s="60">
        <v>3</v>
      </c>
      <c r="B19" s="63" t="s">
        <v>183</v>
      </c>
      <c r="C19" s="61">
        <v>986268.99</v>
      </c>
      <c r="D19" s="61">
        <v>1094967.24</v>
      </c>
      <c r="E19" s="64">
        <v>2081236.23</v>
      </c>
      <c r="F19" s="61">
        <v>329859.44</v>
      </c>
      <c r="G19" s="61">
        <v>754560.57</v>
      </c>
      <c r="H19" s="65">
        <v>1084420.01</v>
      </c>
    </row>
    <row r="20" spans="1:8">
      <c r="A20" s="60">
        <v>4</v>
      </c>
      <c r="B20" s="63" t="s">
        <v>182</v>
      </c>
      <c r="C20" s="61">
        <v>7054982.9199999999</v>
      </c>
      <c r="D20" s="61">
        <v>207851.15</v>
      </c>
      <c r="E20" s="64">
        <v>7262834.0700000003</v>
      </c>
      <c r="F20" s="61">
        <v>5705367.8200000003</v>
      </c>
      <c r="G20" s="61"/>
      <c r="H20" s="65">
        <v>5705367.8200000003</v>
      </c>
    </row>
    <row r="21" spans="1:8">
      <c r="A21" s="60">
        <v>5</v>
      </c>
      <c r="B21" s="63" t="s">
        <v>181</v>
      </c>
      <c r="C21" s="61">
        <v>1402034.16</v>
      </c>
      <c r="D21" s="61">
        <v>157353.06</v>
      </c>
      <c r="E21" s="64">
        <v>1559387.22</v>
      </c>
      <c r="F21" s="61">
        <v>634870.76</v>
      </c>
      <c r="G21" s="61">
        <v>104995.05</v>
      </c>
      <c r="H21" s="65">
        <v>739865.81</v>
      </c>
    </row>
    <row r="22" spans="1:8">
      <c r="A22" s="60">
        <v>6</v>
      </c>
      <c r="B22" s="68" t="s">
        <v>180</v>
      </c>
      <c r="C22" s="66">
        <v>29069026.41</v>
      </c>
      <c r="D22" s="66">
        <v>24699843.989999998</v>
      </c>
      <c r="E22" s="64">
        <v>53768870.399999999</v>
      </c>
      <c r="F22" s="66">
        <v>21258424.097100001</v>
      </c>
      <c r="G22" s="66">
        <v>23545704.484199997</v>
      </c>
      <c r="H22" s="65">
        <v>44804128.581299998</v>
      </c>
    </row>
    <row r="23" spans="1:8">
      <c r="A23" s="60"/>
      <c r="B23" s="258" t="s">
        <v>179</v>
      </c>
      <c r="C23" s="69"/>
      <c r="D23" s="69"/>
      <c r="E23" s="70"/>
      <c r="F23" s="69"/>
      <c r="G23" s="69"/>
      <c r="H23" s="71"/>
    </row>
    <row r="24" spans="1:8">
      <c r="A24" s="60">
        <v>7</v>
      </c>
      <c r="B24" s="63" t="s">
        <v>178</v>
      </c>
      <c r="C24" s="61">
        <v>3099862.94</v>
      </c>
      <c r="D24" s="61">
        <v>35645.090000000004</v>
      </c>
      <c r="E24" s="64">
        <v>3135508.03</v>
      </c>
      <c r="F24" s="61">
        <v>2742356.0005999999</v>
      </c>
      <c r="G24" s="61">
        <v>838444.81420000002</v>
      </c>
      <c r="H24" s="65">
        <v>3580800.8147999998</v>
      </c>
    </row>
    <row r="25" spans="1:8">
      <c r="A25" s="60">
        <v>8</v>
      </c>
      <c r="B25" s="63" t="s">
        <v>177</v>
      </c>
      <c r="C25" s="61">
        <v>4251875.6499999994</v>
      </c>
      <c r="D25" s="61">
        <v>5516400.1400000006</v>
      </c>
      <c r="E25" s="64">
        <v>9768275.7899999991</v>
      </c>
      <c r="F25" s="61">
        <v>2421408.4235999999</v>
      </c>
      <c r="G25" s="61">
        <v>4572702.6030000001</v>
      </c>
      <c r="H25" s="65">
        <v>6994111.0265999995</v>
      </c>
    </row>
    <row r="26" spans="1:8">
      <c r="A26" s="60">
        <v>9</v>
      </c>
      <c r="B26" s="63" t="s">
        <v>176</v>
      </c>
      <c r="C26" s="61">
        <v>380205.63</v>
      </c>
      <c r="D26" s="61">
        <v>288729.09999999998</v>
      </c>
      <c r="E26" s="64">
        <v>668934.73</v>
      </c>
      <c r="F26" s="61">
        <v>604354.06000000006</v>
      </c>
      <c r="G26" s="61">
        <v>175126.97</v>
      </c>
      <c r="H26" s="65">
        <v>779481.03</v>
      </c>
    </row>
    <row r="27" spans="1:8">
      <c r="A27" s="60">
        <v>10</v>
      </c>
      <c r="B27" s="63" t="s">
        <v>175</v>
      </c>
      <c r="C27" s="61">
        <v>92284.63</v>
      </c>
      <c r="D27" s="61">
        <v>0</v>
      </c>
      <c r="E27" s="64">
        <v>92284.63</v>
      </c>
      <c r="F27" s="61">
        <v>68853.539999999994</v>
      </c>
      <c r="G27" s="61"/>
      <c r="H27" s="65">
        <v>68853.539999999994</v>
      </c>
    </row>
    <row r="28" spans="1:8">
      <c r="A28" s="60">
        <v>11</v>
      </c>
      <c r="B28" s="63" t="s">
        <v>174</v>
      </c>
      <c r="C28" s="61">
        <v>2801386.55</v>
      </c>
      <c r="D28" s="61">
        <v>9631413.1600000001</v>
      </c>
      <c r="E28" s="64">
        <v>12432799.710000001</v>
      </c>
      <c r="F28" s="61">
        <v>1429760.15</v>
      </c>
      <c r="G28" s="61">
        <v>6482194.4100000001</v>
      </c>
      <c r="H28" s="65">
        <v>7911954.5600000005</v>
      </c>
    </row>
    <row r="29" spans="1:8">
      <c r="A29" s="60">
        <v>12</v>
      </c>
      <c r="B29" s="63" t="s">
        <v>173</v>
      </c>
      <c r="C29" s="61"/>
      <c r="D29" s="61"/>
      <c r="E29" s="64">
        <v>0</v>
      </c>
      <c r="F29" s="61"/>
      <c r="G29" s="61"/>
      <c r="H29" s="65">
        <v>0</v>
      </c>
    </row>
    <row r="30" spans="1:8">
      <c r="A30" s="60">
        <v>13</v>
      </c>
      <c r="B30" s="72" t="s">
        <v>172</v>
      </c>
      <c r="C30" s="66">
        <v>10625615.399999999</v>
      </c>
      <c r="D30" s="66">
        <v>15472187.49</v>
      </c>
      <c r="E30" s="64">
        <v>26097802.890000001</v>
      </c>
      <c r="F30" s="66">
        <v>7266732.1742000002</v>
      </c>
      <c r="G30" s="66">
        <v>12068468.7972</v>
      </c>
      <c r="H30" s="65">
        <v>19335200.9714</v>
      </c>
    </row>
    <row r="31" spans="1:8">
      <c r="A31" s="60">
        <v>14</v>
      </c>
      <c r="B31" s="72" t="s">
        <v>171</v>
      </c>
      <c r="C31" s="66">
        <v>18443411.010000002</v>
      </c>
      <c r="D31" s="66">
        <v>9227656.4999999981</v>
      </c>
      <c r="E31" s="64">
        <v>27671067.509999998</v>
      </c>
      <c r="F31" s="66">
        <v>13991691.922900001</v>
      </c>
      <c r="G31" s="66">
        <v>11477235.686999997</v>
      </c>
      <c r="H31" s="65">
        <v>25468927.609899998</v>
      </c>
    </row>
    <row r="32" spans="1:8">
      <c r="A32" s="60"/>
      <c r="B32" s="73"/>
      <c r="C32" s="73"/>
      <c r="D32" s="74"/>
      <c r="E32" s="70"/>
      <c r="F32" s="74"/>
      <c r="G32" s="74"/>
      <c r="H32" s="71"/>
    </row>
    <row r="33" spans="1:8">
      <c r="A33" s="60"/>
      <c r="B33" s="73" t="s">
        <v>170</v>
      </c>
      <c r="C33" s="69"/>
      <c r="D33" s="69"/>
      <c r="E33" s="70"/>
      <c r="F33" s="69"/>
      <c r="G33" s="69"/>
      <c r="H33" s="71"/>
    </row>
    <row r="34" spans="1:8">
      <c r="A34" s="60">
        <v>15</v>
      </c>
      <c r="B34" s="75" t="s">
        <v>169</v>
      </c>
      <c r="C34" s="76">
        <v>1456561.2799999998</v>
      </c>
      <c r="D34" s="76">
        <v>-220491.25</v>
      </c>
      <c r="E34" s="64">
        <v>1236070.0299999998</v>
      </c>
      <c r="F34" s="76">
        <v>1934047.65</v>
      </c>
      <c r="G34" s="76">
        <v>855083.06</v>
      </c>
      <c r="H34" s="64">
        <v>2789130.71</v>
      </c>
    </row>
    <row r="35" spans="1:8">
      <c r="A35" s="60">
        <v>15.1</v>
      </c>
      <c r="B35" s="67" t="s">
        <v>168</v>
      </c>
      <c r="C35" s="61">
        <v>2495134.67</v>
      </c>
      <c r="D35" s="61">
        <v>1421619.6</v>
      </c>
      <c r="E35" s="64">
        <v>3916754.27</v>
      </c>
      <c r="F35" s="61">
        <v>2707440.96</v>
      </c>
      <c r="G35" s="61">
        <v>2170939.46</v>
      </c>
      <c r="H35" s="64">
        <v>4878380.42</v>
      </c>
    </row>
    <row r="36" spans="1:8">
      <c r="A36" s="60">
        <v>15.2</v>
      </c>
      <c r="B36" s="67" t="s">
        <v>167</v>
      </c>
      <c r="C36" s="61">
        <v>1038573.39</v>
      </c>
      <c r="D36" s="61">
        <v>1642110.85</v>
      </c>
      <c r="E36" s="64">
        <v>2680684.2400000002</v>
      </c>
      <c r="F36" s="61">
        <v>773393.31</v>
      </c>
      <c r="G36" s="61">
        <v>1315856.3999999999</v>
      </c>
      <c r="H36" s="64">
        <v>2089249.71</v>
      </c>
    </row>
    <row r="37" spans="1:8">
      <c r="A37" s="60">
        <v>16</v>
      </c>
      <c r="B37" s="63" t="s">
        <v>166</v>
      </c>
      <c r="C37" s="61">
        <v>0</v>
      </c>
      <c r="D37" s="61">
        <v>0</v>
      </c>
      <c r="E37" s="64">
        <v>0</v>
      </c>
      <c r="F37" s="61"/>
      <c r="G37" s="61"/>
      <c r="H37" s="64">
        <v>0</v>
      </c>
    </row>
    <row r="38" spans="1:8">
      <c r="A38" s="60">
        <v>17</v>
      </c>
      <c r="B38" s="63" t="s">
        <v>165</v>
      </c>
      <c r="C38" s="61">
        <v>0</v>
      </c>
      <c r="D38" s="61">
        <v>0</v>
      </c>
      <c r="E38" s="64">
        <v>0</v>
      </c>
      <c r="F38" s="61"/>
      <c r="G38" s="61"/>
      <c r="H38" s="64">
        <v>0</v>
      </c>
    </row>
    <row r="39" spans="1:8">
      <c r="A39" s="60">
        <v>18</v>
      </c>
      <c r="B39" s="63" t="s">
        <v>164</v>
      </c>
      <c r="C39" s="61">
        <v>0</v>
      </c>
      <c r="D39" s="61">
        <v>0</v>
      </c>
      <c r="E39" s="64">
        <v>0</v>
      </c>
      <c r="F39" s="61"/>
      <c r="G39" s="61"/>
      <c r="H39" s="64">
        <v>0</v>
      </c>
    </row>
    <row r="40" spans="1:8">
      <c r="A40" s="60">
        <v>19</v>
      </c>
      <c r="B40" s="63" t="s">
        <v>163</v>
      </c>
      <c r="C40" s="61">
        <v>1743314.17</v>
      </c>
      <c r="D40" s="61"/>
      <c r="E40" s="64">
        <v>1743314.17</v>
      </c>
      <c r="F40" s="61">
        <v>1937518.08</v>
      </c>
      <c r="G40" s="61"/>
      <c r="H40" s="64">
        <v>1937518.08</v>
      </c>
    </row>
    <row r="41" spans="1:8">
      <c r="A41" s="60">
        <v>20</v>
      </c>
      <c r="B41" s="63" t="s">
        <v>162</v>
      </c>
      <c r="C41" s="61">
        <v>-137141.82</v>
      </c>
      <c r="D41" s="61"/>
      <c r="E41" s="64">
        <v>-137141.82</v>
      </c>
      <c r="F41" s="61">
        <v>-188970.33</v>
      </c>
      <c r="G41" s="61"/>
      <c r="H41" s="64">
        <v>-188970.33</v>
      </c>
    </row>
    <row r="42" spans="1:8">
      <c r="A42" s="60">
        <v>21</v>
      </c>
      <c r="B42" s="63" t="s">
        <v>161</v>
      </c>
      <c r="C42" s="61">
        <v>105592.68</v>
      </c>
      <c r="D42" s="61">
        <v>0</v>
      </c>
      <c r="E42" s="64">
        <v>105592.68</v>
      </c>
      <c r="F42" s="61">
        <v>751853.72</v>
      </c>
      <c r="G42" s="61"/>
      <c r="H42" s="64">
        <v>751853.72</v>
      </c>
    </row>
    <row r="43" spans="1:8">
      <c r="A43" s="60">
        <v>22</v>
      </c>
      <c r="B43" s="63" t="s">
        <v>160</v>
      </c>
      <c r="C43" s="61">
        <v>144756.45000000001</v>
      </c>
      <c r="D43" s="61">
        <v>1491.51</v>
      </c>
      <c r="E43" s="64">
        <v>146247.96000000002</v>
      </c>
      <c r="F43" s="61">
        <v>78069.570000000007</v>
      </c>
      <c r="G43" s="61">
        <v>3010.72</v>
      </c>
      <c r="H43" s="64">
        <v>81080.290000000008</v>
      </c>
    </row>
    <row r="44" spans="1:8">
      <c r="A44" s="60">
        <v>23</v>
      </c>
      <c r="B44" s="63" t="s">
        <v>159</v>
      </c>
      <c r="C44" s="61">
        <v>87716.49</v>
      </c>
      <c r="D44" s="61">
        <v>25973.39</v>
      </c>
      <c r="E44" s="64">
        <v>113689.88</v>
      </c>
      <c r="F44" s="61">
        <v>210808.63</v>
      </c>
      <c r="G44" s="61">
        <v>404512.81</v>
      </c>
      <c r="H44" s="64">
        <v>615321.43999999994</v>
      </c>
    </row>
    <row r="45" spans="1:8">
      <c r="A45" s="60">
        <v>24</v>
      </c>
      <c r="B45" s="72" t="s">
        <v>275</v>
      </c>
      <c r="C45" s="66">
        <v>3400799.2500000005</v>
      </c>
      <c r="D45" s="66">
        <v>-193026.34999999998</v>
      </c>
      <c r="E45" s="64">
        <v>3207772.9000000004</v>
      </c>
      <c r="F45" s="66">
        <v>4723327.32</v>
      </c>
      <c r="G45" s="66">
        <v>1262606.5900000001</v>
      </c>
      <c r="H45" s="64">
        <v>5985933.9100000001</v>
      </c>
    </row>
    <row r="46" spans="1:8">
      <c r="A46" s="60"/>
      <c r="B46" s="258" t="s">
        <v>158</v>
      </c>
      <c r="C46" s="69"/>
      <c r="D46" s="69"/>
      <c r="E46" s="70"/>
      <c r="F46" s="69"/>
      <c r="G46" s="69"/>
      <c r="H46" s="71"/>
    </row>
    <row r="47" spans="1:8">
      <c r="A47" s="60">
        <v>25</v>
      </c>
      <c r="B47" s="63" t="s">
        <v>157</v>
      </c>
      <c r="C47" s="61">
        <v>176020.33</v>
      </c>
      <c r="D47" s="61">
        <v>77404.22</v>
      </c>
      <c r="E47" s="64">
        <v>253424.55</v>
      </c>
      <c r="F47" s="61">
        <v>547366.30000000005</v>
      </c>
      <c r="G47" s="61">
        <v>8557.09</v>
      </c>
      <c r="H47" s="65">
        <v>555923.39</v>
      </c>
    </row>
    <row r="48" spans="1:8">
      <c r="A48" s="60">
        <v>26</v>
      </c>
      <c r="B48" s="63" t="s">
        <v>156</v>
      </c>
      <c r="C48" s="61">
        <v>1199755.77</v>
      </c>
      <c r="D48" s="61">
        <v>26803.23</v>
      </c>
      <c r="E48" s="64">
        <v>1226559</v>
      </c>
      <c r="F48" s="61">
        <v>895884.2</v>
      </c>
      <c r="G48" s="61">
        <v>58803.64</v>
      </c>
      <c r="H48" s="65">
        <v>954687.84</v>
      </c>
    </row>
    <row r="49" spans="1:8">
      <c r="A49" s="60">
        <v>27</v>
      </c>
      <c r="B49" s="63" t="s">
        <v>155</v>
      </c>
      <c r="C49" s="61">
        <v>9409210.2599999998</v>
      </c>
      <c r="D49" s="61"/>
      <c r="E49" s="64">
        <v>9409210.2599999998</v>
      </c>
      <c r="F49" s="61">
        <v>7189898.3399999999</v>
      </c>
      <c r="G49" s="61"/>
      <c r="H49" s="65">
        <v>7189898.3399999999</v>
      </c>
    </row>
    <row r="50" spans="1:8">
      <c r="A50" s="60">
        <v>28</v>
      </c>
      <c r="B50" s="63" t="s">
        <v>154</v>
      </c>
      <c r="C50" s="61">
        <v>39082.65</v>
      </c>
      <c r="D50" s="61"/>
      <c r="E50" s="64">
        <v>39082.65</v>
      </c>
      <c r="F50" s="61">
        <v>37455.269999999997</v>
      </c>
      <c r="G50" s="61"/>
      <c r="H50" s="65">
        <v>37455.269999999997</v>
      </c>
    </row>
    <row r="51" spans="1:8">
      <c r="A51" s="60">
        <v>29</v>
      </c>
      <c r="B51" s="63" t="s">
        <v>153</v>
      </c>
      <c r="C51" s="61">
        <v>1596222.39</v>
      </c>
      <c r="D51" s="61"/>
      <c r="E51" s="64">
        <v>1596222.39</v>
      </c>
      <c r="F51" s="61">
        <v>805438.15</v>
      </c>
      <c r="G51" s="61"/>
      <c r="H51" s="65">
        <v>805438.15</v>
      </c>
    </row>
    <row r="52" spans="1:8">
      <c r="A52" s="60">
        <v>30</v>
      </c>
      <c r="B52" s="63" t="s">
        <v>152</v>
      </c>
      <c r="C52" s="61">
        <v>1590543.9</v>
      </c>
      <c r="D52" s="61">
        <v>44230.96</v>
      </c>
      <c r="E52" s="64">
        <v>1634774.8599999999</v>
      </c>
      <c r="F52" s="61">
        <v>1362033.6</v>
      </c>
      <c r="G52" s="61">
        <v>17085.43</v>
      </c>
      <c r="H52" s="65">
        <v>1379119.03</v>
      </c>
    </row>
    <row r="53" spans="1:8">
      <c r="A53" s="60">
        <v>31</v>
      </c>
      <c r="B53" s="72" t="s">
        <v>276</v>
      </c>
      <c r="C53" s="66">
        <v>14010835.300000001</v>
      </c>
      <c r="D53" s="66">
        <v>148438.41</v>
      </c>
      <c r="E53" s="64">
        <v>14159273.710000001</v>
      </c>
      <c r="F53" s="66">
        <v>10838075.859999999</v>
      </c>
      <c r="G53" s="66">
        <v>84446.16</v>
      </c>
      <c r="H53" s="64">
        <v>10922522.02</v>
      </c>
    </row>
    <row r="54" spans="1:8">
      <c r="A54" s="60">
        <v>32</v>
      </c>
      <c r="B54" s="72" t="s">
        <v>277</v>
      </c>
      <c r="C54" s="66">
        <v>-10610036.050000001</v>
      </c>
      <c r="D54" s="66">
        <v>-341464.76</v>
      </c>
      <c r="E54" s="64">
        <v>-10951500.810000001</v>
      </c>
      <c r="F54" s="66">
        <v>-6114748.5399999991</v>
      </c>
      <c r="G54" s="66">
        <v>1178160.4300000002</v>
      </c>
      <c r="H54" s="64">
        <v>-4936588.1099999994</v>
      </c>
    </row>
    <row r="55" spans="1:8">
      <c r="A55" s="60"/>
      <c r="B55" s="73"/>
      <c r="C55" s="74"/>
      <c r="D55" s="74"/>
      <c r="E55" s="70"/>
      <c r="F55" s="74"/>
      <c r="G55" s="74"/>
      <c r="H55" s="71"/>
    </row>
    <row r="56" spans="1:8">
      <c r="A56" s="60">
        <v>33</v>
      </c>
      <c r="B56" s="72" t="s">
        <v>151</v>
      </c>
      <c r="C56" s="66">
        <v>7833374.9600000009</v>
      </c>
      <c r="D56" s="66">
        <v>8886191.7399999984</v>
      </c>
      <c r="E56" s="64">
        <v>16719566.699999999</v>
      </c>
      <c r="F56" s="66">
        <v>7876943.3829000015</v>
      </c>
      <c r="G56" s="66">
        <v>12655396.116999997</v>
      </c>
      <c r="H56" s="65">
        <v>20532339.499899998</v>
      </c>
    </row>
    <row r="57" spans="1:8">
      <c r="A57" s="60"/>
      <c r="B57" s="73"/>
      <c r="C57" s="74"/>
      <c r="D57" s="74"/>
      <c r="E57" s="70"/>
      <c r="F57" s="74"/>
      <c r="G57" s="74"/>
      <c r="H57" s="71"/>
    </row>
    <row r="58" spans="1:8">
      <c r="A58" s="60">
        <v>34</v>
      </c>
      <c r="B58" s="63" t="s">
        <v>150</v>
      </c>
      <c r="C58" s="61">
        <v>8063568.9500000002</v>
      </c>
      <c r="D58" s="61">
        <v>0</v>
      </c>
      <c r="E58" s="64">
        <v>8063568.9500000002</v>
      </c>
      <c r="F58" s="61">
        <v>1493016.41</v>
      </c>
      <c r="G58" s="61">
        <v>0</v>
      </c>
      <c r="H58" s="65">
        <v>1493016.41</v>
      </c>
    </row>
    <row r="59" spans="1:8" s="259" customFormat="1">
      <c r="A59" s="60">
        <v>35</v>
      </c>
      <c r="B59" s="63" t="s">
        <v>149</v>
      </c>
      <c r="C59" s="61">
        <v>0</v>
      </c>
      <c r="D59" s="61">
        <v>0</v>
      </c>
      <c r="E59" s="64">
        <v>0</v>
      </c>
      <c r="F59" s="61"/>
      <c r="G59" s="61">
        <v>0</v>
      </c>
      <c r="H59" s="65">
        <v>0</v>
      </c>
    </row>
    <row r="60" spans="1:8">
      <c r="A60" s="60">
        <v>36</v>
      </c>
      <c r="B60" s="63" t="s">
        <v>148</v>
      </c>
      <c r="C60" s="61">
        <v>2817273.48</v>
      </c>
      <c r="D60" s="61">
        <v>0</v>
      </c>
      <c r="E60" s="64">
        <v>2817273.48</v>
      </c>
      <c r="F60" s="61">
        <v>1565196.82</v>
      </c>
      <c r="G60" s="61">
        <v>0</v>
      </c>
      <c r="H60" s="65">
        <v>1565196.82</v>
      </c>
    </row>
    <row r="61" spans="1:8">
      <c r="A61" s="60">
        <v>37</v>
      </c>
      <c r="B61" s="72" t="s">
        <v>147</v>
      </c>
      <c r="C61" s="66">
        <v>10880842.43</v>
      </c>
      <c r="D61" s="66">
        <v>0</v>
      </c>
      <c r="E61" s="64">
        <v>10880842.43</v>
      </c>
      <c r="F61" s="66">
        <v>3058213.23</v>
      </c>
      <c r="G61" s="66">
        <v>0</v>
      </c>
      <c r="H61" s="65">
        <v>3058213.23</v>
      </c>
    </row>
    <row r="62" spans="1:8">
      <c r="A62" s="60"/>
      <c r="B62" s="77"/>
      <c r="C62" s="69"/>
      <c r="D62" s="69"/>
      <c r="E62" s="70"/>
      <c r="F62" s="69"/>
      <c r="G62" s="69"/>
      <c r="H62" s="71"/>
    </row>
    <row r="63" spans="1:8">
      <c r="A63" s="60">
        <v>38</v>
      </c>
      <c r="B63" s="78" t="s">
        <v>146</v>
      </c>
      <c r="C63" s="66">
        <v>-3047467.4699999988</v>
      </c>
      <c r="D63" s="66">
        <v>8886191.7399999984</v>
      </c>
      <c r="E63" s="64">
        <v>5838724.2699999996</v>
      </c>
      <c r="F63" s="66">
        <v>4818730.152900001</v>
      </c>
      <c r="G63" s="66">
        <v>12655396.116999997</v>
      </c>
      <c r="H63" s="65">
        <v>17474126.269899998</v>
      </c>
    </row>
    <row r="64" spans="1:8">
      <c r="A64" s="56">
        <v>39</v>
      </c>
      <c r="B64" s="63" t="s">
        <v>145</v>
      </c>
      <c r="C64" s="79">
        <v>-410154</v>
      </c>
      <c r="D64" s="79"/>
      <c r="E64" s="64">
        <v>-410154</v>
      </c>
      <c r="F64" s="79">
        <v>1589244</v>
      </c>
      <c r="G64" s="79"/>
      <c r="H64" s="65">
        <v>1589244</v>
      </c>
    </row>
    <row r="65" spans="1:8">
      <c r="A65" s="60">
        <v>40</v>
      </c>
      <c r="B65" s="72" t="s">
        <v>144</v>
      </c>
      <c r="C65" s="66">
        <v>-2637313.4699999988</v>
      </c>
      <c r="D65" s="66">
        <v>8886191.7399999984</v>
      </c>
      <c r="E65" s="64">
        <v>6248878.2699999996</v>
      </c>
      <c r="F65" s="66">
        <v>3229486.152900001</v>
      </c>
      <c r="G65" s="66">
        <v>12655396.116999997</v>
      </c>
      <c r="H65" s="65">
        <v>15884882.269899998</v>
      </c>
    </row>
    <row r="66" spans="1:8">
      <c r="A66" s="56">
        <v>41</v>
      </c>
      <c r="B66" s="63" t="s">
        <v>143</v>
      </c>
      <c r="C66" s="79">
        <v>-2300</v>
      </c>
      <c r="D66" s="79"/>
      <c r="E66" s="64">
        <v>-2300</v>
      </c>
      <c r="F66" s="79">
        <v>-1045</v>
      </c>
      <c r="G66" s="79"/>
      <c r="H66" s="65">
        <v>-1045</v>
      </c>
    </row>
    <row r="67" spans="1:8" ht="13.5" thickBot="1">
      <c r="A67" s="80">
        <v>42</v>
      </c>
      <c r="B67" s="81" t="s">
        <v>142</v>
      </c>
      <c r="C67" s="82">
        <v>-2639613.4699999988</v>
      </c>
      <c r="D67" s="82">
        <v>8886191.7399999984</v>
      </c>
      <c r="E67" s="83">
        <v>6246578.2699999996</v>
      </c>
      <c r="F67" s="82">
        <v>3228441.152900001</v>
      </c>
      <c r="G67" s="82">
        <v>12655396.116999997</v>
      </c>
      <c r="H67" s="84">
        <v>15883837.269899998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5"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1.7109375" style="5" bestFit="1" customWidth="1"/>
    <col min="4" max="5" width="13.42578125" style="5" bestFit="1" customWidth="1"/>
    <col min="6" max="6" width="10.7109375" style="5" bestFit="1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479">
        <v>43646</v>
      </c>
    </row>
    <row r="3" spans="1:8">
      <c r="A3" s="4"/>
    </row>
    <row r="4" spans="1:8" ht="15" thickBot="1">
      <c r="A4" s="4" t="s">
        <v>74</v>
      </c>
      <c r="B4" s="4"/>
      <c r="C4" s="236"/>
      <c r="D4" s="236"/>
      <c r="E4" s="236"/>
      <c r="F4" s="237"/>
      <c r="G4" s="237"/>
      <c r="H4" s="238" t="s">
        <v>73</v>
      </c>
    </row>
    <row r="5" spans="1:8">
      <c r="A5" s="520" t="s">
        <v>6</v>
      </c>
      <c r="B5" s="522" t="s">
        <v>342</v>
      </c>
      <c r="C5" s="516" t="s">
        <v>68</v>
      </c>
      <c r="D5" s="517"/>
      <c r="E5" s="518"/>
      <c r="F5" s="516" t="s">
        <v>72</v>
      </c>
      <c r="G5" s="517"/>
      <c r="H5" s="519"/>
    </row>
    <row r="6" spans="1:8">
      <c r="A6" s="521"/>
      <c r="B6" s="523"/>
      <c r="C6" s="31" t="s">
        <v>289</v>
      </c>
      <c r="D6" s="31" t="s">
        <v>119</v>
      </c>
      <c r="E6" s="31" t="s">
        <v>106</v>
      </c>
      <c r="F6" s="31" t="s">
        <v>289</v>
      </c>
      <c r="G6" s="31" t="s">
        <v>119</v>
      </c>
      <c r="H6" s="32" t="s">
        <v>106</v>
      </c>
    </row>
    <row r="7" spans="1:8" s="18" customFormat="1">
      <c r="A7" s="239">
        <v>1</v>
      </c>
      <c r="B7" s="240" t="s">
        <v>376</v>
      </c>
      <c r="C7" s="37">
        <v>113347368.80000001</v>
      </c>
      <c r="D7" s="37">
        <v>69338056.766500011</v>
      </c>
      <c r="E7" s="241">
        <v>182685425.56650001</v>
      </c>
      <c r="F7" s="37">
        <v>70986535.330000013</v>
      </c>
      <c r="G7" s="37">
        <v>43161269.428899989</v>
      </c>
      <c r="H7" s="38">
        <v>114147804.7589</v>
      </c>
    </row>
    <row r="8" spans="1:8" s="18" customFormat="1">
      <c r="A8" s="239">
        <v>1.1000000000000001</v>
      </c>
      <c r="B8" s="293" t="s">
        <v>307</v>
      </c>
      <c r="C8" s="37">
        <v>80968701.400000006</v>
      </c>
      <c r="D8" s="37">
        <v>14383763</v>
      </c>
      <c r="E8" s="241">
        <v>95352464.400000006</v>
      </c>
      <c r="F8" s="37">
        <v>42999854.340000004</v>
      </c>
      <c r="G8" s="37">
        <v>8657994.4882999994</v>
      </c>
      <c r="H8" s="38">
        <v>51657848.828299999</v>
      </c>
    </row>
    <row r="9" spans="1:8" s="18" customFormat="1">
      <c r="A9" s="239">
        <v>1.2</v>
      </c>
      <c r="B9" s="293" t="s">
        <v>308</v>
      </c>
      <c r="C9" s="37"/>
      <c r="D9" s="37"/>
      <c r="E9" s="241">
        <v>0</v>
      </c>
      <c r="F9" s="37"/>
      <c r="G9" s="37">
        <v>545716.35360000003</v>
      </c>
      <c r="H9" s="38">
        <v>545716.35360000003</v>
      </c>
    </row>
    <row r="10" spans="1:8" s="18" customFormat="1">
      <c r="A10" s="239">
        <v>1.3</v>
      </c>
      <c r="B10" s="293" t="s">
        <v>309</v>
      </c>
      <c r="C10" s="37">
        <v>32355972.25</v>
      </c>
      <c r="D10" s="37">
        <v>54900668.737999998</v>
      </c>
      <c r="E10" s="241">
        <v>87256640.988000005</v>
      </c>
      <c r="F10" s="37">
        <v>27963985.84</v>
      </c>
      <c r="G10" s="37">
        <v>33910951.235099994</v>
      </c>
      <c r="H10" s="38">
        <v>61874937.07509999</v>
      </c>
    </row>
    <row r="11" spans="1:8" s="18" customFormat="1">
      <c r="A11" s="239">
        <v>1.4</v>
      </c>
      <c r="B11" s="293" t="s">
        <v>290</v>
      </c>
      <c r="C11" s="37">
        <v>22695.15</v>
      </c>
      <c r="D11" s="37">
        <v>53625.0285</v>
      </c>
      <c r="E11" s="241">
        <v>76320.178500000009</v>
      </c>
      <c r="F11" s="37">
        <v>22695.15</v>
      </c>
      <c r="G11" s="37">
        <v>46607.351900000001</v>
      </c>
      <c r="H11" s="38">
        <v>69302.501900000003</v>
      </c>
    </row>
    <row r="12" spans="1:8" s="18" customFormat="1" ht="29.25" customHeight="1">
      <c r="A12" s="239">
        <v>2</v>
      </c>
      <c r="B12" s="243" t="s">
        <v>311</v>
      </c>
      <c r="C12" s="37">
        <v>0</v>
      </c>
      <c r="D12" s="37">
        <v>49122508.6131</v>
      </c>
      <c r="E12" s="241">
        <v>49122508.6131</v>
      </c>
      <c r="F12" s="37">
        <v>27555200</v>
      </c>
      <c r="G12" s="37">
        <v>31289770.800000001</v>
      </c>
      <c r="H12" s="38">
        <v>58844970.799999997</v>
      </c>
    </row>
    <row r="13" spans="1:8" s="18" customFormat="1" ht="19.899999999999999" customHeight="1">
      <c r="A13" s="239">
        <v>3</v>
      </c>
      <c r="B13" s="243" t="s">
        <v>310</v>
      </c>
      <c r="C13" s="37"/>
      <c r="D13" s="37"/>
      <c r="E13" s="241">
        <v>0</v>
      </c>
      <c r="F13" s="37"/>
      <c r="G13" s="37"/>
      <c r="H13" s="38">
        <v>0</v>
      </c>
    </row>
    <row r="14" spans="1:8" s="18" customFormat="1">
      <c r="A14" s="239">
        <v>3.1</v>
      </c>
      <c r="B14" s="294" t="s">
        <v>291</v>
      </c>
      <c r="C14" s="37"/>
      <c r="D14" s="37"/>
      <c r="E14" s="241">
        <v>0</v>
      </c>
      <c r="F14" s="37"/>
      <c r="G14" s="37"/>
      <c r="H14" s="38">
        <v>0</v>
      </c>
    </row>
    <row r="15" spans="1:8" s="18" customFormat="1">
      <c r="A15" s="239">
        <v>3.2</v>
      </c>
      <c r="B15" s="294" t="s">
        <v>292</v>
      </c>
      <c r="C15" s="37"/>
      <c r="D15" s="37"/>
      <c r="E15" s="241">
        <v>0</v>
      </c>
      <c r="F15" s="37"/>
      <c r="G15" s="37"/>
      <c r="H15" s="38">
        <v>0</v>
      </c>
    </row>
    <row r="16" spans="1:8" s="18" customFormat="1">
      <c r="A16" s="239">
        <v>4</v>
      </c>
      <c r="B16" s="297" t="s">
        <v>321</v>
      </c>
      <c r="C16" s="37">
        <v>34253536.282168001</v>
      </c>
      <c r="D16" s="37">
        <v>514941739.20393598</v>
      </c>
      <c r="E16" s="241">
        <v>549195275.48610401</v>
      </c>
      <c r="F16" s="37">
        <v>68202678.499014989</v>
      </c>
      <c r="G16" s="37">
        <v>443875723.591874</v>
      </c>
      <c r="H16" s="38">
        <v>512078402.09088898</v>
      </c>
    </row>
    <row r="17" spans="1:8" s="18" customFormat="1">
      <c r="A17" s="239">
        <v>4.0999999999999996</v>
      </c>
      <c r="B17" s="294" t="s">
        <v>312</v>
      </c>
      <c r="C17" s="37">
        <v>32666036.282168001</v>
      </c>
      <c r="D17" s="37">
        <v>511787603.553936</v>
      </c>
      <c r="E17" s="241">
        <v>544453639.83610404</v>
      </c>
      <c r="F17" s="37">
        <v>68180303.204799995</v>
      </c>
      <c r="G17" s="37">
        <v>442614653.01372999</v>
      </c>
      <c r="H17" s="38">
        <v>510794956.21853</v>
      </c>
    </row>
    <row r="18" spans="1:8" s="18" customFormat="1">
      <c r="A18" s="239">
        <v>4.2</v>
      </c>
      <c r="B18" s="294" t="s">
        <v>306</v>
      </c>
      <c r="C18" s="37">
        <v>1587500</v>
      </c>
      <c r="D18" s="37">
        <v>3154135.65</v>
      </c>
      <c r="E18" s="241">
        <v>4741635.6500000004</v>
      </c>
      <c r="F18" s="37">
        <v>22375.294215000002</v>
      </c>
      <c r="G18" s="37">
        <v>1261070.5781439999</v>
      </c>
      <c r="H18" s="38">
        <v>1283445.8723589999</v>
      </c>
    </row>
    <row r="19" spans="1:8" s="18" customFormat="1">
      <c r="A19" s="239">
        <v>5</v>
      </c>
      <c r="B19" s="243" t="s">
        <v>320</v>
      </c>
      <c r="C19" s="37">
        <v>84494857.592399999</v>
      </c>
      <c r="D19" s="37">
        <v>1940336898.3546</v>
      </c>
      <c r="E19" s="241">
        <v>2024831755.947</v>
      </c>
      <c r="F19" s="37">
        <v>52808179.019999996</v>
      </c>
      <c r="G19" s="37">
        <v>1479989922.1137998</v>
      </c>
      <c r="H19" s="38">
        <v>1532798101.1337998</v>
      </c>
    </row>
    <row r="20" spans="1:8" s="18" customFormat="1">
      <c r="A20" s="239">
        <v>5.0999999999999996</v>
      </c>
      <c r="B20" s="295" t="s">
        <v>295</v>
      </c>
      <c r="C20" s="37">
        <v>33823518.602399997</v>
      </c>
      <c r="D20" s="37">
        <v>96723370.744000003</v>
      </c>
      <c r="E20" s="241">
        <v>130546889.34639999</v>
      </c>
      <c r="F20" s="37">
        <v>16451209.029999999</v>
      </c>
      <c r="G20" s="37">
        <v>133617392.41240001</v>
      </c>
      <c r="H20" s="38">
        <v>150068601.44240001</v>
      </c>
    </row>
    <row r="21" spans="1:8" s="18" customFormat="1">
      <c r="A21" s="239">
        <v>5.2</v>
      </c>
      <c r="B21" s="295" t="s">
        <v>294</v>
      </c>
      <c r="C21" s="37">
        <v>2400000</v>
      </c>
      <c r="D21" s="37">
        <v>17456039.5</v>
      </c>
      <c r="E21" s="241">
        <v>19856039.5</v>
      </c>
      <c r="F21" s="37">
        <v>0</v>
      </c>
      <c r="G21" s="37">
        <v>19759896</v>
      </c>
      <c r="H21" s="38">
        <v>19759896</v>
      </c>
    </row>
    <row r="22" spans="1:8" s="18" customFormat="1">
      <c r="A22" s="239">
        <v>5.3</v>
      </c>
      <c r="B22" s="295" t="s">
        <v>293</v>
      </c>
      <c r="C22" s="37">
        <v>609363</v>
      </c>
      <c r="D22" s="37">
        <v>1428995039.0005002</v>
      </c>
      <c r="E22" s="241">
        <v>1429604402.0005002</v>
      </c>
      <c r="F22" s="37">
        <v>1034076</v>
      </c>
      <c r="G22" s="37">
        <v>1139117044.3448</v>
      </c>
      <c r="H22" s="38">
        <v>1140151120.3448</v>
      </c>
    </row>
    <row r="23" spans="1:8" s="18" customFormat="1">
      <c r="A23" s="239" t="s">
        <v>15</v>
      </c>
      <c r="B23" s="244" t="s">
        <v>75</v>
      </c>
      <c r="C23" s="37">
        <v>363938</v>
      </c>
      <c r="D23" s="37">
        <v>1096503494.5919001</v>
      </c>
      <c r="E23" s="241">
        <v>1096867432.5919001</v>
      </c>
      <c r="F23" s="37">
        <v>760988</v>
      </c>
      <c r="G23" s="37">
        <v>460897026.57340002</v>
      </c>
      <c r="H23" s="38">
        <v>461658014.57340002</v>
      </c>
    </row>
    <row r="24" spans="1:8" s="18" customFormat="1">
      <c r="A24" s="239" t="s">
        <v>16</v>
      </c>
      <c r="B24" s="244" t="s">
        <v>76</v>
      </c>
      <c r="C24" s="37">
        <v>156025</v>
      </c>
      <c r="D24" s="37">
        <v>174891851.76969999</v>
      </c>
      <c r="E24" s="241">
        <v>175047876.76969999</v>
      </c>
      <c r="F24" s="37">
        <v>173525</v>
      </c>
      <c r="G24" s="37">
        <v>477172525.58999997</v>
      </c>
      <c r="H24" s="38">
        <v>477346050.58999997</v>
      </c>
    </row>
    <row r="25" spans="1:8" s="18" customFormat="1">
      <c r="A25" s="239" t="s">
        <v>17</v>
      </c>
      <c r="B25" s="244" t="s">
        <v>77</v>
      </c>
      <c r="C25" s="37">
        <v>0</v>
      </c>
      <c r="D25" s="37">
        <v>6725586.8263999997</v>
      </c>
      <c r="E25" s="241">
        <v>6725586.8263999997</v>
      </c>
      <c r="F25" s="37">
        <v>0</v>
      </c>
      <c r="G25" s="37">
        <v>9448162.4015999995</v>
      </c>
      <c r="H25" s="38">
        <v>9448162.4015999995</v>
      </c>
    </row>
    <row r="26" spans="1:8" s="18" customFormat="1">
      <c r="A26" s="239" t="s">
        <v>18</v>
      </c>
      <c r="B26" s="244" t="s">
        <v>78</v>
      </c>
      <c r="C26" s="37">
        <v>34150</v>
      </c>
      <c r="D26" s="37">
        <v>98305828.646799996</v>
      </c>
      <c r="E26" s="241">
        <v>98339978.646799996</v>
      </c>
      <c r="F26" s="37">
        <v>44313</v>
      </c>
      <c r="G26" s="37">
        <v>117567574.42910001</v>
      </c>
      <c r="H26" s="38">
        <v>117611887.42910001</v>
      </c>
    </row>
    <row r="27" spans="1:8" s="18" customFormat="1">
      <c r="A27" s="239" t="s">
        <v>19</v>
      </c>
      <c r="B27" s="244" t="s">
        <v>79</v>
      </c>
      <c r="C27" s="37">
        <v>55250</v>
      </c>
      <c r="D27" s="37">
        <v>52568277.165700004</v>
      </c>
      <c r="E27" s="241">
        <v>52623527.165700004</v>
      </c>
      <c r="F27" s="37">
        <v>55250</v>
      </c>
      <c r="G27" s="37">
        <v>74031755.350700006</v>
      </c>
      <c r="H27" s="38">
        <v>74087005.350700006</v>
      </c>
    </row>
    <row r="28" spans="1:8" s="18" customFormat="1">
      <c r="A28" s="239">
        <v>5.4</v>
      </c>
      <c r="B28" s="295" t="s">
        <v>296</v>
      </c>
      <c r="C28" s="37">
        <v>24091772.989999998</v>
      </c>
      <c r="D28" s="37">
        <v>201964959.07929999</v>
      </c>
      <c r="E28" s="241">
        <v>226056732.0693</v>
      </c>
      <c r="F28" s="37">
        <v>22899215.989999998</v>
      </c>
      <c r="G28" s="37">
        <v>70689097.5502</v>
      </c>
      <c r="H28" s="38">
        <v>93588313.540199995</v>
      </c>
    </row>
    <row r="29" spans="1:8" s="18" customFormat="1">
      <c r="A29" s="239">
        <v>5.5</v>
      </c>
      <c r="B29" s="295" t="s">
        <v>297</v>
      </c>
      <c r="C29" s="37">
        <v>0</v>
      </c>
      <c r="D29" s="37">
        <v>0</v>
      </c>
      <c r="E29" s="241">
        <v>0</v>
      </c>
      <c r="F29" s="37">
        <v>0</v>
      </c>
      <c r="G29" s="37">
        <v>16411074.1416</v>
      </c>
      <c r="H29" s="38">
        <v>16411074.1416</v>
      </c>
    </row>
    <row r="30" spans="1:8" s="18" customFormat="1">
      <c r="A30" s="239">
        <v>5.6</v>
      </c>
      <c r="B30" s="295" t="s">
        <v>298</v>
      </c>
      <c r="C30" s="37">
        <v>11760736</v>
      </c>
      <c r="D30" s="37">
        <v>92821059.994299993</v>
      </c>
      <c r="E30" s="241">
        <v>104581795.99429999</v>
      </c>
      <c r="F30" s="37">
        <v>900000</v>
      </c>
      <c r="G30" s="37">
        <v>0</v>
      </c>
      <c r="H30" s="38">
        <v>900000</v>
      </c>
    </row>
    <row r="31" spans="1:8" s="18" customFormat="1">
      <c r="A31" s="239">
        <v>5.7</v>
      </c>
      <c r="B31" s="295" t="s">
        <v>79</v>
      </c>
      <c r="C31" s="37">
        <v>11809467</v>
      </c>
      <c r="D31" s="37">
        <v>102376430.03650001</v>
      </c>
      <c r="E31" s="241">
        <v>114185897.03650001</v>
      </c>
      <c r="F31" s="37">
        <v>11523678</v>
      </c>
      <c r="G31" s="37">
        <v>100395417.6648</v>
      </c>
      <c r="H31" s="38">
        <v>111919095.6648</v>
      </c>
    </row>
    <row r="32" spans="1:8" s="18" customFormat="1">
      <c r="A32" s="239">
        <v>6</v>
      </c>
      <c r="B32" s="243" t="s">
        <v>326</v>
      </c>
      <c r="C32" s="37"/>
      <c r="D32" s="37"/>
      <c r="E32" s="241">
        <v>0</v>
      </c>
      <c r="F32" s="37"/>
      <c r="G32" s="37"/>
      <c r="H32" s="38">
        <v>0</v>
      </c>
    </row>
    <row r="33" spans="1:8" s="18" customFormat="1">
      <c r="A33" s="239">
        <v>6.1</v>
      </c>
      <c r="B33" s="296" t="s">
        <v>316</v>
      </c>
      <c r="C33" s="37"/>
      <c r="D33" s="37"/>
      <c r="E33" s="241">
        <v>0</v>
      </c>
      <c r="F33" s="37"/>
      <c r="G33" s="37"/>
      <c r="H33" s="38">
        <v>0</v>
      </c>
    </row>
    <row r="34" spans="1:8" s="18" customFormat="1">
      <c r="A34" s="239">
        <v>6.2</v>
      </c>
      <c r="B34" s="296" t="s">
        <v>317</v>
      </c>
      <c r="C34" s="37"/>
      <c r="D34" s="37"/>
      <c r="E34" s="241">
        <v>0</v>
      </c>
      <c r="F34" s="37"/>
      <c r="G34" s="37"/>
      <c r="H34" s="38">
        <v>0</v>
      </c>
    </row>
    <row r="35" spans="1:8" s="18" customFormat="1">
      <c r="A35" s="239">
        <v>6.3</v>
      </c>
      <c r="B35" s="296" t="s">
        <v>313</v>
      </c>
      <c r="C35" s="37"/>
      <c r="D35" s="37"/>
      <c r="E35" s="241">
        <v>0</v>
      </c>
      <c r="F35" s="37"/>
      <c r="G35" s="37"/>
      <c r="H35" s="38">
        <v>0</v>
      </c>
    </row>
    <row r="36" spans="1:8" s="18" customFormat="1">
      <c r="A36" s="239">
        <v>6.4</v>
      </c>
      <c r="B36" s="296" t="s">
        <v>314</v>
      </c>
      <c r="C36" s="37"/>
      <c r="D36" s="37"/>
      <c r="E36" s="241">
        <v>0</v>
      </c>
      <c r="F36" s="37"/>
      <c r="G36" s="37"/>
      <c r="H36" s="38">
        <v>0</v>
      </c>
    </row>
    <row r="37" spans="1:8" s="18" customFormat="1">
      <c r="A37" s="239">
        <v>6.5</v>
      </c>
      <c r="B37" s="296" t="s">
        <v>315</v>
      </c>
      <c r="C37" s="37"/>
      <c r="D37" s="37"/>
      <c r="E37" s="241">
        <v>0</v>
      </c>
      <c r="F37" s="37"/>
      <c r="G37" s="37"/>
      <c r="H37" s="38">
        <v>0</v>
      </c>
    </row>
    <row r="38" spans="1:8" s="18" customFormat="1">
      <c r="A38" s="239">
        <v>6.6</v>
      </c>
      <c r="B38" s="296" t="s">
        <v>318</v>
      </c>
      <c r="C38" s="37"/>
      <c r="D38" s="37"/>
      <c r="E38" s="241">
        <v>0</v>
      </c>
      <c r="F38" s="37"/>
      <c r="G38" s="37"/>
      <c r="H38" s="38">
        <v>0</v>
      </c>
    </row>
    <row r="39" spans="1:8" s="18" customFormat="1">
      <c r="A39" s="239">
        <v>6.7</v>
      </c>
      <c r="B39" s="296" t="s">
        <v>319</v>
      </c>
      <c r="C39" s="37"/>
      <c r="D39" s="37"/>
      <c r="E39" s="241">
        <v>0</v>
      </c>
      <c r="F39" s="37"/>
      <c r="G39" s="37"/>
      <c r="H39" s="38">
        <v>0</v>
      </c>
    </row>
    <row r="40" spans="1:8" s="18" customFormat="1">
      <c r="A40" s="239">
        <v>7</v>
      </c>
      <c r="B40" s="243" t="s">
        <v>322</v>
      </c>
      <c r="C40" s="37"/>
      <c r="D40" s="37"/>
      <c r="E40" s="241">
        <v>0</v>
      </c>
      <c r="F40" s="37"/>
      <c r="G40" s="37"/>
      <c r="H40" s="38">
        <v>0</v>
      </c>
    </row>
    <row r="41" spans="1:8" s="18" customFormat="1">
      <c r="A41" s="239">
        <v>7.1</v>
      </c>
      <c r="B41" s="242" t="s">
        <v>323</v>
      </c>
      <c r="C41" s="37">
        <v>268911.06</v>
      </c>
      <c r="D41" s="37">
        <v>18972.041300000001</v>
      </c>
      <c r="E41" s="241">
        <v>287883.10129999998</v>
      </c>
      <c r="F41" s="37">
        <v>158228.28</v>
      </c>
      <c r="G41" s="37">
        <v>111.43698500000001</v>
      </c>
      <c r="H41" s="38">
        <v>158339.71698500001</v>
      </c>
    </row>
    <row r="42" spans="1:8" s="18" customFormat="1" ht="25.5">
      <c r="A42" s="239">
        <v>7.2</v>
      </c>
      <c r="B42" s="242" t="s">
        <v>324</v>
      </c>
      <c r="C42" s="37">
        <v>425461.86000000039</v>
      </c>
      <c r="D42" s="37">
        <v>439652.96310000011</v>
      </c>
      <c r="E42" s="241">
        <v>865114.8231000005</v>
      </c>
      <c r="F42" s="37">
        <v>103758.00000000003</v>
      </c>
      <c r="G42" s="37">
        <v>347189.57550000009</v>
      </c>
      <c r="H42" s="38">
        <v>450947.57550000015</v>
      </c>
    </row>
    <row r="43" spans="1:8" s="18" customFormat="1" ht="25.5">
      <c r="A43" s="239">
        <v>7.3</v>
      </c>
      <c r="B43" s="242" t="s">
        <v>327</v>
      </c>
      <c r="C43" s="37">
        <v>3383359.77</v>
      </c>
      <c r="D43" s="37">
        <v>1244927.6291729996</v>
      </c>
      <c r="E43" s="241">
        <v>4628287.3991729999</v>
      </c>
      <c r="F43" s="37">
        <v>2473823.31</v>
      </c>
      <c r="G43" s="37">
        <v>1057118.9707299999</v>
      </c>
      <c r="H43" s="38">
        <v>3530942.2807299998</v>
      </c>
    </row>
    <row r="44" spans="1:8" s="18" customFormat="1" ht="25.5">
      <c r="A44" s="239">
        <v>7.4</v>
      </c>
      <c r="B44" s="242" t="s">
        <v>328</v>
      </c>
      <c r="C44" s="37">
        <v>1467552.1100000013</v>
      </c>
      <c r="D44" s="37">
        <v>1449672.6440000057</v>
      </c>
      <c r="E44" s="241">
        <v>2917224.7540000072</v>
      </c>
      <c r="F44" s="37">
        <v>832413.89000000071</v>
      </c>
      <c r="G44" s="37">
        <v>1575939.1886999994</v>
      </c>
      <c r="H44" s="38">
        <v>2408353.0787</v>
      </c>
    </row>
    <row r="45" spans="1:8" s="18" customFormat="1">
      <c r="A45" s="239">
        <v>8</v>
      </c>
      <c r="B45" s="243" t="s">
        <v>305</v>
      </c>
      <c r="C45" s="37"/>
      <c r="D45" s="37"/>
      <c r="E45" s="241">
        <v>0</v>
      </c>
      <c r="F45" s="37"/>
      <c r="G45" s="37"/>
      <c r="H45" s="38">
        <v>0</v>
      </c>
    </row>
    <row r="46" spans="1:8" s="18" customFormat="1">
      <c r="A46" s="239">
        <v>8.1</v>
      </c>
      <c r="B46" s="294" t="s">
        <v>329</v>
      </c>
      <c r="C46" s="37"/>
      <c r="D46" s="37"/>
      <c r="E46" s="241">
        <v>0</v>
      </c>
      <c r="F46" s="37"/>
      <c r="G46" s="37"/>
      <c r="H46" s="38">
        <v>0</v>
      </c>
    </row>
    <row r="47" spans="1:8" s="18" customFormat="1">
      <c r="A47" s="239">
        <v>8.1999999999999993</v>
      </c>
      <c r="B47" s="294" t="s">
        <v>330</v>
      </c>
      <c r="C47" s="37"/>
      <c r="D47" s="37"/>
      <c r="E47" s="241">
        <v>0</v>
      </c>
      <c r="F47" s="37"/>
      <c r="G47" s="37"/>
      <c r="H47" s="38">
        <v>0</v>
      </c>
    </row>
    <row r="48" spans="1:8" s="18" customFormat="1">
      <c r="A48" s="239">
        <v>8.3000000000000007</v>
      </c>
      <c r="B48" s="294" t="s">
        <v>331</v>
      </c>
      <c r="C48" s="37"/>
      <c r="D48" s="37"/>
      <c r="E48" s="241">
        <v>0</v>
      </c>
      <c r="F48" s="37"/>
      <c r="G48" s="37"/>
      <c r="H48" s="38">
        <v>0</v>
      </c>
    </row>
    <row r="49" spans="1:8" s="18" customFormat="1">
      <c r="A49" s="239">
        <v>8.4</v>
      </c>
      <c r="B49" s="294" t="s">
        <v>332</v>
      </c>
      <c r="C49" s="37"/>
      <c r="D49" s="37"/>
      <c r="E49" s="241">
        <v>0</v>
      </c>
      <c r="F49" s="37"/>
      <c r="G49" s="37"/>
      <c r="H49" s="38">
        <v>0</v>
      </c>
    </row>
    <row r="50" spans="1:8" s="18" customFormat="1">
      <c r="A50" s="239">
        <v>8.5</v>
      </c>
      <c r="B50" s="294" t="s">
        <v>333</v>
      </c>
      <c r="C50" s="37"/>
      <c r="D50" s="37"/>
      <c r="E50" s="241">
        <v>0</v>
      </c>
      <c r="F50" s="37"/>
      <c r="G50" s="37"/>
      <c r="H50" s="38">
        <v>0</v>
      </c>
    </row>
    <row r="51" spans="1:8" s="18" customFormat="1">
      <c r="A51" s="239">
        <v>8.6</v>
      </c>
      <c r="B51" s="294" t="s">
        <v>334</v>
      </c>
      <c r="C51" s="37"/>
      <c r="D51" s="37"/>
      <c r="E51" s="241">
        <v>0</v>
      </c>
      <c r="F51" s="37"/>
      <c r="G51" s="37"/>
      <c r="H51" s="38">
        <v>0</v>
      </c>
    </row>
    <row r="52" spans="1:8" s="18" customFormat="1">
      <c r="A52" s="239">
        <v>8.6999999999999993</v>
      </c>
      <c r="B52" s="294" t="s">
        <v>335</v>
      </c>
      <c r="C52" s="37"/>
      <c r="D52" s="37"/>
      <c r="E52" s="241">
        <v>0</v>
      </c>
      <c r="F52" s="37"/>
      <c r="G52" s="37"/>
      <c r="H52" s="38">
        <v>0</v>
      </c>
    </row>
    <row r="53" spans="1:8" s="18" customFormat="1" ht="15" thickBot="1">
      <c r="A53" s="245">
        <v>9</v>
      </c>
      <c r="B53" s="246" t="s">
        <v>325</v>
      </c>
      <c r="C53" s="247"/>
      <c r="D53" s="247"/>
      <c r="E53" s="248">
        <v>0</v>
      </c>
      <c r="F53" s="247"/>
      <c r="G53" s="247"/>
      <c r="H53" s="49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479">
        <v>43646</v>
      </c>
      <c r="C2" s="6"/>
      <c r="D2" s="7"/>
      <c r="E2" s="85"/>
      <c r="F2" s="85"/>
      <c r="G2" s="85"/>
      <c r="H2" s="85"/>
    </row>
    <row r="3" spans="1:8">
      <c r="A3" s="2"/>
      <c r="B3" s="3"/>
      <c r="C3" s="6"/>
      <c r="D3" s="7"/>
      <c r="E3" s="85"/>
      <c r="F3" s="85"/>
      <c r="G3" s="85"/>
      <c r="H3" s="85"/>
    </row>
    <row r="4" spans="1:8" ht="15" customHeight="1" thickBot="1">
      <c r="A4" s="7" t="s">
        <v>200</v>
      </c>
      <c r="B4" s="182" t="s">
        <v>299</v>
      </c>
      <c r="D4" s="86" t="s">
        <v>73</v>
      </c>
    </row>
    <row r="5" spans="1:8" ht="15" customHeight="1">
      <c r="A5" s="279" t="s">
        <v>6</v>
      </c>
      <c r="B5" s="280"/>
      <c r="C5" s="474">
        <v>43646</v>
      </c>
      <c r="D5" s="475">
        <v>43555</v>
      </c>
    </row>
    <row r="6" spans="1:8" ht="15" customHeight="1">
      <c r="A6" s="87">
        <v>1</v>
      </c>
      <c r="B6" s="389" t="s">
        <v>303</v>
      </c>
      <c r="C6" s="391">
        <v>1252066997.0923467</v>
      </c>
      <c r="D6" s="392">
        <v>1140488415.2569644</v>
      </c>
    </row>
    <row r="7" spans="1:8" ht="15" customHeight="1">
      <c r="A7" s="87">
        <v>1.1000000000000001</v>
      </c>
      <c r="B7" s="389" t="s">
        <v>199</v>
      </c>
      <c r="C7" s="393">
        <v>1156999713.6265018</v>
      </c>
      <c r="D7" s="394">
        <v>1061664619.3559428</v>
      </c>
    </row>
    <row r="8" spans="1:8">
      <c r="A8" s="87" t="s">
        <v>14</v>
      </c>
      <c r="B8" s="389" t="s">
        <v>198</v>
      </c>
      <c r="C8" s="393">
        <v>23250000</v>
      </c>
      <c r="D8" s="394">
        <v>15750000</v>
      </c>
    </row>
    <row r="9" spans="1:8" ht="15" customHeight="1">
      <c r="A9" s="87">
        <v>1.2</v>
      </c>
      <c r="B9" s="390" t="s">
        <v>197</v>
      </c>
      <c r="C9" s="393">
        <v>95017283.465844989</v>
      </c>
      <c r="D9" s="394">
        <v>78773795.901021689</v>
      </c>
    </row>
    <row r="10" spans="1:8" ht="15" customHeight="1">
      <c r="A10" s="87">
        <v>1.3</v>
      </c>
      <c r="B10" s="389" t="s">
        <v>28</v>
      </c>
      <c r="C10" s="395">
        <v>50000</v>
      </c>
      <c r="D10" s="394">
        <v>50000</v>
      </c>
    </row>
    <row r="11" spans="1:8" ht="15" customHeight="1">
      <c r="A11" s="87">
        <v>2</v>
      </c>
      <c r="B11" s="389" t="s">
        <v>300</v>
      </c>
      <c r="C11" s="393">
        <v>1589110.8595</v>
      </c>
      <c r="D11" s="394">
        <v>1547517.1832000001</v>
      </c>
    </row>
    <row r="12" spans="1:8" ht="15" customHeight="1">
      <c r="A12" s="87">
        <v>3</v>
      </c>
      <c r="B12" s="389" t="s">
        <v>301</v>
      </c>
      <c r="C12" s="395">
        <v>100986859.99987499</v>
      </c>
      <c r="D12" s="394">
        <v>100986859.99987499</v>
      </c>
    </row>
    <row r="13" spans="1:8" ht="15" customHeight="1" thickBot="1">
      <c r="A13" s="89">
        <v>4</v>
      </c>
      <c r="B13" s="90" t="s">
        <v>302</v>
      </c>
      <c r="C13" s="396">
        <v>1354642967.9517217</v>
      </c>
      <c r="D13" s="397">
        <v>1243022792.4400394</v>
      </c>
    </row>
    <row r="14" spans="1:8">
      <c r="B14" s="93"/>
    </row>
    <row r="15" spans="1:8">
      <c r="B15" s="94"/>
    </row>
    <row r="16" spans="1:8">
      <c r="B16" s="94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L34" sqref="L3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479">
        <v>43646</v>
      </c>
    </row>
    <row r="4" spans="1:3" ht="16.5" customHeight="1" thickBot="1">
      <c r="A4" s="95" t="s">
        <v>80</v>
      </c>
      <c r="B4" s="96" t="s">
        <v>270</v>
      </c>
      <c r="C4" s="97"/>
    </row>
    <row r="5" spans="1:3">
      <c r="A5" s="98"/>
      <c r="B5" s="524" t="s">
        <v>81</v>
      </c>
      <c r="C5" s="525"/>
    </row>
    <row r="6" spans="1:3">
      <c r="A6" s="99">
        <v>1</v>
      </c>
      <c r="B6" s="100" t="s">
        <v>490</v>
      </c>
      <c r="C6" s="101"/>
    </row>
    <row r="7" spans="1:3">
      <c r="A7" s="99">
        <v>2</v>
      </c>
      <c r="B7" s="100" t="s">
        <v>487</v>
      </c>
      <c r="C7" s="101"/>
    </row>
    <row r="8" spans="1:3">
      <c r="A8" s="99">
        <v>3</v>
      </c>
      <c r="B8" s="100" t="s">
        <v>491</v>
      </c>
      <c r="C8" s="101"/>
    </row>
    <row r="9" spans="1:3">
      <c r="A9" s="99">
        <v>4</v>
      </c>
      <c r="B9" s="100" t="s">
        <v>492</v>
      </c>
      <c r="C9" s="101"/>
    </row>
    <row r="10" spans="1:3">
      <c r="A10" s="99">
        <v>5</v>
      </c>
      <c r="B10" s="100" t="s">
        <v>493</v>
      </c>
      <c r="C10" s="101"/>
    </row>
    <row r="11" spans="1:3">
      <c r="A11" s="99"/>
      <c r="B11" s="526"/>
      <c r="C11" s="527"/>
    </row>
    <row r="12" spans="1:3">
      <c r="A12" s="99"/>
      <c r="B12" s="528" t="s">
        <v>82</v>
      </c>
      <c r="C12" s="529"/>
    </row>
    <row r="13" spans="1:3">
      <c r="A13" s="99">
        <v>1</v>
      </c>
      <c r="B13" s="100" t="s">
        <v>488</v>
      </c>
      <c r="C13" s="102"/>
    </row>
    <row r="14" spans="1:3">
      <c r="A14" s="99">
        <v>2</v>
      </c>
      <c r="B14" s="100" t="s">
        <v>494</v>
      </c>
      <c r="C14" s="102"/>
    </row>
    <row r="15" spans="1:3">
      <c r="A15" s="99">
        <v>3</v>
      </c>
      <c r="B15" s="100" t="s">
        <v>495</v>
      </c>
      <c r="C15" s="102"/>
    </row>
    <row r="16" spans="1:3">
      <c r="A16" s="99">
        <v>4</v>
      </c>
      <c r="B16" s="100" t="s">
        <v>496</v>
      </c>
      <c r="C16" s="102"/>
    </row>
    <row r="17" spans="1:3">
      <c r="A17" s="99">
        <v>5</v>
      </c>
      <c r="B17" s="100" t="s">
        <v>497</v>
      </c>
      <c r="C17" s="102"/>
    </row>
    <row r="18" spans="1:3">
      <c r="A18" s="99">
        <v>6</v>
      </c>
      <c r="B18" s="100" t="s">
        <v>508</v>
      </c>
      <c r="C18" s="102"/>
    </row>
    <row r="19" spans="1:3">
      <c r="A19" s="99">
        <v>7</v>
      </c>
      <c r="B19" s="100" t="s">
        <v>509</v>
      </c>
      <c r="C19" s="102"/>
    </row>
    <row r="20" spans="1:3" ht="15.75" customHeight="1">
      <c r="A20" s="99"/>
      <c r="B20" s="100"/>
      <c r="C20" s="103"/>
    </row>
    <row r="21" spans="1:3" ht="30" customHeight="1">
      <c r="A21" s="99"/>
      <c r="B21" s="528" t="s">
        <v>83</v>
      </c>
      <c r="C21" s="529"/>
    </row>
    <row r="22" spans="1:3">
      <c r="A22" s="99">
        <v>1</v>
      </c>
      <c r="B22" s="100" t="s">
        <v>498</v>
      </c>
      <c r="C22" s="477">
        <v>0.91845081256269889</v>
      </c>
    </row>
    <row r="23" spans="1:3" ht="15.75" customHeight="1">
      <c r="A23" s="99">
        <v>2</v>
      </c>
      <c r="B23" s="100" t="s">
        <v>499</v>
      </c>
      <c r="C23" s="477">
        <v>6.9341707623174556E-2</v>
      </c>
    </row>
    <row r="24" spans="1:3" ht="29.25" customHeight="1">
      <c r="A24" s="99"/>
      <c r="B24" s="528" t="s">
        <v>84</v>
      </c>
      <c r="C24" s="529"/>
    </row>
    <row r="25" spans="1:3">
      <c r="A25" s="99">
        <v>1</v>
      </c>
      <c r="B25" s="100" t="s">
        <v>500</v>
      </c>
      <c r="C25" s="480">
        <v>0.91808343223767386</v>
      </c>
    </row>
    <row r="26" spans="1:3" ht="15" thickBot="1">
      <c r="A26" s="104">
        <v>2</v>
      </c>
      <c r="B26" s="105" t="s">
        <v>499</v>
      </c>
      <c r="C26" s="481">
        <v>6.9341707623174556E-2</v>
      </c>
    </row>
  </sheetData>
  <mergeCells count="5">
    <mergeCell ref="B5:C5"/>
    <mergeCell ref="B11:C11"/>
    <mergeCell ref="B12:C12"/>
    <mergeCell ref="B24:C24"/>
    <mergeCell ref="B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8" t="s">
        <v>30</v>
      </c>
      <c r="B1" s="329" t="str">
        <f>'Info '!C2</f>
        <v>JSC "BasisBank"</v>
      </c>
      <c r="C1" s="119"/>
      <c r="D1" s="119"/>
      <c r="E1" s="119"/>
      <c r="F1" s="18"/>
    </row>
    <row r="2" spans="1:7" s="106" customFormat="1" ht="15.75" customHeight="1">
      <c r="A2" s="328" t="s">
        <v>31</v>
      </c>
      <c r="B2" s="479">
        <v>43646</v>
      </c>
    </row>
    <row r="3" spans="1:7" s="106" customFormat="1" ht="15.75" customHeight="1">
      <c r="A3" s="328"/>
    </row>
    <row r="4" spans="1:7" s="106" customFormat="1" ht="15.75" customHeight="1" thickBot="1">
      <c r="A4" s="330" t="s">
        <v>204</v>
      </c>
      <c r="B4" s="534" t="s">
        <v>349</v>
      </c>
      <c r="C4" s="535"/>
      <c r="D4" s="535"/>
      <c r="E4" s="535"/>
    </row>
    <row r="5" spans="1:7" s="110" customFormat="1" ht="17.45" customHeight="1">
      <c r="A5" s="260"/>
      <c r="B5" s="261"/>
      <c r="C5" s="108" t="s">
        <v>0</v>
      </c>
      <c r="D5" s="108" t="s">
        <v>1</v>
      </c>
      <c r="E5" s="109" t="s">
        <v>2</v>
      </c>
    </row>
    <row r="6" spans="1:7" s="18" customFormat="1" ht="14.45" customHeight="1">
      <c r="A6" s="331"/>
      <c r="B6" s="530" t="s">
        <v>356</v>
      </c>
      <c r="C6" s="530" t="s">
        <v>90</v>
      </c>
      <c r="D6" s="532" t="s">
        <v>203</v>
      </c>
      <c r="E6" s="533"/>
      <c r="G6" s="5"/>
    </row>
    <row r="7" spans="1:7" s="18" customFormat="1" ht="99.6" customHeight="1">
      <c r="A7" s="331"/>
      <c r="B7" s="531"/>
      <c r="C7" s="530"/>
      <c r="D7" s="364" t="s">
        <v>202</v>
      </c>
      <c r="E7" s="365" t="s">
        <v>357</v>
      </c>
      <c r="G7" s="5"/>
    </row>
    <row r="8" spans="1:7">
      <c r="A8" s="332">
        <v>1</v>
      </c>
      <c r="B8" s="366" t="s">
        <v>35</v>
      </c>
      <c r="C8" s="367">
        <v>37928547.198300004</v>
      </c>
      <c r="D8" s="367"/>
      <c r="E8" s="368">
        <v>37928547.198300004</v>
      </c>
      <c r="F8" s="18"/>
    </row>
    <row r="9" spans="1:7">
      <c r="A9" s="332">
        <v>2</v>
      </c>
      <c r="B9" s="366" t="s">
        <v>36</v>
      </c>
      <c r="C9" s="367">
        <v>249355966.36630002</v>
      </c>
      <c r="D9" s="367"/>
      <c r="E9" s="368">
        <v>249355966.36630002</v>
      </c>
      <c r="F9" s="18"/>
    </row>
    <row r="10" spans="1:7">
      <c r="A10" s="332">
        <v>3</v>
      </c>
      <c r="B10" s="366" t="s">
        <v>37</v>
      </c>
      <c r="C10" s="367">
        <v>34473519.797299996</v>
      </c>
      <c r="D10" s="367"/>
      <c r="E10" s="368">
        <v>34473519.797299996</v>
      </c>
      <c r="F10" s="18"/>
    </row>
    <row r="11" spans="1:7">
      <c r="A11" s="332">
        <v>4</v>
      </c>
      <c r="B11" s="366" t="s">
        <v>38</v>
      </c>
      <c r="C11" s="367">
        <v>0</v>
      </c>
      <c r="D11" s="367"/>
      <c r="E11" s="368">
        <v>0</v>
      </c>
      <c r="F11" s="18"/>
    </row>
    <row r="12" spans="1:7">
      <c r="A12" s="332">
        <v>5</v>
      </c>
      <c r="B12" s="366" t="s">
        <v>39</v>
      </c>
      <c r="C12" s="367">
        <v>205540395.81999999</v>
      </c>
      <c r="D12" s="367"/>
      <c r="E12" s="368">
        <v>205540395.81999999</v>
      </c>
      <c r="F12" s="18"/>
    </row>
    <row r="13" spans="1:7">
      <c r="A13" s="332">
        <v>6.1</v>
      </c>
      <c r="B13" s="369" t="s">
        <v>40</v>
      </c>
      <c r="C13" s="370">
        <v>947147763.8296001</v>
      </c>
      <c r="D13" s="367"/>
      <c r="E13" s="368">
        <v>947147763.8296001</v>
      </c>
      <c r="F13" s="18"/>
    </row>
    <row r="14" spans="1:7">
      <c r="A14" s="332">
        <v>6.2</v>
      </c>
      <c r="B14" s="371" t="s">
        <v>41</v>
      </c>
      <c r="C14" s="370">
        <v>-42442819.323799998</v>
      </c>
      <c r="D14" s="367"/>
      <c r="E14" s="368">
        <v>-42442819.323799998</v>
      </c>
      <c r="F14" s="18"/>
    </row>
    <row r="15" spans="1:7">
      <c r="A15" s="332">
        <v>6</v>
      </c>
      <c r="B15" s="366" t="s">
        <v>42</v>
      </c>
      <c r="C15" s="367">
        <v>904704944.50580001</v>
      </c>
      <c r="D15" s="367"/>
      <c r="E15" s="368">
        <v>904704944.50580001</v>
      </c>
      <c r="F15" s="18"/>
    </row>
    <row r="16" spans="1:7">
      <c r="A16" s="332">
        <v>7</v>
      </c>
      <c r="B16" s="366" t="s">
        <v>43</v>
      </c>
      <c r="C16" s="367">
        <v>10566226.452</v>
      </c>
      <c r="D16" s="367"/>
      <c r="E16" s="368">
        <v>10566226.452</v>
      </c>
      <c r="F16" s="18"/>
    </row>
    <row r="17" spans="1:7">
      <c r="A17" s="332">
        <v>8</v>
      </c>
      <c r="B17" s="366" t="s">
        <v>201</v>
      </c>
      <c r="C17" s="367">
        <v>8048305.1299999999</v>
      </c>
      <c r="D17" s="367"/>
      <c r="E17" s="368">
        <v>8048305.1299999999</v>
      </c>
      <c r="F17" s="333"/>
      <c r="G17" s="113"/>
    </row>
    <row r="18" spans="1:7">
      <c r="A18" s="332">
        <v>9</v>
      </c>
      <c r="B18" s="366" t="s">
        <v>44</v>
      </c>
      <c r="C18" s="367">
        <v>9362704.2200000007</v>
      </c>
      <c r="D18" s="367"/>
      <c r="E18" s="368">
        <v>9362704.2200000007</v>
      </c>
      <c r="F18" s="18"/>
      <c r="G18" s="113"/>
    </row>
    <row r="19" spans="1:7">
      <c r="A19" s="332">
        <v>10</v>
      </c>
      <c r="B19" s="366" t="s">
        <v>45</v>
      </c>
      <c r="C19" s="367">
        <v>31381804.27</v>
      </c>
      <c r="D19" s="367">
        <v>1599615.19</v>
      </c>
      <c r="E19" s="368">
        <v>29782189.079999998</v>
      </c>
      <c r="F19" s="18"/>
      <c r="G19" s="113"/>
    </row>
    <row r="20" spans="1:7">
      <c r="A20" s="332">
        <v>11</v>
      </c>
      <c r="B20" s="366" t="s">
        <v>46</v>
      </c>
      <c r="C20" s="367">
        <v>9430639.8334999997</v>
      </c>
      <c r="D20" s="367"/>
      <c r="E20" s="368">
        <v>9430639.8334999997</v>
      </c>
      <c r="F20" s="18"/>
    </row>
    <row r="21" spans="1:7" ht="26.25" thickBot="1">
      <c r="A21" s="203"/>
      <c r="B21" s="334" t="s">
        <v>359</v>
      </c>
      <c r="C21" s="262">
        <v>1500793053.5932</v>
      </c>
      <c r="D21" s="262">
        <v>1599615.19</v>
      </c>
      <c r="E21" s="372">
        <v>1499193438.4031999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4"/>
      <c r="F25" s="5"/>
      <c r="G25" s="5"/>
    </row>
    <row r="26" spans="1:7" s="4" customFormat="1">
      <c r="B26" s="114"/>
      <c r="F26" s="5"/>
      <c r="G26" s="5"/>
    </row>
    <row r="27" spans="1:7" s="4" customFormat="1">
      <c r="B27" s="114"/>
      <c r="F27" s="5"/>
      <c r="G27" s="5"/>
    </row>
    <row r="28" spans="1:7" s="4" customFormat="1">
      <c r="B28" s="114"/>
      <c r="F28" s="5"/>
      <c r="G28" s="5"/>
    </row>
    <row r="29" spans="1:7" s="4" customFormat="1">
      <c r="B29" s="114"/>
      <c r="F29" s="5"/>
      <c r="G29" s="5"/>
    </row>
    <row r="30" spans="1:7" s="4" customFormat="1">
      <c r="B30" s="114"/>
      <c r="F30" s="5"/>
      <c r="G30" s="5"/>
    </row>
    <row r="31" spans="1:7" s="4" customFormat="1">
      <c r="B31" s="114"/>
      <c r="F31" s="5"/>
      <c r="G31" s="5"/>
    </row>
    <row r="32" spans="1:7" s="4" customFormat="1">
      <c r="B32" s="114"/>
      <c r="F32" s="5"/>
      <c r="G32" s="5"/>
    </row>
    <row r="33" spans="2:7" s="4" customFormat="1">
      <c r="B33" s="114"/>
      <c r="F33" s="5"/>
      <c r="G33" s="5"/>
    </row>
    <row r="34" spans="2:7" s="4" customFormat="1">
      <c r="B34" s="114"/>
      <c r="F34" s="5"/>
      <c r="G34" s="5"/>
    </row>
    <row r="35" spans="2:7" s="4" customFormat="1">
      <c r="B35" s="114"/>
      <c r="F35" s="5"/>
      <c r="G35" s="5"/>
    </row>
    <row r="36" spans="2:7" s="4" customFormat="1">
      <c r="B36" s="114"/>
      <c r="F36" s="5"/>
      <c r="G36" s="5"/>
    </row>
    <row r="37" spans="2:7" s="4" customFormat="1">
      <c r="B37" s="11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106" customFormat="1" ht="15.75" customHeight="1">
      <c r="A2" s="2" t="s">
        <v>31</v>
      </c>
      <c r="B2" s="479">
        <v>43646</v>
      </c>
      <c r="C2" s="4"/>
      <c r="D2" s="4"/>
      <c r="E2" s="4"/>
      <c r="F2" s="4"/>
    </row>
    <row r="3" spans="1:6" s="106" customFormat="1" ht="15.75" customHeight="1">
      <c r="C3" s="4"/>
      <c r="D3" s="4"/>
      <c r="E3" s="4"/>
      <c r="F3" s="4"/>
    </row>
    <row r="4" spans="1:6" s="106" customFormat="1" ht="13.5" thickBot="1">
      <c r="A4" s="106" t="s">
        <v>85</v>
      </c>
      <c r="B4" s="335" t="s">
        <v>336</v>
      </c>
      <c r="C4" s="107" t="s">
        <v>73</v>
      </c>
      <c r="D4" s="4"/>
      <c r="E4" s="4"/>
      <c r="F4" s="4"/>
    </row>
    <row r="5" spans="1:6">
      <c r="A5" s="267">
        <v>1</v>
      </c>
      <c r="B5" s="336" t="s">
        <v>358</v>
      </c>
      <c r="C5" s="268">
        <v>1499193438.4031999</v>
      </c>
    </row>
    <row r="6" spans="1:6" s="269" customFormat="1">
      <c r="A6" s="115">
        <v>2.1</v>
      </c>
      <c r="B6" s="264" t="s">
        <v>337</v>
      </c>
      <c r="C6" s="191">
        <v>182233373.3666997</v>
      </c>
    </row>
    <row r="7" spans="1:6" s="93" customFormat="1" outlineLevel="1">
      <c r="A7" s="87">
        <v>2.2000000000000002</v>
      </c>
      <c r="B7" s="88" t="s">
        <v>338</v>
      </c>
      <c r="C7" s="270">
        <v>10000000</v>
      </c>
    </row>
    <row r="8" spans="1:6" s="93" customFormat="1" ht="25.5">
      <c r="A8" s="87">
        <v>3</v>
      </c>
      <c r="B8" s="265" t="s">
        <v>339</v>
      </c>
      <c r="C8" s="271">
        <v>1691426811.7698996</v>
      </c>
    </row>
    <row r="9" spans="1:6" s="269" customFormat="1">
      <c r="A9" s="115">
        <v>4</v>
      </c>
      <c r="B9" s="117" t="s">
        <v>88</v>
      </c>
      <c r="C9" s="191">
        <v>15060192.7951097</v>
      </c>
    </row>
    <row r="10" spans="1:6" s="93" customFormat="1" outlineLevel="1">
      <c r="A10" s="87">
        <v>5.0999999999999996</v>
      </c>
      <c r="B10" s="88" t="s">
        <v>340</v>
      </c>
      <c r="C10" s="270">
        <v>-45007685.045619994</v>
      </c>
    </row>
    <row r="11" spans="1:6" s="93" customFormat="1" outlineLevel="1">
      <c r="A11" s="87">
        <v>5.2</v>
      </c>
      <c r="B11" s="88" t="s">
        <v>341</v>
      </c>
      <c r="C11" s="270">
        <v>-9950000</v>
      </c>
    </row>
    <row r="12" spans="1:6" s="93" customFormat="1">
      <c r="A12" s="87">
        <v>6</v>
      </c>
      <c r="B12" s="263" t="s">
        <v>87</v>
      </c>
      <c r="C12" s="270"/>
    </row>
    <row r="13" spans="1:6" s="93" customFormat="1" ht="13.5" thickBot="1">
      <c r="A13" s="89">
        <v>7</v>
      </c>
      <c r="B13" s="266" t="s">
        <v>287</v>
      </c>
      <c r="C13" s="272">
        <v>1651529319.5193894</v>
      </c>
    </row>
    <row r="15" spans="1:6">
      <c r="A15" s="286"/>
      <c r="B15" s="286"/>
    </row>
    <row r="16" spans="1:6">
      <c r="A16" s="286"/>
      <c r="B16" s="286"/>
    </row>
    <row r="17" spans="1:5" ht="15">
      <c r="A17" s="281"/>
      <c r="B17" s="282"/>
      <c r="C17" s="286"/>
      <c r="D17" s="286"/>
      <c r="E17" s="286"/>
    </row>
    <row r="18" spans="1:5" ht="15">
      <c r="A18" s="287"/>
      <c r="B18" s="288"/>
      <c r="C18" s="286"/>
      <c r="D18" s="286"/>
      <c r="E18" s="286"/>
    </row>
    <row r="19" spans="1:5">
      <c r="A19" s="289"/>
      <c r="B19" s="283"/>
      <c r="C19" s="286"/>
      <c r="D19" s="286"/>
      <c r="E19" s="286"/>
    </row>
    <row r="20" spans="1:5">
      <c r="A20" s="290"/>
      <c r="B20" s="284"/>
      <c r="C20" s="286"/>
      <c r="D20" s="286"/>
      <c r="E20" s="286"/>
    </row>
    <row r="21" spans="1:5">
      <c r="A21" s="290"/>
      <c r="B21" s="288"/>
      <c r="C21" s="286"/>
      <c r="D21" s="286"/>
      <c r="E21" s="286"/>
    </row>
    <row r="22" spans="1:5">
      <c r="A22" s="289"/>
      <c r="B22" s="285"/>
      <c r="C22" s="286"/>
      <c r="D22" s="286"/>
      <c r="E22" s="286"/>
    </row>
    <row r="23" spans="1:5">
      <c r="A23" s="290"/>
      <c r="B23" s="284"/>
      <c r="C23" s="286"/>
      <c r="D23" s="286"/>
      <c r="E23" s="286"/>
    </row>
    <row r="24" spans="1:5">
      <c r="A24" s="290"/>
      <c r="B24" s="284"/>
      <c r="C24" s="286"/>
      <c r="D24" s="286"/>
      <c r="E24" s="286"/>
    </row>
    <row r="25" spans="1:5">
      <c r="A25" s="290"/>
      <c r="B25" s="291"/>
      <c r="C25" s="286"/>
      <c r="D25" s="286"/>
      <c r="E25" s="286"/>
    </row>
    <row r="26" spans="1:5">
      <c r="A26" s="290"/>
      <c r="B26" s="288"/>
      <c r="C26" s="286"/>
      <c r="D26" s="286"/>
      <c r="E26" s="286"/>
    </row>
    <row r="27" spans="1:5">
      <c r="A27" s="286"/>
      <c r="B27" s="292"/>
      <c r="C27" s="286"/>
      <c r="D27" s="286"/>
      <c r="E27" s="286"/>
    </row>
    <row r="28" spans="1:5">
      <c r="A28" s="286"/>
      <c r="B28" s="292"/>
      <c r="C28" s="286"/>
      <c r="D28" s="286"/>
      <c r="E28" s="286"/>
    </row>
    <row r="29" spans="1:5">
      <c r="A29" s="286"/>
      <c r="B29" s="292"/>
      <c r="C29" s="286"/>
      <c r="D29" s="286"/>
      <c r="E29" s="286"/>
    </row>
    <row r="30" spans="1:5">
      <c r="A30" s="286"/>
      <c r="B30" s="292"/>
      <c r="C30" s="286"/>
      <c r="D30" s="286"/>
      <c r="E30" s="286"/>
    </row>
    <row r="31" spans="1:5">
      <c r="A31" s="286"/>
      <c r="B31" s="292"/>
      <c r="C31" s="286"/>
      <c r="D31" s="286"/>
      <c r="E31" s="286"/>
    </row>
    <row r="32" spans="1:5">
      <c r="A32" s="286"/>
      <c r="B32" s="292"/>
      <c r="C32" s="286"/>
      <c r="D32" s="286"/>
      <c r="E32" s="286"/>
    </row>
    <row r="33" spans="1:5">
      <c r="A33" s="286"/>
      <c r="B33" s="292"/>
      <c r="C33" s="286"/>
      <c r="D33" s="286"/>
      <c r="E33" s="28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cP6nnFtv1QHlhgzEJFlqdGX70NiSZkfNY6Ub3e8sX/0=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SpZbbTXxbM1eByll1o4ce9qiFcDawuh0XMCllt4YYt0=</DigestValue>
    </Reference>
  </SignedInfo>
  <SignatureValue>KxKg3ZWiBbsfGbQy1UkAVMCndu5fCFAROzEosfqobWi2DpftADPhI9XUvMXGdWP7/GmjJddYXsJj
skJz9mjXaO+1Iy3P6c8SfJCeLtwbsRykFczv2BpbvFNTcdp8V5fqhTO/Fuq7kFI/YxiXf7rEMdhM
LCwlQwKdsh4FKDhd/pAStXuz4nYTyfILaxLHckTz/umKSnALvayJtenqrWZzQxLefBRdQZrQ7hrq
D0El24uuOcYyiGZlYjQOBm88h6V/O5rSKE8yewcsQ2YJRFZYUxlw24RDnTEUZJQFFR5cqvMUQIhk
+bVwLQFBbEzPi+t4Ro4v3aKNbgRVMpdfoz3W8w==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NToLbmzH9eZMh9xQOo8PewqZ89hfHYHftpZwEX2N4Bs=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6Lj5FVPxJQSCJPcfId/AIdbwp3WtWgd4cg4RpLxUQ5M=</DigestValue>
      </Reference>
      <Reference URI="/xl/styles.xml?ContentType=application/vnd.openxmlformats-officedocument.spreadsheetml.styles+xml">
        <DigestMethod Algorithm="http://www.w3.org/2001/04/xmlenc#sha256"/>
        <DigestValue>/3fVTozjOsd7/GxNVBiYGGrX1h9hVSNhuZlq27n6/TU=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G+DPo1AAs/AW8uaP1ghWfpsc6p/koFVD1vqWdy9/OJs=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na2diUT/pvsyrcrLGkZlPEuMkUWwWxTgt2uMDxf6lYg=</DigestValue>
      </Reference>
      <Reference URI="/xl/worksheets/sheet10.xml?ContentType=application/vnd.openxmlformats-officedocument.spreadsheetml.worksheet+xml">
        <DigestMethod Algorithm="http://www.w3.org/2001/04/xmlenc#sha256"/>
        <DigestValue>M78xLEJZ1CtdxkpBuhV3Xm9/a8BW6c2XYf01Pn9LMjs=</DigestValue>
      </Reference>
      <Reference URI="/xl/worksheets/sheet11.xml?ContentType=application/vnd.openxmlformats-officedocument.spreadsheetml.worksheet+xml">
        <DigestMethod Algorithm="http://www.w3.org/2001/04/xmlenc#sha256"/>
        <DigestValue>qrJ6mCxvYIhlv9JhIB8EkVzdE0luDaDc+scgDJqneSk=</DigestValue>
      </Reference>
      <Reference URI="/xl/worksheets/sheet12.xml?ContentType=application/vnd.openxmlformats-officedocument.spreadsheetml.worksheet+xml">
        <DigestMethod Algorithm="http://www.w3.org/2001/04/xmlenc#sha256"/>
        <DigestValue>TBzvxFPMlIpRdr2AjM76cACYXpwBitmEh3xvnICYbQ0=</DigestValue>
      </Reference>
      <Reference URI="/xl/worksheets/sheet13.xml?ContentType=application/vnd.openxmlformats-officedocument.spreadsheetml.worksheet+xml">
        <DigestMethod Algorithm="http://www.w3.org/2001/04/xmlenc#sha256"/>
        <DigestValue>LCgdr4IPw8NaqJ0TPQQovqDjIXFVf0HwfcSikptS+9w=</DigestValue>
      </Reference>
      <Reference URI="/xl/worksheets/sheet14.xml?ContentType=application/vnd.openxmlformats-officedocument.spreadsheetml.worksheet+xml">
        <DigestMethod Algorithm="http://www.w3.org/2001/04/xmlenc#sha256"/>
        <DigestValue>BP0Ri9xKsrEz9ArH3kzccP4gJ0PIsKHEnqsTKhwtspE=</DigestValue>
      </Reference>
      <Reference URI="/xl/worksheets/sheet15.xml?ContentType=application/vnd.openxmlformats-officedocument.spreadsheetml.worksheet+xml">
        <DigestMethod Algorithm="http://www.w3.org/2001/04/xmlenc#sha256"/>
        <DigestValue>vzyEaGl9vrtXLmEa67m6bgzXhvlS3kl4/1V0hGHPf60=</DigestValue>
      </Reference>
      <Reference URI="/xl/worksheets/sheet16.xml?ContentType=application/vnd.openxmlformats-officedocument.spreadsheetml.worksheet+xml">
        <DigestMethod Algorithm="http://www.w3.org/2001/04/xmlenc#sha256"/>
        <DigestValue>ka4TSPqeunv5SRc2GSOv8ZUJgB0zAQKV7DMj7B93bTc=</DigestValue>
      </Reference>
      <Reference URI="/xl/worksheets/sheet17.xml?ContentType=application/vnd.openxmlformats-officedocument.spreadsheetml.worksheet+xml">
        <DigestMethod Algorithm="http://www.w3.org/2001/04/xmlenc#sha256"/>
        <DigestValue>TBOY4G65+4vUkWPB/WeztGBiK+jASTVUnWHG6Wm6OvM=</DigestValue>
      </Reference>
      <Reference URI="/xl/worksheets/sheet18.xml?ContentType=application/vnd.openxmlformats-officedocument.spreadsheetml.worksheet+xml">
        <DigestMethod Algorithm="http://www.w3.org/2001/04/xmlenc#sha256"/>
        <DigestValue>82ycLJ2P4UVFAeQLf+2bgm5GEdemP2AYkmCiX2Tbw0o=</DigestValue>
      </Reference>
      <Reference URI="/xl/worksheets/sheet2.xml?ContentType=application/vnd.openxmlformats-officedocument.spreadsheetml.worksheet+xml">
        <DigestMethod Algorithm="http://www.w3.org/2001/04/xmlenc#sha256"/>
        <DigestValue>J3BfpDy5eKLtEGXJJYQETd3masgfrsGFMuTe+QK/2IM=</DigestValue>
      </Reference>
      <Reference URI="/xl/worksheets/sheet3.xml?ContentType=application/vnd.openxmlformats-officedocument.spreadsheetml.worksheet+xml">
        <DigestMethod Algorithm="http://www.w3.org/2001/04/xmlenc#sha256"/>
        <DigestValue>drdu7suQM86fjv5XyX7Upzqd4k0nBO9gFWDCzkE2Ctc=</DigestValue>
      </Reference>
      <Reference URI="/xl/worksheets/sheet4.xml?ContentType=application/vnd.openxmlformats-officedocument.spreadsheetml.worksheet+xml">
        <DigestMethod Algorithm="http://www.w3.org/2001/04/xmlenc#sha256"/>
        <DigestValue>TAvVafhMb8UDMfZhVD7Z5qHrCwAVZrcRWks7fBqi4gI=</DigestValue>
      </Reference>
      <Reference URI="/xl/worksheets/sheet5.xml?ContentType=application/vnd.openxmlformats-officedocument.spreadsheetml.worksheet+xml">
        <DigestMethod Algorithm="http://www.w3.org/2001/04/xmlenc#sha256"/>
        <DigestValue>M4BIZ/gXMsmIJsyUUTP4gcjbPxZsW5uM6RIi2RelwBE=</DigestValue>
      </Reference>
      <Reference URI="/xl/worksheets/sheet6.xml?ContentType=application/vnd.openxmlformats-officedocument.spreadsheetml.worksheet+xml">
        <DigestMethod Algorithm="http://www.w3.org/2001/04/xmlenc#sha256"/>
        <DigestValue>1xPWYXN1DLaP1S783BVuKsJyvU85s5jkny9TtPYDSr8=</DigestValue>
      </Reference>
      <Reference URI="/xl/worksheets/sheet7.xml?ContentType=application/vnd.openxmlformats-officedocument.spreadsheetml.worksheet+xml">
        <DigestMethod Algorithm="http://www.w3.org/2001/04/xmlenc#sha256"/>
        <DigestValue>N04ixccUZGxvdafEunJoTIHaFQH0zAQJxnjffPkN8SE=</DigestValue>
      </Reference>
      <Reference URI="/xl/worksheets/sheet8.xml?ContentType=application/vnd.openxmlformats-officedocument.spreadsheetml.worksheet+xml">
        <DigestMethod Algorithm="http://www.w3.org/2001/04/xmlenc#sha256"/>
        <DigestValue>K2QUYx6W9biuXj4YtHQ47STGlL+jRDs8DeZ6cCFsDWM=</DigestValue>
      </Reference>
      <Reference URI="/xl/worksheets/sheet9.xml?ContentType=application/vnd.openxmlformats-officedocument.spreadsheetml.worksheet+xml">
        <DigestMethod Algorithm="http://www.w3.org/2001/04/xmlenc#sha256"/>
        <DigestValue>KfvgLcHK7+ebCibhzlLQj+qbQbl6sEGWj6ezTI6gMcc=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2019-07-26T16:43:32Z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2019-07-26T16:43:32Z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U3qOwOwI9ulPj47NTaP6EodPaaQOZNOO3GSuEktybOg=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RAlNJFYaSC8IT4HcyKcfZPPZA8PSyGwmRDWeez5FfgQ=</DigestValue>
    </Reference>
  </SignedInfo>
  <SignatureValue>DanVwDo9LEJ2eQBCKJTeUtPPyEUU5nZxdr1ysqY3lZj1jeSZu9cHZyE/Aizd2Lz+sSw0phA0iRYo
ZmHaHOt6YAllwzBRr2DywJ5DAjy4/Z8XV9peTzRvkyrHgNG7pEYqCnUrj9LObdBl4OHxr2B8brQw
RcCXvNf6knaF2xOi/S9vC4u1VPhDwHda9O8+l0i+NB0aP0yf/XQLvcP32CXGa6In8sequ17d8GbQ
N4mXxL900KabJzOeQ+hiQlU4fcgSpNj2WJfmgz4Ovsyx/wUdUJ/k+V6P0OrIzNjGG5w7ttM14KcT
Yg0kkKp2bGgkUThWVMvoPzrTuwfKa/p6lXTj3Q==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NToLbmzH9eZMh9xQOo8PewqZ89hfHYHftpZwEX2N4Bs=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6Lj5FVPxJQSCJPcfId/AIdbwp3WtWgd4cg4RpLxUQ5M=</DigestValue>
      </Reference>
      <Reference URI="/xl/styles.xml?ContentType=application/vnd.openxmlformats-officedocument.spreadsheetml.styles+xml">
        <DigestMethod Algorithm="http://www.w3.org/2001/04/xmlenc#sha256"/>
        <DigestValue>/3fVTozjOsd7/GxNVBiYGGrX1h9hVSNhuZlq27n6/TU=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G+DPo1AAs/AW8uaP1ghWfpsc6p/koFVD1vqWdy9/OJs=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na2diUT/pvsyrcrLGkZlPEuMkUWwWxTgt2uMDxf6lYg=</DigestValue>
      </Reference>
      <Reference URI="/xl/worksheets/sheet10.xml?ContentType=application/vnd.openxmlformats-officedocument.spreadsheetml.worksheet+xml">
        <DigestMethod Algorithm="http://www.w3.org/2001/04/xmlenc#sha256"/>
        <DigestValue>M78xLEJZ1CtdxkpBuhV3Xm9/a8BW6c2XYf01Pn9LMjs=</DigestValue>
      </Reference>
      <Reference URI="/xl/worksheets/sheet11.xml?ContentType=application/vnd.openxmlformats-officedocument.spreadsheetml.worksheet+xml">
        <DigestMethod Algorithm="http://www.w3.org/2001/04/xmlenc#sha256"/>
        <DigestValue>qrJ6mCxvYIhlv9JhIB8EkVzdE0luDaDc+scgDJqneSk=</DigestValue>
      </Reference>
      <Reference URI="/xl/worksheets/sheet12.xml?ContentType=application/vnd.openxmlformats-officedocument.spreadsheetml.worksheet+xml">
        <DigestMethod Algorithm="http://www.w3.org/2001/04/xmlenc#sha256"/>
        <DigestValue>TBzvxFPMlIpRdr2AjM76cACYXpwBitmEh3xvnICYbQ0=</DigestValue>
      </Reference>
      <Reference URI="/xl/worksheets/sheet13.xml?ContentType=application/vnd.openxmlformats-officedocument.spreadsheetml.worksheet+xml">
        <DigestMethod Algorithm="http://www.w3.org/2001/04/xmlenc#sha256"/>
        <DigestValue>LCgdr4IPw8NaqJ0TPQQovqDjIXFVf0HwfcSikptS+9w=</DigestValue>
      </Reference>
      <Reference URI="/xl/worksheets/sheet14.xml?ContentType=application/vnd.openxmlformats-officedocument.spreadsheetml.worksheet+xml">
        <DigestMethod Algorithm="http://www.w3.org/2001/04/xmlenc#sha256"/>
        <DigestValue>BP0Ri9xKsrEz9ArH3kzccP4gJ0PIsKHEnqsTKhwtspE=</DigestValue>
      </Reference>
      <Reference URI="/xl/worksheets/sheet15.xml?ContentType=application/vnd.openxmlformats-officedocument.spreadsheetml.worksheet+xml">
        <DigestMethod Algorithm="http://www.w3.org/2001/04/xmlenc#sha256"/>
        <DigestValue>vzyEaGl9vrtXLmEa67m6bgzXhvlS3kl4/1V0hGHPf60=</DigestValue>
      </Reference>
      <Reference URI="/xl/worksheets/sheet16.xml?ContentType=application/vnd.openxmlformats-officedocument.spreadsheetml.worksheet+xml">
        <DigestMethod Algorithm="http://www.w3.org/2001/04/xmlenc#sha256"/>
        <DigestValue>ka4TSPqeunv5SRc2GSOv8ZUJgB0zAQKV7DMj7B93bTc=</DigestValue>
      </Reference>
      <Reference URI="/xl/worksheets/sheet17.xml?ContentType=application/vnd.openxmlformats-officedocument.spreadsheetml.worksheet+xml">
        <DigestMethod Algorithm="http://www.w3.org/2001/04/xmlenc#sha256"/>
        <DigestValue>TBOY4G65+4vUkWPB/WeztGBiK+jASTVUnWHG6Wm6OvM=</DigestValue>
      </Reference>
      <Reference URI="/xl/worksheets/sheet18.xml?ContentType=application/vnd.openxmlformats-officedocument.spreadsheetml.worksheet+xml">
        <DigestMethod Algorithm="http://www.w3.org/2001/04/xmlenc#sha256"/>
        <DigestValue>82ycLJ2P4UVFAeQLf+2bgm5GEdemP2AYkmCiX2Tbw0o=</DigestValue>
      </Reference>
      <Reference URI="/xl/worksheets/sheet2.xml?ContentType=application/vnd.openxmlformats-officedocument.spreadsheetml.worksheet+xml">
        <DigestMethod Algorithm="http://www.w3.org/2001/04/xmlenc#sha256"/>
        <DigestValue>J3BfpDy5eKLtEGXJJYQETd3masgfrsGFMuTe+QK/2IM=</DigestValue>
      </Reference>
      <Reference URI="/xl/worksheets/sheet3.xml?ContentType=application/vnd.openxmlformats-officedocument.spreadsheetml.worksheet+xml">
        <DigestMethod Algorithm="http://www.w3.org/2001/04/xmlenc#sha256"/>
        <DigestValue>drdu7suQM86fjv5XyX7Upzqd4k0nBO9gFWDCzkE2Ctc=</DigestValue>
      </Reference>
      <Reference URI="/xl/worksheets/sheet4.xml?ContentType=application/vnd.openxmlformats-officedocument.spreadsheetml.worksheet+xml">
        <DigestMethod Algorithm="http://www.w3.org/2001/04/xmlenc#sha256"/>
        <DigestValue>TAvVafhMb8UDMfZhVD7Z5qHrCwAVZrcRWks7fBqi4gI=</DigestValue>
      </Reference>
      <Reference URI="/xl/worksheets/sheet5.xml?ContentType=application/vnd.openxmlformats-officedocument.spreadsheetml.worksheet+xml">
        <DigestMethod Algorithm="http://www.w3.org/2001/04/xmlenc#sha256"/>
        <DigestValue>M4BIZ/gXMsmIJsyUUTP4gcjbPxZsW5uM6RIi2RelwBE=</DigestValue>
      </Reference>
      <Reference URI="/xl/worksheets/sheet6.xml?ContentType=application/vnd.openxmlformats-officedocument.spreadsheetml.worksheet+xml">
        <DigestMethod Algorithm="http://www.w3.org/2001/04/xmlenc#sha256"/>
        <DigestValue>1xPWYXN1DLaP1S783BVuKsJyvU85s5jkny9TtPYDSr8=</DigestValue>
      </Reference>
      <Reference URI="/xl/worksheets/sheet7.xml?ContentType=application/vnd.openxmlformats-officedocument.spreadsheetml.worksheet+xml">
        <DigestMethod Algorithm="http://www.w3.org/2001/04/xmlenc#sha256"/>
        <DigestValue>N04ixccUZGxvdafEunJoTIHaFQH0zAQJxnjffPkN8SE=</DigestValue>
      </Reference>
      <Reference URI="/xl/worksheets/sheet8.xml?ContentType=application/vnd.openxmlformats-officedocument.spreadsheetml.worksheet+xml">
        <DigestMethod Algorithm="http://www.w3.org/2001/04/xmlenc#sha256"/>
        <DigestValue>K2QUYx6W9biuXj4YtHQ47STGlL+jRDs8DeZ6cCFsDWM=</DigestValue>
      </Reference>
      <Reference URI="/xl/worksheets/sheet9.xml?ContentType=application/vnd.openxmlformats-officedocument.spreadsheetml.worksheet+xml">
        <DigestMethod Algorithm="http://www.w3.org/2001/04/xmlenc#sha256"/>
        <DigestValue>KfvgLcHK7+ebCibhzlLQj+qbQbl6sEGWj6ezTI6gMcc=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2019-07-29T07:41:28Z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2019-07-29T07:41:28Z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2019-07-26T16:43:14Z</dcterms:modified>
  <cp:contentStatus/>
</cp:coreProperties>
</file>