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 activeTab="8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calcMode="manual" calcOnSave="0"/>
</workbook>
</file>

<file path=xl/calcChain.xml><?xml version="1.0" encoding="utf-8"?>
<calcChain xmlns="http://schemas.openxmlformats.org/spreadsheetml/2006/main">
  <c r="P41" i="67" l="1"/>
  <c r="P40" i="67"/>
  <c r="P39" i="67"/>
  <c r="P38" i="67"/>
  <c r="P37" i="67"/>
  <c r="P36" i="67"/>
  <c r="P35" i="67"/>
  <c r="F10" i="40" l="1"/>
  <c r="G10" i="40" s="1"/>
  <c r="N18" i="63"/>
  <c r="M18" i="63"/>
  <c r="O18" i="63" s="1"/>
  <c r="D15" i="48" l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52" i="67"/>
  <c r="L52" i="67"/>
  <c r="K52" i="67"/>
  <c r="J52" i="67"/>
  <c r="I52" i="67"/>
  <c r="H52" i="67"/>
  <c r="G52" i="67"/>
  <c r="F52" i="67"/>
  <c r="E52" i="67"/>
  <c r="D52" i="67"/>
  <c r="C52" i="67"/>
  <c r="N51" i="67"/>
  <c r="N50" i="67"/>
  <c r="N49" i="67"/>
  <c r="N48" i="67"/>
  <c r="N47" i="67"/>
  <c r="O42" i="67"/>
  <c r="N42" i="67"/>
  <c r="M42" i="67"/>
  <c r="L42" i="67"/>
  <c r="K42" i="67"/>
  <c r="J42" i="67"/>
  <c r="I42" i="67"/>
  <c r="H42" i="67"/>
  <c r="G42" i="67"/>
  <c r="F42" i="67"/>
  <c r="E42" i="67"/>
  <c r="D42" i="67"/>
  <c r="C42" i="67"/>
  <c r="P34" i="67"/>
  <c r="P33" i="67"/>
  <c r="P32" i="67"/>
  <c r="P31" i="67"/>
  <c r="S26" i="67"/>
  <c r="R26" i="67"/>
  <c r="Q26" i="67"/>
  <c r="P26" i="67"/>
  <c r="O26" i="67"/>
  <c r="N26" i="67"/>
  <c r="M26" i="67"/>
  <c r="L26" i="67"/>
  <c r="K26" i="67"/>
  <c r="J26" i="67"/>
  <c r="I26" i="67"/>
  <c r="H26" i="67"/>
  <c r="G26" i="67"/>
  <c r="F26" i="67"/>
  <c r="E26" i="67"/>
  <c r="D26" i="67"/>
  <c r="C26" i="67"/>
  <c r="T11" i="67"/>
  <c r="T10" i="67"/>
  <c r="T9" i="67"/>
  <c r="P42" i="67" l="1"/>
  <c r="E22" i="48"/>
  <c r="T26" i="67"/>
  <c r="N52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1" i="63"/>
  <c r="M16" i="63"/>
  <c r="M12" i="63"/>
  <c r="M13" i="63"/>
  <c r="M14" i="63"/>
  <c r="M15" i="63"/>
  <c r="M11" i="63"/>
  <c r="E11" i="63"/>
  <c r="D10" i="63"/>
  <c r="C10" i="63"/>
  <c r="F10" i="63"/>
  <c r="G10" i="63"/>
  <c r="H10" i="63"/>
  <c r="I10" i="63"/>
  <c r="J10" i="63"/>
  <c r="K10" i="63"/>
  <c r="L10" i="63"/>
  <c r="N10" i="63" l="1"/>
  <c r="M10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<sst xmlns="http://schemas.openxmlformats.org/spreadsheetml/2006/main" count="298" uniqueCount="191">
  <si>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</si>
  <si>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</si>
  <si>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</si>
  <si>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</si>
  <si>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</si>
  <si>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</si>
  <si>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</si>
  <si>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</si>
  <si>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</si>
  <si>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</si>
  <si>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</si>
  <si>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</si>
  <si>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</si>
  <si>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</si>
  <si>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</si>
  <si>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</si>
  <si>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</si>
  <si>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</si>
  <si>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</si>
  <si>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</si>
  <si>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</si>
  <si>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</si>
  <si>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</si>
  <si>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</si>
  <si>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</si>
  <si>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</si>
  <si>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</si>
  <si>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</si>
  <si>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</si>
  <si>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</si>
  <si>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</si>
  <si>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</si>
  <si>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</si>
  <si>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</si>
  <si>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</si>
  <si>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</si>
  <si>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</si>
  <si>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</si>
  <si>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</si>
  <si>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</si>
  <si>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</si>
  <si>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</si>
  <si>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</si>
  <si>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</si>
  <si>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</si>
  <si>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</si>
  <si>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</si>
  <si>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</si>
  <si>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</si>
  <si>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</si>
  <si>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</si>
  <si>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</si>
  <si>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</si>
  <si>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</si>
  <si>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</si>
  <si>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</si>
  <si>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</si>
  <si>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</si>
  <si>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</si>
  <si>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</si>
  <si>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</si>
  <si>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</si>
  <si>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</si>
  <si>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</si>
  <si>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</si>
  <si>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</si>
  <si>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</si>
  <si>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</si>
  <si>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</si>
  <si>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</si>
  <si>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</si>
  <si>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</si>
  <si>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</si>
  <si>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</si>
  <si>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</si>
  <si>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</si>
  <si>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</si>
  <si>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</si>
  <si>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</si>
  <si>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</si>
  <si>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</si>
  <si>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</si>
  <si>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</si>
  <si>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</si>
  <si>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</si>
  <si>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</si>
  <si>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</si>
  <si>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</si>
  <si>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</si>
  <si>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</si>
  <si>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</si>
  <si>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</si>
  <si>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</si>
  <si>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</si>
  <si>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</si>
  <si>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</si>
  <si>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</si>
  <si>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</si>
  <si>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</si>
  <si>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</si>
  <si>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</si>
  <si>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</si>
  <si>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</si>
  <si>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</si>
  <si>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</si>
  <si>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</si>
  <si>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</si>
  <si>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</si>
  <si>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</si>
  <si>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</si>
  <si>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</si>
  <si>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</si>
  <si>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</si>
  <si>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</si>
  <si>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</si>
  <si>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</si>
  <si>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</si>
  <si>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</si>
  <si>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</si>
  <si>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</si>
  <si>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</si>
  <si>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</si>
  <si>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</si>
  <si>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</si>
  <si>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</si>
  <si>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</si>
  <si>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</si>
  <si>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</si>
  <si>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</si>
  <si>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</si>
  <si>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</si>
  <si>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</si>
  <si>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</si>
  <si>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</si>
  <si>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</si>
  <si>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</si>
  <si>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</si>
  <si>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</si>
  <si>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</si>
  <si>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</si>
  <si>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</si>
  <si>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</si>
  <si>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</si>
  <si>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</si>
  <si>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</si>
  <si>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</si>
  <si>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</si>
  <si>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</si>
  <si>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Basisbank</t>
  </si>
  <si>
    <t>Cash and cash equivalents</t>
  </si>
  <si>
    <t>Mandatory cash balances with the NBG</t>
  </si>
  <si>
    <t>Due from other banks</t>
  </si>
  <si>
    <t>Investments in debt securities</t>
  </si>
  <si>
    <t>Investments in equity securities</t>
  </si>
  <si>
    <t>Investment in subsidiaries</t>
  </si>
  <si>
    <t>Loans and advances to customers</t>
  </si>
  <si>
    <t>Finance leases to customers</t>
  </si>
  <si>
    <t>Insurance receivables</t>
  </si>
  <si>
    <t>Investment properties</t>
  </si>
  <si>
    <t>Current income tax prepayment</t>
  </si>
  <si>
    <t>Other financial assets</t>
  </si>
  <si>
    <t>Other assets</t>
  </si>
  <si>
    <t>Premises and equipment</t>
  </si>
  <si>
    <t>Intangible assets</t>
  </si>
  <si>
    <t>Right of use assets</t>
  </si>
  <si>
    <t>Non-current assets held for sale</t>
  </si>
  <si>
    <t>Due to other banks</t>
  </si>
  <si>
    <t>Customer accounts</t>
  </si>
  <si>
    <t>Other borrowed funds</t>
  </si>
  <si>
    <t>Lease liabilities</t>
  </si>
  <si>
    <t>Insurance Liabilities</t>
  </si>
  <si>
    <t>Other financial liabilities</t>
  </si>
  <si>
    <t>Current income tax liability</t>
  </si>
  <si>
    <t>Deferred income tax liability</t>
  </si>
  <si>
    <t>Provisions for liabilities and charges</t>
  </si>
  <si>
    <t>Other liabilities</t>
  </si>
  <si>
    <t>Subordinated debt</t>
  </si>
  <si>
    <t>Share capital</t>
  </si>
  <si>
    <t>Share premium</t>
  </si>
  <si>
    <t>Retained earnings</t>
  </si>
  <si>
    <t>Share based payment reserve</t>
  </si>
  <si>
    <t>Revaluation reserve for premises</t>
  </si>
  <si>
    <t xml:space="preserve">JSC "Hualing Insurance" </t>
  </si>
  <si>
    <t>"Basis Asset Management-Holding" LLC</t>
  </si>
  <si>
    <t>BHL Leasing</t>
  </si>
  <si>
    <t xml:space="preserve">Tsaava David </t>
  </si>
  <si>
    <t>Gardapkhadze Levan</t>
  </si>
  <si>
    <t>Kakabadze David</t>
  </si>
  <si>
    <t>Aslanikashvili Lia</t>
  </si>
  <si>
    <t>Li Hui Dian</t>
  </si>
  <si>
    <t xml:space="preserve">Zaiqi 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</si>
</sst>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4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91" fillId="0" borderId="1" xfId="0" applyFont="1" applyBorder="1" applyAlignment="1">
      <alignment horizontal="center" vertical="center" wrapText="1"/>
    </xf>
    <xf numFmtId="14" fontId="6" fillId="0" borderId="0" xfId="8" applyNumberFormat="1" applyFont="1" applyFill="1" applyBorder="1" applyAlignment="1" applyProtection="1"/>
    <xf numFmtId="193" fontId="91" fillId="0" borderId="8" xfId="0" applyNumberFormat="1" applyFont="1" applyBorder="1" applyAlignment="1" applyProtection="1">
      <alignment horizontal="right" vertical="center" wrapText="1"/>
      <protection locked="0"/>
    </xf>
    <xf numFmtId="193" fontId="91" fillId="0" borderId="2" xfId="0" applyNumberFormat="1" applyFont="1" applyBorder="1" applyAlignment="1" applyProtection="1">
      <alignment horizontal="right" vertical="center" wrapText="1"/>
      <protection locked="0"/>
    </xf>
    <xf numFmtId="193" fontId="91" fillId="0" borderId="14" xfId="0" applyNumberFormat="1" applyFont="1" applyBorder="1" applyAlignment="1" applyProtection="1">
      <alignment horizontal="right" vertical="center" wrapText="1"/>
      <protection locked="0"/>
    </xf>
    <xf numFmtId="3" fontId="91" fillId="0" borderId="2" xfId="0" applyNumberFormat="1" applyFont="1" applyBorder="1"/>
    <xf numFmtId="3" fontId="91" fillId="0" borderId="17" xfId="0" applyNumberFormat="1" applyFont="1" applyBorder="1"/>
    <xf numFmtId="164" fontId="3" fillId="0" borderId="0" xfId="20956" applyNumberFormat="1" applyFont="1"/>
    <xf numFmtId="164" fontId="6" fillId="0" borderId="0" xfId="20956" applyNumberFormat="1" applyFont="1" applyFill="1" applyBorder="1" applyAlignment="1" applyProtection="1"/>
    <xf numFmtId="164" fontId="3" fillId="0" borderId="0" xfId="20956" applyNumberFormat="1" applyFont="1" applyAlignment="1">
      <alignment horizontal="center" vertical="center" wrapText="1"/>
    </xf>
    <xf numFmtId="164" fontId="3" fillId="0" borderId="0" xfId="20956" applyNumberFormat="1" applyFont="1" applyAlignment="1">
      <alignment wrapText="1"/>
    </xf>
    <xf numFmtId="164" fontId="3" fillId="0" borderId="44" xfId="20956" applyNumberFormat="1" applyFont="1" applyBorder="1" applyAlignment="1">
      <alignment horizontal="center" wrapText="1"/>
    </xf>
    <xf numFmtId="164" fontId="3" fillId="0" borderId="44" xfId="20956" applyNumberFormat="1" applyFont="1" applyBorder="1" applyAlignment="1">
      <alignment horizontal="center" vertical="center" wrapText="1"/>
    </xf>
    <xf numFmtId="164" fontId="3" fillId="0" borderId="44" xfId="20956" applyNumberFormat="1" applyFont="1" applyBorder="1" applyAlignment="1">
      <alignment horizontal="center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4" fillId="35" borderId="17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horizontal="center"/>
      <protection locked="0"/>
    </xf>
    <xf numFmtId="164" fontId="3" fillId="0" borderId="2" xfId="20956" applyNumberFormat="1" applyFont="1" applyBorder="1" applyProtection="1">
      <protection locked="0"/>
    </xf>
    <xf numFmtId="164" fontId="3" fillId="0" borderId="4" xfId="20956" applyNumberFormat="1" applyFont="1" applyBorder="1" applyAlignment="1" applyProtection="1">
      <alignment horizontal="center"/>
      <protection locked="0"/>
    </xf>
    <xf numFmtId="164" fontId="3" fillId="0" borderId="4" xfId="20956" applyNumberFormat="1" applyFont="1" applyBorder="1" applyProtection="1">
      <protection locked="0"/>
    </xf>
    <xf numFmtId="0" fontId="3" fillId="0" borderId="2" xfId="0" applyFont="1" applyFill="1" applyBorder="1"/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164" fontId="4" fillId="0" borderId="1" xfId="20956" applyNumberFormat="1" applyFont="1" applyBorder="1" applyAlignment="1">
      <alignment horizontal="center" vertical="center" wrapText="1"/>
    </xf>
    <xf numFmtId="164" fontId="4" fillId="0" borderId="5" xfId="20956" applyNumberFormat="1" applyFont="1" applyBorder="1" applyAlignment="1">
      <alignment horizontal="center" vertical="center" wrapText="1"/>
    </xf>
    <xf numFmtId="164" fontId="4" fillId="0" borderId="4" xfId="20956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2" xfId="20956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8" sqref="B18"/>
    </sheetView>
  </sheetViews>
  <sheetFormatPr defaultRowHeight="15"/>
  <cols>
    <col min="1" max="1" width="9.7109375" style="33" bestFit="1" customWidth="1"/>
    <col min="2" max="2" width="128.7109375" style="26" bestFit="1" customWidth="1"/>
    <col min="3" max="3" width="39.42578125" customWidth="1"/>
  </cols>
  <sheetData>
    <row r="1" spans="1:3" s="1" customFormat="1" ht="15.75">
      <c r="A1" s="31" t="s">
        <v>14</v>
      </c>
      <c r="B1" s="47" t="s">
        <v>16</v>
      </c>
      <c r="C1" s="25"/>
    </row>
    <row r="2" spans="1:3" s="27" customFormat="1">
      <c r="A2" s="32">
        <v>20</v>
      </c>
      <c r="B2" s="28" t="s">
        <v>18</v>
      </c>
      <c r="C2" s="11"/>
    </row>
    <row r="3" spans="1:3" s="27" customFormat="1">
      <c r="A3" s="32">
        <v>21</v>
      </c>
      <c r="B3" s="28" t="s">
        <v>15</v>
      </c>
    </row>
    <row r="4" spans="1:3" s="27" customFormat="1">
      <c r="A4" s="32">
        <v>22</v>
      </c>
      <c r="B4" s="28" t="s">
        <v>17</v>
      </c>
    </row>
    <row r="5" spans="1:3" s="27" customFormat="1">
      <c r="A5" s="32">
        <v>23</v>
      </c>
      <c r="B5" s="28" t="s">
        <v>19</v>
      </c>
    </row>
    <row r="6" spans="1:3" s="27" customFormat="1">
      <c r="A6" s="32">
        <v>24</v>
      </c>
      <c r="B6" s="28" t="s">
        <v>20</v>
      </c>
      <c r="C6" s="2"/>
    </row>
    <row r="7" spans="1:3" s="27" customFormat="1">
      <c r="A7" s="32">
        <v>25</v>
      </c>
      <c r="B7" s="28" t="s">
        <v>21</v>
      </c>
    </row>
    <row r="8" spans="1:3" s="27" customFormat="1">
      <c r="A8" s="32">
        <v>26</v>
      </c>
      <c r="B8" s="28" t="s">
        <v>128</v>
      </c>
    </row>
    <row r="9" spans="1:3" s="27" customFormat="1">
      <c r="A9" s="32">
        <v>27</v>
      </c>
      <c r="B9" s="28" t="s">
        <v>22</v>
      </c>
    </row>
    <row r="10" spans="1:3" s="1" customFormat="1">
      <c r="A10" s="34"/>
      <c r="B10" s="26"/>
      <c r="C10" s="25"/>
    </row>
    <row r="11" spans="1:3" s="1" customFormat="1" ht="30">
      <c r="A11" s="34"/>
      <c r="B11" s="179" t="s">
        <v>147</v>
      </c>
      <c r="C11" s="25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62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RowHeight="12.75"/>
  <cols>
    <col min="1" max="1" width="10.5703125" style="2" bestFit="1" customWidth="1"/>
    <col min="2" max="2" width="28" style="2" customWidth="1"/>
    <col min="3" max="3" width="29.7109375" style="189" customWidth="1"/>
    <col min="4" max="4" width="38.5703125" style="189" customWidth="1"/>
    <col min="5" max="5" width="29.5703125" style="189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.7109375" style="2" bestFit="1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4" t="s">
        <v>23</v>
      </c>
      <c r="B1" s="35" t="s">
        <v>148</v>
      </c>
    </row>
    <row r="2" spans="1:20" s="5" customFormat="1" ht="15.75" customHeight="1">
      <c r="A2" s="5" t="s">
        <v>24</v>
      </c>
      <c r="B2" s="183">
        <v>43830</v>
      </c>
      <c r="C2" s="190"/>
      <c r="D2" s="190"/>
      <c r="E2" s="190"/>
    </row>
    <row r="3" spans="1:20">
      <c r="A3" s="21"/>
      <c r="B3" s="35"/>
      <c r="C3" s="191"/>
      <c r="D3" s="191"/>
      <c r="E3" s="192"/>
      <c r="F3" s="7"/>
    </row>
    <row r="4" spans="1:20" ht="13.5" thickBot="1">
      <c r="A4" s="36" t="s">
        <v>144</v>
      </c>
      <c r="B4" s="204" t="s">
        <v>18</v>
      </c>
      <c r="C4" s="205"/>
      <c r="D4" s="191"/>
      <c r="E4" s="192"/>
      <c r="F4" s="7"/>
    </row>
    <row r="5" spans="1:20">
      <c r="A5" s="37"/>
      <c r="B5" s="38" t="s">
        <v>0</v>
      </c>
      <c r="C5" s="193" t="s">
        <v>1</v>
      </c>
      <c r="D5" s="194" t="s">
        <v>2</v>
      </c>
      <c r="E5" s="195" t="s">
        <v>3</v>
      </c>
      <c r="F5" s="16" t="s">
        <v>4</v>
      </c>
      <c r="G5" s="208" t="s">
        <v>5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</row>
    <row r="6" spans="1:20" ht="16.899999999999999" customHeight="1">
      <c r="A6" s="206"/>
      <c r="B6" s="210" t="s">
        <v>59</v>
      </c>
      <c r="C6" s="211" t="s">
        <v>60</v>
      </c>
      <c r="D6" s="211" t="s">
        <v>61</v>
      </c>
      <c r="E6" s="211" t="s">
        <v>62</v>
      </c>
      <c r="F6" s="214" t="s">
        <v>63</v>
      </c>
      <c r="G6" s="217" t="s">
        <v>64</v>
      </c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</row>
    <row r="7" spans="1:20" ht="14.45" customHeight="1">
      <c r="A7" s="206"/>
      <c r="B7" s="210"/>
      <c r="C7" s="212"/>
      <c r="D7" s="212"/>
      <c r="E7" s="212"/>
      <c r="F7" s="215"/>
      <c r="G7" s="18">
        <v>1</v>
      </c>
      <c r="H7" s="48">
        <v>2</v>
      </c>
      <c r="I7" s="48">
        <v>3</v>
      </c>
      <c r="J7" s="48">
        <v>4</v>
      </c>
      <c r="K7" s="48">
        <v>5</v>
      </c>
      <c r="L7" s="48">
        <v>6.1</v>
      </c>
      <c r="M7" s="48">
        <v>6.2</v>
      </c>
      <c r="N7" s="48">
        <v>6</v>
      </c>
      <c r="O7" s="48">
        <v>7</v>
      </c>
      <c r="P7" s="48">
        <v>8</v>
      </c>
      <c r="Q7" s="48">
        <v>9</v>
      </c>
      <c r="R7" s="48">
        <v>10</v>
      </c>
      <c r="S7" s="48">
        <v>11</v>
      </c>
      <c r="T7" s="49">
        <v>12</v>
      </c>
    </row>
    <row r="8" spans="1:20" ht="108">
      <c r="A8" s="206"/>
      <c r="B8" s="210"/>
      <c r="C8" s="213"/>
      <c r="D8" s="213"/>
      <c r="E8" s="213"/>
      <c r="F8" s="216"/>
      <c r="G8" s="166" t="s">
        <v>65</v>
      </c>
      <c r="H8" s="167" t="s">
        <v>66</v>
      </c>
      <c r="I8" s="167" t="s">
        <v>67</v>
      </c>
      <c r="J8" s="167" t="s">
        <v>68</v>
      </c>
      <c r="K8" s="167" t="s">
        <v>69</v>
      </c>
      <c r="L8" s="58" t="s">
        <v>70</v>
      </c>
      <c r="M8" s="167" t="s">
        <v>71</v>
      </c>
      <c r="N8" s="167" t="s">
        <v>72</v>
      </c>
      <c r="O8" s="17" t="s">
        <v>73</v>
      </c>
      <c r="P8" s="17" t="s">
        <v>74</v>
      </c>
      <c r="Q8" s="167" t="s">
        <v>75</v>
      </c>
      <c r="R8" s="167" t="s">
        <v>76</v>
      </c>
      <c r="S8" s="167" t="s">
        <v>77</v>
      </c>
      <c r="T8" s="167" t="s">
        <v>78</v>
      </c>
    </row>
    <row r="9" spans="1:20">
      <c r="A9" s="42"/>
      <c r="B9" s="42" t="s">
        <v>149</v>
      </c>
      <c r="C9" s="196">
        <v>248700135.5945662</v>
      </c>
      <c r="D9" s="196">
        <v>246711233.1745452</v>
      </c>
      <c r="E9" s="196">
        <v>256223210.60359997</v>
      </c>
      <c r="F9" s="44"/>
      <c r="G9" s="43">
        <v>36800045</v>
      </c>
      <c r="H9" s="43">
        <v>41962460</v>
      </c>
      <c r="I9" s="43">
        <v>177222905</v>
      </c>
      <c r="J9" s="43"/>
      <c r="K9" s="43"/>
      <c r="L9" s="43"/>
      <c r="M9" s="43"/>
      <c r="N9" s="43"/>
      <c r="O9" s="43">
        <v>237800.6036</v>
      </c>
      <c r="P9" s="43"/>
      <c r="Q9" s="43"/>
      <c r="R9" s="43"/>
      <c r="S9" s="43"/>
      <c r="T9" s="39">
        <f>SUM(G9:K9,N9:S9)</f>
        <v>256223210.6036</v>
      </c>
    </row>
    <row r="10" spans="1:20">
      <c r="A10" s="42"/>
      <c r="B10" s="42" t="s">
        <v>150</v>
      </c>
      <c r="C10" s="196">
        <v>177988609.49219999</v>
      </c>
      <c r="D10" s="196">
        <v>177988609.49219999</v>
      </c>
      <c r="E10" s="196">
        <v>177988609.49219999</v>
      </c>
      <c r="F10" s="44"/>
      <c r="G10" s="43"/>
      <c r="H10" s="43">
        <v>177964032</v>
      </c>
      <c r="I10" s="43"/>
      <c r="J10" s="43"/>
      <c r="K10" s="43"/>
      <c r="L10" s="43"/>
      <c r="M10" s="43"/>
      <c r="N10" s="43"/>
      <c r="O10" s="43">
        <v>24577.492199999997</v>
      </c>
      <c r="P10" s="43"/>
      <c r="Q10" s="43"/>
      <c r="R10" s="43"/>
      <c r="S10" s="43"/>
      <c r="T10" s="39">
        <f>SUM(G10:K10,N10:S10)</f>
        <v>177988609.49219999</v>
      </c>
    </row>
    <row r="11" spans="1:20">
      <c r="A11" s="42"/>
      <c r="B11" s="42" t="s">
        <v>151</v>
      </c>
      <c r="C11" s="196">
        <v>7185622.7373800436</v>
      </c>
      <c r="D11" s="196">
        <v>0</v>
      </c>
      <c r="E11" s="197">
        <v>0</v>
      </c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9">
        <f t="shared" ref="T11" si="0">SUM(G11:K11,N11:S11)</f>
        <v>0</v>
      </c>
    </row>
    <row r="12" spans="1:20">
      <c r="A12" s="42"/>
      <c r="B12" s="42" t="s">
        <v>152</v>
      </c>
      <c r="C12" s="196">
        <v>202568921.8561157</v>
      </c>
      <c r="D12" s="196">
        <v>202268827.34584174</v>
      </c>
      <c r="E12" s="197">
        <v>202548243</v>
      </c>
      <c r="F12" s="44"/>
      <c r="G12" s="43"/>
      <c r="H12" s="43"/>
      <c r="I12" s="43"/>
      <c r="J12" s="43"/>
      <c r="K12" s="43">
        <v>198430439</v>
      </c>
      <c r="L12" s="43"/>
      <c r="M12" s="43"/>
      <c r="N12" s="43"/>
      <c r="O12" s="43">
        <v>4117804</v>
      </c>
      <c r="P12" s="43"/>
      <c r="Q12" s="43"/>
      <c r="R12" s="43"/>
      <c r="S12" s="43"/>
      <c r="T12" s="39"/>
    </row>
    <row r="13" spans="1:20">
      <c r="A13" s="42"/>
      <c r="B13" s="42" t="s">
        <v>153</v>
      </c>
      <c r="C13" s="196">
        <v>62705</v>
      </c>
      <c r="D13" s="196">
        <v>62705</v>
      </c>
      <c r="E13" s="197">
        <v>62705</v>
      </c>
      <c r="F13" s="4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>
        <v>62705</v>
      </c>
      <c r="R13" s="43"/>
      <c r="S13" s="43"/>
      <c r="T13" s="39"/>
    </row>
    <row r="14" spans="1:20">
      <c r="A14" s="42"/>
      <c r="B14" s="42" t="s">
        <v>154</v>
      </c>
      <c r="C14" s="196">
        <v>0</v>
      </c>
      <c r="D14" s="196">
        <v>13096650</v>
      </c>
      <c r="E14" s="197">
        <v>9300000</v>
      </c>
      <c r="F14" s="4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>
        <v>9300000</v>
      </c>
      <c r="R14" s="43"/>
      <c r="S14" s="43"/>
      <c r="T14" s="39"/>
    </row>
    <row r="15" spans="1:20">
      <c r="A15" s="42"/>
      <c r="B15" s="42" t="s">
        <v>155</v>
      </c>
      <c r="C15" s="196">
        <v>984993508.25770164</v>
      </c>
      <c r="D15" s="196">
        <v>984993508.25770164</v>
      </c>
      <c r="E15" s="197">
        <v>963098733.95039988</v>
      </c>
      <c r="F15" s="44"/>
      <c r="G15" s="43"/>
      <c r="H15" s="43"/>
      <c r="I15" s="43"/>
      <c r="J15" s="43"/>
      <c r="K15" s="43"/>
      <c r="L15" s="43">
        <v>996882696.21719992</v>
      </c>
      <c r="M15" s="43">
        <v>-38487882.266800001</v>
      </c>
      <c r="N15" s="43">
        <v>958394813.95039988</v>
      </c>
      <c r="O15" s="43">
        <v>4703920</v>
      </c>
      <c r="P15" s="43"/>
      <c r="Q15" s="43"/>
      <c r="R15" s="43"/>
      <c r="S15" s="43"/>
      <c r="T15" s="39"/>
    </row>
    <row r="16" spans="1:20">
      <c r="A16" s="42"/>
      <c r="B16" s="42" t="s">
        <v>156</v>
      </c>
      <c r="C16" s="196">
        <v>3125964.94</v>
      </c>
      <c r="D16" s="196">
        <v>0</v>
      </c>
      <c r="E16" s="197">
        <v>0</v>
      </c>
      <c r="F16" s="44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39"/>
    </row>
    <row r="17" spans="1:20">
      <c r="A17" s="42"/>
      <c r="B17" s="42" t="s">
        <v>157</v>
      </c>
      <c r="C17" s="196">
        <v>8798385.5651947502</v>
      </c>
      <c r="D17" s="196">
        <v>0</v>
      </c>
      <c r="E17" s="197">
        <v>0</v>
      </c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9"/>
    </row>
    <row r="18" spans="1:20">
      <c r="A18" s="42"/>
      <c r="B18" s="42" t="s">
        <v>158</v>
      </c>
      <c r="C18" s="196">
        <v>958856.51050960459</v>
      </c>
      <c r="D18" s="196">
        <v>367118.64</v>
      </c>
      <c r="E18" s="197">
        <v>0</v>
      </c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9"/>
    </row>
    <row r="19" spans="1:20">
      <c r="A19" s="42"/>
      <c r="B19" s="42" t="s">
        <v>159</v>
      </c>
      <c r="C19" s="196">
        <v>1472288.8218964897</v>
      </c>
      <c r="D19" s="196">
        <v>1472288.8218964897</v>
      </c>
      <c r="E19" s="197">
        <v>1443687</v>
      </c>
      <c r="F19" s="4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>
        <v>1443687</v>
      </c>
      <c r="T19" s="39"/>
    </row>
    <row r="20" spans="1:20">
      <c r="A20" s="42"/>
      <c r="B20" s="42" t="s">
        <v>160</v>
      </c>
      <c r="C20" s="196">
        <v>1204073.0348118832</v>
      </c>
      <c r="D20" s="196">
        <v>1156728.083451919</v>
      </c>
      <c r="E20" s="197">
        <v>3152333.8446</v>
      </c>
      <c r="F20" s="44"/>
      <c r="G20" s="43"/>
      <c r="H20" s="43"/>
      <c r="I20" s="43">
        <v>143385</v>
      </c>
      <c r="J20" s="43"/>
      <c r="K20" s="43"/>
      <c r="L20" s="43"/>
      <c r="M20" s="43"/>
      <c r="N20" s="43"/>
      <c r="O20" s="43"/>
      <c r="P20" s="43"/>
      <c r="Q20" s="43"/>
      <c r="R20" s="43"/>
      <c r="S20" s="43">
        <v>3008948.8446</v>
      </c>
      <c r="T20" s="39"/>
    </row>
    <row r="21" spans="1:20">
      <c r="A21" s="42"/>
      <c r="B21" s="42" t="s">
        <v>161</v>
      </c>
      <c r="C21" s="196">
        <v>30616478.953476507</v>
      </c>
      <c r="D21" s="196">
        <v>28294052.409837149</v>
      </c>
      <c r="E21" s="197">
        <v>18789783.309</v>
      </c>
      <c r="F21" s="44"/>
      <c r="G21" s="43"/>
      <c r="H21" s="43"/>
      <c r="I21" s="43"/>
      <c r="J21" s="43"/>
      <c r="K21" s="43"/>
      <c r="L21" s="43"/>
      <c r="M21" s="43"/>
      <c r="N21" s="43"/>
      <c r="O21" s="43">
        <v>178332.64479999989</v>
      </c>
      <c r="P21" s="43">
        <v>13825651.449999999</v>
      </c>
      <c r="Q21" s="43"/>
      <c r="R21" s="43"/>
      <c r="S21" s="43">
        <v>4785799.2142000003</v>
      </c>
      <c r="T21" s="39"/>
    </row>
    <row r="22" spans="1:20">
      <c r="A22" s="42"/>
      <c r="B22" s="42" t="s">
        <v>162</v>
      </c>
      <c r="C22" s="196">
        <v>27016351.085045662</v>
      </c>
      <c r="D22" s="196">
        <v>26948508</v>
      </c>
      <c r="E22" s="197">
        <v>26948508</v>
      </c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26948508</v>
      </c>
      <c r="S22" s="43"/>
      <c r="T22" s="39"/>
    </row>
    <row r="23" spans="1:20">
      <c r="A23" s="42"/>
      <c r="B23" s="42" t="s">
        <v>163</v>
      </c>
      <c r="C23" s="196">
        <v>2199009.48</v>
      </c>
      <c r="D23" s="196">
        <v>2032596</v>
      </c>
      <c r="E23" s="197">
        <v>2032596</v>
      </c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2032596</v>
      </c>
      <c r="S23" s="43"/>
      <c r="T23" s="39"/>
    </row>
    <row r="24" spans="1:20">
      <c r="A24" s="42"/>
      <c r="B24" s="42" t="s">
        <v>164</v>
      </c>
      <c r="C24" s="196">
        <v>3535584</v>
      </c>
      <c r="D24" s="196">
        <v>3535584</v>
      </c>
      <c r="E24" s="197">
        <v>3535584</v>
      </c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3535584</v>
      </c>
      <c r="S24" s="43"/>
      <c r="T24" s="39"/>
    </row>
    <row r="25" spans="1:20">
      <c r="A25" s="42"/>
      <c r="B25" s="42" t="s">
        <v>165</v>
      </c>
      <c r="C25" s="196">
        <v>485747.8723333333</v>
      </c>
      <c r="D25" s="196">
        <v>291237.14</v>
      </c>
      <c r="E25" s="197">
        <v>0</v>
      </c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9"/>
    </row>
    <row r="26" spans="1:20" ht="13.5" thickBot="1">
      <c r="A26" s="15"/>
      <c r="B26" s="29" t="s">
        <v>79</v>
      </c>
      <c r="C26" s="198">
        <f t="shared" ref="C26:T26" si="1">SUM(C9:C25)</f>
        <v>1700912243.2012317</v>
      </c>
      <c r="D26" s="198">
        <f t="shared" si="1"/>
        <v>1689219646.3654745</v>
      </c>
      <c r="E26" s="198">
        <f t="shared" si="1"/>
        <v>1665123994.1997998</v>
      </c>
      <c r="F26" s="40">
        <f t="shared" si="1"/>
        <v>0</v>
      </c>
      <c r="G26" s="40">
        <f t="shared" si="1"/>
        <v>36800045</v>
      </c>
      <c r="H26" s="40">
        <f t="shared" si="1"/>
        <v>219926492</v>
      </c>
      <c r="I26" s="40">
        <f t="shared" si="1"/>
        <v>177366290</v>
      </c>
      <c r="J26" s="40">
        <f t="shared" si="1"/>
        <v>0</v>
      </c>
      <c r="K26" s="40">
        <f t="shared" si="1"/>
        <v>198430439</v>
      </c>
      <c r="L26" s="40">
        <f t="shared" si="1"/>
        <v>996882696.21719992</v>
      </c>
      <c r="M26" s="40">
        <f t="shared" si="1"/>
        <v>-38487882.266800001</v>
      </c>
      <c r="N26" s="40">
        <f t="shared" si="1"/>
        <v>958394813.95039988</v>
      </c>
      <c r="O26" s="40">
        <f t="shared" si="1"/>
        <v>9262434.7406000011</v>
      </c>
      <c r="P26" s="40">
        <f t="shared" si="1"/>
        <v>13825651.449999999</v>
      </c>
      <c r="Q26" s="40">
        <f t="shared" si="1"/>
        <v>9362705</v>
      </c>
      <c r="R26" s="40">
        <f t="shared" si="1"/>
        <v>32516688</v>
      </c>
      <c r="S26" s="40">
        <f t="shared" si="1"/>
        <v>9238435.0588000007</v>
      </c>
      <c r="T26" s="41">
        <f t="shared" si="1"/>
        <v>434211820.09579998</v>
      </c>
    </row>
    <row r="27" spans="1:20">
      <c r="A27" s="14"/>
      <c r="B27" s="16" t="s">
        <v>0</v>
      </c>
      <c r="C27" s="193" t="s">
        <v>1</v>
      </c>
      <c r="D27" s="194" t="s">
        <v>2</v>
      </c>
      <c r="E27" s="195" t="s">
        <v>3</v>
      </c>
      <c r="F27" s="16" t="s">
        <v>4</v>
      </c>
      <c r="G27" s="208" t="s">
        <v>5</v>
      </c>
      <c r="H27" s="208"/>
      <c r="I27" s="208"/>
      <c r="J27" s="208"/>
      <c r="K27" s="208"/>
      <c r="L27" s="208"/>
      <c r="M27" s="208"/>
      <c r="N27" s="208"/>
      <c r="O27" s="208"/>
      <c r="P27" s="209"/>
    </row>
    <row r="28" spans="1:20" ht="14.45" customHeight="1">
      <c r="A28" s="207"/>
      <c r="B28" s="220" t="s">
        <v>80</v>
      </c>
      <c r="C28" s="223" t="s">
        <v>60</v>
      </c>
      <c r="D28" s="223" t="s">
        <v>61</v>
      </c>
      <c r="E28" s="223" t="s">
        <v>81</v>
      </c>
      <c r="F28" s="214" t="s">
        <v>63</v>
      </c>
      <c r="G28" s="224" t="s">
        <v>64</v>
      </c>
      <c r="H28" s="224"/>
      <c r="I28" s="224"/>
      <c r="J28" s="224"/>
      <c r="K28" s="224"/>
      <c r="L28" s="224"/>
      <c r="M28" s="224"/>
      <c r="N28" s="224"/>
      <c r="O28" s="224"/>
      <c r="P28" s="225"/>
    </row>
    <row r="29" spans="1:20" ht="14.45" customHeight="1">
      <c r="A29" s="207"/>
      <c r="B29" s="221"/>
      <c r="C29" s="223"/>
      <c r="D29" s="223"/>
      <c r="E29" s="223"/>
      <c r="F29" s="215"/>
      <c r="G29" s="19">
        <v>13</v>
      </c>
      <c r="H29" s="20">
        <v>14</v>
      </c>
      <c r="I29" s="20">
        <v>15</v>
      </c>
      <c r="J29" s="20">
        <v>16</v>
      </c>
      <c r="K29" s="20">
        <v>17</v>
      </c>
      <c r="L29" s="20">
        <v>18</v>
      </c>
      <c r="M29" s="20">
        <v>19</v>
      </c>
      <c r="N29" s="20">
        <v>20</v>
      </c>
      <c r="O29" s="20">
        <v>21</v>
      </c>
      <c r="P29" s="24">
        <v>22</v>
      </c>
    </row>
    <row r="30" spans="1:20" ht="100.15" customHeight="1">
      <c r="A30" s="207"/>
      <c r="B30" s="222"/>
      <c r="C30" s="223"/>
      <c r="D30" s="223"/>
      <c r="E30" s="223"/>
      <c r="F30" s="216"/>
      <c r="G30" s="166" t="s">
        <v>82</v>
      </c>
      <c r="H30" s="167" t="s">
        <v>83</v>
      </c>
      <c r="I30" s="167" t="s">
        <v>84</v>
      </c>
      <c r="J30" s="167" t="s">
        <v>85</v>
      </c>
      <c r="K30" s="167" t="s">
        <v>86</v>
      </c>
      <c r="L30" s="167" t="s">
        <v>87</v>
      </c>
      <c r="M30" s="17" t="s">
        <v>88</v>
      </c>
      <c r="N30" s="17" t="s">
        <v>89</v>
      </c>
      <c r="O30" s="17" t="s">
        <v>90</v>
      </c>
      <c r="P30" s="22" t="s">
        <v>91</v>
      </c>
    </row>
    <row r="31" spans="1:20">
      <c r="A31" s="9"/>
      <c r="B31" s="9" t="s">
        <v>166</v>
      </c>
      <c r="C31" s="199">
        <v>183984092</v>
      </c>
      <c r="D31" s="200">
        <v>183984092</v>
      </c>
      <c r="E31" s="200">
        <v>193615801</v>
      </c>
      <c r="F31" s="44"/>
      <c r="G31" s="44">
        <v>50467644</v>
      </c>
      <c r="H31" s="44"/>
      <c r="I31" s="44"/>
      <c r="J31" s="44"/>
      <c r="K31" s="44"/>
      <c r="L31" s="44">
        <v>143000000</v>
      </c>
      <c r="M31" s="44">
        <v>148157</v>
      </c>
      <c r="N31" s="44"/>
      <c r="O31" s="44"/>
      <c r="P31" s="45">
        <f t="shared" ref="P31:P41" si="2">SUM(G31:O31)</f>
        <v>193615801</v>
      </c>
    </row>
    <row r="32" spans="1:20">
      <c r="A32" s="9"/>
      <c r="B32" s="9" t="s">
        <v>167</v>
      </c>
      <c r="C32" s="199">
        <v>768871309.67700005</v>
      </c>
      <c r="D32" s="200">
        <v>770049552.60380006</v>
      </c>
      <c r="E32" s="200">
        <v>768902006.57199991</v>
      </c>
      <c r="F32" s="44"/>
      <c r="G32" s="44"/>
      <c r="H32" s="44">
        <v>230533900.88389999</v>
      </c>
      <c r="I32" s="44">
        <v>136416592.63510001</v>
      </c>
      <c r="J32" s="44">
        <v>396389378.43900001</v>
      </c>
      <c r="K32" s="44"/>
      <c r="L32" s="44"/>
      <c r="M32" s="44">
        <v>5562134.6140000001</v>
      </c>
      <c r="N32" s="44"/>
      <c r="O32" s="44"/>
      <c r="P32" s="45">
        <f t="shared" si="2"/>
        <v>768902006.57199991</v>
      </c>
    </row>
    <row r="33" spans="1:18">
      <c r="A33" s="9"/>
      <c r="B33" s="9" t="s">
        <v>168</v>
      </c>
      <c r="C33" s="199">
        <v>428926079.928599</v>
      </c>
      <c r="D33" s="200">
        <v>428926079.928599</v>
      </c>
      <c r="E33" s="200">
        <v>431632079.20764703</v>
      </c>
      <c r="F33" s="44"/>
      <c r="G33" s="44"/>
      <c r="H33" s="44"/>
      <c r="I33" s="44"/>
      <c r="J33" s="44"/>
      <c r="K33" s="44"/>
      <c r="L33" s="44">
        <v>426920394</v>
      </c>
      <c r="M33" s="44">
        <v>4711685.2076470004</v>
      </c>
      <c r="N33" s="44"/>
      <c r="O33" s="44"/>
      <c r="P33" s="45">
        <f t="shared" si="2"/>
        <v>431632079.20764703</v>
      </c>
    </row>
    <row r="34" spans="1:18">
      <c r="A34" s="9"/>
      <c r="B34" s="9" t="s">
        <v>169</v>
      </c>
      <c r="C34" s="199">
        <v>3737281</v>
      </c>
      <c r="D34" s="200">
        <v>3737281</v>
      </c>
      <c r="E34" s="200">
        <v>3737281</v>
      </c>
      <c r="F34" s="44"/>
      <c r="G34" s="44"/>
      <c r="H34" s="44"/>
      <c r="I34" s="44"/>
      <c r="J34" s="44"/>
      <c r="K34" s="44"/>
      <c r="L34" s="44"/>
      <c r="M34" s="44"/>
      <c r="N34" s="44">
        <v>3737281</v>
      </c>
      <c r="O34" s="44"/>
      <c r="P34" s="45">
        <f t="shared" si="2"/>
        <v>3737281</v>
      </c>
    </row>
    <row r="35" spans="1:18">
      <c r="A35" s="9"/>
      <c r="B35" s="9" t="s">
        <v>170</v>
      </c>
      <c r="C35" s="199">
        <v>8827670.870528711</v>
      </c>
      <c r="D35" s="200">
        <v>0</v>
      </c>
      <c r="E35" s="200"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>
        <f t="shared" si="2"/>
        <v>0</v>
      </c>
    </row>
    <row r="36" spans="1:18">
      <c r="A36" s="9"/>
      <c r="B36" s="9" t="s">
        <v>171</v>
      </c>
      <c r="C36" s="199">
        <v>2557919.7451813519</v>
      </c>
      <c r="D36" s="200">
        <v>2151888.6162</v>
      </c>
      <c r="E36" s="200">
        <v>4707086.1902000001</v>
      </c>
      <c r="F36" s="44"/>
      <c r="G36" s="44"/>
      <c r="H36" s="44"/>
      <c r="I36" s="44"/>
      <c r="J36" s="44"/>
      <c r="K36" s="44"/>
      <c r="L36" s="44"/>
      <c r="M36" s="44"/>
      <c r="N36" s="44">
        <v>4707086.1902000001</v>
      </c>
      <c r="O36" s="44"/>
      <c r="P36" s="45">
        <f t="shared" si="2"/>
        <v>4707086.1902000001</v>
      </c>
    </row>
    <row r="37" spans="1:18">
      <c r="A37" s="9"/>
      <c r="B37" s="9" t="s">
        <v>172</v>
      </c>
      <c r="C37" s="199"/>
      <c r="D37" s="200">
        <v>0</v>
      </c>
      <c r="E37" s="200">
        <v>0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>
        <f t="shared" si="2"/>
        <v>0</v>
      </c>
    </row>
    <row r="38" spans="1:18">
      <c r="A38" s="9"/>
      <c r="B38" s="9" t="s">
        <v>173</v>
      </c>
      <c r="C38" s="199">
        <v>1853260.1281391298</v>
      </c>
      <c r="D38" s="200">
        <v>1846712.5861391299</v>
      </c>
      <c r="E38" s="200">
        <v>2503249</v>
      </c>
      <c r="F38" s="44"/>
      <c r="G38" s="44"/>
      <c r="H38" s="44"/>
      <c r="I38" s="44"/>
      <c r="J38" s="44"/>
      <c r="K38" s="44"/>
      <c r="L38" s="44"/>
      <c r="M38" s="44"/>
      <c r="N38" s="44">
        <v>2503249</v>
      </c>
      <c r="O38" s="44"/>
      <c r="P38" s="45">
        <f t="shared" si="2"/>
        <v>2503249</v>
      </c>
    </row>
    <row r="39" spans="1:18">
      <c r="A39" s="9"/>
      <c r="B39" s="9" t="s">
        <v>174</v>
      </c>
      <c r="C39" s="199">
        <v>1010262.4287681601</v>
      </c>
      <c r="D39" s="200">
        <v>1010262.4287681601</v>
      </c>
      <c r="E39" s="200">
        <v>2177249.1305</v>
      </c>
      <c r="F39" s="44"/>
      <c r="G39" s="44"/>
      <c r="H39" s="44"/>
      <c r="I39" s="44"/>
      <c r="J39" s="44"/>
      <c r="K39" s="44"/>
      <c r="L39" s="44"/>
      <c r="M39" s="44"/>
      <c r="N39" s="44">
        <v>2177249.1305</v>
      </c>
      <c r="O39" s="44"/>
      <c r="P39" s="45">
        <f t="shared" si="2"/>
        <v>2177249.1305</v>
      </c>
    </row>
    <row r="40" spans="1:18">
      <c r="A40" s="9"/>
      <c r="B40" s="9" t="s">
        <v>175</v>
      </c>
      <c r="C40" s="199">
        <v>3096212.4318972826</v>
      </c>
      <c r="D40" s="200">
        <v>2637624.7428249409</v>
      </c>
      <c r="E40" s="200">
        <v>2872803.2783998265</v>
      </c>
      <c r="F40" s="44"/>
      <c r="G40" s="44"/>
      <c r="H40" s="44"/>
      <c r="I40" s="44"/>
      <c r="J40" s="44"/>
      <c r="K40" s="44"/>
      <c r="L40" s="44"/>
      <c r="M40" s="44"/>
      <c r="N40" s="44">
        <v>2872803.7401001463</v>
      </c>
      <c r="O40" s="44"/>
      <c r="P40" s="45">
        <f t="shared" si="2"/>
        <v>2872803.7401001463</v>
      </c>
    </row>
    <row r="41" spans="1:18">
      <c r="A41" s="9"/>
      <c r="B41" s="9" t="s">
        <v>176</v>
      </c>
      <c r="C41" s="199">
        <v>14409658.792353</v>
      </c>
      <c r="D41" s="200">
        <v>14409658.792353</v>
      </c>
      <c r="E41" s="200">
        <v>14409658.792353</v>
      </c>
      <c r="F41" s="44"/>
      <c r="G41" s="44"/>
      <c r="H41" s="44"/>
      <c r="I41" s="44"/>
      <c r="J41" s="44"/>
      <c r="K41" s="44"/>
      <c r="L41" s="44"/>
      <c r="M41" s="44">
        <v>357928.79235300003</v>
      </c>
      <c r="N41" s="44"/>
      <c r="O41" s="44">
        <v>14051730</v>
      </c>
      <c r="P41" s="45">
        <f t="shared" si="2"/>
        <v>14409658.792353</v>
      </c>
    </row>
    <row r="42" spans="1:18" ht="13.5" thickBot="1">
      <c r="A42" s="15"/>
      <c r="B42" s="30" t="s">
        <v>92</v>
      </c>
      <c r="C42" s="198">
        <f t="shared" ref="C42:P42" si="3">SUM(C31:C41)</f>
        <v>1417273747.0024664</v>
      </c>
      <c r="D42" s="198">
        <f t="shared" si="3"/>
        <v>1408753152.6986845</v>
      </c>
      <c r="E42" s="198">
        <f t="shared" si="3"/>
        <v>1424557214.1710999</v>
      </c>
      <c r="F42" s="40">
        <f t="shared" si="3"/>
        <v>0</v>
      </c>
      <c r="G42" s="40">
        <f t="shared" si="3"/>
        <v>50467644</v>
      </c>
      <c r="H42" s="40">
        <f t="shared" si="3"/>
        <v>230533900.88389999</v>
      </c>
      <c r="I42" s="40">
        <f t="shared" si="3"/>
        <v>136416592.63510001</v>
      </c>
      <c r="J42" s="40">
        <f t="shared" si="3"/>
        <v>396389378.43900001</v>
      </c>
      <c r="K42" s="40">
        <f t="shared" si="3"/>
        <v>0</v>
      </c>
      <c r="L42" s="40">
        <f t="shared" si="3"/>
        <v>569920394</v>
      </c>
      <c r="M42" s="40">
        <f t="shared" si="3"/>
        <v>10779905.614</v>
      </c>
      <c r="N42" s="40">
        <f t="shared" si="3"/>
        <v>15997669.060800146</v>
      </c>
      <c r="O42" s="40">
        <f t="shared" si="3"/>
        <v>14051730</v>
      </c>
      <c r="P42" s="41">
        <f t="shared" si="3"/>
        <v>1424557214.6328001</v>
      </c>
    </row>
    <row r="43" spans="1:18">
      <c r="A43" s="14"/>
      <c r="B43" s="16" t="s">
        <v>0</v>
      </c>
      <c r="C43" s="193" t="s">
        <v>1</v>
      </c>
      <c r="D43" s="194" t="s">
        <v>2</v>
      </c>
      <c r="E43" s="195" t="s">
        <v>3</v>
      </c>
      <c r="F43" s="16" t="s">
        <v>4</v>
      </c>
      <c r="G43" s="208" t="s">
        <v>5</v>
      </c>
      <c r="H43" s="208"/>
      <c r="I43" s="208"/>
      <c r="J43" s="208"/>
      <c r="K43" s="208"/>
      <c r="L43" s="208"/>
      <c r="M43" s="208"/>
      <c r="N43" s="209"/>
    </row>
    <row r="44" spans="1:18" ht="40.15" customHeight="1">
      <c r="A44" s="207"/>
      <c r="B44" s="220" t="s">
        <v>93</v>
      </c>
      <c r="C44" s="223" t="s">
        <v>60</v>
      </c>
      <c r="D44" s="223" t="s">
        <v>61</v>
      </c>
      <c r="E44" s="211" t="s">
        <v>81</v>
      </c>
      <c r="F44" s="226" t="s">
        <v>63</v>
      </c>
      <c r="G44" s="227" t="s">
        <v>64</v>
      </c>
      <c r="H44" s="228"/>
      <c r="I44" s="228"/>
      <c r="J44" s="228"/>
      <c r="K44" s="228"/>
      <c r="L44" s="228"/>
      <c r="M44" s="228"/>
      <c r="N44" s="229"/>
    </row>
    <row r="45" spans="1:18" ht="13.9" customHeight="1">
      <c r="A45" s="207"/>
      <c r="B45" s="221"/>
      <c r="C45" s="223"/>
      <c r="D45" s="223"/>
      <c r="E45" s="212"/>
      <c r="F45" s="226"/>
      <c r="G45" s="8">
        <v>23</v>
      </c>
      <c r="H45" s="8">
        <v>24</v>
      </c>
      <c r="I45" s="8">
        <v>25</v>
      </c>
      <c r="J45" s="8">
        <v>26</v>
      </c>
      <c r="K45" s="8">
        <v>27</v>
      </c>
      <c r="L45" s="8">
        <v>28</v>
      </c>
      <c r="M45" s="8">
        <v>29</v>
      </c>
      <c r="N45" s="23">
        <v>30</v>
      </c>
      <c r="P45" s="21"/>
      <c r="Q45" s="21"/>
      <c r="R45" s="21"/>
    </row>
    <row r="46" spans="1:18" ht="102" customHeight="1">
      <c r="A46" s="207"/>
      <c r="B46" s="222"/>
      <c r="C46" s="223"/>
      <c r="D46" s="223"/>
      <c r="E46" s="213"/>
      <c r="F46" s="226"/>
      <c r="G46" s="167" t="s">
        <v>94</v>
      </c>
      <c r="H46" s="167" t="s">
        <v>95</v>
      </c>
      <c r="I46" s="167" t="s">
        <v>96</v>
      </c>
      <c r="J46" s="167" t="s">
        <v>97</v>
      </c>
      <c r="K46" s="167" t="s">
        <v>98</v>
      </c>
      <c r="L46" s="167" t="s">
        <v>99</v>
      </c>
      <c r="M46" s="167" t="s">
        <v>100</v>
      </c>
      <c r="N46" s="167" t="s">
        <v>134</v>
      </c>
      <c r="P46" s="21"/>
      <c r="Q46" s="21"/>
      <c r="R46" s="21"/>
    </row>
    <row r="47" spans="1:18">
      <c r="A47" s="9"/>
      <c r="B47" s="9" t="s">
        <v>177</v>
      </c>
      <c r="C47" s="201">
        <v>16057277</v>
      </c>
      <c r="D47" s="202">
        <v>16057277</v>
      </c>
      <c r="E47" s="202">
        <v>16181147</v>
      </c>
      <c r="F47" s="46"/>
      <c r="G47" s="44">
        <v>16181147</v>
      </c>
      <c r="H47" s="44"/>
      <c r="I47" s="44"/>
      <c r="J47" s="44"/>
      <c r="K47" s="44"/>
      <c r="L47" s="44"/>
      <c r="M47" s="44"/>
      <c r="N47" s="45">
        <f t="shared" ref="N47:N51" si="4">SUM(G47:M47)</f>
        <v>16181147</v>
      </c>
      <c r="P47" s="12"/>
      <c r="Q47" s="12"/>
      <c r="R47" s="12"/>
    </row>
    <row r="48" spans="1:18">
      <c r="A48" s="9"/>
      <c r="B48" s="9" t="s">
        <v>178</v>
      </c>
      <c r="C48" s="201">
        <v>74923497.034999996</v>
      </c>
      <c r="D48" s="202">
        <v>74923497.034999996</v>
      </c>
      <c r="E48" s="202">
        <v>76412653</v>
      </c>
      <c r="F48" s="46"/>
      <c r="G48" s="44"/>
      <c r="H48" s="44"/>
      <c r="I48" s="44"/>
      <c r="J48" s="44">
        <v>76412653</v>
      </c>
      <c r="K48" s="44"/>
      <c r="L48" s="44"/>
      <c r="M48" s="44"/>
      <c r="N48" s="45">
        <f t="shared" si="4"/>
        <v>76412653</v>
      </c>
    </row>
    <row r="49" spans="1:16">
      <c r="A49" s="9"/>
      <c r="B49" s="9" t="s">
        <v>179</v>
      </c>
      <c r="C49" s="201">
        <v>181670424.09191933</v>
      </c>
      <c r="D49" s="202">
        <v>178498421.559944</v>
      </c>
      <c r="E49" s="202">
        <v>138459629.84869999</v>
      </c>
      <c r="F49" s="46"/>
      <c r="G49" s="44"/>
      <c r="H49" s="44"/>
      <c r="I49" s="44"/>
      <c r="J49" s="44"/>
      <c r="K49" s="44">
        <v>113629627.99000001</v>
      </c>
      <c r="L49" s="44">
        <v>24830001.858699992</v>
      </c>
      <c r="M49" s="44"/>
      <c r="N49" s="45">
        <f t="shared" si="4"/>
        <v>138459629.84869999</v>
      </c>
    </row>
    <row r="50" spans="1:16">
      <c r="A50" s="9"/>
      <c r="B50" s="9" t="s">
        <v>180</v>
      </c>
      <c r="C50" s="199">
        <v>1822050.25134603</v>
      </c>
      <c r="D50" s="200">
        <v>1822050.25134603</v>
      </c>
      <c r="E50" s="200">
        <v>0</v>
      </c>
      <c r="F50" s="44"/>
      <c r="G50" s="44"/>
      <c r="H50" s="44"/>
      <c r="I50" s="44"/>
      <c r="J50" s="44"/>
      <c r="K50" s="44"/>
      <c r="L50" s="44"/>
      <c r="M50" s="44"/>
      <c r="N50" s="45">
        <f t="shared" si="4"/>
        <v>0</v>
      </c>
    </row>
    <row r="51" spans="1:16">
      <c r="A51" s="9"/>
      <c r="B51" s="9" t="s">
        <v>181</v>
      </c>
      <c r="C51" s="199">
        <v>9165247.8204999994</v>
      </c>
      <c r="D51" s="200">
        <v>9165247.8204999994</v>
      </c>
      <c r="E51" s="200">
        <v>9513350.1799999997</v>
      </c>
      <c r="F51" s="44"/>
      <c r="G51" s="44"/>
      <c r="H51" s="44"/>
      <c r="I51" s="44"/>
      <c r="J51" s="44"/>
      <c r="K51" s="44"/>
      <c r="L51" s="44"/>
      <c r="M51" s="44">
        <v>9513350.1799999997</v>
      </c>
      <c r="N51" s="45">
        <f t="shared" si="4"/>
        <v>9513350.1799999997</v>
      </c>
    </row>
    <row r="52" spans="1:16" ht="13.5" thickBot="1">
      <c r="A52" s="15"/>
      <c r="B52" s="178" t="s">
        <v>101</v>
      </c>
      <c r="C52" s="198">
        <f t="shared" ref="C52:N52" si="5">SUM(C47:C51)</f>
        <v>283638496.1987654</v>
      </c>
      <c r="D52" s="198">
        <f t="shared" si="5"/>
        <v>280466493.66679007</v>
      </c>
      <c r="E52" s="198">
        <f t="shared" si="5"/>
        <v>240566780.02869999</v>
      </c>
      <c r="F52" s="40">
        <f t="shared" si="5"/>
        <v>0</v>
      </c>
      <c r="G52" s="40">
        <f t="shared" si="5"/>
        <v>16181147</v>
      </c>
      <c r="H52" s="40">
        <f t="shared" si="5"/>
        <v>0</v>
      </c>
      <c r="I52" s="40">
        <f t="shared" si="5"/>
        <v>0</v>
      </c>
      <c r="J52" s="40">
        <f t="shared" si="5"/>
        <v>76412653</v>
      </c>
      <c r="K52" s="40">
        <f t="shared" si="5"/>
        <v>113629627.99000001</v>
      </c>
      <c r="L52" s="40">
        <f t="shared" si="5"/>
        <v>24830001.858699992</v>
      </c>
      <c r="M52" s="40">
        <f t="shared" si="5"/>
        <v>9513350.1799999997</v>
      </c>
      <c r="N52" s="41">
        <f t="shared" si="5"/>
        <v>240566780.02869999</v>
      </c>
    </row>
    <row r="55" spans="1:16" s="6" customFormat="1">
      <c r="C55" s="192"/>
      <c r="D55" s="192"/>
      <c r="E55" s="192"/>
    </row>
    <row r="56" spans="1:16" s="6" customFormat="1">
      <c r="C56" s="192"/>
      <c r="D56" s="192"/>
      <c r="E56" s="192"/>
    </row>
    <row r="57" spans="1:16" s="6" customFormat="1">
      <c r="C57" s="192"/>
      <c r="D57" s="192"/>
      <c r="E57" s="192"/>
    </row>
    <row r="62" spans="1:16">
      <c r="P62" s="13"/>
    </row>
  </sheetData>
  <mergeCells count="25">
    <mergeCell ref="F28:F30"/>
    <mergeCell ref="G28:P28"/>
    <mergeCell ref="G43:N43"/>
    <mergeCell ref="B44:B46"/>
    <mergeCell ref="C44:C46"/>
    <mergeCell ref="D44:D46"/>
    <mergeCell ref="E44:E46"/>
    <mergeCell ref="F44:F46"/>
    <mergeCell ref="G44:N44"/>
    <mergeCell ref="B4:C4"/>
    <mergeCell ref="A6:A8"/>
    <mergeCell ref="A28:A30"/>
    <mergeCell ref="A44:A46"/>
    <mergeCell ref="G27:P27"/>
    <mergeCell ref="G5:T5"/>
    <mergeCell ref="B6:B8"/>
    <mergeCell ref="C6:C8"/>
    <mergeCell ref="D6:D8"/>
    <mergeCell ref="E6:E8"/>
    <mergeCell ref="F6:F8"/>
    <mergeCell ref="G6:T6"/>
    <mergeCell ref="B28:B30"/>
    <mergeCell ref="C28:C30"/>
    <mergeCell ref="D28:D30"/>
    <mergeCell ref="E28:E30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6" sqref="B16"/>
    </sheetView>
  </sheetViews>
  <sheetFormatPr defaultRowHeight="12.75"/>
  <cols>
    <col min="1" max="1" width="10.5703125" style="52" bestFit="1" customWidth="1"/>
    <col min="2" max="2" width="39" style="52" customWidth="1"/>
    <col min="3" max="3" width="31.28515625" style="52" bestFit="1" customWidth="1"/>
    <col min="4" max="5" width="14.5703125" style="52" bestFit="1" customWidth="1"/>
    <col min="6" max="6" width="21.7109375" style="52" customWidth="1"/>
    <col min="7" max="7" width="12" style="52" bestFit="1" customWidth="1"/>
    <col min="8" max="8" width="14.5703125" style="52" customWidth="1"/>
    <col min="9" max="16384" width="9.140625" style="52"/>
  </cols>
  <sheetData>
    <row r="1" spans="1:8">
      <c r="A1" s="50" t="s">
        <v>23</v>
      </c>
      <c r="B1" s="35" t="s">
        <v>148</v>
      </c>
    </row>
    <row r="2" spans="1:8" ht="15">
      <c r="A2" s="53" t="s">
        <v>24</v>
      </c>
      <c r="B2" s="183">
        <v>43830</v>
      </c>
      <c r="C2" s="53"/>
      <c r="D2" s="53"/>
      <c r="E2" s="53"/>
      <c r="F2" s="53"/>
      <c r="G2" s="53"/>
      <c r="H2" s="53"/>
    </row>
    <row r="3" spans="1:8">
      <c r="A3" s="53"/>
      <c r="B3" s="53"/>
      <c r="C3" s="53"/>
      <c r="D3" s="53"/>
      <c r="E3" s="53"/>
      <c r="F3" s="53"/>
      <c r="G3" s="53"/>
      <c r="H3" s="53"/>
    </row>
    <row r="4" spans="1:8" ht="13.5" thickBot="1">
      <c r="A4" s="56" t="s">
        <v>25</v>
      </c>
      <c r="B4" s="168" t="s">
        <v>15</v>
      </c>
    </row>
    <row r="5" spans="1:8" ht="14.45" customHeight="1">
      <c r="A5" s="236"/>
      <c r="B5" s="230" t="s">
        <v>26</v>
      </c>
      <c r="C5" s="232" t="s">
        <v>27</v>
      </c>
      <c r="D5" s="230" t="s">
        <v>30</v>
      </c>
      <c r="E5" s="230"/>
      <c r="F5" s="230"/>
      <c r="G5" s="230"/>
      <c r="H5" s="234" t="s">
        <v>31</v>
      </c>
    </row>
    <row r="6" spans="1:8" ht="25.5">
      <c r="A6" s="237"/>
      <c r="B6" s="231"/>
      <c r="C6" s="233"/>
      <c r="D6" s="160" t="s">
        <v>28</v>
      </c>
      <c r="E6" s="160" t="s">
        <v>29</v>
      </c>
      <c r="F6" s="160" t="s">
        <v>32</v>
      </c>
      <c r="G6" s="160" t="s">
        <v>33</v>
      </c>
      <c r="H6" s="235"/>
    </row>
    <row r="7" spans="1:8">
      <c r="A7" s="66">
        <v>1</v>
      </c>
      <c r="B7" s="203" t="s">
        <v>182</v>
      </c>
      <c r="C7" s="160" t="s">
        <v>28</v>
      </c>
      <c r="D7" s="65"/>
      <c r="E7" s="65"/>
      <c r="F7" s="65" t="s">
        <v>7</v>
      </c>
      <c r="G7" s="68"/>
      <c r="H7" s="69"/>
    </row>
    <row r="8" spans="1:8">
      <c r="A8" s="70">
        <v>2</v>
      </c>
      <c r="B8" s="203" t="s">
        <v>183</v>
      </c>
      <c r="C8" s="182" t="s">
        <v>28</v>
      </c>
      <c r="D8" s="65"/>
      <c r="E8" s="65"/>
      <c r="F8" s="68"/>
      <c r="G8" s="65" t="s">
        <v>7</v>
      </c>
      <c r="H8" s="69"/>
    </row>
    <row r="9" spans="1:8">
      <c r="A9" s="66">
        <v>3</v>
      </c>
      <c r="B9" s="203" t="s">
        <v>184</v>
      </c>
      <c r="C9" s="182" t="s">
        <v>28</v>
      </c>
      <c r="D9" s="65"/>
      <c r="E9" s="65"/>
      <c r="F9" s="65" t="s">
        <v>7</v>
      </c>
      <c r="G9" s="68"/>
      <c r="H9" s="69"/>
    </row>
    <row r="10" spans="1:8">
      <c r="A10" s="70"/>
      <c r="B10" s="67"/>
      <c r="C10" s="68"/>
      <c r="D10" s="65"/>
      <c r="E10" s="65"/>
      <c r="F10" s="65"/>
      <c r="G10" s="65"/>
      <c r="H10" s="69"/>
    </row>
    <row r="11" spans="1:8">
      <c r="A11" s="66"/>
      <c r="B11" s="67"/>
      <c r="C11" s="68"/>
      <c r="D11" s="65"/>
      <c r="E11" s="65"/>
      <c r="F11" s="65"/>
      <c r="G11" s="65"/>
      <c r="H11" s="69"/>
    </row>
    <row r="12" spans="1:8" ht="13.5" thickBot="1">
      <c r="A12" s="71"/>
      <c r="B12" s="72"/>
      <c r="C12" s="73"/>
      <c r="D12" s="74"/>
      <c r="E12" s="74"/>
      <c r="F12" s="74"/>
      <c r="G12" s="74"/>
      <c r="H12" s="75"/>
    </row>
    <row r="13" spans="1:8">
      <c r="A13" s="50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A4" sqref="A4"/>
    </sheetView>
  </sheetViews>
  <sheetFormatPr defaultColWidth="9.140625" defaultRowHeight="12.75"/>
  <cols>
    <col min="1" max="1" width="10.5703125" style="52" bestFit="1" customWidth="1"/>
    <col min="2" max="2" width="70.140625" style="52" customWidth="1"/>
    <col min="3" max="5" width="10.7109375" style="52" customWidth="1"/>
    <col min="6" max="16384" width="9.140625" style="52"/>
  </cols>
  <sheetData>
    <row r="1" spans="1:12">
      <c r="A1" s="50" t="s">
        <v>23</v>
      </c>
      <c r="B1" s="35" t="s">
        <v>148</v>
      </c>
    </row>
    <row r="2" spans="1:12" ht="15">
      <c r="A2" s="50" t="s">
        <v>24</v>
      </c>
      <c r="B2" s="183">
        <v>43830</v>
      </c>
    </row>
    <row r="3" spans="1:12">
      <c r="A3" s="54"/>
      <c r="B3" s="51"/>
    </row>
    <row r="4" spans="1:12" ht="13.5" thickBot="1">
      <c r="A4" s="76" t="s">
        <v>102</v>
      </c>
      <c r="B4" s="169" t="s">
        <v>17</v>
      </c>
      <c r="C4" s="77"/>
      <c r="D4" s="78"/>
      <c r="E4" s="78"/>
      <c r="F4" s="78"/>
      <c r="G4" s="78"/>
      <c r="H4" s="78"/>
      <c r="I4" s="78"/>
      <c r="J4" s="78"/>
      <c r="K4" s="78"/>
      <c r="L4" s="78"/>
    </row>
    <row r="5" spans="1:12">
      <c r="A5" s="79"/>
      <c r="B5" s="80"/>
      <c r="C5" s="81">
        <v>2019</v>
      </c>
      <c r="D5" s="81">
        <v>2018</v>
      </c>
      <c r="E5" s="82">
        <v>2017</v>
      </c>
      <c r="F5" s="78"/>
    </row>
    <row r="6" spans="1:12">
      <c r="A6" s="63">
        <v>1</v>
      </c>
      <c r="B6" s="65" t="s">
        <v>103</v>
      </c>
      <c r="C6" s="60">
        <v>40953.410000000003</v>
      </c>
      <c r="D6" s="60">
        <v>14395.47</v>
      </c>
      <c r="E6" s="83">
        <v>15504</v>
      </c>
      <c r="F6" s="78"/>
    </row>
    <row r="7" spans="1:12">
      <c r="A7" s="63">
        <v>2</v>
      </c>
      <c r="B7" s="84" t="s">
        <v>104</v>
      </c>
      <c r="C7" s="60">
        <v>0</v>
      </c>
      <c r="D7" s="60">
        <v>0</v>
      </c>
      <c r="E7" s="83">
        <v>0</v>
      </c>
      <c r="F7" s="78"/>
    </row>
    <row r="8" spans="1:12">
      <c r="A8" s="63">
        <v>3</v>
      </c>
      <c r="B8" s="65" t="s">
        <v>105</v>
      </c>
      <c r="C8" s="60">
        <v>0</v>
      </c>
      <c r="D8" s="60">
        <v>0</v>
      </c>
      <c r="E8" s="83">
        <v>0</v>
      </c>
    </row>
    <row r="9" spans="1:12" ht="13.5" thickBot="1">
      <c r="A9" s="61">
        <v>4</v>
      </c>
      <c r="B9" s="74" t="s">
        <v>106</v>
      </c>
      <c r="C9" s="85">
        <v>32072.3</v>
      </c>
      <c r="D9" s="85">
        <v>6577.42</v>
      </c>
      <c r="E9" s="86">
        <v>10779.7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D9" sqref="D9"/>
    </sheetView>
  </sheetViews>
  <sheetFormatPr defaultColWidth="9.140625" defaultRowHeight="12.75"/>
  <cols>
    <col min="1" max="1" width="10.5703125" style="52" bestFit="1" customWidth="1"/>
    <col min="2" max="2" width="52.5703125" style="52" customWidth="1"/>
    <col min="3" max="5" width="12.7109375" style="52" bestFit="1" customWidth="1"/>
    <col min="6" max="6" width="24.140625" style="52" customWidth="1"/>
    <col min="7" max="7" width="27.5703125" style="52" customWidth="1"/>
    <col min="8" max="16384" width="9.140625" style="52"/>
  </cols>
  <sheetData>
    <row r="1" spans="1:8">
      <c r="A1" s="52" t="s">
        <v>23</v>
      </c>
      <c r="B1" s="35" t="s">
        <v>148</v>
      </c>
    </row>
    <row r="2" spans="1:8" ht="15">
      <c r="A2" s="78" t="s">
        <v>24</v>
      </c>
      <c r="B2" s="183">
        <v>43830</v>
      </c>
      <c r="C2" s="78"/>
      <c r="D2" s="78"/>
      <c r="E2" s="78"/>
      <c r="F2" s="78"/>
      <c r="G2" s="78"/>
      <c r="H2" s="78"/>
    </row>
    <row r="3" spans="1:8">
      <c r="A3" s="78"/>
      <c r="B3" s="78"/>
      <c r="C3" s="78"/>
      <c r="D3" s="78"/>
      <c r="E3" s="78"/>
      <c r="F3" s="78"/>
      <c r="G3" s="78"/>
      <c r="H3" s="78"/>
    </row>
    <row r="4" spans="1:8" ht="13.5" thickBot="1">
      <c r="A4" s="76" t="s">
        <v>34</v>
      </c>
      <c r="B4" s="170" t="s">
        <v>19</v>
      </c>
      <c r="F4" s="78"/>
      <c r="G4" s="78"/>
      <c r="H4" s="78"/>
    </row>
    <row r="5" spans="1:8">
      <c r="A5" s="87"/>
      <c r="B5" s="80"/>
      <c r="C5" s="80" t="s">
        <v>0</v>
      </c>
      <c r="D5" s="80" t="s">
        <v>1</v>
      </c>
      <c r="E5" s="80" t="s">
        <v>2</v>
      </c>
      <c r="F5" s="80" t="s">
        <v>3</v>
      </c>
      <c r="G5" s="88" t="s">
        <v>4</v>
      </c>
      <c r="H5" s="78"/>
    </row>
    <row r="6" spans="1:8" s="55" customFormat="1" ht="51">
      <c r="A6" s="89"/>
      <c r="B6" s="65"/>
      <c r="C6" s="65">
        <v>2019</v>
      </c>
      <c r="D6" s="65">
        <v>2018</v>
      </c>
      <c r="E6" s="65">
        <v>2017</v>
      </c>
      <c r="F6" s="90" t="s">
        <v>129</v>
      </c>
      <c r="G6" s="164" t="s">
        <v>130</v>
      </c>
    </row>
    <row r="7" spans="1:8">
      <c r="A7" s="91">
        <v>1</v>
      </c>
      <c r="B7" s="65" t="s">
        <v>35</v>
      </c>
      <c r="C7" s="187">
        <v>55955565.238699995</v>
      </c>
      <c r="D7" s="187">
        <v>53214012.033599988</v>
      </c>
      <c r="E7" s="187">
        <v>44109119.248799987</v>
      </c>
      <c r="F7" s="238"/>
      <c r="G7" s="238"/>
      <c r="H7" s="78"/>
    </row>
    <row r="8" spans="1:8">
      <c r="A8" s="91">
        <v>2</v>
      </c>
      <c r="B8" s="92" t="s">
        <v>36</v>
      </c>
      <c r="C8" s="187">
        <v>9731256.7599999998</v>
      </c>
      <c r="D8" s="187">
        <v>12498538.319999989</v>
      </c>
      <c r="E8" s="187">
        <v>8139512.5799999908</v>
      </c>
      <c r="F8" s="238"/>
      <c r="G8" s="238"/>
    </row>
    <row r="9" spans="1:8">
      <c r="A9" s="91">
        <v>3</v>
      </c>
      <c r="B9" s="93" t="s">
        <v>136</v>
      </c>
      <c r="C9" s="187">
        <v>944798.27</v>
      </c>
      <c r="D9" s="187">
        <v>2856722.84</v>
      </c>
      <c r="E9" s="187">
        <v>517440.27</v>
      </c>
      <c r="F9" s="238"/>
      <c r="G9" s="238"/>
    </row>
    <row r="10" spans="1:8" ht="13.5" thickBot="1">
      <c r="A10" s="94">
        <v>4</v>
      </c>
      <c r="B10" s="95" t="s">
        <v>37</v>
      </c>
      <c r="C10" s="188">
        <v>64742023.72869999</v>
      </c>
      <c r="D10" s="188">
        <v>62855827.513599977</v>
      </c>
      <c r="E10" s="188">
        <v>51731191.558799975</v>
      </c>
      <c r="F10" s="180">
        <f>SUMIF(C10:E10, "&gt;=0",C10:E10)/3</f>
        <v>59776347.600366652</v>
      </c>
      <c r="G10" s="181">
        <f>F10*15%/8%</f>
        <v>112080651.75068747</v>
      </c>
    </row>
    <row r="11" spans="1:8">
      <c r="A11" s="96"/>
      <c r="B11" s="78"/>
      <c r="C11" s="78"/>
      <c r="D11" s="78"/>
      <c r="E11" s="78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D16" sqref="D16:D20"/>
    </sheetView>
  </sheetViews>
  <sheetFormatPr defaultColWidth="9.140625" defaultRowHeight="12.75"/>
  <cols>
    <col min="1" max="1" width="10.5703125" style="120" bestFit="1" customWidth="1"/>
    <col min="2" max="2" width="16.28515625" style="52" customWidth="1"/>
    <col min="3" max="3" width="42.85546875" style="52" customWidth="1"/>
    <col min="4" max="5" width="33.42578125" style="52" customWidth="1"/>
    <col min="6" max="6" width="38.85546875" style="52" customWidth="1"/>
    <col min="7" max="16384" width="9.140625" style="52"/>
  </cols>
  <sheetData>
    <row r="1" spans="1:9">
      <c r="A1" s="50" t="s">
        <v>23</v>
      </c>
      <c r="B1" s="35" t="s">
        <v>148</v>
      </c>
    </row>
    <row r="2" spans="1:9" ht="15">
      <c r="A2" s="50" t="s">
        <v>24</v>
      </c>
      <c r="B2" s="183">
        <v>43830</v>
      </c>
    </row>
    <row r="3" spans="1:9">
      <c r="A3" s="97"/>
    </row>
    <row r="4" spans="1:9" ht="13.5" thickBot="1">
      <c r="A4" s="76" t="s">
        <v>107</v>
      </c>
      <c r="B4" s="243" t="s">
        <v>20</v>
      </c>
      <c r="C4" s="243"/>
      <c r="D4" s="98"/>
      <c r="E4" s="98"/>
      <c r="F4" s="98"/>
    </row>
    <row r="5" spans="1:9" s="103" customFormat="1" ht="16.5" customHeight="1">
      <c r="A5" s="99"/>
      <c r="B5" s="100"/>
      <c r="C5" s="100"/>
      <c r="D5" s="101" t="s">
        <v>137</v>
      </c>
      <c r="E5" s="101" t="s">
        <v>108</v>
      </c>
      <c r="F5" s="102" t="s">
        <v>43</v>
      </c>
    </row>
    <row r="6" spans="1:9" ht="15" customHeight="1">
      <c r="A6" s="104">
        <v>1</v>
      </c>
      <c r="B6" s="233" t="s">
        <v>109</v>
      </c>
      <c r="C6" s="105" t="s">
        <v>44</v>
      </c>
      <c r="D6" s="106">
        <v>7</v>
      </c>
      <c r="E6" s="106">
        <v>5</v>
      </c>
      <c r="F6" s="107"/>
    </row>
    <row r="7" spans="1:9" ht="15" customHeight="1">
      <c r="A7" s="104">
        <v>2</v>
      </c>
      <c r="B7" s="239"/>
      <c r="C7" s="105" t="s">
        <v>110</v>
      </c>
      <c r="D7" s="108">
        <f>D8+D10+D12</f>
        <v>1280225.05</v>
      </c>
      <c r="E7" s="108">
        <f>E8+E10+E12</f>
        <v>474879.15</v>
      </c>
      <c r="F7" s="109">
        <f>F8+F10+F12</f>
        <v>0</v>
      </c>
    </row>
    <row r="8" spans="1:9" ht="15" customHeight="1">
      <c r="A8" s="104">
        <v>3</v>
      </c>
      <c r="B8" s="239"/>
      <c r="C8" s="110" t="s">
        <v>45</v>
      </c>
      <c r="D8" s="106">
        <v>1280225.05</v>
      </c>
      <c r="E8" s="106">
        <v>474879.15</v>
      </c>
      <c r="F8" s="107"/>
      <c r="G8" s="78"/>
      <c r="H8" s="78"/>
    </row>
    <row r="9" spans="1:9" ht="15" customHeight="1">
      <c r="A9" s="104">
        <v>4</v>
      </c>
      <c r="B9" s="239"/>
      <c r="C9" s="111" t="s">
        <v>111</v>
      </c>
      <c r="D9" s="106"/>
      <c r="E9" s="106"/>
      <c r="F9" s="107"/>
      <c r="G9" s="78"/>
      <c r="H9" s="78"/>
    </row>
    <row r="10" spans="1:9" ht="30" customHeight="1">
      <c r="A10" s="104">
        <v>5</v>
      </c>
      <c r="B10" s="239"/>
      <c r="C10" s="110" t="s">
        <v>112</v>
      </c>
      <c r="D10" s="106"/>
      <c r="E10" s="106"/>
      <c r="F10" s="107"/>
    </row>
    <row r="11" spans="1:9" ht="15" customHeight="1">
      <c r="A11" s="104">
        <v>6</v>
      </c>
      <c r="B11" s="239"/>
      <c r="C11" s="111" t="s">
        <v>113</v>
      </c>
      <c r="D11" s="106"/>
      <c r="E11" s="106"/>
      <c r="F11" s="107"/>
    </row>
    <row r="12" spans="1:9" ht="15" customHeight="1">
      <c r="A12" s="104">
        <v>7</v>
      </c>
      <c r="B12" s="239"/>
      <c r="C12" s="110" t="s">
        <v>114</v>
      </c>
      <c r="D12" s="106"/>
      <c r="E12" s="106"/>
      <c r="F12" s="107"/>
    </row>
    <row r="13" spans="1:9" ht="15" customHeight="1">
      <c r="A13" s="104">
        <v>8</v>
      </c>
      <c r="B13" s="240"/>
      <c r="C13" s="111" t="s">
        <v>113</v>
      </c>
      <c r="D13" s="106"/>
      <c r="E13" s="106"/>
      <c r="F13" s="107"/>
    </row>
    <row r="14" spans="1:9" ht="15" customHeight="1">
      <c r="A14" s="104">
        <v>9</v>
      </c>
      <c r="B14" s="233" t="s">
        <v>115</v>
      </c>
      <c r="C14" s="105" t="s">
        <v>44</v>
      </c>
      <c r="D14" s="112">
        <v>7</v>
      </c>
      <c r="E14" s="112">
        <v>5</v>
      </c>
      <c r="F14" s="113"/>
      <c r="I14" s="114"/>
    </row>
    <row r="15" spans="1:9" ht="15" customHeight="1">
      <c r="A15" s="104">
        <v>10</v>
      </c>
      <c r="B15" s="239"/>
      <c r="C15" s="105" t="s">
        <v>116</v>
      </c>
      <c r="D15" s="115">
        <f>D16+D18+D20</f>
        <v>2018835.2880000002</v>
      </c>
      <c r="E15" s="115">
        <f>E16+E18+E20</f>
        <v>0</v>
      </c>
      <c r="F15" s="116">
        <f>F16+F18+F20</f>
        <v>0</v>
      </c>
    </row>
    <row r="16" spans="1:9" ht="15" customHeight="1">
      <c r="A16" s="104">
        <v>11</v>
      </c>
      <c r="B16" s="239"/>
      <c r="C16" s="110" t="s">
        <v>45</v>
      </c>
      <c r="D16" s="185">
        <v>1165540.0471836736</v>
      </c>
      <c r="E16" s="112"/>
      <c r="F16" s="113"/>
    </row>
    <row r="17" spans="1:6" ht="15" customHeight="1">
      <c r="A17" s="104">
        <v>12</v>
      </c>
      <c r="B17" s="239"/>
      <c r="C17" s="111" t="s">
        <v>111</v>
      </c>
      <c r="D17" s="185">
        <v>853295.24081632646</v>
      </c>
      <c r="E17" s="106"/>
      <c r="F17" s="107"/>
    </row>
    <row r="18" spans="1:6" ht="30" customHeight="1">
      <c r="A18" s="104">
        <v>13</v>
      </c>
      <c r="B18" s="239"/>
      <c r="C18" s="110" t="s">
        <v>117</v>
      </c>
      <c r="D18" s="185">
        <v>853295.24081632646</v>
      </c>
      <c r="E18" s="112"/>
      <c r="F18" s="113"/>
    </row>
    <row r="19" spans="1:6" ht="15" customHeight="1">
      <c r="A19" s="104">
        <v>14</v>
      </c>
      <c r="B19" s="239"/>
      <c r="C19" s="111" t="s">
        <v>113</v>
      </c>
      <c r="D19" s="185">
        <v>853295.24081632646</v>
      </c>
      <c r="E19" s="112"/>
      <c r="F19" s="113"/>
    </row>
    <row r="20" spans="1:6" ht="15" customHeight="1">
      <c r="A20" s="104">
        <v>15</v>
      </c>
      <c r="B20" s="239"/>
      <c r="C20" s="110" t="s">
        <v>114</v>
      </c>
      <c r="D20" s="185">
        <v>0</v>
      </c>
      <c r="E20" s="112"/>
      <c r="F20" s="113"/>
    </row>
    <row r="21" spans="1:6" ht="15" customHeight="1">
      <c r="A21" s="104">
        <v>16</v>
      </c>
      <c r="B21" s="240"/>
      <c r="C21" s="111" t="s">
        <v>113</v>
      </c>
      <c r="D21" s="112"/>
      <c r="E21" s="112"/>
      <c r="F21" s="113"/>
    </row>
    <row r="22" spans="1:6" ht="15" customHeight="1" thickBot="1">
      <c r="A22" s="117">
        <v>17</v>
      </c>
      <c r="B22" s="241" t="s">
        <v>118</v>
      </c>
      <c r="C22" s="242"/>
      <c r="D22" s="118">
        <f>D7+D15</f>
        <v>3299060.3380000005</v>
      </c>
      <c r="E22" s="118">
        <f>E7+E15</f>
        <v>474879.15</v>
      </c>
      <c r="F22" s="119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4" sqref="B14"/>
    </sheetView>
  </sheetViews>
  <sheetFormatPr defaultColWidth="9.140625" defaultRowHeight="12.75"/>
  <cols>
    <col min="1" max="1" width="35.140625" style="52" customWidth="1"/>
    <col min="2" max="2" width="45.85546875" style="52" customWidth="1"/>
    <col min="3" max="4" width="29.42578125" style="52" customWidth="1"/>
    <col min="5" max="5" width="28.42578125" style="52" customWidth="1"/>
    <col min="6" max="6" width="14" style="52" bestFit="1" customWidth="1"/>
    <col min="7" max="7" width="14.7109375" style="52" customWidth="1"/>
    <col min="8" max="8" width="26.42578125" style="52" customWidth="1"/>
    <col min="9" max="9" width="16.140625" style="52" bestFit="1" customWidth="1"/>
    <col min="10" max="10" width="14" style="52" bestFit="1" customWidth="1"/>
    <col min="11" max="11" width="14.7109375" style="52" customWidth="1"/>
    <col min="12" max="12" width="26.85546875" style="52" customWidth="1"/>
    <col min="13" max="16384" width="9.140625" style="52"/>
  </cols>
  <sheetData>
    <row r="1" spans="1:12">
      <c r="A1" s="52" t="s">
        <v>23</v>
      </c>
      <c r="B1" s="35" t="s">
        <v>148</v>
      </c>
    </row>
    <row r="2" spans="1:12" ht="15">
      <c r="A2" s="52" t="s">
        <v>24</v>
      </c>
      <c r="B2" s="183">
        <v>43830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3.5" thickBot="1">
      <c r="A4" s="174" t="s">
        <v>38</v>
      </c>
      <c r="B4" s="171" t="s">
        <v>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>
      <c r="A5" s="123"/>
      <c r="B5" s="80"/>
      <c r="C5" s="175" t="s">
        <v>137</v>
      </c>
      <c r="D5" s="175" t="s">
        <v>108</v>
      </c>
      <c r="E5" s="161" t="s">
        <v>43</v>
      </c>
      <c r="F5" s="122"/>
      <c r="G5" s="122"/>
      <c r="H5" s="122"/>
      <c r="I5" s="122"/>
      <c r="J5" s="122"/>
      <c r="K5" s="122"/>
      <c r="L5" s="122"/>
    </row>
    <row r="6" spans="1:12">
      <c r="A6" s="244" t="s">
        <v>39</v>
      </c>
      <c r="B6" s="124" t="s">
        <v>44</v>
      </c>
      <c r="C6" s="60"/>
      <c r="D6" s="60"/>
      <c r="E6" s="83"/>
      <c r="F6" s="122"/>
      <c r="G6" s="122"/>
      <c r="H6" s="122"/>
      <c r="I6" s="122"/>
      <c r="J6" s="122"/>
      <c r="K6" s="122"/>
      <c r="L6" s="122"/>
    </row>
    <row r="7" spans="1:12">
      <c r="A7" s="245"/>
      <c r="B7" s="125" t="s">
        <v>146</v>
      </c>
      <c r="C7" s="60"/>
      <c r="D7" s="60"/>
      <c r="E7" s="83"/>
      <c r="F7" s="122"/>
      <c r="G7" s="122"/>
      <c r="H7" s="122"/>
      <c r="I7" s="122"/>
      <c r="J7" s="122"/>
      <c r="K7" s="122"/>
      <c r="L7" s="122"/>
    </row>
    <row r="8" spans="1:12">
      <c r="A8" s="246" t="s">
        <v>40</v>
      </c>
      <c r="B8" s="124" t="s">
        <v>44</v>
      </c>
      <c r="C8" s="60"/>
      <c r="D8" s="60"/>
      <c r="E8" s="83"/>
      <c r="F8" s="122"/>
      <c r="G8" s="122"/>
      <c r="H8" s="122"/>
      <c r="I8" s="122"/>
      <c r="J8" s="122"/>
      <c r="K8" s="122"/>
      <c r="L8" s="122"/>
    </row>
    <row r="9" spans="1:12">
      <c r="A9" s="246"/>
      <c r="B9" s="125" t="s">
        <v>49</v>
      </c>
      <c r="C9" s="126">
        <f>C10+C11+C12+C13</f>
        <v>0</v>
      </c>
      <c r="D9" s="126">
        <f>D10+D11+D12+D13</f>
        <v>0</v>
      </c>
      <c r="E9" s="176">
        <f>E10+E11+E12+E13</f>
        <v>0</v>
      </c>
      <c r="F9" s="122"/>
      <c r="G9" s="122"/>
      <c r="H9" s="122"/>
      <c r="I9" s="122"/>
      <c r="J9" s="122"/>
      <c r="K9" s="122"/>
      <c r="L9" s="122"/>
    </row>
    <row r="10" spans="1:12">
      <c r="A10" s="246"/>
      <c r="B10" s="127" t="s">
        <v>45</v>
      </c>
      <c r="C10" s="60"/>
      <c r="D10" s="60"/>
      <c r="E10" s="83"/>
      <c r="F10" s="122"/>
      <c r="G10" s="122"/>
      <c r="H10" s="122"/>
      <c r="I10" s="122"/>
      <c r="J10" s="122"/>
      <c r="K10" s="122"/>
      <c r="L10" s="122"/>
    </row>
    <row r="11" spans="1:12">
      <c r="A11" s="246"/>
      <c r="B11" s="127" t="s">
        <v>46</v>
      </c>
      <c r="C11" s="60"/>
      <c r="D11" s="60"/>
      <c r="E11" s="83"/>
      <c r="F11" s="122"/>
      <c r="G11" s="122"/>
      <c r="H11" s="122"/>
      <c r="I11" s="122"/>
      <c r="J11" s="122"/>
      <c r="K11" s="122"/>
      <c r="L11" s="122"/>
    </row>
    <row r="12" spans="1:12">
      <c r="A12" s="246"/>
      <c r="B12" s="127" t="s">
        <v>47</v>
      </c>
      <c r="C12" s="60"/>
      <c r="D12" s="60"/>
      <c r="E12" s="83"/>
      <c r="F12" s="122"/>
      <c r="G12" s="122"/>
      <c r="H12" s="122"/>
      <c r="I12" s="122"/>
      <c r="J12" s="122"/>
      <c r="K12" s="122"/>
      <c r="L12" s="122"/>
    </row>
    <row r="13" spans="1:12">
      <c r="A13" s="246"/>
      <c r="B13" s="127" t="s">
        <v>131</v>
      </c>
      <c r="C13" s="60"/>
      <c r="D13" s="60"/>
      <c r="E13" s="83"/>
      <c r="F13" s="122"/>
      <c r="G13" s="122"/>
      <c r="H13" s="122"/>
      <c r="I13" s="122"/>
      <c r="J13" s="122"/>
      <c r="K13" s="122"/>
      <c r="L13" s="122"/>
    </row>
    <row r="14" spans="1:12">
      <c r="A14" s="246" t="s">
        <v>41</v>
      </c>
      <c r="B14" s="124" t="s">
        <v>44</v>
      </c>
      <c r="C14" s="60"/>
      <c r="D14" s="60"/>
      <c r="E14" s="83"/>
      <c r="F14" s="122"/>
      <c r="G14" s="122"/>
      <c r="H14" s="122"/>
      <c r="I14" s="122"/>
      <c r="J14" s="122"/>
      <c r="K14" s="122"/>
      <c r="L14" s="122"/>
    </row>
    <row r="15" spans="1:12">
      <c r="A15" s="246"/>
      <c r="B15" s="125" t="s">
        <v>49</v>
      </c>
      <c r="C15" s="126">
        <f>C16+C17+C18+C19</f>
        <v>0</v>
      </c>
      <c r="D15" s="126">
        <f>D16+D17+D18+D19</f>
        <v>0</v>
      </c>
      <c r="E15" s="176">
        <f>E16+E17+E18+E19</f>
        <v>0</v>
      </c>
      <c r="F15" s="122"/>
      <c r="G15" s="122"/>
      <c r="H15" s="122"/>
      <c r="I15" s="122"/>
      <c r="J15" s="122"/>
      <c r="K15" s="122"/>
      <c r="L15" s="122"/>
    </row>
    <row r="16" spans="1:12">
      <c r="A16" s="246"/>
      <c r="B16" s="127" t="s">
        <v>45</v>
      </c>
      <c r="C16" s="60"/>
      <c r="D16" s="60"/>
      <c r="E16" s="83"/>
      <c r="F16" s="122"/>
      <c r="G16" s="122"/>
      <c r="H16" s="122"/>
      <c r="I16" s="122"/>
      <c r="J16" s="122"/>
      <c r="K16" s="122"/>
      <c r="L16" s="122"/>
    </row>
    <row r="17" spans="1:12">
      <c r="A17" s="244"/>
      <c r="B17" s="127" t="s">
        <v>46</v>
      </c>
      <c r="C17" s="60"/>
      <c r="D17" s="60"/>
      <c r="E17" s="83"/>
      <c r="F17" s="122"/>
      <c r="G17" s="122"/>
      <c r="H17" s="122"/>
      <c r="I17" s="122"/>
      <c r="J17" s="122"/>
      <c r="K17" s="122"/>
      <c r="L17" s="122"/>
    </row>
    <row r="18" spans="1:12">
      <c r="A18" s="244"/>
      <c r="B18" s="127" t="s">
        <v>47</v>
      </c>
      <c r="C18" s="60"/>
      <c r="D18" s="60"/>
      <c r="E18" s="83"/>
      <c r="F18" s="122"/>
      <c r="G18" s="122"/>
      <c r="H18" s="122"/>
      <c r="I18" s="122"/>
      <c r="J18" s="122"/>
      <c r="K18" s="122"/>
      <c r="L18" s="122"/>
    </row>
    <row r="19" spans="1:12" ht="13.5" thickBot="1">
      <c r="A19" s="247"/>
      <c r="B19" s="177" t="s">
        <v>131</v>
      </c>
      <c r="C19" s="85"/>
      <c r="D19" s="85"/>
      <c r="E19" s="86"/>
      <c r="F19" s="122"/>
      <c r="G19" s="122"/>
      <c r="H19" s="122"/>
      <c r="I19" s="122"/>
      <c r="J19" s="122"/>
      <c r="K19" s="122"/>
      <c r="L19" s="122"/>
    </row>
    <row r="20" spans="1:1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15" sqref="C15"/>
    </sheetView>
  </sheetViews>
  <sheetFormatPr defaultColWidth="9.140625" defaultRowHeight="12.75"/>
  <cols>
    <col min="1" max="1" width="10.5703125" style="52" bestFit="1" customWidth="1"/>
    <col min="2" max="2" width="54.7109375" style="52" customWidth="1"/>
    <col min="3" max="3" width="26.7109375" style="52" customWidth="1"/>
    <col min="4" max="4" width="34.85546875" style="52" customWidth="1"/>
    <col min="5" max="5" width="26.7109375" style="52" customWidth="1"/>
    <col min="6" max="6" width="25.5703125" style="52" customWidth="1"/>
    <col min="7" max="7" width="25" style="52" customWidth="1"/>
    <col min="8" max="16384" width="9.140625" style="52"/>
  </cols>
  <sheetData>
    <row r="1" spans="1:7">
      <c r="A1" s="50" t="s">
        <v>23</v>
      </c>
      <c r="B1" s="35" t="s">
        <v>148</v>
      </c>
    </row>
    <row r="2" spans="1:7" ht="15">
      <c r="A2" s="50" t="s">
        <v>24</v>
      </c>
      <c r="B2" s="183">
        <v>43830</v>
      </c>
    </row>
    <row r="3" spans="1:7">
      <c r="B3" s="128"/>
    </row>
    <row r="4" spans="1:7" ht="13.5" thickBot="1">
      <c r="A4" s="76" t="s">
        <v>119</v>
      </c>
      <c r="B4" s="172" t="s">
        <v>128</v>
      </c>
    </row>
    <row r="5" spans="1:7" s="128" customFormat="1">
      <c r="A5" s="129"/>
      <c r="B5" s="57"/>
      <c r="C5" s="130" t="s">
        <v>0</v>
      </c>
      <c r="D5" s="159" t="s">
        <v>1</v>
      </c>
      <c r="E5" s="159" t="s">
        <v>2</v>
      </c>
      <c r="F5" s="159" t="s">
        <v>3</v>
      </c>
      <c r="G5" s="161" t="s">
        <v>4</v>
      </c>
    </row>
    <row r="6" spans="1:7" ht="51">
      <c r="A6" s="131"/>
      <c r="B6" s="132"/>
      <c r="C6" s="133" t="s">
        <v>120</v>
      </c>
      <c r="D6" s="132" t="s">
        <v>121</v>
      </c>
      <c r="E6" s="163" t="s">
        <v>122</v>
      </c>
      <c r="F6" s="163" t="s">
        <v>135</v>
      </c>
      <c r="G6" s="162" t="s">
        <v>123</v>
      </c>
    </row>
    <row r="7" spans="1:7">
      <c r="A7" s="131">
        <v>1</v>
      </c>
      <c r="B7" s="134" t="s">
        <v>137</v>
      </c>
      <c r="C7" s="135">
        <f>SUM(C8:C11)</f>
        <v>2018835.2880000002</v>
      </c>
      <c r="D7" s="135">
        <f t="shared" ref="D7:G7" si="0">SUM(D8:D11)</f>
        <v>2018835.2880000002</v>
      </c>
      <c r="E7" s="135">
        <f t="shared" si="0"/>
        <v>0</v>
      </c>
      <c r="F7" s="135">
        <f t="shared" si="0"/>
        <v>0</v>
      </c>
      <c r="G7" s="135">
        <f t="shared" si="0"/>
        <v>2667864.9</v>
      </c>
    </row>
    <row r="8" spans="1:7">
      <c r="A8" s="131">
        <v>2</v>
      </c>
      <c r="B8" s="136" t="s">
        <v>65</v>
      </c>
      <c r="C8" s="184">
        <v>1165540.0471836736</v>
      </c>
      <c r="D8" s="185">
        <v>1165540.0471836736</v>
      </c>
      <c r="E8" s="185"/>
      <c r="F8" s="185"/>
      <c r="G8" s="186">
        <v>1828787.9</v>
      </c>
    </row>
    <row r="9" spans="1:7">
      <c r="A9" s="131">
        <v>3</v>
      </c>
      <c r="B9" s="136" t="s">
        <v>124</v>
      </c>
      <c r="C9" s="184">
        <v>853295.24081632646</v>
      </c>
      <c r="D9" s="185">
        <v>853295.24081632646</v>
      </c>
      <c r="E9" s="185"/>
      <c r="F9" s="185"/>
      <c r="G9" s="186">
        <v>839077</v>
      </c>
    </row>
    <row r="10" spans="1:7">
      <c r="A10" s="131">
        <v>4</v>
      </c>
      <c r="B10" s="137" t="s">
        <v>125</v>
      </c>
      <c r="C10" s="184"/>
      <c r="D10" s="185"/>
      <c r="E10" s="185"/>
      <c r="F10" s="185"/>
      <c r="G10" s="186"/>
    </row>
    <row r="11" spans="1:7">
      <c r="A11" s="131">
        <v>5</v>
      </c>
      <c r="B11" s="136" t="s">
        <v>126</v>
      </c>
      <c r="C11" s="184"/>
      <c r="D11" s="185"/>
      <c r="E11" s="185"/>
      <c r="F11" s="185"/>
      <c r="G11" s="186"/>
    </row>
    <row r="12" spans="1:7">
      <c r="A12" s="131">
        <v>6</v>
      </c>
      <c r="B12" s="105" t="s">
        <v>108</v>
      </c>
      <c r="C12" s="108">
        <f>SUM(C13:C16)</f>
        <v>0</v>
      </c>
      <c r="D12" s="108">
        <f>SUM(D13:D16)</f>
        <v>0</v>
      </c>
      <c r="E12" s="108">
        <f>SUM(E13:E16)</f>
        <v>0</v>
      </c>
      <c r="F12" s="108">
        <f>SUM(F13:F16)</f>
        <v>0</v>
      </c>
      <c r="G12" s="109">
        <f>SUM(G13:G16)</f>
        <v>0</v>
      </c>
    </row>
    <row r="13" spans="1:7">
      <c r="A13" s="131">
        <v>7</v>
      </c>
      <c r="B13" s="136" t="s">
        <v>65</v>
      </c>
      <c r="C13" s="106"/>
      <c r="D13" s="106"/>
      <c r="E13" s="106"/>
      <c r="F13" s="106"/>
      <c r="G13" s="107"/>
    </row>
    <row r="14" spans="1:7">
      <c r="A14" s="131">
        <v>8</v>
      </c>
      <c r="B14" s="136" t="s">
        <v>124</v>
      </c>
      <c r="C14" s="106"/>
      <c r="D14" s="106"/>
      <c r="E14" s="106"/>
      <c r="F14" s="106"/>
      <c r="G14" s="107"/>
    </row>
    <row r="15" spans="1:7">
      <c r="A15" s="131">
        <v>9</v>
      </c>
      <c r="B15" s="137" t="s">
        <v>125</v>
      </c>
      <c r="C15" s="106"/>
      <c r="D15" s="106"/>
      <c r="E15" s="106"/>
      <c r="F15" s="106"/>
      <c r="G15" s="107"/>
    </row>
    <row r="16" spans="1:7">
      <c r="A16" s="131">
        <v>10</v>
      </c>
      <c r="B16" s="136" t="s">
        <v>126</v>
      </c>
      <c r="C16" s="106"/>
      <c r="D16" s="106"/>
      <c r="E16" s="106"/>
      <c r="F16" s="106"/>
      <c r="G16" s="107"/>
    </row>
    <row r="17" spans="1:7">
      <c r="A17" s="131">
        <v>11</v>
      </c>
      <c r="B17" s="105" t="s">
        <v>43</v>
      </c>
      <c r="C17" s="108">
        <f>SUM(C18:C21)</f>
        <v>0</v>
      </c>
      <c r="D17" s="108">
        <f>SUM(D18:D21)</f>
        <v>0</v>
      </c>
      <c r="E17" s="108">
        <f>SUM(E18:E21)</f>
        <v>0</v>
      </c>
      <c r="F17" s="108">
        <f>SUM(F18:F21)</f>
        <v>0</v>
      </c>
      <c r="G17" s="109">
        <f>SUM(G18:G21)</f>
        <v>0</v>
      </c>
    </row>
    <row r="18" spans="1:7">
      <c r="A18" s="131">
        <v>12</v>
      </c>
      <c r="B18" s="136" t="s">
        <v>65</v>
      </c>
      <c r="C18" s="106"/>
      <c r="D18" s="106"/>
      <c r="E18" s="106" t="s">
        <v>6</v>
      </c>
      <c r="F18" s="106"/>
      <c r="G18" s="107"/>
    </row>
    <row r="19" spans="1:7">
      <c r="A19" s="131">
        <v>13</v>
      </c>
      <c r="B19" s="136" t="s">
        <v>124</v>
      </c>
      <c r="C19" s="106"/>
      <c r="D19" s="106"/>
      <c r="E19" s="106"/>
      <c r="F19" s="106"/>
      <c r="G19" s="107"/>
    </row>
    <row r="20" spans="1:7">
      <c r="A20" s="131">
        <v>14</v>
      </c>
      <c r="B20" s="137" t="s">
        <v>125</v>
      </c>
      <c r="C20" s="106"/>
      <c r="D20" s="106"/>
      <c r="E20" s="106"/>
      <c r="F20" s="106"/>
      <c r="G20" s="107"/>
    </row>
    <row r="21" spans="1:7">
      <c r="A21" s="131">
        <v>15</v>
      </c>
      <c r="B21" s="136" t="s">
        <v>126</v>
      </c>
      <c r="C21" s="106"/>
      <c r="D21" s="106"/>
      <c r="E21" s="106"/>
      <c r="F21" s="106"/>
      <c r="G21" s="107"/>
    </row>
    <row r="22" spans="1:7" ht="13.5" thickBot="1">
      <c r="A22" s="131">
        <v>16</v>
      </c>
      <c r="B22" s="138" t="s">
        <v>127</v>
      </c>
      <c r="C22" s="139">
        <f>C12+C17</f>
        <v>0</v>
      </c>
      <c r="D22" s="139">
        <f>D12+D17</f>
        <v>0</v>
      </c>
      <c r="E22" s="139">
        <f>E12+E17</f>
        <v>0</v>
      </c>
      <c r="F22" s="139">
        <f>F12+F17</f>
        <v>0</v>
      </c>
      <c r="G22" s="140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9"/>
  <sheetViews>
    <sheetView tabSelected="1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2" sqref="B22"/>
    </sheetView>
  </sheetViews>
  <sheetFormatPr defaultColWidth="9.140625" defaultRowHeight="12.75"/>
  <cols>
    <col min="1" max="1" width="10.5703125" style="52" bestFit="1" customWidth="1"/>
    <col min="2" max="2" width="89.140625" style="52" bestFit="1" customWidth="1"/>
    <col min="3" max="3" width="15.140625" style="141" customWidth="1"/>
    <col min="4" max="5" width="13.7109375" style="141" customWidth="1"/>
    <col min="6" max="6" width="16.28515625" style="141" customWidth="1"/>
    <col min="7" max="8" width="13.7109375" style="141" customWidth="1"/>
    <col min="9" max="9" width="17.5703125" style="141" customWidth="1"/>
    <col min="10" max="10" width="14.5703125" style="141" customWidth="1"/>
    <col min="11" max="12" width="13.7109375" style="141" customWidth="1"/>
    <col min="13" max="13" width="15" style="141" customWidth="1"/>
    <col min="14" max="15" width="13.7109375" style="141" customWidth="1"/>
    <col min="16" max="17" width="15.7109375" style="141" customWidth="1"/>
    <col min="18" max="18" width="9.140625" style="141"/>
    <col min="19" max="16384" width="9.140625" style="52"/>
  </cols>
  <sheetData>
    <row r="1" spans="1:15">
      <c r="A1" s="52" t="s">
        <v>23</v>
      </c>
      <c r="B1" s="35" t="s">
        <v>148</v>
      </c>
    </row>
    <row r="2" spans="1:15" ht="15">
      <c r="A2" s="52" t="s">
        <v>24</v>
      </c>
      <c r="B2" s="183">
        <v>43830</v>
      </c>
    </row>
    <row r="4" spans="1:15" ht="13.5" thickBot="1">
      <c r="A4" s="76" t="s">
        <v>48</v>
      </c>
      <c r="B4" s="173" t="s">
        <v>22</v>
      </c>
    </row>
    <row r="5" spans="1:15">
      <c r="A5" s="62"/>
      <c r="B5" s="142"/>
      <c r="C5" s="158" t="s">
        <v>0</v>
      </c>
      <c r="D5" s="158" t="s">
        <v>1</v>
      </c>
      <c r="E5" s="158" t="s">
        <v>2</v>
      </c>
      <c r="F5" s="158" t="s">
        <v>3</v>
      </c>
      <c r="G5" s="158" t="s">
        <v>4</v>
      </c>
      <c r="H5" s="158" t="s">
        <v>5</v>
      </c>
      <c r="I5" s="158" t="s">
        <v>8</v>
      </c>
      <c r="J5" s="158" t="s">
        <v>9</v>
      </c>
      <c r="K5" s="158" t="s">
        <v>132</v>
      </c>
      <c r="L5" s="158" t="s">
        <v>10</v>
      </c>
      <c r="M5" s="158" t="s">
        <v>11</v>
      </c>
      <c r="N5" s="158" t="s">
        <v>12</v>
      </c>
      <c r="O5" s="143" t="s">
        <v>13</v>
      </c>
    </row>
    <row r="6" spans="1:15" ht="12.75" customHeight="1">
      <c r="A6" s="63"/>
      <c r="B6" s="65"/>
      <c r="C6" s="248" t="s">
        <v>133</v>
      </c>
      <c r="D6" s="248"/>
      <c r="E6" s="248"/>
      <c r="F6" s="250" t="s">
        <v>51</v>
      </c>
      <c r="G6" s="250"/>
      <c r="H6" s="250"/>
      <c r="I6" s="250"/>
      <c r="J6" s="250"/>
      <c r="K6" s="250"/>
      <c r="L6" s="250"/>
      <c r="M6" s="250" t="s">
        <v>57</v>
      </c>
      <c r="N6" s="250"/>
      <c r="O6" s="249"/>
    </row>
    <row r="7" spans="1:15" ht="15" customHeight="1">
      <c r="A7" s="63"/>
      <c r="B7" s="65"/>
      <c r="C7" s="250" t="s">
        <v>138</v>
      </c>
      <c r="D7" s="250" t="s">
        <v>139</v>
      </c>
      <c r="E7" s="250" t="s">
        <v>50</v>
      </c>
      <c r="F7" s="250" t="s">
        <v>52</v>
      </c>
      <c r="G7" s="250"/>
      <c r="H7" s="250" t="s">
        <v>53</v>
      </c>
      <c r="I7" s="250" t="s">
        <v>54</v>
      </c>
      <c r="J7" s="250"/>
      <c r="K7" s="251" t="s">
        <v>55</v>
      </c>
      <c r="L7" s="251"/>
      <c r="M7" s="248" t="s">
        <v>142</v>
      </c>
      <c r="N7" s="248" t="s">
        <v>143</v>
      </c>
      <c r="O7" s="249" t="s">
        <v>58</v>
      </c>
    </row>
    <row r="8" spans="1:15" ht="25.5">
      <c r="A8" s="63"/>
      <c r="B8" s="65"/>
      <c r="C8" s="250"/>
      <c r="D8" s="250"/>
      <c r="E8" s="250"/>
      <c r="F8" s="163" t="s">
        <v>140</v>
      </c>
      <c r="G8" s="163" t="s">
        <v>141</v>
      </c>
      <c r="H8" s="250"/>
      <c r="I8" s="163" t="s">
        <v>138</v>
      </c>
      <c r="J8" s="163" t="s">
        <v>139</v>
      </c>
      <c r="K8" s="165" t="s">
        <v>145</v>
      </c>
      <c r="L8" s="165" t="s">
        <v>56</v>
      </c>
      <c r="M8" s="248"/>
      <c r="N8" s="248"/>
      <c r="O8" s="249"/>
    </row>
    <row r="9" spans="1:15">
      <c r="A9" s="144"/>
      <c r="B9" s="145" t="s">
        <v>42</v>
      </c>
      <c r="C9" s="146"/>
      <c r="D9" s="146"/>
      <c r="E9" s="147"/>
      <c r="F9" s="148"/>
      <c r="G9" s="148"/>
      <c r="H9" s="64"/>
      <c r="I9" s="64"/>
      <c r="J9" s="64"/>
      <c r="K9" s="64"/>
      <c r="L9" s="64"/>
      <c r="M9" s="148"/>
      <c r="N9" s="148"/>
      <c r="O9" s="149"/>
    </row>
    <row r="10" spans="1:15">
      <c r="A10" s="63">
        <v>1</v>
      </c>
      <c r="B10" s="150" t="s">
        <v>49</v>
      </c>
      <c r="C10" s="151">
        <f t="shared" ref="C10:O10" si="0">SUM(C11:C16)</f>
        <v>0</v>
      </c>
      <c r="D10" s="151">
        <f t="shared" si="0"/>
        <v>1316012</v>
      </c>
      <c r="E10" s="151">
        <f t="shared" si="0"/>
        <v>1316012</v>
      </c>
      <c r="F10" s="152">
        <f t="shared" si="0"/>
        <v>0</v>
      </c>
      <c r="G10" s="152">
        <f t="shared" si="0"/>
        <v>43500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2">
        <f t="shared" si="0"/>
        <v>0</v>
      </c>
      <c r="N10" s="152">
        <f t="shared" si="0"/>
        <v>1359512</v>
      </c>
      <c r="O10" s="153">
        <f t="shared" si="0"/>
        <v>1359512</v>
      </c>
    </row>
    <row r="11" spans="1:15">
      <c r="A11" s="63">
        <v>1.1000000000000001</v>
      </c>
      <c r="B11" s="3" t="s">
        <v>185</v>
      </c>
      <c r="C11" s="59"/>
      <c r="D11" s="59">
        <v>39400</v>
      </c>
      <c r="E11" s="151">
        <f t="shared" ref="E11:E16" si="1">C11+D11</f>
        <v>39400</v>
      </c>
      <c r="F11" s="59"/>
      <c r="G11" s="59">
        <v>8700</v>
      </c>
      <c r="H11" s="59"/>
      <c r="I11" s="59"/>
      <c r="J11" s="59"/>
      <c r="K11" s="154"/>
      <c r="L11" s="154"/>
      <c r="M11" s="151">
        <f>C11+F11-H11-I11</f>
        <v>0</v>
      </c>
      <c r="N11" s="151">
        <f>D11+G11+H11-J11+K11-L11</f>
        <v>48100</v>
      </c>
      <c r="O11" s="153">
        <f t="shared" ref="O11:O16" si="2">M11+N11</f>
        <v>48100</v>
      </c>
    </row>
    <row r="12" spans="1:15">
      <c r="A12" s="63">
        <v>1.2</v>
      </c>
      <c r="B12" s="3" t="s">
        <v>186</v>
      </c>
      <c r="C12" s="59"/>
      <c r="D12" s="59">
        <v>39400</v>
      </c>
      <c r="E12" s="151">
        <f t="shared" si="1"/>
        <v>39400</v>
      </c>
      <c r="F12" s="59"/>
      <c r="G12" s="59">
        <v>8700</v>
      </c>
      <c r="H12" s="59"/>
      <c r="I12" s="59"/>
      <c r="J12" s="59"/>
      <c r="K12" s="154"/>
      <c r="L12" s="154"/>
      <c r="M12" s="151">
        <f t="shared" ref="M12:M15" si="3">C12+F12-H12-I12</f>
        <v>0</v>
      </c>
      <c r="N12" s="151">
        <f t="shared" ref="N12:N16" si="4">D12+G12+H12-J12+K12-L12</f>
        <v>48100</v>
      </c>
      <c r="O12" s="153">
        <f t="shared" si="2"/>
        <v>48100</v>
      </c>
    </row>
    <row r="13" spans="1:15">
      <c r="A13" s="63">
        <v>1.3</v>
      </c>
      <c r="B13" s="3" t="s">
        <v>187</v>
      </c>
      <c r="C13" s="59"/>
      <c r="D13" s="59">
        <v>39400</v>
      </c>
      <c r="E13" s="151">
        <f t="shared" si="1"/>
        <v>39400</v>
      </c>
      <c r="F13" s="59"/>
      <c r="G13" s="59">
        <v>8700</v>
      </c>
      <c r="H13" s="59"/>
      <c r="I13" s="59"/>
      <c r="J13" s="59"/>
      <c r="K13" s="154"/>
      <c r="L13" s="154"/>
      <c r="M13" s="151">
        <f t="shared" si="3"/>
        <v>0</v>
      </c>
      <c r="N13" s="151">
        <f t="shared" si="4"/>
        <v>48100</v>
      </c>
      <c r="O13" s="153">
        <f t="shared" si="2"/>
        <v>48100</v>
      </c>
    </row>
    <row r="14" spans="1:15">
      <c r="A14" s="63">
        <v>1.4</v>
      </c>
      <c r="B14" s="3" t="s">
        <v>188</v>
      </c>
      <c r="C14" s="59"/>
      <c r="D14" s="59">
        <v>39400</v>
      </c>
      <c r="E14" s="151">
        <f t="shared" si="1"/>
        <v>39400</v>
      </c>
      <c r="F14" s="59"/>
      <c r="G14" s="59">
        <v>8700</v>
      </c>
      <c r="H14" s="59"/>
      <c r="I14" s="59"/>
      <c r="J14" s="59"/>
      <c r="K14" s="154"/>
      <c r="L14" s="154"/>
      <c r="M14" s="151">
        <f t="shared" si="3"/>
        <v>0</v>
      </c>
      <c r="N14" s="151">
        <f t="shared" si="4"/>
        <v>48100</v>
      </c>
      <c r="O14" s="153">
        <f t="shared" si="2"/>
        <v>48100</v>
      </c>
    </row>
    <row r="15" spans="1:15">
      <c r="A15" s="63">
        <v>1.5</v>
      </c>
      <c r="B15" s="3" t="s">
        <v>189</v>
      </c>
      <c r="C15" s="59"/>
      <c r="D15" s="59">
        <v>39400</v>
      </c>
      <c r="E15" s="151">
        <f t="shared" si="1"/>
        <v>39400</v>
      </c>
      <c r="F15" s="59"/>
      <c r="G15" s="59">
        <v>8700</v>
      </c>
      <c r="H15" s="59"/>
      <c r="I15" s="59"/>
      <c r="J15" s="59"/>
      <c r="K15" s="154"/>
      <c r="L15" s="154"/>
      <c r="M15" s="151">
        <f t="shared" si="3"/>
        <v>0</v>
      </c>
      <c r="N15" s="151">
        <f t="shared" si="4"/>
        <v>48100</v>
      </c>
      <c r="O15" s="153">
        <f t="shared" si="2"/>
        <v>48100</v>
      </c>
    </row>
    <row r="16" spans="1:15">
      <c r="A16" s="63">
        <v>1.6</v>
      </c>
      <c r="B16" s="65" t="s">
        <v>190</v>
      </c>
      <c r="C16" s="59"/>
      <c r="D16" s="59">
        <v>1119012</v>
      </c>
      <c r="E16" s="151">
        <f t="shared" si="1"/>
        <v>1119012</v>
      </c>
      <c r="F16" s="59"/>
      <c r="G16" s="59">
        <v>0</v>
      </c>
      <c r="H16" s="59"/>
      <c r="I16" s="59"/>
      <c r="J16" s="59"/>
      <c r="K16" s="154"/>
      <c r="L16" s="154"/>
      <c r="M16" s="151">
        <f>C16+F16-H16-I16</f>
        <v>0</v>
      </c>
      <c r="N16" s="151">
        <f t="shared" si="4"/>
        <v>1119012</v>
      </c>
      <c r="O16" s="153">
        <f t="shared" si="2"/>
        <v>1119012</v>
      </c>
    </row>
    <row r="17" spans="1:15">
      <c r="A17" s="144"/>
      <c r="B17" s="78" t="s">
        <v>43</v>
      </c>
      <c r="C17" s="146"/>
      <c r="D17" s="146"/>
      <c r="E17" s="146"/>
      <c r="F17" s="146"/>
      <c r="G17" s="146"/>
      <c r="H17" s="146"/>
      <c r="I17" s="146"/>
      <c r="J17" s="146"/>
      <c r="K17" s="155"/>
      <c r="L17" s="155"/>
      <c r="M17" s="146"/>
      <c r="N17" s="146"/>
      <c r="O17" s="156"/>
    </row>
    <row r="18" spans="1:15">
      <c r="A18" s="63">
        <v>2</v>
      </c>
      <c r="B18" s="157" t="s">
        <v>49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>
        <f t="shared" ref="M18" si="5">C18+F18-H18-I18</f>
        <v>0</v>
      </c>
      <c r="N18" s="151">
        <f t="shared" ref="N18" si="6">D18+G18+H18-J18+K18-L18</f>
        <v>0</v>
      </c>
      <c r="O18" s="153">
        <f t="shared" ref="O18" si="7">M18+N18</f>
        <v>0</v>
      </c>
    </row>
    <row r="19" spans="1:15">
      <c r="A19" s="78"/>
      <c r="B19" s="7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D8OybBsvlO1M+ZRqTug09MEVWVCo+5TQy3+tLxBi5AM=</DigestValue>
    </Reference>
    <Reference Type="http://www.w3.org/2000/09/xmldsig#Object" URI="#idOfficeObject">
      <DigestMethod Algorithm="http://www.w3.org/2001/04/xmlenc#sha256"/>
      <DigestValue>7y7TiofyBTJPSpME8Y5npp+2571aC4v1Xkd39rtpxKw=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9xr/Yy9t1O0WO7KMw7I1MxcfsHre2E7YchcUCn4csJk=</DigestValue>
    </Reference>
  </SignedInfo>
  <SignatureValue>DWUcuZxQCAtcGAT4V7XqCQkjAi1T5KsU8soivEil56MtFR9KN7H8RspZ2w6qmSwx5Oe9uON0pUDk
HllDgVWyFNvhhSCi96HaoVDOqhGACqsKcD8/JNTB53omoorYaPsyB3vVtXNoIHzu8xkZtS/3+bhT
9yq6zvGlIigIgarK70m6f/WQuOdBGcxxTCl1TkjfW7zRRjGfRv6/ZfXSO19sK/42DNmNVfqLH/5P
dr6iI6KCmUWmSDUPYhcnQ+QsHqnSpg+Vz1ZE0ybqgt4N3hvQFkX2bqMjvh14dlBwe8mfTSJRIJ71
HqzQHmAX2uBc6/VticDtpn4G2tzqcBEyAPFkvQ==</SignatureValue>
  <KeyInfo>
    <X509Data>
      <X509Certificate>MIIGOzCCBSOgAwIBAgIKOYtC6QACAAFS3TANBgkqhkiG9w0BAQsFADBKMRIwEAYKCZImiZPyLGQBGRYCZ2UxEzARBgoJkiaJk/IsZAEZFgNuYmcxHzAdBgNVBAMTFk5CRyBDbGFzcyAyIElOVCBTdWIgQ0EwHhcNMTkxMTA3MDY1NTEyWhcNMjExMTA2MDY1NTEyWjA5MRYwFAYDVQQKEw1KU0MgQkFTSVNCQU5LMR8wHQYDVQQDExZCQlMgLSBUaW5hdGluIEtoZWxhZHplMIIBIjANBgkqhkiG9w0BAQEFAAOCAQ8AMIIBCgKCAQEA1/GPHkQmMIr2G86v3Hg4IqaRsmFYN97BhTxYHIpZqwrNm9tkL2s3bujrgVyyqRfgK4H2oeXwj8EV3kFh9XmO+4bKHlU0RGlzhQPSITQ2A05WF+dyoJ5Qq0+A8czL+LlN4dy5AtXrL3nJuCe5fjLv+UpMuKwl9SwXteLS/PuIzDJgl3SIDW2HFAMv8YsTwMR6nXyQgmpV+9n8EwN5UDZhDETa7jSTTvvaXePZw1m2bvZElGKOs+E9Xpu6I4khUfukTCuU/Ri0e4sfhOqt7Xqd8jq7oZJIxCqvYrM9CiTogPQOp815Ii08Bfnp0oCzfO+lJ9GFDCBKQ1/DcgenE5CXXwIDAQABo4IDMjCCAy4wPAYJKwYBBAGCNxUHBC8wLQYlKwYBBAGCNxUI5rJgg431RIaBmQmDuKFKg76EcQSDxJEzhIOIXQIBZAIBIzAdBgNVHSUEFjAUBggrBgEFBQcDAgYIKwYBBQUHAwQwCwYDVR0PBAQDAgeAMCcGCSsGAQQBgjcVCgQaMBgwCgYIKwYBBQUHAwIwCgYIKwYBBQUHAwQwHQYDVR0OBBYEFFBg4EOY8C6Vv6DIqN8ntwUWTq1V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dLkySEzeTYkVqvdrpfYMswfBINmua7puPGcgJG/yT/MHBL16Gm7Nl+dBYYY2LA+h24LHMIs9NnE4uoEnLVZ0KLi0IaI8jqSi5hLzrKMfdouW1u1bwxxRVCqpWwYXsZRdz52jiBl387jmI4BI3LVXX5dud8RpNAFxd55QFuAPDgboZhX4ChciPj9KXMV0n6aRCAY0cdPE9dt5YncMNQ7oaAqoPCa+v0SnKSg7st6XTUdMcOzyWyjx4NwCZrBJc3DWkrCxhlzq+p60+iDr9oyLez+8wGZZqpPEVYjz0vHIgaYSMjV2aLZVJP/PfHsLPPxPCthIk2wyS2VuqZGtDPNw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J3BmNcxtctxv57gBtu/FSympALmFsUjzrQQXR+W00xI=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peHiL/kIk+KMWPkOOyW5vlRORg5dNuzkhVNQ+EUQklg=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WQTz+/ZSgNGI377HJboWLLN2gYvqmv1sFOerRqAe5TM=</DigestValue>
      </Reference>
      <Reference URI="/xl/styles.xml?ContentType=application/vnd.openxmlformats-officedocument.spreadsheetml.styles+xml">
        <DigestMethod Algorithm="http://www.w3.org/2001/04/xmlenc#sha256"/>
        <DigestValue>oAIb6bBAmRZfGicWc3rYq4UPX4jyk6NejBmS86/ORR4=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XfcDR36aVmifJMKqZ3CuuXLPlf6HRS91kThzA0lTh3k=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X/bS3tUF9IaBD792fqM302Iut9kvwbEHgHLw9PckaFI=</DigestValue>
      </Reference>
      <Reference URI="/xl/worksheets/sheet2.xml?ContentType=application/vnd.openxmlformats-officedocument.spreadsheetml.worksheet+xml">
        <DigestMethod Algorithm="http://www.w3.org/2001/04/xmlenc#sha256"/>
        <DigestValue>wHjSJ8ZtBhAEFtvFrBiegSUHzufx8alwdgoTblfeiWc=</DigestValue>
      </Reference>
      <Reference URI="/xl/worksheets/sheet3.xml?ContentType=application/vnd.openxmlformats-officedocument.spreadsheetml.worksheet+xml">
        <DigestMethod Algorithm="http://www.w3.org/2001/04/xmlenc#sha256"/>
        <DigestValue>BA2qa6ywEWWH90J0rfaANeEQmDw5yk7ZiRtZhWwAahA=</DigestValue>
      </Reference>
      <Reference URI="/xl/worksheets/sheet4.xml?ContentType=application/vnd.openxmlformats-officedocument.spreadsheetml.worksheet+xml">
        <DigestMethod Algorithm="http://www.w3.org/2001/04/xmlenc#sha256"/>
        <DigestValue>pWnqDTARs4mwuIyDKU9oVKKnZMfmnaJ/ssUum5cGfww=</DigestValue>
      </Reference>
      <Reference URI="/xl/worksheets/sheet5.xml?ContentType=application/vnd.openxmlformats-officedocument.spreadsheetml.worksheet+xml">
        <DigestMethod Algorithm="http://www.w3.org/2001/04/xmlenc#sha256"/>
        <DigestValue>Yc/YkAskJsZom+H97LTaJHaSSccJT8lJy1pPLJlJaaA=</DigestValue>
      </Reference>
      <Reference URI="/xl/worksheets/sheet6.xml?ContentType=application/vnd.openxmlformats-officedocument.spreadsheetml.worksheet+xml">
        <DigestMethod Algorithm="http://www.w3.org/2001/04/xmlenc#sha256"/>
        <DigestValue>KYZdbjVJRIISXSUDIpCVGtOvzb0lDu8ROotHCAMx83Y=</DigestValue>
      </Reference>
      <Reference URI="/xl/worksheets/sheet7.xml?ContentType=application/vnd.openxmlformats-officedocument.spreadsheetml.worksheet+xml">
        <DigestMethod Algorithm="http://www.w3.org/2001/04/xmlenc#sha256"/>
        <DigestValue>JdTysm3uD4N8y5b5NxTczHImVX1kal3xcdrK8SbqPTw=</DigestValue>
      </Reference>
      <Reference URI="/xl/worksheets/sheet8.xml?ContentType=application/vnd.openxmlformats-officedocument.spreadsheetml.worksheet+xml">
        <DigestMethod Algorithm="http://www.w3.org/2001/04/xmlenc#sha256"/>
        <DigestValue>wYVOLI2uUw7P9w96OpoUNh0PezLD4t69C2Wqii8SF5c=</DigestValue>
      </Reference>
      <Reference URI="/xl/worksheets/sheet9.xml?ContentType=application/vnd.openxmlformats-officedocument.spreadsheetml.worksheet+xml">
        <DigestMethod Algorithm="http://www.w3.org/2001/04/xmlenc#sha256"/>
        <DigestValue>uJxUy5TaGbrXhBPop6oEI0RdDRJn11SXbs7AYBWZtcg=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2020-05-15T17:25:44Z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10.0</WindowsVersion>
          <OfficeVersion>15.0</OfficeVersion>
          <ApplicationVersion>15.0</ApplicationVersion>
          <Monitors>1</Monitors>
          <HorizontalResolution>1536</HorizontalResolution>
          <VerticalResolution>864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2020-05-15T17:25:44Z</xd:SigningTime>
          <xd:SigningCertificate>
            <xd:Cert>
              <xd:CertDigest>
                <DigestMethod Algorithm="http://www.w3.org/2001/04/xmlenc#sha256"/>
                <DigestValue>FOIcML4mF99JljU8JQk4yS7h/lSB22hymPtuumE35Sk=</DigestValue>
              </xd:CertDigest>
              <xd:IssuerSerial>
                <X509IssuerName>CN=NBG Class 2 INT Sub CA, DC=nbg, DC=ge</X509IssuerName>
                <X509SerialNumber>271743808334700071703261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XzJ9Vkd613u1up1OAfjOM1ULtIhuoHFsGPHbpWlT0Nc=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6hsvQ87Rl0rLn4nm1xeuGoPUinh4tm6PsRdl3rfxd5g=</DigestValue>
    </Reference>
  </SignedInfo>
  <SignatureValue>Mft4x+9xUpKUjyAB3/01bfG16Fope66q7lw/Mu6CMfJ9IgN2LwgcmaG31m9B3tUe8CPCcj8BnjQ7
mqZP73KF52eRVgIiErkeuqTz+aJjx+BBRodXmdIfSZqADxCxAzUHJEqqbAZUCdr0mxdXvl0au1QX
/GaOa/pljBRC0NoVtNS76Dk185BrBTU/rX86H3+yRDmHDT5iq/XNq7FUEWQgHUd3nUrAQZnL35Wn
anCE5YtuGC3yl3XpiE6eSRXHhWIIrus+QNVLAexlhWwKw/0T/g6DQLuDF9hu6Gej4Q1xlS4TdlBW
BzsS1YT+lGyhC2T+Nbu8Xc7Zh2Ye6QXLNpTERw==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J3BmNcxtctxv57gBtu/FSympALmFsUjzrQQXR+W00xI=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peHiL/kIk+KMWPkOOyW5vlRORg5dNuzkhVNQ+EUQklg=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WQTz+/ZSgNGI377HJboWLLN2gYvqmv1sFOerRqAe5TM=</DigestValue>
      </Reference>
      <Reference URI="/xl/styles.xml?ContentType=application/vnd.openxmlformats-officedocument.spreadsheetml.styles+xml">
        <DigestMethod Algorithm="http://www.w3.org/2001/04/xmlenc#sha256"/>
        <DigestValue>oAIb6bBAmRZfGicWc3rYq4UPX4jyk6NejBmS86/ORR4=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XfcDR36aVmifJMKqZ3CuuXLPlf6HRS91kThzA0lTh3k=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X/bS3tUF9IaBD792fqM302Iut9kvwbEHgHLw9PckaFI=</DigestValue>
      </Reference>
      <Reference URI="/xl/worksheets/sheet2.xml?ContentType=application/vnd.openxmlformats-officedocument.spreadsheetml.worksheet+xml">
        <DigestMethod Algorithm="http://www.w3.org/2001/04/xmlenc#sha256"/>
        <DigestValue>wHjSJ8ZtBhAEFtvFrBiegSUHzufx8alwdgoTblfeiWc=</DigestValue>
      </Reference>
      <Reference URI="/xl/worksheets/sheet3.xml?ContentType=application/vnd.openxmlformats-officedocument.spreadsheetml.worksheet+xml">
        <DigestMethod Algorithm="http://www.w3.org/2001/04/xmlenc#sha256"/>
        <DigestValue>BA2qa6ywEWWH90J0rfaANeEQmDw5yk7ZiRtZhWwAahA=</DigestValue>
      </Reference>
      <Reference URI="/xl/worksheets/sheet4.xml?ContentType=application/vnd.openxmlformats-officedocument.spreadsheetml.worksheet+xml">
        <DigestMethod Algorithm="http://www.w3.org/2001/04/xmlenc#sha256"/>
        <DigestValue>pWnqDTARs4mwuIyDKU9oVKKnZMfmnaJ/ssUum5cGfww=</DigestValue>
      </Reference>
      <Reference URI="/xl/worksheets/sheet5.xml?ContentType=application/vnd.openxmlformats-officedocument.spreadsheetml.worksheet+xml">
        <DigestMethod Algorithm="http://www.w3.org/2001/04/xmlenc#sha256"/>
        <DigestValue>Yc/YkAskJsZom+H97LTaJHaSSccJT8lJy1pPLJlJaaA=</DigestValue>
      </Reference>
      <Reference URI="/xl/worksheets/sheet6.xml?ContentType=application/vnd.openxmlformats-officedocument.spreadsheetml.worksheet+xml">
        <DigestMethod Algorithm="http://www.w3.org/2001/04/xmlenc#sha256"/>
        <DigestValue>KYZdbjVJRIISXSUDIpCVGtOvzb0lDu8ROotHCAMx83Y=</DigestValue>
      </Reference>
      <Reference URI="/xl/worksheets/sheet7.xml?ContentType=application/vnd.openxmlformats-officedocument.spreadsheetml.worksheet+xml">
        <DigestMethod Algorithm="http://www.w3.org/2001/04/xmlenc#sha256"/>
        <DigestValue>JdTysm3uD4N8y5b5NxTczHImVX1kal3xcdrK8SbqPTw=</DigestValue>
      </Reference>
      <Reference URI="/xl/worksheets/sheet8.xml?ContentType=application/vnd.openxmlformats-officedocument.spreadsheetml.worksheet+xml">
        <DigestMethod Algorithm="http://www.w3.org/2001/04/xmlenc#sha256"/>
        <DigestValue>wYVOLI2uUw7P9w96OpoUNh0PezLD4t69C2Wqii8SF5c=</DigestValue>
      </Reference>
      <Reference URI="/xl/worksheets/sheet9.xml?ContentType=application/vnd.openxmlformats-officedocument.spreadsheetml.worksheet+xml">
        <DigestMethod Algorithm="http://www.w3.org/2001/04/xmlenc#sha256"/>
        <DigestValue>uJxUy5TaGbrXhBPop6oEI0RdDRJn11SXbs7AYBWZtcg=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2020-05-15T17:42:18Z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2020-05-15T17:42:18Z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2020-05-15T17:24:54Z</dcterms:modified>
  <cp:contentStatus/>
</cp:coreProperties>
</file>