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V7" i="64" l="1"/>
  <c r="V8" i="64"/>
  <c r="C21" i="88" l="1"/>
  <c r="B1" i="83"/>
  <c r="C21" i="94" l="1"/>
  <c r="C20" i="94"/>
  <c r="C19" i="94"/>
  <c r="H22" i="91" l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7" i="84"/>
  <c r="B16" i="84"/>
  <c r="B15" i="84"/>
  <c r="D19" i="94"/>
  <c r="D8" i="94"/>
  <c r="D9" i="94"/>
  <c r="D11" i="94"/>
  <c r="D12" i="94"/>
  <c r="D13" i="94"/>
  <c r="D15" i="94"/>
  <c r="D16" i="94"/>
  <c r="D17" i="94"/>
  <c r="D20" i="94"/>
  <c r="D21" i="94"/>
  <c r="D7" i="94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H21" i="91" l="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K22" i="90" l="1"/>
  <c r="L22" i="90"/>
  <c r="M22" i="90"/>
  <c r="N22" i="90"/>
  <c r="O22" i="90"/>
  <c r="P22" i="90"/>
  <c r="Q22" i="90"/>
  <c r="R22" i="90"/>
  <c r="S22" i="90"/>
  <c r="D21" i="88" l="1"/>
  <c r="E21" i="88"/>
  <c r="C22" i="90" l="1"/>
  <c r="D22" i="90" l="1"/>
  <c r="E22" i="90"/>
  <c r="F22" i="90"/>
  <c r="G22" i="90"/>
  <c r="H22" i="90"/>
  <c r="I22" i="90"/>
  <c r="J22" i="90"/>
  <c r="C15" i="69" l="1"/>
  <c r="C22" i="69" s="1"/>
  <c r="V9" i="64" l="1"/>
  <c r="V10" i="64"/>
  <c r="V11" i="64"/>
  <c r="V12" i="64"/>
  <c r="V13" i="64"/>
  <c r="V14" i="64"/>
  <c r="V15" i="64"/>
  <c r="V16" i="64"/>
  <c r="V17" i="64"/>
  <c r="V18" i="64"/>
  <c r="V19" i="64"/>
  <c r="V20" i="64"/>
  <c r="V21" i="64" l="1"/>
  <c r="C40" i="69" l="1"/>
  <c r="C32" i="69"/>
</calcChain>
</file>

<file path=xl/sharedStrings.xml><?xml version="1.0" encoding="utf-8"?>
<sst xmlns="http://schemas.openxmlformats.org/spreadsheetml/2006/main" count="722" uniqueCount="510">
  <si>
    <t>a</t>
  </si>
  <si>
    <t>b</t>
  </si>
  <si>
    <t>c</t>
  </si>
  <si>
    <t>d</t>
  </si>
  <si>
    <t>e</t>
  </si>
  <si>
    <t>T</t>
  </si>
  <si>
    <t>T-1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</si>
  <si>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</si>
  <si>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</si>
  <si>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</si>
  <si>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</si>
  <si>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</si>
  <si>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</si>
  <si>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</si>
  <si>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</si>
  <si>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</si>
  <si>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</si>
  <si>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</si>
  <si>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</si>
  <si>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</si>
  <si>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</si>
  <si>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</si>
  <si>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</si>
  <si>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</si>
  <si>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</si>
  <si>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</si>
  <si>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</si>
  <si>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</si>
  <si>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</si>
  <si>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</si>
  <si>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</si>
  <si>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</si>
  <si>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</si>
  <si>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</si>
  <si>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</si>
  <si>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</si>
  <si>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</si>
  <si>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</si>
  <si>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</si>
  <si>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</si>
  <si>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</si>
  <si>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</si>
  <si>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</si>
  <si>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</si>
  <si>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</si>
  <si>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</si>
  <si>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</si>
  <si>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</si>
  <si>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</si>
  <si>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</si>
  <si>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</si>
  <si>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</si>
  <si>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</si>
  <si>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</si>
  <si>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</si>
  <si>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</si>
  <si>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</si>
  <si>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</si>
  <si>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</si>
  <si>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</si>
  <si>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</si>
  <si>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</si>
  <si>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</si>
  <si>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</si>
  <si>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</si>
  <si>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</si>
  <si>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</si>
  <si>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</si>
  <si>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</si>
  <si>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</si>
  <si>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</si>
  <si>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</si>
  <si>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</si>
  <si>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</si>
  <si>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</si>
  <si>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</si>
  <si>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</si>
  <si>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</si>
  <si>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</si>
  <si>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</si>
  <si>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</si>
  <si>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</si>
  <si>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</si>
  <si>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</si>
  <si>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</si>
  <si>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</si>
  <si>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</si>
  <si>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</si>
  <si>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</si>
  <si>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</si>
  <si>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</si>
  <si>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intangible assets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</si>
  <si>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</si>
  <si>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</si>
  <si>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</si>
  <si>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</si>
  <si>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</si>
  <si>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</si>
  <si>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</si>
  <si>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</si>
  <si>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</si>
  <si>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</si>
  <si>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</si>
  <si>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</si>
  <si>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</si>
  <si>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</si>
  <si>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</si>
  <si>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</si>
  <si>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</si>
  <si>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</si>
  <si>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</si>
  <si>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</si>
  <si>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</si>
  <si>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</si>
  <si>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</si>
  <si>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</si>
  <si>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</si>
  <si>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</si>
  <si>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</si>
  <si>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</si>
  <si>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</si>
  <si>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</si>
  <si>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</si>
  <si>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</si>
  <si>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</si>
  <si>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</si>
  <si>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</si>
  <si>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</si>
  <si>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</si>
  <si>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</si>
  <si>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</si>
  <si>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</si>
  <si>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</si>
  <si>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</si>
  <si>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</si>
  <si>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</si>
  <si>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</si>
  <si>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</si>
  <si>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</si>
  <si>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</si>
  <si>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</si>
  <si>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</si>
  <si>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</si>
  <si>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</si>
  <si>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</si>
  <si>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</si>
  <si>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</si>
  <si>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</si>
  <si>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</si>
  <si>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</si>
  <si>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</si>
  <si>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</si>
  <si>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</si>
  <si>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</si>
  <si>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</si>
  <si>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</si>
  <si>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</si>
  <si>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</si>
  <si>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</si>
  <si>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</si>
  <si>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</si>
  <si>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</si>
  <si>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</si>
  <si>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</si>
  <si>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</si>
  <si>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</si>
  <si>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</si>
  <si>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</si>
  <si>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</si>
  <si>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</si>
  <si>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</si>
  <si>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</si>
  <si>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</si>
  <si>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</si>
  <si>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</si>
  <si>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</si>
  <si>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</si>
  <si>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</si>
  <si>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</si>
  <si>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</si>
  <si>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</si>
  <si>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</si>
  <si>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</si>
  <si>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</si>
  <si>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</si>
  <si>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</si>
  <si>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</si>
  <si>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</si>
  <si>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</si>
  <si>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</si>
  <si>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</si>
  <si>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</si>
  <si>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</si>
  <si>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</si>
  <si>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</si>
  <si>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</si>
  <si>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</si>
  <si>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</si>
  <si>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</si>
  <si>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</si>
  <si>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</si>
  <si>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</si>
  <si>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</si>
  <si>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</si>
  <si>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</si>
  <si>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</si>
  <si>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</si>
  <si>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</si>
  <si>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</si>
  <si>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</si>
  <si>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</si>
  <si>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</si>
  <si>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</si>
  <si>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</si>
  <si>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</si>
  <si>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</si>
  <si>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</si>
  <si>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</si>
  <si>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</si>
  <si>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</si>
  <si>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</si>
  <si>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</si>
  <si>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</si>
  <si>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</si>
  <si>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</si>
  <si>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</si>
  <si>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</si>
  <si>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</si>
  <si>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</si>
  <si>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</si>
  <si>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</si>
  <si>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</si>
  <si>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</si>
  <si>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</si>
  <si>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</si>
  <si>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</si>
  <si>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</si>
  <si>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</si>
  <si>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</si>
  <si>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</si>
  <si>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</si>
  <si>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</si>
  <si>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</si>
  <si>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</si>
  <si>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</si>
  <si>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</si>
  <si>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</si>
  <si>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</si>
  <si>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</si>
  <si>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</si>
  <si>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</si>
  <si>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</si>
  <si>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</si>
  <si>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</si>
  <si>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</si>
  <si>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</si>
  <si>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</si>
  <si>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</si>
  <si>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</si>
  <si>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</si>
  <si>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</si>
  <si>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</si>
  <si>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</si>
  <si>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</si>
  <si>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</si>
  <si>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</si>
  <si>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</si>
  <si>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</si>
  <si>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</si>
  <si>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</si>
  <si>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</si>
  <si>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</si>
  <si>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</si>
  <si>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</si>
  <si>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</si>
  <si>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</si>
  <si>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</si>
  <si>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</si>
  <si>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</si>
  <si>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</si>
  <si>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</si>
  <si>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</si>
  <si>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</si>
  <si>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</si>
  <si>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</si>
  <si>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</si>
  <si>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</si>
  <si>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</si>
  <si>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</si>
  <si>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</si>
  <si>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</si>
  <si>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</si>
  <si>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</si>
  <si>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</si>
  <si>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</si>
  <si>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</si>
  <si>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</si>
  <si>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</si>
  <si>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</si>
  <si>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</si>
  <si>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</si>
  <si>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</si>
  <si>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</si>
  <si>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</si>
  <si>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</si>
  <si>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</si>
  <si>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</si>
  <si>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</si>
  <si>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</si>
  <si>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</si>
  <si>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</si>
  <si>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</si>
  <si>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</si>
  <si>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</si>
  <si>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</si>
  <si>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</si>
  <si>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</si>
  <si>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</si>
  <si>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</si>
  <si>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</si>
  <si>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</si>
  <si>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</si>
  <si>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</si>
  <si>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</si>
  <si>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</si>
  <si>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</si>
  <si>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</si>
  <si>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</si>
  <si>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</si>
  <si>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</si>
  <si>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</si>
  <si>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</si>
  <si>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</si>
  <si>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</si>
  <si>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</si>
  <si>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</si>
  <si>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</si>
  <si>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</si>
  <si>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</si>
  <si>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</si>
  <si>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</si>
  <si>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</si>
  <si>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</si>
  <si>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</si>
  <si>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</si>
  <si>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</si>
  <si>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</si>
  <si>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</si>
  <si>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</si>
  <si>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</si>
  <si>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</si>
  <si>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</si>
  <si>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</si>
  <si>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</si>
  <si>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</si>
  <si>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</si>
  <si>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</si>
  <si>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</si>
  <si>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</si>
  <si>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</si>
  <si>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</si>
  <si>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</si>
  <si>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</si>
  <si>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</si>
  <si>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</si>
  <si>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</si>
  <si>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</si>
  <si>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</si>
  <si>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</si>
  <si>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</si>
  <si>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</si>
  <si>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</si>
  <si>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</si>
  <si>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</si>
  <si>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</si>
  <si>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</si>
  <si>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</si>
  <si>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</si>
  <si>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</si>
  <si>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</si>
  <si>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</si>
  <si>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</si>
  <si>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</si>
  <si>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</si>
  <si>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</si>
  <si>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</si>
  <si>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</si>
  <si>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</si>
  <si>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</si>
  <si>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</si>
  <si>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</si>
  <si>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</si>
  <si>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</si>
  <si>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</si>
  <si>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</si>
  <si>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</si>
  <si>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</si>
  <si>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</si>
  <si>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</si>
  <si>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</si>
  <si>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</si>
  <si>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</si>
  <si>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</si>
  <si>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</si>
  <si>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</si>
  <si>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</si>
  <si>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</si>
  <si>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</si>
  <si>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</si>
  <si>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</si>
  <si>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</si>
  <si>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</si>
  <si>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</si>
  <si>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</si>
  <si>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</si>
  <si>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</si>
  <si>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</si>
  <si>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</si>
  <si>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</si>
  <si>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</si>
  <si>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</si>
  <si>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</si>
  <si>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</si>
  <si>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</si>
  <si>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</si>
  <si>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</si>
  <si>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</si>
  <si>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</si>
  <si>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</si>
  <si>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</si>
  <si>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</si>
  <si>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</si>
  <si>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</si>
  <si>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</si>
  <si>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</si>
  <si>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</si>
  <si>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</si>
  <si>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</si>
  <si>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</si>
  <si>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</si>
  <si>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</si>
  <si>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</si>
  <si>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</si>
  <si>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</si>
  <si>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</si>
  <si>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</si>
  <si>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</si>
  <si>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</si>
  <si>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</si>
  <si>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</si>
  <si>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</si>
  <si>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</si>
  <si>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</si>
  <si>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</si>
  <si>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</si>
  <si>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</si>
  <si>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</si>
  <si>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</si>
  <si>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</si>
  <si>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</si>
  <si>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</si>
  <si>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</si>
  <si>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</si>
  <si>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</si>
  <si>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</si>
  <si>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</si>
  <si>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</si>
  <si>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</si>
  <si>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</si>
  <si>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</si>
  <si>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</si>
  <si>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</si>
  <si>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</si>
  <si>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</si>
  <si>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</si>
  <si>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</si>
  <si>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</si>
  <si>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</si>
  <si>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</si>
  <si>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</si>
  <si>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</si>
  <si>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</si>
  <si>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</si>
  <si>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</si>
  <si>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BasisBank</t>
  </si>
  <si>
    <t>JSC "BasisBank"</t>
  </si>
  <si>
    <t>6.2.1</t>
  </si>
  <si>
    <t>6.2.2</t>
  </si>
  <si>
    <t>Table 9 (Capital), N10</t>
  </si>
  <si>
    <t>Table 9 (Capital), N39</t>
  </si>
  <si>
    <t>Table 9 (Capital), N2</t>
  </si>
  <si>
    <t>Table 9 (Capital), N3</t>
  </si>
  <si>
    <t>Table 9 (Capital), N5</t>
  </si>
  <si>
    <t>Table 9 (Capital), N6</t>
  </si>
  <si>
    <t>Table 9 (Capital), N5, N8</t>
  </si>
  <si>
    <t>Of which General Reserve</t>
  </si>
  <si>
    <t>Zhang Jun</t>
  </si>
  <si>
    <t>David Tsaava</t>
  </si>
  <si>
    <t>www.basisbank.ge</t>
  </si>
  <si>
    <t>Zhou Ning</t>
  </si>
  <si>
    <t xml:space="preserve">Zaiqi Mi </t>
  </si>
  <si>
    <t>Li Hui</t>
  </si>
  <si>
    <t>Lia Aslanikashvili</t>
  </si>
  <si>
    <t>David Kakabadze</t>
  </si>
  <si>
    <t>Levan Gardaphkhadze</t>
  </si>
  <si>
    <t>Xinjiang HuaLing Industry &amp; Trade (Group) Co LTD</t>
  </si>
  <si>
    <t>Enhua Mi</t>
  </si>
  <si>
    <t>Zaiqi Mi</t>
  </si>
  <si>
    <t>Zaza Robakidze</t>
  </si>
  <si>
    <t>Mia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</si>
</sst>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#,##0.0000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95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2" xfId="0" applyNumberFormat="1" applyFont="1" applyBorder="1" applyAlignment="1"/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100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8" fillId="0" borderId="87" xfId="0" applyNumberFormat="1" applyFont="1" applyFill="1" applyBorder="1" applyAlignment="1">
      <alignment horizontal="center" vertical="center"/>
    </xf>
    <xf numFmtId="0" fontId="88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5" fillId="36" borderId="87" xfId="0" applyNumberFormat="1" applyFont="1" applyFill="1" applyBorder="1" applyAlignment="1">
      <alignment vertical="center" wrapText="1"/>
    </xf>
    <xf numFmtId="3" fontId="105" fillId="36" borderId="88" xfId="0" applyNumberFormat="1" applyFont="1" applyFill="1" applyBorder="1" applyAlignment="1">
      <alignment vertical="center" wrapText="1"/>
    </xf>
    <xf numFmtId="3" fontId="105" fillId="0" borderId="87" xfId="0" applyNumberFormat="1" applyFont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7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7" xfId="20964" applyFont="1" applyFill="1" applyBorder="1" applyAlignment="1">
      <alignment vertical="center"/>
    </xf>
    <xf numFmtId="0" fontId="45" fillId="77" borderId="108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07" fillId="70" borderId="105" xfId="20964" applyFont="1" applyFill="1" applyBorder="1" applyAlignment="1">
      <alignment horizontal="left" vertical="center" wrapText="1"/>
    </xf>
    <xf numFmtId="164" fontId="107" fillId="0" borderId="106" xfId="7" applyNumberFormat="1" applyFont="1" applyFill="1" applyBorder="1" applyAlignment="1" applyProtection="1">
      <alignment horizontal="right" vertical="center"/>
      <protection locked="0"/>
    </xf>
    <xf numFmtId="0" fontId="106" fillId="78" borderId="106" xfId="20964" applyFont="1" applyFill="1" applyBorder="1" applyAlignment="1">
      <alignment horizontal="center" vertical="center"/>
    </xf>
    <xf numFmtId="0" fontId="106" fillId="78" borderId="108" xfId="20964" applyFont="1" applyFill="1" applyBorder="1" applyAlignment="1">
      <alignment vertical="top" wrapText="1"/>
    </xf>
    <xf numFmtId="164" fontId="45" fillId="77" borderId="105" xfId="7" applyNumberFormat="1" applyFont="1" applyFill="1" applyBorder="1" applyAlignment="1">
      <alignment horizontal="right" vertical="center"/>
    </xf>
    <xf numFmtId="0" fontId="108" fillId="70" borderId="104" xfId="20964" applyFont="1" applyFill="1" applyBorder="1" applyAlignment="1">
      <alignment horizontal="center" vertical="center"/>
    </xf>
    <xf numFmtId="0" fontId="107" fillId="70" borderId="108" xfId="20964" applyFont="1" applyFill="1" applyBorder="1" applyAlignment="1">
      <alignment vertical="center" wrapText="1"/>
    </xf>
    <xf numFmtId="0" fontId="107" fillId="70" borderId="105" xfId="20964" applyFont="1" applyFill="1" applyBorder="1" applyAlignment="1">
      <alignment horizontal="left" vertical="center"/>
    </xf>
    <xf numFmtId="0" fontId="108" fillId="3" borderId="104" xfId="20964" applyFont="1" applyFill="1" applyBorder="1" applyAlignment="1">
      <alignment horizontal="center" vertical="center"/>
    </xf>
    <xf numFmtId="0" fontId="107" fillId="3" borderId="105" xfId="20964" applyFont="1" applyFill="1" applyBorder="1" applyAlignment="1">
      <alignment horizontal="left" vertical="center"/>
    </xf>
    <xf numFmtId="0" fontId="108" fillId="0" borderId="104" xfId="20964" applyFont="1" applyFill="1" applyBorder="1" applyAlignment="1">
      <alignment horizontal="center" vertical="center"/>
    </xf>
    <xf numFmtId="0" fontId="107" fillId="0" borderId="105" xfId="20964" applyFont="1" applyFill="1" applyBorder="1" applyAlignment="1">
      <alignment horizontal="left" vertical="center"/>
    </xf>
    <xf numFmtId="0" fontId="109" fillId="78" borderId="106" xfId="20964" applyFont="1" applyFill="1" applyBorder="1" applyAlignment="1">
      <alignment horizontal="center" vertical="center"/>
    </xf>
    <xf numFmtId="0" fontId="106" fillId="78" borderId="108" xfId="20964" applyFont="1" applyFill="1" applyBorder="1" applyAlignment="1">
      <alignment vertical="center"/>
    </xf>
    <xf numFmtId="164" fontId="107" fillId="78" borderId="106" xfId="7" applyNumberFormat="1" applyFont="1" applyFill="1" applyBorder="1" applyAlignment="1" applyProtection="1">
      <alignment horizontal="right" vertical="center"/>
      <protection locked="0"/>
    </xf>
    <xf numFmtId="0" fontId="106" fillId="77" borderId="107" xfId="20964" applyFont="1" applyFill="1" applyBorder="1" applyAlignment="1">
      <alignment vertical="center"/>
    </xf>
    <xf numFmtId="0" fontId="106" fillId="77" borderId="108" xfId="20964" applyFont="1" applyFill="1" applyBorder="1" applyAlignment="1">
      <alignment vertical="center"/>
    </xf>
    <xf numFmtId="164" fontId="106" fillId="77" borderId="105" xfId="7" applyNumberFormat="1" applyFont="1" applyFill="1" applyBorder="1" applyAlignment="1">
      <alignment horizontal="right" vertical="center"/>
    </xf>
    <xf numFmtId="0" fontId="111" fillId="3" borderId="104" xfId="20964" applyFont="1" applyFill="1" applyBorder="1" applyAlignment="1">
      <alignment horizontal="center" vertical="center"/>
    </xf>
    <xf numFmtId="0" fontId="112" fillId="78" borderId="106" xfId="20964" applyFont="1" applyFill="1" applyBorder="1" applyAlignment="1">
      <alignment horizontal="center" vertical="center"/>
    </xf>
    <xf numFmtId="0" fontId="45" fillId="78" borderId="108" xfId="20964" applyFont="1" applyFill="1" applyBorder="1" applyAlignment="1">
      <alignment vertical="center"/>
    </xf>
    <xf numFmtId="0" fontId="111" fillId="70" borderId="104" xfId="20964" applyFont="1" applyFill="1" applyBorder="1" applyAlignment="1">
      <alignment horizontal="center" vertical="center"/>
    </xf>
    <xf numFmtId="164" fontId="107" fillId="3" borderId="106" xfId="7" applyNumberFormat="1" applyFont="1" applyFill="1" applyBorder="1" applyAlignment="1" applyProtection="1">
      <alignment horizontal="right" vertical="center"/>
      <protection locked="0"/>
    </xf>
    <xf numFmtId="0" fontId="112" fillId="3" borderId="106" xfId="20964" applyFont="1" applyFill="1" applyBorder="1" applyAlignment="1">
      <alignment horizontal="center" vertical="center"/>
    </xf>
    <xf numFmtId="0" fontId="45" fillId="3" borderId="108" xfId="20964" applyFont="1" applyFill="1" applyBorder="1" applyAlignment="1">
      <alignment vertical="center"/>
    </xf>
    <xf numFmtId="0" fontId="108" fillId="70" borderId="106" xfId="20964" applyFont="1" applyFill="1" applyBorder="1" applyAlignment="1">
      <alignment horizontal="center" vertical="center"/>
    </xf>
    <xf numFmtId="0" fontId="19" fillId="70" borderId="106" xfId="20964" applyFont="1" applyFill="1" applyBorder="1" applyAlignment="1">
      <alignment horizontal="center" vertical="center"/>
    </xf>
    <xf numFmtId="0" fontId="101" fillId="0" borderId="106" xfId="0" applyFont="1" applyFill="1" applyBorder="1" applyAlignment="1">
      <alignment horizontal="left" vertical="center" wrapText="1"/>
    </xf>
    <xf numFmtId="10" fontId="97" fillId="0" borderId="106" xfId="20962" applyNumberFormat="1" applyFont="1" applyFill="1" applyBorder="1" applyAlignment="1">
      <alignment horizontal="left" vertical="center" wrapText="1"/>
    </xf>
    <xf numFmtId="10" fontId="3" fillId="0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left" vertical="center" wrapText="1"/>
    </xf>
    <xf numFmtId="10" fontId="101" fillId="0" borderId="106" xfId="20962" applyNumberFormat="1" applyFont="1" applyFill="1" applyBorder="1" applyAlignment="1">
      <alignment horizontal="left" vertical="center" wrapText="1"/>
    </xf>
    <xf numFmtId="10" fontId="4" fillId="36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6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5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6" xfId="0" applyFont="1" applyBorder="1"/>
    <xf numFmtId="0" fontId="6" fillId="0" borderId="106" xfId="17" applyFill="1" applyBorder="1" applyAlignment="1" applyProtection="1">
      <alignment horizontal="left" vertical="center"/>
    </xf>
    <xf numFmtId="0" fontId="6" fillId="0" borderId="106" xfId="17" applyBorder="1" applyAlignment="1" applyProtection="1"/>
    <xf numFmtId="0" fontId="84" fillId="0" borderId="106" xfId="0" applyFont="1" applyFill="1" applyBorder="1"/>
    <xf numFmtId="0" fontId="6" fillId="0" borderId="106" xfId="17" applyFill="1" applyBorder="1" applyAlignment="1" applyProtection="1">
      <alignment horizontal="left" vertical="center" wrapText="1"/>
    </xf>
    <xf numFmtId="0" fontId="6" fillId="0" borderId="106" xfId="17" applyFill="1" applyBorder="1" applyAlignment="1" applyProtection="1"/>
    <xf numFmtId="169" fontId="2" fillId="0" borderId="7" xfId="0" applyNumberFormat="1" applyFont="1" applyFill="1" applyBorder="1" applyAlignment="1">
      <alignment horizontal="left" vertical="center" wrapText="1" indent="1"/>
    </xf>
    <xf numFmtId="169" fontId="84" fillId="0" borderId="7" xfId="0" applyNumberFormat="1" applyFont="1" applyFill="1" applyBorder="1" applyAlignment="1">
      <alignment horizontal="center" vertical="center" wrapText="1"/>
    </xf>
    <xf numFmtId="169" fontId="84" fillId="0" borderId="70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3" fontId="84" fillId="0" borderId="3" xfId="0" applyNumberFormat="1" applyFont="1" applyFill="1" applyBorder="1" applyAlignment="1" applyProtection="1">
      <alignment vertical="center" wrapText="1"/>
      <protection locked="0"/>
    </xf>
    <xf numFmtId="3" fontId="84" fillId="0" borderId="22" xfId="0" applyNumberFormat="1" applyFont="1" applyFill="1" applyBorder="1" applyAlignment="1" applyProtection="1">
      <alignment vertical="center" wrapText="1"/>
      <protection locked="0"/>
    </xf>
    <xf numFmtId="3" fontId="9" fillId="37" borderId="0" xfId="20" applyNumberFormat="1" applyBorder="1"/>
    <xf numFmtId="3" fontId="9" fillId="37" borderId="103" xfId="20" applyNumberFormat="1" applyBorder="1"/>
    <xf numFmtId="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0" fontId="45" fillId="0" borderId="3" xfId="20962" applyNumberFormat="1" applyFont="1" applyFill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Fill="1" applyBorder="1" applyAlignment="1" applyProtection="1">
      <alignment vertical="center" wrapText="1"/>
      <protection locked="0"/>
    </xf>
    <xf numFmtId="10" fontId="84" fillId="0" borderId="22" xfId="20962" applyNumberFormat="1" applyFont="1" applyFill="1" applyBorder="1" applyAlignment="1" applyProtection="1">
      <alignment vertical="center" wrapText="1"/>
      <protection locked="0"/>
    </xf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9" fillId="37" borderId="103" xfId="20962" applyNumberFormat="1" applyFont="1" applyFill="1" applyBorder="1"/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45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6" xfId="20962" applyNumberFormat="1" applyFont="1" applyFill="1" applyBorder="1" applyAlignment="1" applyProtection="1">
      <alignment vertical="center"/>
      <protection locked="0"/>
    </xf>
    <xf numFmtId="179" fontId="2" fillId="0" borderId="0" xfId="0" applyNumberFormat="1" applyFont="1"/>
    <xf numFmtId="3" fontId="2" fillId="0" borderId="3" xfId="0" applyNumberFormat="1" applyFont="1" applyFill="1" applyBorder="1" applyAlignment="1" applyProtection="1">
      <alignment horizontal="right"/>
      <protection locked="0"/>
    </xf>
    <xf numFmtId="3" fontId="2" fillId="36" borderId="3" xfId="7" applyNumberFormat="1" applyFont="1" applyFill="1" applyBorder="1" applyAlignment="1" applyProtection="1">
      <alignment horizontal="right"/>
    </xf>
    <xf numFmtId="3" fontId="2" fillId="36" borderId="22" xfId="7" applyNumberFormat="1" applyFont="1" applyFill="1" applyBorder="1" applyAlignment="1" applyProtection="1">
      <alignment horizontal="right"/>
    </xf>
    <xf numFmtId="3" fontId="2" fillId="36" borderId="3" xfId="0" applyNumberFormat="1" applyFont="1" applyFill="1" applyBorder="1" applyAlignment="1">
      <alignment horizontal="right"/>
    </xf>
    <xf numFmtId="3" fontId="2" fillId="3" borderId="3" xfId="0" applyNumberFormat="1" applyFont="1" applyFill="1" applyBorder="1" applyAlignment="1" applyProtection="1">
      <alignment horizontal="right"/>
      <protection locked="0"/>
    </xf>
    <xf numFmtId="3" fontId="2" fillId="3" borderId="3" xfId="7" applyNumberFormat="1" applyFont="1" applyFill="1" applyBorder="1" applyAlignment="1" applyProtection="1">
      <alignment horizontal="right"/>
    </xf>
    <xf numFmtId="3" fontId="2" fillId="3" borderId="22" xfId="7" applyNumberFormat="1" applyFont="1" applyFill="1" applyBorder="1" applyAlignment="1" applyProtection="1">
      <alignment horizontal="right"/>
    </xf>
    <xf numFmtId="3" fontId="45" fillId="0" borderId="3" xfId="0" applyNumberFormat="1" applyFont="1" applyFill="1" applyBorder="1" applyAlignment="1">
      <alignment horizontal="center"/>
    </xf>
    <xf numFmtId="3" fontId="45" fillId="3" borderId="3" xfId="0" applyNumberFormat="1" applyFont="1" applyFill="1" applyBorder="1" applyAlignment="1">
      <alignment horizontal="center"/>
    </xf>
    <xf numFmtId="3" fontId="2" fillId="36" borderId="3" xfId="0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36" borderId="25" xfId="0" applyNumberFormat="1" applyFont="1" applyFill="1" applyBorder="1" applyAlignment="1">
      <alignment horizontal="right"/>
    </xf>
    <xf numFmtId="3" fontId="2" fillId="36" borderId="25" xfId="7" applyNumberFormat="1" applyFont="1" applyFill="1" applyBorder="1" applyAlignment="1" applyProtection="1">
      <alignment horizontal="right"/>
    </xf>
    <xf numFmtId="3" fontId="2" fillId="36" borderId="26" xfId="7" applyNumberFormat="1" applyFont="1" applyFill="1" applyBorder="1" applyAlignment="1" applyProtection="1">
      <alignment horizontal="right"/>
    </xf>
    <xf numFmtId="164" fontId="85" fillId="0" borderId="0" xfId="7" applyNumberFormat="1" applyFont="1"/>
    <xf numFmtId="164" fontId="2" fillId="0" borderId="0" xfId="7" applyNumberFormat="1" applyFont="1" applyFill="1" applyBorder="1" applyAlignment="1">
      <alignment horizontal="center"/>
    </xf>
    <xf numFmtId="164" fontId="2" fillId="0" borderId="0" xfId="7" applyNumberFormat="1" applyFont="1" applyFill="1" applyAlignment="1">
      <alignment horizontal="center"/>
    </xf>
    <xf numFmtId="164" fontId="46" fillId="0" borderId="0" xfId="7" applyNumberFormat="1" applyFont="1" applyFill="1" applyAlignment="1">
      <alignment horizontal="right"/>
    </xf>
    <xf numFmtId="164" fontId="2" fillId="0" borderId="3" xfId="7" applyNumberFormat="1" applyFont="1" applyFill="1" applyBorder="1" applyAlignment="1" applyProtection="1">
      <alignment horizontal="center" vertical="center" wrapText="1"/>
    </xf>
    <xf numFmtId="164" fontId="2" fillId="0" borderId="22" xfId="7" applyNumberFormat="1" applyFont="1" applyFill="1" applyBorder="1" applyAlignment="1" applyProtection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0" borderId="25" xfId="7" applyNumberFormat="1" applyFont="1" applyFill="1" applyBorder="1" applyAlignment="1" applyProtection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79" fontId="84" fillId="0" borderId="0" xfId="0" applyNumberFormat="1" applyFont="1"/>
    <xf numFmtId="3" fontId="3" fillId="0" borderId="88" xfId="0" applyNumberFormat="1" applyFont="1" applyFill="1" applyBorder="1" applyAlignment="1">
      <alignment horizontal="right" vertical="center" wrapText="1"/>
    </xf>
    <xf numFmtId="3" fontId="4" fillId="36" borderId="88" xfId="0" applyNumberFormat="1" applyFont="1" applyFill="1" applyBorder="1" applyAlignment="1">
      <alignment horizontal="left" vertical="center" wrapText="1"/>
    </xf>
    <xf numFmtId="3" fontId="4" fillId="36" borderId="88" xfId="20962" applyNumberFormat="1" applyFont="1" applyFill="1" applyBorder="1" applyAlignment="1">
      <alignment horizontal="left" vertical="center" wrapText="1"/>
    </xf>
    <xf numFmtId="3" fontId="4" fillId="36" borderId="88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194" fontId="3" fillId="0" borderId="0" xfId="0" applyNumberFormat="1" applyFont="1" applyFill="1" applyAlignment="1">
      <alignment horizontal="left" vertical="center"/>
    </xf>
    <xf numFmtId="3" fontId="84" fillId="0" borderId="3" xfId="0" applyNumberFormat="1" applyFont="1" applyBorder="1" applyAlignment="1"/>
    <xf numFmtId="164" fontId="84" fillId="0" borderId="21" xfId="7" applyNumberFormat="1" applyFont="1" applyBorder="1" applyAlignment="1"/>
    <xf numFmtId="164" fontId="84" fillId="0" borderId="3" xfId="7" applyNumberFormat="1" applyFont="1" applyBorder="1" applyAlignment="1"/>
    <xf numFmtId="164" fontId="84" fillId="0" borderId="22" xfId="7" applyNumberFormat="1" applyFont="1" applyBorder="1" applyAlignment="1"/>
    <xf numFmtId="164" fontId="84" fillId="0" borderId="23" xfId="7" applyNumberFormat="1" applyFont="1" applyBorder="1" applyAlignment="1"/>
    <xf numFmtId="164" fontId="84" fillId="36" borderId="56" xfId="7" applyNumberFormat="1" applyFont="1" applyFill="1" applyBorder="1" applyAlignment="1"/>
    <xf numFmtId="164" fontId="84" fillId="36" borderId="24" xfId="7" applyNumberFormat="1" applyFont="1" applyFill="1" applyBorder="1"/>
    <xf numFmtId="164" fontId="84" fillId="36" borderId="25" xfId="7" applyNumberFormat="1" applyFont="1" applyFill="1" applyBorder="1"/>
    <xf numFmtId="164" fontId="84" fillId="36" borderId="26" xfId="7" applyNumberFormat="1" applyFont="1" applyFill="1" applyBorder="1"/>
    <xf numFmtId="164" fontId="84" fillId="36" borderId="57" xfId="7" applyNumberFormat="1" applyFont="1" applyFill="1" applyBorder="1"/>
    <xf numFmtId="164" fontId="89" fillId="0" borderId="0" xfId="0" applyNumberFormat="1" applyFont="1" applyAlignment="1"/>
    <xf numFmtId="10" fontId="3" fillId="0" borderId="101" xfId="20962" applyNumberFormat="1" applyFont="1" applyFill="1" applyBorder="1" applyAlignment="1">
      <alignment vertical="center"/>
    </xf>
    <xf numFmtId="10" fontId="3" fillId="0" borderId="102" xfId="20962" applyNumberFormat="1" applyFont="1" applyFill="1" applyBorder="1" applyAlignment="1">
      <alignment vertical="center"/>
    </xf>
    <xf numFmtId="164" fontId="9" fillId="37" borderId="0" xfId="7" applyNumberFormat="1" applyFont="1" applyFill="1" applyBorder="1"/>
    <xf numFmtId="164" fontId="3" fillId="0" borderId="92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3" borderId="0" xfId="7" applyNumberFormat="1" applyFont="1" applyFill="1" applyBorder="1" applyAlignment="1">
      <alignment vertical="center"/>
    </xf>
    <xf numFmtId="164" fontId="9" fillId="37" borderId="59" xfId="7" applyNumberFormat="1" applyFont="1" applyFill="1" applyBorder="1"/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9" fillId="37" borderId="27" xfId="7" applyNumberFormat="1" applyFont="1" applyFill="1" applyBorder="1"/>
    <xf numFmtId="164" fontId="9" fillId="37" borderId="96" xfId="7" applyNumberFormat="1" applyFont="1" applyFill="1" applyBorder="1"/>
    <xf numFmtId="164" fontId="9" fillId="37" borderId="28" xfId="7" applyNumberFormat="1" applyFont="1" applyFill="1" applyBorder="1"/>
    <xf numFmtId="164" fontId="3" fillId="0" borderId="97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9" fontId="107" fillId="0" borderId="106" xfId="20962" applyNumberFormat="1" applyFont="1" applyFill="1" applyBorder="1" applyAlignment="1" applyProtection="1">
      <alignment horizontal="right" vertical="center"/>
      <protection locked="0"/>
    </xf>
    <xf numFmtId="10" fontId="84" fillId="0" borderId="23" xfId="20962" applyNumberFormat="1" applyFont="1" applyBorder="1" applyAlignment="1"/>
    <xf numFmtId="10" fontId="84" fillId="0" borderId="42" xfId="20962" applyNumberFormat="1" applyFont="1" applyBorder="1" applyAlignment="1"/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164" fontId="3" fillId="0" borderId="66" xfId="7" applyNumberFormat="1" applyFont="1" applyFill="1" applyBorder="1" applyAlignment="1">
      <alignment horizontal="center" vertical="center" wrapText="1"/>
    </xf>
    <xf numFmtId="164" fontId="3" fillId="0" borderId="59" xfId="7" applyNumberFormat="1" applyFont="1" applyFill="1" applyBorder="1" applyAlignment="1">
      <alignment horizontal="center" vertical="center" wrapText="1"/>
    </xf>
    <xf numFmtId="164" fontId="3" fillId="0" borderId="84" xfId="7" applyNumberFormat="1" applyFont="1" applyFill="1" applyBorder="1" applyAlignment="1">
      <alignment horizontal="center" vertical="center" wrapText="1"/>
    </xf>
    <xf numFmtId="3" fontId="89" fillId="0" borderId="0" xfId="0" applyNumberFormat="1" applyFont="1"/>
    <xf numFmtId="193" fontId="85" fillId="0" borderId="0" xfId="0" applyNumberFormat="1" applyFont="1"/>
    <xf numFmtId="4" fontId="84" fillId="0" borderId="0" xfId="0" applyNumberFormat="1" applyFont="1"/>
    <xf numFmtId="164" fontId="84" fillId="0" borderId="0" xfId="0" applyNumberFormat="1" applyFont="1"/>
    <xf numFmtId="164" fontId="0" fillId="0" borderId="0" xfId="0" applyNumberFormat="1"/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b-server\Public_Directory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A28" sqref="A28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2"/>
      <c r="B1" s="224" t="s">
        <v>348</v>
      </c>
      <c r="C1" s="182"/>
    </row>
    <row r="2" spans="1:3">
      <c r="A2" s="225">
        <v>1</v>
      </c>
      <c r="B2" s="375" t="s">
        <v>349</v>
      </c>
      <c r="C2" s="97" t="s">
        <v>485</v>
      </c>
    </row>
    <row r="3" spans="1:3">
      <c r="A3" s="225">
        <v>2</v>
      </c>
      <c r="B3" s="376" t="s">
        <v>345</v>
      </c>
      <c r="C3" s="97" t="s">
        <v>496</v>
      </c>
    </row>
    <row r="4" spans="1:3">
      <c r="A4" s="225">
        <v>3</v>
      </c>
      <c r="B4" s="377" t="s">
        <v>350</v>
      </c>
      <c r="C4" s="97" t="s">
        <v>497</v>
      </c>
    </row>
    <row r="5" spans="1:3">
      <c r="A5" s="226">
        <v>4</v>
      </c>
      <c r="B5" s="378" t="s">
        <v>346</v>
      </c>
      <c r="C5" s="97" t="s">
        <v>498</v>
      </c>
    </row>
    <row r="6" spans="1:3" s="227" customFormat="1" ht="45.75" customHeight="1">
      <c r="A6" s="533" t="s">
        <v>425</v>
      </c>
      <c r="B6" s="534"/>
      <c r="C6" s="534"/>
    </row>
    <row r="7" spans="1:3" ht="15">
      <c r="A7" s="228" t="s">
        <v>31</v>
      </c>
      <c r="B7" s="224" t="s">
        <v>347</v>
      </c>
    </row>
    <row r="8" spans="1:3">
      <c r="A8" s="182">
        <v>1</v>
      </c>
      <c r="B8" s="273" t="s">
        <v>22</v>
      </c>
    </row>
    <row r="9" spans="1:3">
      <c r="A9" s="182">
        <v>2</v>
      </c>
      <c r="B9" s="274" t="s">
        <v>23</v>
      </c>
    </row>
    <row r="10" spans="1:3">
      <c r="A10" s="182">
        <v>3</v>
      </c>
      <c r="B10" s="274" t="s">
        <v>24</v>
      </c>
    </row>
    <row r="11" spans="1:3">
      <c r="A11" s="182">
        <v>4</v>
      </c>
      <c r="B11" s="274" t="s">
        <v>25</v>
      </c>
      <c r="C11" s="102"/>
    </row>
    <row r="12" spans="1:3">
      <c r="A12" s="182">
        <v>5</v>
      </c>
      <c r="B12" s="274" t="s">
        <v>26</v>
      </c>
    </row>
    <row r="13" spans="1:3">
      <c r="A13" s="182">
        <v>6</v>
      </c>
      <c r="B13" s="275" t="s">
        <v>357</v>
      </c>
    </row>
    <row r="14" spans="1:3">
      <c r="A14" s="182">
        <v>7</v>
      </c>
      <c r="B14" s="274" t="s">
        <v>351</v>
      </c>
    </row>
    <row r="15" spans="1:3">
      <c r="A15" s="182">
        <v>8</v>
      </c>
      <c r="B15" s="274" t="s">
        <v>352</v>
      </c>
    </row>
    <row r="16" spans="1:3">
      <c r="A16" s="182">
        <v>9</v>
      </c>
      <c r="B16" s="274" t="s">
        <v>27</v>
      </c>
    </row>
    <row r="17" spans="1:2">
      <c r="A17" s="374" t="s">
        <v>424</v>
      </c>
      <c r="B17" s="373" t="s">
        <v>410</v>
      </c>
    </row>
    <row r="18" spans="1:2">
      <c r="A18" s="182">
        <v>10</v>
      </c>
      <c r="B18" s="274" t="s">
        <v>28</v>
      </c>
    </row>
    <row r="19" spans="1:2">
      <c r="A19" s="182">
        <v>11</v>
      </c>
      <c r="B19" s="275" t="s">
        <v>353</v>
      </c>
    </row>
    <row r="20" spans="1:2">
      <c r="A20" s="182">
        <v>12</v>
      </c>
      <c r="B20" s="275" t="s">
        <v>29</v>
      </c>
    </row>
    <row r="21" spans="1:2">
      <c r="A21" s="431">
        <v>13</v>
      </c>
      <c r="B21" s="432" t="s">
        <v>354</v>
      </c>
    </row>
    <row r="22" spans="1:2">
      <c r="A22" s="431">
        <v>14</v>
      </c>
      <c r="B22" s="433" t="s">
        <v>381</v>
      </c>
    </row>
    <row r="23" spans="1:2">
      <c r="A23" s="434">
        <v>15</v>
      </c>
      <c r="B23" s="435" t="s">
        <v>30</v>
      </c>
    </row>
    <row r="24" spans="1:2">
      <c r="A24" s="434">
        <v>15.1</v>
      </c>
      <c r="B24" s="436" t="s">
        <v>438</v>
      </c>
    </row>
    <row r="25" spans="1:2">
      <c r="A25" s="105"/>
      <c r="B25" s="15"/>
    </row>
    <row r="26" spans="1:2">
      <c r="A26" s="105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pane xSplit="1" ySplit="5" topLeftCell="B16" activePane="bottomRight" state="frozen"/>
      <selection activeCell="B9" sqref="B9"/>
      <selection pane="topRight" activeCell="B9" sqref="B9"/>
      <selection pane="bottomLeft" activeCell="B9" sqref="B9"/>
      <selection pane="bottomRight" activeCell="E1" sqref="D1:E1048576"/>
    </sheetView>
  </sheetViews>
  <sheetFormatPr defaultColWidth="9.140625" defaultRowHeight="12.75"/>
  <cols>
    <col min="1" max="1" width="9.5703125" style="105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5">
      <c r="A1" s="2" t="s">
        <v>32</v>
      </c>
      <c r="B1" s="3" t="str">
        <f>'Info '!C2</f>
        <v>JSC "BasisBank"</v>
      </c>
    </row>
    <row r="2" spans="1:5" s="92" customFormat="1" ht="15.75" customHeight="1">
      <c r="A2" s="92" t="s">
        <v>33</v>
      </c>
      <c r="B2" s="490">
        <v>43465</v>
      </c>
    </row>
    <row r="3" spans="1:5" s="92" customFormat="1" ht="15.75" customHeight="1"/>
    <row r="4" spans="1:5" ht="13.5" thickBot="1">
      <c r="A4" s="105" t="s">
        <v>250</v>
      </c>
      <c r="B4" s="168" t="s">
        <v>249</v>
      </c>
    </row>
    <row r="5" spans="1:5">
      <c r="A5" s="106" t="s">
        <v>8</v>
      </c>
      <c r="B5" s="107"/>
      <c r="C5" s="108" t="s">
        <v>75</v>
      </c>
    </row>
    <row r="6" spans="1:5">
      <c r="A6" s="109">
        <v>1</v>
      </c>
      <c r="B6" s="110" t="s">
        <v>248</v>
      </c>
      <c r="C6" s="111">
        <v>218933380.83359998</v>
      </c>
      <c r="E6" s="216"/>
    </row>
    <row r="7" spans="1:5">
      <c r="A7" s="109">
        <v>2</v>
      </c>
      <c r="B7" s="112" t="s">
        <v>247</v>
      </c>
      <c r="C7" s="113">
        <v>16137647</v>
      </c>
      <c r="E7" s="216"/>
    </row>
    <row r="8" spans="1:5">
      <c r="A8" s="109">
        <v>3</v>
      </c>
      <c r="B8" s="114" t="s">
        <v>246</v>
      </c>
      <c r="C8" s="113">
        <v>75783642.799999997</v>
      </c>
      <c r="E8" s="216"/>
    </row>
    <row r="9" spans="1:5">
      <c r="A9" s="109">
        <v>4</v>
      </c>
      <c r="B9" s="114" t="s">
        <v>245</v>
      </c>
      <c r="C9" s="113">
        <v>0</v>
      </c>
      <c r="E9" s="216"/>
    </row>
    <row r="10" spans="1:5">
      <c r="A10" s="109">
        <v>5</v>
      </c>
      <c r="B10" s="114" t="s">
        <v>244</v>
      </c>
      <c r="C10" s="113">
        <v>91781950.780000001</v>
      </c>
      <c r="E10" s="216"/>
    </row>
    <row r="11" spans="1:5">
      <c r="A11" s="109">
        <v>6</v>
      </c>
      <c r="B11" s="115" t="s">
        <v>243</v>
      </c>
      <c r="C11" s="113">
        <v>35230140.253599994</v>
      </c>
      <c r="E11" s="216"/>
    </row>
    <row r="12" spans="1:5" s="79" customFormat="1">
      <c r="A12" s="109">
        <v>7</v>
      </c>
      <c r="B12" s="110" t="s">
        <v>242</v>
      </c>
      <c r="C12" s="116">
        <v>11016742.93</v>
      </c>
      <c r="E12" s="216"/>
    </row>
    <row r="13" spans="1:5" s="79" customFormat="1">
      <c r="A13" s="109">
        <v>8</v>
      </c>
      <c r="B13" s="117" t="s">
        <v>241</v>
      </c>
      <c r="C13" s="118">
        <v>9653235.25</v>
      </c>
      <c r="E13" s="216"/>
    </row>
    <row r="14" spans="1:5" s="79" customFormat="1" ht="25.5">
      <c r="A14" s="109">
        <v>9</v>
      </c>
      <c r="B14" s="119" t="s">
        <v>240</v>
      </c>
      <c r="C14" s="118">
        <v>0</v>
      </c>
      <c r="E14" s="216"/>
    </row>
    <row r="15" spans="1:5" s="79" customFormat="1">
      <c r="A15" s="109">
        <v>10</v>
      </c>
      <c r="B15" s="120" t="s">
        <v>239</v>
      </c>
      <c r="C15" s="118">
        <v>1363507.68</v>
      </c>
      <c r="E15" s="216"/>
    </row>
    <row r="16" spans="1:5" s="79" customFormat="1">
      <c r="A16" s="109">
        <v>11</v>
      </c>
      <c r="B16" s="121" t="s">
        <v>238</v>
      </c>
      <c r="C16" s="118">
        <v>0</v>
      </c>
      <c r="E16" s="216"/>
    </row>
    <row r="17" spans="1:5" s="79" customFormat="1">
      <c r="A17" s="109">
        <v>12</v>
      </c>
      <c r="B17" s="120" t="s">
        <v>237</v>
      </c>
      <c r="C17" s="118">
        <v>0</v>
      </c>
      <c r="E17" s="216"/>
    </row>
    <row r="18" spans="1:5" s="79" customFormat="1">
      <c r="A18" s="109">
        <v>13</v>
      </c>
      <c r="B18" s="120" t="s">
        <v>236</v>
      </c>
      <c r="C18" s="118">
        <v>0</v>
      </c>
      <c r="E18" s="216"/>
    </row>
    <row r="19" spans="1:5" s="79" customFormat="1">
      <c r="A19" s="109">
        <v>14</v>
      </c>
      <c r="B19" s="120" t="s">
        <v>235</v>
      </c>
      <c r="C19" s="118">
        <v>0</v>
      </c>
      <c r="E19" s="216"/>
    </row>
    <row r="20" spans="1:5" s="79" customFormat="1">
      <c r="A20" s="109">
        <v>15</v>
      </c>
      <c r="B20" s="120" t="s">
        <v>234</v>
      </c>
      <c r="C20" s="118">
        <v>0</v>
      </c>
      <c r="E20" s="216"/>
    </row>
    <row r="21" spans="1:5" s="79" customFormat="1" ht="25.5">
      <c r="A21" s="109">
        <v>16</v>
      </c>
      <c r="B21" s="119" t="s">
        <v>233</v>
      </c>
      <c r="C21" s="118">
        <v>0</v>
      </c>
      <c r="E21" s="216"/>
    </row>
    <row r="22" spans="1:5" s="79" customFormat="1">
      <c r="A22" s="109">
        <v>17</v>
      </c>
      <c r="B22" s="122" t="s">
        <v>232</v>
      </c>
      <c r="C22" s="118">
        <v>0</v>
      </c>
      <c r="E22" s="216"/>
    </row>
    <row r="23" spans="1:5" s="79" customFormat="1">
      <c r="A23" s="109">
        <v>18</v>
      </c>
      <c r="B23" s="119" t="s">
        <v>231</v>
      </c>
      <c r="C23" s="118">
        <v>0</v>
      </c>
      <c r="E23" s="216"/>
    </row>
    <row r="24" spans="1:5" s="79" customFormat="1" ht="25.5">
      <c r="A24" s="109">
        <v>19</v>
      </c>
      <c r="B24" s="119" t="s">
        <v>208</v>
      </c>
      <c r="C24" s="118">
        <v>0</v>
      </c>
      <c r="E24" s="216"/>
    </row>
    <row r="25" spans="1:5" s="79" customFormat="1">
      <c r="A25" s="109">
        <v>20</v>
      </c>
      <c r="B25" s="123" t="s">
        <v>230</v>
      </c>
      <c r="C25" s="118">
        <v>0</v>
      </c>
      <c r="E25" s="216"/>
    </row>
    <row r="26" spans="1:5" s="79" customFormat="1">
      <c r="A26" s="109">
        <v>21</v>
      </c>
      <c r="B26" s="123" t="s">
        <v>229</v>
      </c>
      <c r="C26" s="118">
        <v>0</v>
      </c>
      <c r="E26" s="216"/>
    </row>
    <row r="27" spans="1:5" s="79" customFormat="1">
      <c r="A27" s="109">
        <v>22</v>
      </c>
      <c r="B27" s="123" t="s">
        <v>228</v>
      </c>
      <c r="C27" s="118">
        <v>0</v>
      </c>
      <c r="E27" s="216"/>
    </row>
    <row r="28" spans="1:5" s="79" customFormat="1">
      <c r="A28" s="109">
        <v>23</v>
      </c>
      <c r="B28" s="124" t="s">
        <v>227</v>
      </c>
      <c r="C28" s="116">
        <v>207916637.90359998</v>
      </c>
      <c r="E28" s="216"/>
    </row>
    <row r="29" spans="1:5" s="79" customFormat="1">
      <c r="A29" s="125"/>
      <c r="B29" s="126"/>
      <c r="C29" s="118"/>
      <c r="E29" s="216"/>
    </row>
    <row r="30" spans="1:5" s="79" customFormat="1">
      <c r="A30" s="125">
        <v>24</v>
      </c>
      <c r="B30" s="124" t="s">
        <v>226</v>
      </c>
      <c r="C30" s="116">
        <v>0</v>
      </c>
      <c r="E30" s="216"/>
    </row>
    <row r="31" spans="1:5" s="79" customFormat="1">
      <c r="A31" s="125">
        <v>25</v>
      </c>
      <c r="B31" s="114" t="s">
        <v>225</v>
      </c>
      <c r="C31" s="127">
        <v>0</v>
      </c>
      <c r="E31" s="216"/>
    </row>
    <row r="32" spans="1:5" s="79" customFormat="1">
      <c r="A32" s="125">
        <v>26</v>
      </c>
      <c r="B32" s="128" t="s">
        <v>306</v>
      </c>
      <c r="C32" s="118"/>
      <c r="E32" s="216"/>
    </row>
    <row r="33" spans="1:5" s="79" customFormat="1">
      <c r="A33" s="125">
        <v>27</v>
      </c>
      <c r="B33" s="128" t="s">
        <v>224</v>
      </c>
      <c r="C33" s="118"/>
      <c r="E33" s="216"/>
    </row>
    <row r="34" spans="1:5" s="79" customFormat="1">
      <c r="A34" s="125">
        <v>28</v>
      </c>
      <c r="B34" s="114" t="s">
        <v>223</v>
      </c>
      <c r="C34" s="118"/>
      <c r="E34" s="216"/>
    </row>
    <row r="35" spans="1:5" s="79" customFormat="1">
      <c r="A35" s="125">
        <v>29</v>
      </c>
      <c r="B35" s="124" t="s">
        <v>222</v>
      </c>
      <c r="C35" s="116">
        <v>0</v>
      </c>
      <c r="E35" s="216"/>
    </row>
    <row r="36" spans="1:5" s="79" customFormat="1">
      <c r="A36" s="125">
        <v>30</v>
      </c>
      <c r="B36" s="119" t="s">
        <v>221</v>
      </c>
      <c r="C36" s="118"/>
      <c r="E36" s="216"/>
    </row>
    <row r="37" spans="1:5" s="79" customFormat="1">
      <c r="A37" s="125">
        <v>31</v>
      </c>
      <c r="B37" s="120" t="s">
        <v>220</v>
      </c>
      <c r="C37" s="118"/>
      <c r="E37" s="216"/>
    </row>
    <row r="38" spans="1:5" s="79" customFormat="1" ht="25.5">
      <c r="A38" s="125">
        <v>32</v>
      </c>
      <c r="B38" s="119" t="s">
        <v>219</v>
      </c>
      <c r="C38" s="118"/>
      <c r="E38" s="216"/>
    </row>
    <row r="39" spans="1:5" s="79" customFormat="1" ht="25.5">
      <c r="A39" s="125">
        <v>33</v>
      </c>
      <c r="B39" s="119" t="s">
        <v>208</v>
      </c>
      <c r="C39" s="118"/>
      <c r="E39" s="216"/>
    </row>
    <row r="40" spans="1:5" s="79" customFormat="1">
      <c r="A40" s="125">
        <v>34</v>
      </c>
      <c r="B40" s="123" t="s">
        <v>218</v>
      </c>
      <c r="C40" s="118"/>
      <c r="E40" s="216"/>
    </row>
    <row r="41" spans="1:5" s="79" customFormat="1">
      <c r="A41" s="125">
        <v>35</v>
      </c>
      <c r="B41" s="124" t="s">
        <v>217</v>
      </c>
      <c r="C41" s="116">
        <v>0</v>
      </c>
      <c r="E41" s="216"/>
    </row>
    <row r="42" spans="1:5" s="79" customFormat="1">
      <c r="A42" s="125"/>
      <c r="B42" s="126"/>
      <c r="C42" s="118"/>
      <c r="E42" s="216"/>
    </row>
    <row r="43" spans="1:5" s="79" customFormat="1">
      <c r="A43" s="125">
        <v>36</v>
      </c>
      <c r="B43" s="129" t="s">
        <v>216</v>
      </c>
      <c r="C43" s="116">
        <v>14063915.832909051</v>
      </c>
      <c r="E43" s="216"/>
    </row>
    <row r="44" spans="1:5" s="79" customFormat="1">
      <c r="A44" s="125">
        <v>37</v>
      </c>
      <c r="B44" s="114" t="s">
        <v>215</v>
      </c>
      <c r="C44" s="118">
        <v>0</v>
      </c>
      <c r="E44" s="216"/>
    </row>
    <row r="45" spans="1:5" s="79" customFormat="1">
      <c r="A45" s="125">
        <v>38</v>
      </c>
      <c r="B45" s="114" t="s">
        <v>214</v>
      </c>
      <c r="C45" s="118">
        <v>0</v>
      </c>
      <c r="E45" s="216"/>
    </row>
    <row r="46" spans="1:5" s="79" customFormat="1">
      <c r="A46" s="125">
        <v>39</v>
      </c>
      <c r="B46" s="114" t="s">
        <v>213</v>
      </c>
      <c r="C46" s="118">
        <v>14063915.832909051</v>
      </c>
      <c r="E46" s="216"/>
    </row>
    <row r="47" spans="1:5" s="79" customFormat="1">
      <c r="A47" s="125">
        <v>40</v>
      </c>
      <c r="B47" s="129" t="s">
        <v>212</v>
      </c>
      <c r="C47" s="116">
        <v>0</v>
      </c>
      <c r="E47" s="216"/>
    </row>
    <row r="48" spans="1:5" s="79" customFormat="1">
      <c r="A48" s="125">
        <v>41</v>
      </c>
      <c r="B48" s="119" t="s">
        <v>211</v>
      </c>
      <c r="C48" s="118"/>
      <c r="E48" s="216"/>
    </row>
    <row r="49" spans="1:5" s="79" customFormat="1">
      <c r="A49" s="125">
        <v>42</v>
      </c>
      <c r="B49" s="120" t="s">
        <v>210</v>
      </c>
      <c r="C49" s="118"/>
      <c r="E49" s="216"/>
    </row>
    <row r="50" spans="1:5" s="79" customFormat="1">
      <c r="A50" s="125">
        <v>43</v>
      </c>
      <c r="B50" s="119" t="s">
        <v>209</v>
      </c>
      <c r="C50" s="118"/>
      <c r="E50" s="216"/>
    </row>
    <row r="51" spans="1:5" s="79" customFormat="1" ht="25.5">
      <c r="A51" s="125">
        <v>44</v>
      </c>
      <c r="B51" s="119" t="s">
        <v>208</v>
      </c>
      <c r="C51" s="118"/>
      <c r="E51" s="216"/>
    </row>
    <row r="52" spans="1:5" s="79" customFormat="1" ht="13.5" thickBot="1">
      <c r="A52" s="130">
        <v>45</v>
      </c>
      <c r="B52" s="131" t="s">
        <v>207</v>
      </c>
      <c r="C52" s="132">
        <v>14063915.832909051</v>
      </c>
      <c r="E52" s="216"/>
    </row>
    <row r="55" spans="1:5">
      <c r="B55" s="4" t="s">
        <v>9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2"/>
  <sheetViews>
    <sheetView workbookViewId="0">
      <selection activeCell="E6" sqref="E6:H26"/>
    </sheetView>
  </sheetViews>
  <sheetFormatPr defaultColWidth="9.140625" defaultRowHeight="12.75"/>
  <cols>
    <col min="1" max="1" width="9.42578125" style="288" bestFit="1" customWidth="1"/>
    <col min="2" max="2" width="59" style="288" customWidth="1"/>
    <col min="3" max="3" width="16.7109375" style="288" bestFit="1" customWidth="1"/>
    <col min="4" max="4" width="13.28515625" style="288" bestFit="1" customWidth="1"/>
    <col min="5" max="16384" width="9.140625" style="288"/>
  </cols>
  <sheetData>
    <row r="1" spans="1:8" ht="15">
      <c r="A1" s="347" t="s">
        <v>32</v>
      </c>
      <c r="B1" s="348" t="str">
        <f>'Info '!C2</f>
        <v>JSC "BasisBank"</v>
      </c>
    </row>
    <row r="2" spans="1:8" s="256" customFormat="1" ht="15.75" customHeight="1">
      <c r="A2" s="256" t="s">
        <v>33</v>
      </c>
      <c r="B2" s="490">
        <v>43465</v>
      </c>
    </row>
    <row r="3" spans="1:8" s="256" customFormat="1" ht="15.75" customHeight="1"/>
    <row r="4" spans="1:8" ht="13.5" thickBot="1">
      <c r="A4" s="313" t="s">
        <v>409</v>
      </c>
      <c r="B4" s="356" t="s">
        <v>410</v>
      </c>
    </row>
    <row r="5" spans="1:8" s="357" customFormat="1" ht="12.75" customHeight="1">
      <c r="A5" s="429"/>
      <c r="B5" s="430" t="s">
        <v>413</v>
      </c>
      <c r="C5" s="349" t="s">
        <v>411</v>
      </c>
      <c r="D5" s="350" t="s">
        <v>412</v>
      </c>
    </row>
    <row r="6" spans="1:8" s="358" customFormat="1">
      <c r="A6" s="351">
        <v>1</v>
      </c>
      <c r="B6" s="425" t="s">
        <v>414</v>
      </c>
      <c r="C6" s="425"/>
      <c r="D6" s="352"/>
    </row>
    <row r="7" spans="1:8" s="358" customFormat="1">
      <c r="A7" s="353" t="s">
        <v>400</v>
      </c>
      <c r="B7" s="426" t="s">
        <v>415</v>
      </c>
      <c r="C7" s="418">
        <v>4.4999999999999998E-2</v>
      </c>
      <c r="D7" s="491">
        <f>C7*'5. RWA '!$C$13</f>
        <v>55251876.862190768</v>
      </c>
      <c r="G7" s="496"/>
      <c r="H7" s="496"/>
    </row>
    <row r="8" spans="1:8" s="358" customFormat="1">
      <c r="A8" s="353" t="s">
        <v>401</v>
      </c>
      <c r="B8" s="426" t="s">
        <v>416</v>
      </c>
      <c r="C8" s="419">
        <v>0.06</v>
      </c>
      <c r="D8" s="491">
        <f>C8*'5. RWA '!$C$13</f>
        <v>73669169.149587691</v>
      </c>
      <c r="G8" s="496"/>
      <c r="H8" s="496"/>
    </row>
    <row r="9" spans="1:8" s="358" customFormat="1">
      <c r="A9" s="353" t="s">
        <v>402</v>
      </c>
      <c r="B9" s="426" t="s">
        <v>417</v>
      </c>
      <c r="C9" s="419">
        <v>0.08</v>
      </c>
      <c r="D9" s="491">
        <f>C9*'5. RWA '!$C$13</f>
        <v>98225558.866116926</v>
      </c>
      <c r="G9" s="496"/>
      <c r="H9" s="496"/>
    </row>
    <row r="10" spans="1:8" s="358" customFormat="1">
      <c r="A10" s="351" t="s">
        <v>403</v>
      </c>
      <c r="B10" s="425" t="s">
        <v>418</v>
      </c>
      <c r="C10" s="420"/>
      <c r="D10" s="492"/>
      <c r="G10" s="496"/>
      <c r="H10" s="496"/>
    </row>
    <row r="11" spans="1:8" s="359" customFormat="1">
      <c r="A11" s="354" t="s">
        <v>404</v>
      </c>
      <c r="B11" s="417" t="s">
        <v>419</v>
      </c>
      <c r="C11" s="421">
        <v>2.5000000000000001E-2</v>
      </c>
      <c r="D11" s="491">
        <f>C11*'5. RWA '!$C$13</f>
        <v>30695487.14566154</v>
      </c>
      <c r="G11" s="496"/>
      <c r="H11" s="496"/>
    </row>
    <row r="12" spans="1:8" s="359" customFormat="1">
      <c r="A12" s="354" t="s">
        <v>405</v>
      </c>
      <c r="B12" s="417" t="s">
        <v>420</v>
      </c>
      <c r="C12" s="421">
        <v>0</v>
      </c>
      <c r="D12" s="491">
        <f>C12*'5. RWA '!$C$13</f>
        <v>0</v>
      </c>
      <c r="G12" s="496"/>
      <c r="H12" s="496"/>
    </row>
    <row r="13" spans="1:8" s="359" customFormat="1">
      <c r="A13" s="354" t="s">
        <v>406</v>
      </c>
      <c r="B13" s="417" t="s">
        <v>421</v>
      </c>
      <c r="C13" s="421"/>
      <c r="D13" s="491">
        <f>C13*'5. RWA '!$C$13</f>
        <v>0</v>
      </c>
      <c r="G13" s="496"/>
      <c r="H13" s="496"/>
    </row>
    <row r="14" spans="1:8" s="359" customFormat="1">
      <c r="A14" s="351" t="s">
        <v>407</v>
      </c>
      <c r="B14" s="425" t="s">
        <v>483</v>
      </c>
      <c r="C14" s="422"/>
      <c r="D14" s="493"/>
      <c r="G14" s="496"/>
      <c r="H14" s="496"/>
    </row>
    <row r="15" spans="1:8" s="359" customFormat="1">
      <c r="A15" s="354">
        <v>3.1</v>
      </c>
      <c r="B15" s="417" t="s">
        <v>426</v>
      </c>
      <c r="C15" s="421">
        <v>1.9263310763004821E-2</v>
      </c>
      <c r="D15" s="491">
        <f>C15*'5. RWA '!$C$13</f>
        <v>23651868.316347923</v>
      </c>
      <c r="G15" s="496"/>
      <c r="H15" s="496"/>
    </row>
    <row r="16" spans="1:8" s="359" customFormat="1">
      <c r="A16" s="354">
        <v>3.2</v>
      </c>
      <c r="B16" s="417" t="s">
        <v>427</v>
      </c>
      <c r="C16" s="421">
        <v>2.5764594697969399E-2</v>
      </c>
      <c r="D16" s="491">
        <f>C16*'5. RWA '!$C$13</f>
        <v>31634271.414587967</v>
      </c>
      <c r="G16" s="496"/>
      <c r="H16" s="496"/>
    </row>
    <row r="17" spans="1:8" s="358" customFormat="1">
      <c r="A17" s="354">
        <v>3.3</v>
      </c>
      <c r="B17" s="417" t="s">
        <v>428</v>
      </c>
      <c r="C17" s="421">
        <v>6.2674186970397922E-2</v>
      </c>
      <c r="D17" s="491">
        <f>C17*'5. RWA '!$C$13</f>
        <v>76952588.020585492</v>
      </c>
      <c r="G17" s="496"/>
      <c r="H17" s="496"/>
    </row>
    <row r="18" spans="1:8" s="357" customFormat="1" ht="12.75" customHeight="1">
      <c r="A18" s="427"/>
      <c r="B18" s="428" t="s">
        <v>482</v>
      </c>
      <c r="C18" s="423" t="s">
        <v>411</v>
      </c>
      <c r="D18" s="494" t="s">
        <v>412</v>
      </c>
      <c r="G18" s="496"/>
      <c r="H18" s="496"/>
    </row>
    <row r="19" spans="1:8" s="358" customFormat="1">
      <c r="A19" s="355">
        <v>4</v>
      </c>
      <c r="B19" s="417" t="s">
        <v>422</v>
      </c>
      <c r="C19" s="421">
        <f>C7+C11+C12+C13+C15</f>
        <v>8.9263310763004824E-2</v>
      </c>
      <c r="D19" s="491">
        <f>C19*'5. RWA '!$C$13</f>
        <v>109599232.32420023</v>
      </c>
      <c r="G19" s="496"/>
      <c r="H19" s="496"/>
    </row>
    <row r="20" spans="1:8" s="358" customFormat="1">
      <c r="A20" s="355">
        <v>5</v>
      </c>
      <c r="B20" s="417" t="s">
        <v>139</v>
      </c>
      <c r="C20" s="421">
        <f>C8+C11+C12+C13+C16</f>
        <v>0.1107645946979694</v>
      </c>
      <c r="D20" s="491">
        <f>C20*'5. RWA '!$C$13</f>
        <v>135998927.7098372</v>
      </c>
      <c r="G20" s="496"/>
      <c r="H20" s="496"/>
    </row>
    <row r="21" spans="1:8" s="358" customFormat="1" ht="13.5" thickBot="1">
      <c r="A21" s="360" t="s">
        <v>408</v>
      </c>
      <c r="B21" s="361" t="s">
        <v>423</v>
      </c>
      <c r="C21" s="424">
        <f>C9+C11+C12+C13+C17</f>
        <v>0.16767418697039793</v>
      </c>
      <c r="D21" s="495">
        <f>C21*'5. RWA '!$C$13</f>
        <v>205873634.03236398</v>
      </c>
      <c r="G21" s="496"/>
      <c r="H21" s="496"/>
    </row>
    <row r="22" spans="1:8">
      <c r="F22" s="313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E1" sqref="E1:F1048576"/>
    </sheetView>
  </sheetViews>
  <sheetFormatPr defaultColWidth="9.140625" defaultRowHeight="14.25"/>
  <cols>
    <col min="1" max="1" width="10.7109375" style="4" customWidth="1"/>
    <col min="2" max="2" width="63.42578125" style="4" customWidth="1"/>
    <col min="3" max="3" width="25.42578125" style="4" customWidth="1"/>
    <col min="4" max="4" width="27.42578125" style="4" customWidth="1"/>
    <col min="5" max="5" width="9.42578125" style="5" customWidth="1"/>
    <col min="6" max="16384" width="9.140625" style="5"/>
  </cols>
  <sheetData>
    <row r="1" spans="1:6">
      <c r="A1" s="2" t="s">
        <v>32</v>
      </c>
      <c r="B1" s="3" t="str">
        <f>'Info '!C2</f>
        <v>JSC "BasisBank"</v>
      </c>
      <c r="E1" s="4"/>
      <c r="F1" s="4"/>
    </row>
    <row r="2" spans="1:6" s="92" customFormat="1" ht="15.75" customHeight="1">
      <c r="A2" s="2" t="s">
        <v>33</v>
      </c>
      <c r="B2" s="490">
        <v>43465</v>
      </c>
    </row>
    <row r="3" spans="1:6" s="92" customFormat="1" ht="15.75" customHeight="1">
      <c r="A3" s="133"/>
    </row>
    <row r="4" spans="1:6" s="92" customFormat="1" ht="15.75" customHeight="1" thickBot="1">
      <c r="A4" s="92" t="s">
        <v>88</v>
      </c>
      <c r="B4" s="248" t="s">
        <v>290</v>
      </c>
      <c r="D4" s="51" t="s">
        <v>75</v>
      </c>
    </row>
    <row r="5" spans="1:6" ht="51">
      <c r="A5" s="134" t="s">
        <v>8</v>
      </c>
      <c r="B5" s="278" t="s">
        <v>344</v>
      </c>
      <c r="C5" s="135" t="s">
        <v>92</v>
      </c>
      <c r="D5" s="136" t="s">
        <v>93</v>
      </c>
    </row>
    <row r="6" spans="1:6">
      <c r="A6" s="98">
        <v>1</v>
      </c>
      <c r="B6" s="137" t="s">
        <v>37</v>
      </c>
      <c r="C6" s="138">
        <v>32882474.950400002</v>
      </c>
      <c r="D6" s="139"/>
      <c r="E6" s="140"/>
      <c r="F6" s="99"/>
    </row>
    <row r="7" spans="1:6">
      <c r="A7" s="98">
        <v>2</v>
      </c>
      <c r="B7" s="141" t="s">
        <v>38</v>
      </c>
      <c r="C7" s="142">
        <v>202226227.47310001</v>
      </c>
      <c r="D7" s="143"/>
      <c r="E7" s="140"/>
      <c r="F7" s="99"/>
    </row>
    <row r="8" spans="1:6">
      <c r="A8" s="98">
        <v>3</v>
      </c>
      <c r="B8" s="141" t="s">
        <v>39</v>
      </c>
      <c r="C8" s="142">
        <v>67016571.821099997</v>
      </c>
      <c r="D8" s="143"/>
      <c r="E8" s="140"/>
      <c r="F8" s="99"/>
    </row>
    <row r="9" spans="1:6">
      <c r="A9" s="98">
        <v>4</v>
      </c>
      <c r="B9" s="141" t="s">
        <v>40</v>
      </c>
      <c r="C9" s="142">
        <v>0</v>
      </c>
      <c r="D9" s="143"/>
      <c r="E9" s="140"/>
      <c r="F9" s="99"/>
    </row>
    <row r="10" spans="1:6">
      <c r="A10" s="98">
        <v>5</v>
      </c>
      <c r="B10" s="141" t="s">
        <v>41</v>
      </c>
      <c r="C10" s="142">
        <v>172524654.21999997</v>
      </c>
      <c r="D10" s="143"/>
      <c r="E10" s="140"/>
      <c r="F10" s="99"/>
    </row>
    <row r="11" spans="1:6">
      <c r="A11" s="98">
        <v>6.1</v>
      </c>
      <c r="B11" s="249" t="s">
        <v>42</v>
      </c>
      <c r="C11" s="144">
        <v>914558529.62049997</v>
      </c>
      <c r="D11" s="145"/>
      <c r="E11" s="146"/>
      <c r="F11" s="99"/>
    </row>
    <row r="12" spans="1:6">
      <c r="A12" s="98">
        <v>6.2</v>
      </c>
      <c r="B12" s="250" t="s">
        <v>43</v>
      </c>
      <c r="C12" s="144">
        <v>-34407670.143894777</v>
      </c>
      <c r="D12" s="145"/>
      <c r="E12" s="146"/>
      <c r="F12" s="99"/>
    </row>
    <row r="13" spans="1:6">
      <c r="A13" s="98" t="s">
        <v>486</v>
      </c>
      <c r="B13" s="148" t="s">
        <v>495</v>
      </c>
      <c r="C13" s="144">
        <v>14897993.743839547</v>
      </c>
      <c r="D13" s="145"/>
      <c r="E13" s="146"/>
      <c r="F13" s="99"/>
    </row>
    <row r="14" spans="1:6">
      <c r="A14" s="98" t="s">
        <v>487</v>
      </c>
      <c r="B14" s="148" t="s">
        <v>495</v>
      </c>
      <c r="C14" s="144">
        <v>14063915.832909051</v>
      </c>
      <c r="D14" s="149" t="s">
        <v>489</v>
      </c>
      <c r="E14" s="146"/>
      <c r="F14" s="99"/>
    </row>
    <row r="15" spans="1:6">
      <c r="A15" s="98">
        <v>6</v>
      </c>
      <c r="B15" s="141" t="s">
        <v>44</v>
      </c>
      <c r="C15" s="147">
        <f>C11+C12</f>
        <v>880150859.47660518</v>
      </c>
      <c r="D15" s="145"/>
      <c r="E15" s="140"/>
      <c r="F15" s="99"/>
    </row>
    <row r="16" spans="1:6">
      <c r="A16" s="98">
        <v>7</v>
      </c>
      <c r="B16" s="141" t="s">
        <v>45</v>
      </c>
      <c r="C16" s="142">
        <v>8246138.8174999999</v>
      </c>
      <c r="D16" s="143"/>
      <c r="E16" s="140"/>
      <c r="F16" s="99"/>
    </row>
    <row r="17" spans="1:6">
      <c r="A17" s="98">
        <v>8</v>
      </c>
      <c r="B17" s="276" t="s">
        <v>203</v>
      </c>
      <c r="C17" s="142">
        <v>8909284.6730000004</v>
      </c>
      <c r="D17" s="143"/>
      <c r="E17" s="140"/>
      <c r="F17" s="99"/>
    </row>
    <row r="18" spans="1:6">
      <c r="A18" s="98">
        <v>9</v>
      </c>
      <c r="B18" s="141" t="s">
        <v>46</v>
      </c>
      <c r="C18" s="142">
        <v>6362704.6600000001</v>
      </c>
      <c r="D18" s="143"/>
      <c r="E18" s="140"/>
      <c r="F18" s="99"/>
    </row>
    <row r="19" spans="1:6">
      <c r="A19" s="98">
        <v>10</v>
      </c>
      <c r="B19" s="141" t="s">
        <v>47</v>
      </c>
      <c r="C19" s="142">
        <v>28000237</v>
      </c>
      <c r="D19" s="143"/>
      <c r="E19" s="140"/>
      <c r="F19" s="99"/>
    </row>
    <row r="20" spans="1:6">
      <c r="A20" s="98">
        <v>10.1</v>
      </c>
      <c r="B20" s="148" t="s">
        <v>91</v>
      </c>
      <c r="C20" s="142">
        <v>1363507.68</v>
      </c>
      <c r="D20" s="149" t="s">
        <v>488</v>
      </c>
      <c r="E20" s="140"/>
      <c r="F20" s="99"/>
    </row>
    <row r="21" spans="1:6">
      <c r="A21" s="98">
        <v>11</v>
      </c>
      <c r="B21" s="150" t="s">
        <v>48</v>
      </c>
      <c r="C21" s="151">
        <v>5363312.0397079997</v>
      </c>
      <c r="D21" s="152"/>
      <c r="E21" s="140"/>
      <c r="F21" s="99"/>
    </row>
    <row r="22" spans="1:6" ht="15">
      <c r="A22" s="98">
        <v>12</v>
      </c>
      <c r="B22" s="153" t="s">
        <v>49</v>
      </c>
      <c r="C22" s="154">
        <f>SUM(C6:C10,C15:C18,C19,C21)</f>
        <v>1411682465.1314132</v>
      </c>
      <c r="D22" s="155"/>
      <c r="E22" s="156"/>
      <c r="F22" s="99"/>
    </row>
    <row r="23" spans="1:6">
      <c r="A23" s="98">
        <v>13</v>
      </c>
      <c r="B23" s="141" t="s">
        <v>51</v>
      </c>
      <c r="C23" s="157">
        <v>50147444.460000001</v>
      </c>
      <c r="D23" s="158"/>
      <c r="E23" s="140"/>
      <c r="F23" s="99"/>
    </row>
    <row r="24" spans="1:6">
      <c r="A24" s="98">
        <v>14</v>
      </c>
      <c r="B24" s="141" t="s">
        <v>52</v>
      </c>
      <c r="C24" s="142">
        <v>233913561.95859998</v>
      </c>
      <c r="D24" s="143"/>
      <c r="E24" s="140"/>
      <c r="F24" s="99"/>
    </row>
    <row r="25" spans="1:6">
      <c r="A25" s="98">
        <v>15</v>
      </c>
      <c r="B25" s="141" t="s">
        <v>53</v>
      </c>
      <c r="C25" s="142">
        <v>141563188.1631</v>
      </c>
      <c r="D25" s="143"/>
      <c r="E25" s="140"/>
      <c r="F25" s="99"/>
    </row>
    <row r="26" spans="1:6">
      <c r="A26" s="98">
        <v>16</v>
      </c>
      <c r="B26" s="141" t="s">
        <v>54</v>
      </c>
      <c r="C26" s="142">
        <v>353283728.31779999</v>
      </c>
      <c r="D26" s="143"/>
      <c r="E26" s="140"/>
      <c r="F26" s="99"/>
    </row>
    <row r="27" spans="1:6">
      <c r="A27" s="98">
        <v>17</v>
      </c>
      <c r="B27" s="141" t="s">
        <v>55</v>
      </c>
      <c r="C27" s="142">
        <v>0</v>
      </c>
      <c r="D27" s="143"/>
      <c r="E27" s="140"/>
      <c r="F27" s="99"/>
    </row>
    <row r="28" spans="1:6">
      <c r="A28" s="98">
        <v>18</v>
      </c>
      <c r="B28" s="141" t="s">
        <v>56</v>
      </c>
      <c r="C28" s="142">
        <v>392906743.12629998</v>
      </c>
      <c r="D28" s="143"/>
      <c r="E28" s="140"/>
      <c r="F28" s="99"/>
    </row>
    <row r="29" spans="1:6">
      <c r="A29" s="98">
        <v>19</v>
      </c>
      <c r="B29" s="141" t="s">
        <v>57</v>
      </c>
      <c r="C29" s="142">
        <v>9203496.9928000011</v>
      </c>
      <c r="D29" s="143"/>
      <c r="E29" s="140"/>
      <c r="F29" s="99"/>
    </row>
    <row r="30" spans="1:6">
      <c r="A30" s="98">
        <v>20</v>
      </c>
      <c r="B30" s="141" t="s">
        <v>58</v>
      </c>
      <c r="C30" s="142">
        <v>11730920.994983939</v>
      </c>
      <c r="D30" s="143"/>
      <c r="E30" s="140"/>
      <c r="F30" s="99"/>
    </row>
    <row r="31" spans="1:6">
      <c r="A31" s="98">
        <v>21</v>
      </c>
      <c r="B31" s="150" t="s">
        <v>59</v>
      </c>
      <c r="C31" s="151"/>
      <c r="D31" s="152"/>
      <c r="E31" s="140"/>
      <c r="F31" s="99"/>
    </row>
    <row r="32" spans="1:6" ht="15">
      <c r="A32" s="98">
        <v>22</v>
      </c>
      <c r="B32" s="153" t="s">
        <v>60</v>
      </c>
      <c r="C32" s="154">
        <f>SUM(C23:C31)</f>
        <v>1192749084.0135837</v>
      </c>
      <c r="D32" s="155"/>
      <c r="E32" s="156"/>
      <c r="F32" s="99"/>
    </row>
    <row r="33" spans="1:6">
      <c r="A33" s="98">
        <v>23</v>
      </c>
      <c r="B33" s="150" t="s">
        <v>62</v>
      </c>
      <c r="C33" s="142">
        <v>16137647</v>
      </c>
      <c r="D33" s="149" t="s">
        <v>490</v>
      </c>
      <c r="E33" s="140"/>
      <c r="F33" s="99"/>
    </row>
    <row r="34" spans="1:6">
      <c r="A34" s="98">
        <v>24</v>
      </c>
      <c r="B34" s="150" t="s">
        <v>63</v>
      </c>
      <c r="C34" s="142"/>
      <c r="D34" s="143"/>
      <c r="E34" s="140"/>
      <c r="F34" s="99"/>
    </row>
    <row r="35" spans="1:6">
      <c r="A35" s="98">
        <v>25</v>
      </c>
      <c r="B35" s="150" t="s">
        <v>64</v>
      </c>
      <c r="C35" s="142"/>
      <c r="D35" s="143"/>
      <c r="E35" s="140"/>
      <c r="F35" s="99"/>
    </row>
    <row r="36" spans="1:6">
      <c r="A36" s="98">
        <v>26</v>
      </c>
      <c r="B36" s="150" t="s">
        <v>65</v>
      </c>
      <c r="C36" s="142">
        <v>75783642.799999997</v>
      </c>
      <c r="D36" s="149" t="s">
        <v>491</v>
      </c>
      <c r="E36" s="140"/>
      <c r="F36" s="99"/>
    </row>
    <row r="37" spans="1:6">
      <c r="A37" s="98">
        <v>27</v>
      </c>
      <c r="B37" s="150" t="s">
        <v>66</v>
      </c>
      <c r="C37" s="142">
        <v>82128715.530000001</v>
      </c>
      <c r="D37" s="149" t="s">
        <v>492</v>
      </c>
      <c r="E37" s="140"/>
      <c r="F37" s="99"/>
    </row>
    <row r="38" spans="1:6">
      <c r="A38" s="98">
        <v>28</v>
      </c>
      <c r="B38" s="150" t="s">
        <v>67</v>
      </c>
      <c r="C38" s="142">
        <v>35230140.253599994</v>
      </c>
      <c r="D38" s="149" t="s">
        <v>493</v>
      </c>
      <c r="E38" s="140"/>
      <c r="F38" s="99"/>
    </row>
    <row r="39" spans="1:6">
      <c r="A39" s="98">
        <v>29</v>
      </c>
      <c r="B39" s="150" t="s">
        <v>68</v>
      </c>
      <c r="C39" s="142">
        <v>9653235.25</v>
      </c>
      <c r="D39" s="149" t="s">
        <v>494</v>
      </c>
      <c r="E39" s="140"/>
      <c r="F39" s="99"/>
    </row>
    <row r="40" spans="1:6" ht="15.75" thickBot="1">
      <c r="A40" s="159">
        <v>30</v>
      </c>
      <c r="B40" s="160" t="s">
        <v>271</v>
      </c>
      <c r="C40" s="161">
        <f>SUM(C33:C39)</f>
        <v>218933380.83359998</v>
      </c>
      <c r="D40" s="162"/>
      <c r="E40" s="156"/>
      <c r="F40" s="9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zoomScale="90" zoomScaleNormal="90" workbookViewId="0">
      <pane xSplit="1" ySplit="4" topLeftCell="B10" activePane="bottomRight" state="frozen"/>
      <selection activeCell="B9" sqref="B9"/>
      <selection pane="topRight" activeCell="B9" sqref="B9"/>
      <selection pane="bottomLeft" activeCell="B9" sqref="B9"/>
      <selection pane="bottomRight" activeCell="D29" sqref="D29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.85546875" style="4" bestFit="1" customWidth="1"/>
    <col min="4" max="4" width="16.42578125" style="4" bestFit="1" customWidth="1"/>
    <col min="5" max="5" width="13.140625" style="4" bestFit="1" customWidth="1"/>
    <col min="6" max="6" width="16.42578125" style="4" bestFit="1" customWidth="1"/>
    <col min="7" max="7" width="13.140625" style="4" bestFit="1" customWidth="1"/>
    <col min="8" max="8" width="13.28515625" style="4" bestFit="1" customWidth="1"/>
    <col min="9" max="9" width="13.140625" style="4" bestFit="1" customWidth="1"/>
    <col min="10" max="10" width="13.28515625" style="4" bestFit="1" customWidth="1"/>
    <col min="11" max="11" width="13.85546875" style="4" bestFit="1" customWidth="1"/>
    <col min="12" max="12" width="13" style="49" bestFit="1" customWidth="1"/>
    <col min="13" max="13" width="13.85546875" style="49" bestFit="1" customWidth="1"/>
    <col min="14" max="15" width="13.140625" style="49" bestFit="1" customWidth="1"/>
    <col min="16" max="16" width="13" style="49" bestFit="1" customWidth="1"/>
    <col min="17" max="17" width="14.7109375" style="49" customWidth="1"/>
    <col min="18" max="18" width="13" style="49" bestFit="1" customWidth="1"/>
    <col min="19" max="19" width="34.85546875" style="49" customWidth="1"/>
    <col min="20" max="16384" width="9.140625" style="49"/>
  </cols>
  <sheetData>
    <row r="1" spans="1:19">
      <c r="A1" s="2" t="s">
        <v>32</v>
      </c>
      <c r="B1" s="4" t="str">
        <f>'Info '!C2</f>
        <v>JSC "BasisBank"</v>
      </c>
    </row>
    <row r="2" spans="1:19">
      <c r="A2" s="2" t="s">
        <v>33</v>
      </c>
      <c r="B2" s="490">
        <v>43465</v>
      </c>
    </row>
    <row r="4" spans="1:19" ht="26.25" thickBot="1">
      <c r="A4" s="4" t="s">
        <v>253</v>
      </c>
      <c r="B4" s="299" t="s">
        <v>379</v>
      </c>
    </row>
    <row r="5" spans="1:19" s="286" customFormat="1">
      <c r="A5" s="281"/>
      <c r="B5" s="282"/>
      <c r="C5" s="283" t="s">
        <v>0</v>
      </c>
      <c r="D5" s="283" t="s">
        <v>1</v>
      </c>
      <c r="E5" s="283" t="s">
        <v>2</v>
      </c>
      <c r="F5" s="283" t="s">
        <v>3</v>
      </c>
      <c r="G5" s="283" t="s">
        <v>4</v>
      </c>
      <c r="H5" s="283" t="s">
        <v>7</v>
      </c>
      <c r="I5" s="283" t="s">
        <v>10</v>
      </c>
      <c r="J5" s="283" t="s">
        <v>11</v>
      </c>
      <c r="K5" s="283" t="s">
        <v>12</v>
      </c>
      <c r="L5" s="283" t="s">
        <v>13</v>
      </c>
      <c r="M5" s="283" t="s">
        <v>14</v>
      </c>
      <c r="N5" s="283" t="s">
        <v>15</v>
      </c>
      <c r="O5" s="283" t="s">
        <v>362</v>
      </c>
      <c r="P5" s="283" t="s">
        <v>363</v>
      </c>
      <c r="Q5" s="283" t="s">
        <v>364</v>
      </c>
      <c r="R5" s="284" t="s">
        <v>365</v>
      </c>
      <c r="S5" s="285" t="s">
        <v>366</v>
      </c>
    </row>
    <row r="6" spans="1:19" s="286" customFormat="1" ht="99" customHeight="1">
      <c r="A6" s="287"/>
      <c r="B6" s="563" t="s">
        <v>367</v>
      </c>
      <c r="C6" s="559">
        <v>0</v>
      </c>
      <c r="D6" s="560"/>
      <c r="E6" s="559">
        <v>0.2</v>
      </c>
      <c r="F6" s="560"/>
      <c r="G6" s="559">
        <v>0.35</v>
      </c>
      <c r="H6" s="560"/>
      <c r="I6" s="559">
        <v>0.5</v>
      </c>
      <c r="J6" s="560"/>
      <c r="K6" s="559">
        <v>0.75</v>
      </c>
      <c r="L6" s="560"/>
      <c r="M6" s="559">
        <v>1</v>
      </c>
      <c r="N6" s="560"/>
      <c r="O6" s="559">
        <v>1.5</v>
      </c>
      <c r="P6" s="560"/>
      <c r="Q6" s="559">
        <v>2.5</v>
      </c>
      <c r="R6" s="560"/>
      <c r="S6" s="561" t="s">
        <v>252</v>
      </c>
    </row>
    <row r="7" spans="1:19" s="286" customFormat="1" ht="30.75" customHeight="1">
      <c r="A7" s="287"/>
      <c r="B7" s="564"/>
      <c r="C7" s="277" t="s">
        <v>255</v>
      </c>
      <c r="D7" s="277" t="s">
        <v>254</v>
      </c>
      <c r="E7" s="277" t="s">
        <v>255</v>
      </c>
      <c r="F7" s="277" t="s">
        <v>254</v>
      </c>
      <c r="G7" s="277" t="s">
        <v>255</v>
      </c>
      <c r="H7" s="277" t="s">
        <v>254</v>
      </c>
      <c r="I7" s="277" t="s">
        <v>255</v>
      </c>
      <c r="J7" s="277" t="s">
        <v>254</v>
      </c>
      <c r="K7" s="277" t="s">
        <v>255</v>
      </c>
      <c r="L7" s="277" t="s">
        <v>254</v>
      </c>
      <c r="M7" s="277" t="s">
        <v>255</v>
      </c>
      <c r="N7" s="277" t="s">
        <v>254</v>
      </c>
      <c r="O7" s="277" t="s">
        <v>255</v>
      </c>
      <c r="P7" s="277" t="s">
        <v>254</v>
      </c>
      <c r="Q7" s="277" t="s">
        <v>255</v>
      </c>
      <c r="R7" s="277" t="s">
        <v>254</v>
      </c>
      <c r="S7" s="562"/>
    </row>
    <row r="8" spans="1:19" s="164" customFormat="1">
      <c r="A8" s="163">
        <v>1</v>
      </c>
      <c r="B8" s="1" t="s">
        <v>95</v>
      </c>
      <c r="C8" s="497">
        <v>207660193</v>
      </c>
      <c r="D8" s="497"/>
      <c r="E8" s="497">
        <v>0</v>
      </c>
      <c r="F8" s="497"/>
      <c r="G8" s="497">
        <v>0</v>
      </c>
      <c r="H8" s="497"/>
      <c r="I8" s="497">
        <v>0</v>
      </c>
      <c r="J8" s="497"/>
      <c r="K8" s="497">
        <v>0</v>
      </c>
      <c r="L8" s="497"/>
      <c r="M8" s="497">
        <v>170450175.579</v>
      </c>
      <c r="N8" s="497">
        <v>0</v>
      </c>
      <c r="O8" s="497">
        <v>0</v>
      </c>
      <c r="P8" s="497"/>
      <c r="Q8" s="497">
        <v>0</v>
      </c>
      <c r="R8" s="497"/>
      <c r="S8" s="300">
        <f>$C$6*SUM(C8:D8)+$E$6*SUM(E8:F8)+$G$6*SUM(G8:H8)+$I$6*SUM(I8:J8)+$K$6*SUM(K8:L8)+$M$6*SUM(M8:N8)+$O$6*SUM(O8:P8)+$Q$6*SUM(Q8:R8)</f>
        <v>170450175.579</v>
      </c>
    </row>
    <row r="9" spans="1:19" s="164" customFormat="1">
      <c r="A9" s="163">
        <v>2</v>
      </c>
      <c r="B9" s="1" t="s">
        <v>96</v>
      </c>
      <c r="C9" s="497">
        <v>0</v>
      </c>
      <c r="D9" s="497"/>
      <c r="E9" s="497">
        <v>0</v>
      </c>
      <c r="F9" s="497"/>
      <c r="G9" s="497">
        <v>0</v>
      </c>
      <c r="H9" s="497"/>
      <c r="I9" s="497">
        <v>0</v>
      </c>
      <c r="J9" s="497"/>
      <c r="K9" s="497">
        <v>0</v>
      </c>
      <c r="L9" s="497"/>
      <c r="M9" s="497">
        <v>0</v>
      </c>
      <c r="N9" s="497">
        <v>0</v>
      </c>
      <c r="O9" s="497">
        <v>0</v>
      </c>
      <c r="P9" s="497"/>
      <c r="Q9" s="497">
        <v>0</v>
      </c>
      <c r="R9" s="497"/>
      <c r="S9" s="300">
        <f t="shared" ref="S9:S21" si="0">$C$6*SUM(C9:D9)+$E$6*SUM(E9:F9)+$G$6*SUM(G9:H9)+$I$6*SUM(I9:J9)+$K$6*SUM(K9:L9)+$M$6*SUM(M9:N9)+$O$6*SUM(O9:P9)+$Q$6*SUM(Q9:R9)</f>
        <v>0</v>
      </c>
    </row>
    <row r="10" spans="1:19" s="164" customFormat="1">
      <c r="A10" s="163">
        <v>3</v>
      </c>
      <c r="B10" s="1" t="s">
        <v>273</v>
      </c>
      <c r="C10" s="497">
        <v>0</v>
      </c>
      <c r="D10" s="497"/>
      <c r="E10" s="497">
        <v>0</v>
      </c>
      <c r="F10" s="497"/>
      <c r="G10" s="497">
        <v>0</v>
      </c>
      <c r="H10" s="497"/>
      <c r="I10" s="497">
        <v>0</v>
      </c>
      <c r="J10" s="497"/>
      <c r="K10" s="497">
        <v>0</v>
      </c>
      <c r="L10" s="497"/>
      <c r="M10" s="497">
        <v>100.4498</v>
      </c>
      <c r="N10" s="497">
        <v>87182</v>
      </c>
      <c r="O10" s="497">
        <v>0</v>
      </c>
      <c r="P10" s="497"/>
      <c r="Q10" s="497">
        <v>0</v>
      </c>
      <c r="R10" s="497"/>
      <c r="S10" s="300">
        <f t="shared" si="0"/>
        <v>87282.449800000002</v>
      </c>
    </row>
    <row r="11" spans="1:19" s="164" customFormat="1">
      <c r="A11" s="163">
        <v>4</v>
      </c>
      <c r="B11" s="1" t="s">
        <v>97</v>
      </c>
      <c r="C11" s="497">
        <v>0</v>
      </c>
      <c r="D11" s="497"/>
      <c r="E11" s="497">
        <v>0</v>
      </c>
      <c r="F11" s="497"/>
      <c r="G11" s="497">
        <v>0</v>
      </c>
      <c r="H11" s="497"/>
      <c r="I11" s="497">
        <v>0</v>
      </c>
      <c r="J11" s="497"/>
      <c r="K11" s="497">
        <v>0</v>
      </c>
      <c r="L11" s="497"/>
      <c r="M11" s="497">
        <v>0</v>
      </c>
      <c r="N11" s="497">
        <v>0</v>
      </c>
      <c r="O11" s="497">
        <v>0</v>
      </c>
      <c r="P11" s="497"/>
      <c r="Q11" s="497">
        <v>0</v>
      </c>
      <c r="R11" s="497"/>
      <c r="S11" s="300">
        <f t="shared" si="0"/>
        <v>0</v>
      </c>
    </row>
    <row r="12" spans="1:19" s="164" customFormat="1">
      <c r="A12" s="163">
        <v>5</v>
      </c>
      <c r="B12" s="1" t="s">
        <v>98</v>
      </c>
      <c r="C12" s="497">
        <v>0</v>
      </c>
      <c r="D12" s="497"/>
      <c r="E12" s="497">
        <v>0</v>
      </c>
      <c r="F12" s="497"/>
      <c r="G12" s="497">
        <v>0</v>
      </c>
      <c r="H12" s="497"/>
      <c r="I12" s="497">
        <v>0</v>
      </c>
      <c r="J12" s="497"/>
      <c r="K12" s="497">
        <v>0</v>
      </c>
      <c r="L12" s="497"/>
      <c r="M12" s="497">
        <v>0</v>
      </c>
      <c r="N12" s="497">
        <v>0</v>
      </c>
      <c r="O12" s="497">
        <v>0</v>
      </c>
      <c r="P12" s="497"/>
      <c r="Q12" s="497">
        <v>0</v>
      </c>
      <c r="R12" s="497"/>
      <c r="S12" s="300">
        <f t="shared" si="0"/>
        <v>0</v>
      </c>
    </row>
    <row r="13" spans="1:19" s="164" customFormat="1">
      <c r="A13" s="163">
        <v>6</v>
      </c>
      <c r="B13" s="1" t="s">
        <v>99</v>
      </c>
      <c r="C13" s="497">
        <v>0</v>
      </c>
      <c r="D13" s="497"/>
      <c r="E13" s="497">
        <v>64764013.294799998</v>
      </c>
      <c r="F13" s="497"/>
      <c r="G13" s="497">
        <v>0</v>
      </c>
      <c r="H13" s="497"/>
      <c r="I13" s="497">
        <v>2095140.0872</v>
      </c>
      <c r="J13" s="497"/>
      <c r="K13" s="497">
        <v>0</v>
      </c>
      <c r="L13" s="497"/>
      <c r="M13" s="497">
        <v>203921.32209999999</v>
      </c>
      <c r="N13" s="497">
        <v>0</v>
      </c>
      <c r="O13" s="497">
        <v>0</v>
      </c>
      <c r="P13" s="497"/>
      <c r="Q13" s="497">
        <v>0</v>
      </c>
      <c r="R13" s="497"/>
      <c r="S13" s="300">
        <f t="shared" si="0"/>
        <v>14204294.024660001</v>
      </c>
    </row>
    <row r="14" spans="1:19" s="164" customFormat="1">
      <c r="A14" s="163">
        <v>7</v>
      </c>
      <c r="B14" s="1" t="s">
        <v>100</v>
      </c>
      <c r="C14" s="497">
        <v>0</v>
      </c>
      <c r="D14" s="497"/>
      <c r="E14" s="497">
        <v>0</v>
      </c>
      <c r="F14" s="497"/>
      <c r="G14" s="497">
        <v>0</v>
      </c>
      <c r="H14" s="497"/>
      <c r="I14" s="497">
        <v>0</v>
      </c>
      <c r="J14" s="497"/>
      <c r="K14" s="497">
        <v>0</v>
      </c>
      <c r="L14" s="497"/>
      <c r="M14" s="497">
        <v>574353992.6902287</v>
      </c>
      <c r="N14" s="497">
        <v>60028692.040200002</v>
      </c>
      <c r="O14" s="497">
        <v>0</v>
      </c>
      <c r="P14" s="497"/>
      <c r="Q14" s="497">
        <v>0</v>
      </c>
      <c r="R14" s="497"/>
      <c r="S14" s="300">
        <f t="shared" si="0"/>
        <v>634382684.7304287</v>
      </c>
    </row>
    <row r="15" spans="1:19" s="164" customFormat="1">
      <c r="A15" s="163">
        <v>8</v>
      </c>
      <c r="B15" s="1" t="s">
        <v>101</v>
      </c>
      <c r="C15" s="497">
        <v>0</v>
      </c>
      <c r="D15" s="497"/>
      <c r="E15" s="497">
        <v>0</v>
      </c>
      <c r="F15" s="497"/>
      <c r="G15" s="497">
        <v>0</v>
      </c>
      <c r="H15" s="497"/>
      <c r="I15" s="497">
        <v>0</v>
      </c>
      <c r="J15" s="497"/>
      <c r="K15" s="497">
        <v>140183544.30206621</v>
      </c>
      <c r="L15" s="497"/>
      <c r="M15" s="497">
        <v>0</v>
      </c>
      <c r="N15" s="497">
        <v>8256179.6136399936</v>
      </c>
      <c r="O15" s="497">
        <v>0</v>
      </c>
      <c r="P15" s="497"/>
      <c r="Q15" s="497">
        <v>0</v>
      </c>
      <c r="R15" s="497"/>
      <c r="S15" s="300">
        <f t="shared" si="0"/>
        <v>113393837.84018965</v>
      </c>
    </row>
    <row r="16" spans="1:19" s="164" customFormat="1">
      <c r="A16" s="163">
        <v>9</v>
      </c>
      <c r="B16" s="1" t="s">
        <v>102</v>
      </c>
      <c r="C16" s="497">
        <v>0</v>
      </c>
      <c r="D16" s="497"/>
      <c r="E16" s="497">
        <v>0</v>
      </c>
      <c r="F16" s="497"/>
      <c r="G16" s="497">
        <v>19622330.261986699</v>
      </c>
      <c r="H16" s="497"/>
      <c r="I16" s="497">
        <v>277747.06521859998</v>
      </c>
      <c r="J16" s="497"/>
      <c r="K16" s="497">
        <v>0</v>
      </c>
      <c r="L16" s="497"/>
      <c r="M16" s="497">
        <v>121116.15</v>
      </c>
      <c r="N16" s="497">
        <v>9882612.5744000003</v>
      </c>
      <c r="O16" s="497">
        <v>0</v>
      </c>
      <c r="P16" s="497"/>
      <c r="Q16" s="497">
        <v>0</v>
      </c>
      <c r="R16" s="497"/>
      <c r="S16" s="300">
        <f t="shared" si="0"/>
        <v>17010417.848704644</v>
      </c>
    </row>
    <row r="17" spans="1:19" s="164" customFormat="1">
      <c r="A17" s="163">
        <v>10</v>
      </c>
      <c r="B17" s="1" t="s">
        <v>103</v>
      </c>
      <c r="C17" s="497">
        <v>0</v>
      </c>
      <c r="D17" s="497"/>
      <c r="E17" s="497">
        <v>0</v>
      </c>
      <c r="F17" s="497"/>
      <c r="G17" s="497">
        <v>0</v>
      </c>
      <c r="H17" s="497"/>
      <c r="I17" s="497">
        <v>0</v>
      </c>
      <c r="J17" s="497"/>
      <c r="K17" s="497">
        <v>0</v>
      </c>
      <c r="L17" s="497"/>
      <c r="M17" s="497">
        <v>15997149.744761899</v>
      </c>
      <c r="N17" s="497">
        <v>1795283.8268000002</v>
      </c>
      <c r="O17" s="497">
        <v>6478817.5987181002</v>
      </c>
      <c r="P17" s="497"/>
      <c r="Q17" s="497">
        <v>0</v>
      </c>
      <c r="R17" s="497"/>
      <c r="S17" s="300">
        <f t="shared" si="0"/>
        <v>27510659.969639048</v>
      </c>
    </row>
    <row r="18" spans="1:19" s="164" customFormat="1">
      <c r="A18" s="163">
        <v>11</v>
      </c>
      <c r="B18" s="1" t="s">
        <v>104</v>
      </c>
      <c r="C18" s="497">
        <v>0</v>
      </c>
      <c r="D18" s="497"/>
      <c r="E18" s="497">
        <v>0</v>
      </c>
      <c r="F18" s="497"/>
      <c r="G18" s="497">
        <v>0</v>
      </c>
      <c r="H18" s="497"/>
      <c r="I18" s="497">
        <v>0</v>
      </c>
      <c r="J18" s="497"/>
      <c r="K18" s="497">
        <v>0</v>
      </c>
      <c r="L18" s="497"/>
      <c r="M18" s="497">
        <v>26657808.711778998</v>
      </c>
      <c r="N18" s="497">
        <v>855144.80027999985</v>
      </c>
      <c r="O18" s="497">
        <v>16470562.9726808</v>
      </c>
      <c r="P18" s="497"/>
      <c r="Q18" s="497">
        <v>0</v>
      </c>
      <c r="R18" s="497"/>
      <c r="S18" s="300">
        <f t="shared" si="0"/>
        <v>52218797.971080199</v>
      </c>
    </row>
    <row r="19" spans="1:19" s="164" customFormat="1">
      <c r="A19" s="163">
        <v>12</v>
      </c>
      <c r="B19" s="1" t="s">
        <v>105</v>
      </c>
      <c r="C19" s="497">
        <v>0</v>
      </c>
      <c r="D19" s="497"/>
      <c r="E19" s="497">
        <v>0</v>
      </c>
      <c r="F19" s="497"/>
      <c r="G19" s="497">
        <v>0</v>
      </c>
      <c r="H19" s="497"/>
      <c r="I19" s="497">
        <v>0</v>
      </c>
      <c r="J19" s="497"/>
      <c r="K19" s="497">
        <v>0</v>
      </c>
      <c r="L19" s="497"/>
      <c r="M19" s="497">
        <v>3767331.2689</v>
      </c>
      <c r="N19" s="497">
        <v>20706852.8565</v>
      </c>
      <c r="O19" s="497">
        <v>0</v>
      </c>
      <c r="P19" s="497"/>
      <c r="Q19" s="497">
        <v>0</v>
      </c>
      <c r="R19" s="497"/>
      <c r="S19" s="300">
        <f t="shared" si="0"/>
        <v>24474184.125399999</v>
      </c>
    </row>
    <row r="20" spans="1:19" s="164" customFormat="1">
      <c r="A20" s="163">
        <v>13</v>
      </c>
      <c r="B20" s="1" t="s">
        <v>251</v>
      </c>
      <c r="C20" s="497">
        <v>0</v>
      </c>
      <c r="D20" s="497"/>
      <c r="E20" s="497">
        <v>0</v>
      </c>
      <c r="F20" s="497"/>
      <c r="G20" s="497">
        <v>0</v>
      </c>
      <c r="H20" s="497"/>
      <c r="I20" s="497">
        <v>0</v>
      </c>
      <c r="J20" s="497"/>
      <c r="K20" s="497">
        <v>0</v>
      </c>
      <c r="L20" s="497"/>
      <c r="M20" s="497">
        <v>0</v>
      </c>
      <c r="N20" s="497">
        <v>0</v>
      </c>
      <c r="O20" s="497">
        <v>0</v>
      </c>
      <c r="P20" s="497"/>
      <c r="Q20" s="497">
        <v>0</v>
      </c>
      <c r="R20" s="497"/>
      <c r="S20" s="300">
        <f t="shared" si="0"/>
        <v>0</v>
      </c>
    </row>
    <row r="21" spans="1:19" s="164" customFormat="1">
      <c r="A21" s="163">
        <v>14</v>
      </c>
      <c r="B21" s="1" t="s">
        <v>107</v>
      </c>
      <c r="C21" s="497">
        <v>32882474.950399999</v>
      </c>
      <c r="D21" s="497"/>
      <c r="E21" s="497">
        <v>0</v>
      </c>
      <c r="F21" s="497"/>
      <c r="G21" s="497">
        <v>0</v>
      </c>
      <c r="H21" s="497"/>
      <c r="I21" s="497">
        <v>0</v>
      </c>
      <c r="J21" s="497"/>
      <c r="K21" s="497">
        <v>0</v>
      </c>
      <c r="L21" s="497"/>
      <c r="M21" s="497">
        <v>136935660.58571702</v>
      </c>
      <c r="N21" s="497">
        <v>16837256.983369999</v>
      </c>
      <c r="O21" s="497">
        <v>0</v>
      </c>
      <c r="P21" s="497"/>
      <c r="Q21" s="497">
        <v>6300000</v>
      </c>
      <c r="R21" s="497"/>
      <c r="S21" s="300">
        <f t="shared" si="0"/>
        <v>169522917.56908703</v>
      </c>
    </row>
    <row r="22" spans="1:19" ht="13.5" thickBot="1">
      <c r="A22" s="165"/>
      <c r="B22" s="166" t="s">
        <v>108</v>
      </c>
      <c r="C22" s="167">
        <f>SUM(C8:C21)</f>
        <v>240542667.95039999</v>
      </c>
      <c r="D22" s="167">
        <f t="shared" ref="D22:J22" si="1">SUM(D8:D21)</f>
        <v>0</v>
      </c>
      <c r="E22" s="167">
        <f t="shared" si="1"/>
        <v>64764013.294799998</v>
      </c>
      <c r="F22" s="167">
        <f t="shared" si="1"/>
        <v>0</v>
      </c>
      <c r="G22" s="167">
        <f t="shared" si="1"/>
        <v>19622330.261986699</v>
      </c>
      <c r="H22" s="167">
        <f t="shared" si="1"/>
        <v>0</v>
      </c>
      <c r="I22" s="167">
        <f t="shared" si="1"/>
        <v>2372887.1524185999</v>
      </c>
      <c r="J22" s="167">
        <f t="shared" si="1"/>
        <v>0</v>
      </c>
      <c r="K22" s="167">
        <f t="shared" ref="K22:S22" si="2">SUM(K8:K21)</f>
        <v>140183544.30206621</v>
      </c>
      <c r="L22" s="167">
        <f t="shared" si="2"/>
        <v>0</v>
      </c>
      <c r="M22" s="167">
        <f t="shared" si="2"/>
        <v>928487256.50228667</v>
      </c>
      <c r="N22" s="167">
        <f t="shared" si="2"/>
        <v>118449204.69518998</v>
      </c>
      <c r="O22" s="167">
        <f t="shared" si="2"/>
        <v>22949380.571398899</v>
      </c>
      <c r="P22" s="167">
        <f t="shared" si="2"/>
        <v>0</v>
      </c>
      <c r="Q22" s="167">
        <f t="shared" si="2"/>
        <v>6300000</v>
      </c>
      <c r="R22" s="167">
        <f t="shared" si="2"/>
        <v>0</v>
      </c>
      <c r="S22" s="301">
        <f t="shared" si="2"/>
        <v>1223255252.1079893</v>
      </c>
    </row>
    <row r="46" spans="3:19">
      <c r="C46" s="592"/>
      <c r="D46" s="592"/>
      <c r="E46" s="592"/>
      <c r="F46" s="592"/>
      <c r="G46" s="592"/>
      <c r="H46" s="592"/>
      <c r="I46" s="592"/>
      <c r="J46" s="592"/>
      <c r="K46" s="592"/>
      <c r="L46" s="592"/>
      <c r="M46" s="592"/>
      <c r="N46" s="592"/>
      <c r="O46" s="592"/>
      <c r="P46" s="592"/>
      <c r="Q46" s="592"/>
      <c r="R46" s="592"/>
      <c r="S46" s="592"/>
    </row>
    <row r="47" spans="3:19">
      <c r="C47" s="592"/>
      <c r="D47" s="592"/>
      <c r="E47" s="592"/>
      <c r="F47" s="592"/>
      <c r="G47" s="592"/>
      <c r="H47" s="592"/>
      <c r="I47" s="592"/>
      <c r="J47" s="592"/>
      <c r="K47" s="592"/>
      <c r="L47" s="592"/>
      <c r="M47" s="592"/>
      <c r="N47" s="592"/>
      <c r="O47" s="592"/>
      <c r="P47" s="592"/>
      <c r="Q47" s="592"/>
      <c r="R47" s="592"/>
      <c r="S47" s="592"/>
    </row>
    <row r="48" spans="3:19">
      <c r="C48" s="592"/>
      <c r="D48" s="592"/>
      <c r="E48" s="592"/>
      <c r="F48" s="592"/>
      <c r="G48" s="592"/>
      <c r="H48" s="592"/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</row>
    <row r="49" spans="3:19">
      <c r="C49" s="592"/>
      <c r="D49" s="592"/>
      <c r="E49" s="592"/>
      <c r="F49" s="592"/>
      <c r="G49" s="592"/>
      <c r="H49" s="592"/>
      <c r="I49" s="592"/>
      <c r="J49" s="592"/>
      <c r="K49" s="592"/>
      <c r="L49" s="592"/>
      <c r="M49" s="592"/>
      <c r="N49" s="592"/>
      <c r="O49" s="592"/>
      <c r="P49" s="592"/>
      <c r="Q49" s="592"/>
      <c r="R49" s="592"/>
      <c r="S49" s="592"/>
    </row>
    <row r="50" spans="3:19">
      <c r="C50" s="592"/>
      <c r="D50" s="592"/>
      <c r="E50" s="592"/>
      <c r="F50" s="592"/>
      <c r="G50" s="592"/>
      <c r="H50" s="592"/>
      <c r="I50" s="592"/>
      <c r="J50" s="592"/>
      <c r="K50" s="592"/>
      <c r="L50" s="592"/>
      <c r="M50" s="592"/>
      <c r="N50" s="592"/>
      <c r="O50" s="592"/>
      <c r="P50" s="592"/>
      <c r="Q50" s="592"/>
      <c r="R50" s="592"/>
      <c r="S50" s="592"/>
    </row>
    <row r="51" spans="3:19">
      <c r="C51" s="592"/>
      <c r="D51" s="592"/>
      <c r="E51" s="592"/>
      <c r="F51" s="592"/>
      <c r="G51" s="592"/>
      <c r="H51" s="592"/>
      <c r="I51" s="592"/>
      <c r="J51" s="592"/>
      <c r="K51" s="592"/>
      <c r="L51" s="592"/>
      <c r="M51" s="592"/>
      <c r="N51" s="592"/>
      <c r="O51" s="592"/>
      <c r="P51" s="592"/>
      <c r="Q51" s="592"/>
      <c r="R51" s="592"/>
      <c r="S51" s="592"/>
    </row>
    <row r="52" spans="3:19">
      <c r="C52" s="592"/>
      <c r="D52" s="592"/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O52" s="592"/>
      <c r="P52" s="592"/>
      <c r="Q52" s="592"/>
      <c r="R52" s="592"/>
      <c r="S52" s="592"/>
    </row>
    <row r="53" spans="3:19">
      <c r="C53" s="592"/>
      <c r="D53" s="592"/>
      <c r="E53" s="592"/>
      <c r="F53" s="592"/>
      <c r="G53" s="592"/>
      <c r="H53" s="592"/>
      <c r="I53" s="592"/>
      <c r="J53" s="592"/>
      <c r="K53" s="592"/>
      <c r="L53" s="592"/>
      <c r="M53" s="592"/>
      <c r="N53" s="592"/>
      <c r="O53" s="592"/>
      <c r="P53" s="592"/>
      <c r="Q53" s="592"/>
      <c r="R53" s="592"/>
      <c r="S53" s="592"/>
    </row>
    <row r="54" spans="3:19">
      <c r="C54" s="592"/>
      <c r="D54" s="592"/>
      <c r="E54" s="592"/>
      <c r="F54" s="592"/>
      <c r="G54" s="592"/>
      <c r="H54" s="592"/>
      <c r="I54" s="592"/>
      <c r="J54" s="592"/>
      <c r="K54" s="592"/>
      <c r="L54" s="592"/>
      <c r="M54" s="592"/>
      <c r="N54" s="592"/>
      <c r="O54" s="592"/>
      <c r="P54" s="592"/>
      <c r="Q54" s="592"/>
      <c r="R54" s="592"/>
      <c r="S54" s="592"/>
    </row>
    <row r="55" spans="3:19">
      <c r="C55" s="592"/>
      <c r="D55" s="592"/>
      <c r="E55" s="592"/>
      <c r="F55" s="592"/>
      <c r="G55" s="592"/>
      <c r="H55" s="592"/>
      <c r="I55" s="592"/>
      <c r="J55" s="592"/>
      <c r="K55" s="592"/>
      <c r="L55" s="592"/>
      <c r="M55" s="592"/>
      <c r="N55" s="592"/>
      <c r="O55" s="592"/>
      <c r="P55" s="592"/>
      <c r="Q55" s="592"/>
      <c r="R55" s="592"/>
      <c r="S55" s="592"/>
    </row>
    <row r="56" spans="3:19"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2"/>
      <c r="P56" s="592"/>
      <c r="Q56" s="592"/>
      <c r="R56" s="592"/>
      <c r="S56" s="592"/>
    </row>
    <row r="57" spans="3:19">
      <c r="C57" s="592"/>
      <c r="D57" s="592"/>
      <c r="E57" s="592"/>
      <c r="F57" s="592"/>
      <c r="G57" s="592"/>
      <c r="H57" s="592"/>
      <c r="I57" s="592"/>
      <c r="J57" s="592"/>
      <c r="K57" s="592"/>
      <c r="L57" s="592"/>
      <c r="M57" s="592"/>
      <c r="N57" s="592"/>
      <c r="O57" s="592"/>
      <c r="P57" s="592"/>
      <c r="Q57" s="592"/>
      <c r="R57" s="592"/>
      <c r="S57" s="592"/>
    </row>
    <row r="58" spans="3:19">
      <c r="C58" s="592"/>
      <c r="D58" s="592"/>
      <c r="E58" s="592"/>
      <c r="F58" s="592"/>
      <c r="G58" s="592"/>
      <c r="H58" s="592"/>
      <c r="I58" s="592"/>
      <c r="J58" s="592"/>
      <c r="K58" s="592"/>
      <c r="L58" s="592"/>
      <c r="M58" s="592"/>
      <c r="N58" s="592"/>
      <c r="O58" s="592"/>
      <c r="P58" s="592"/>
      <c r="Q58" s="592"/>
      <c r="R58" s="592"/>
      <c r="S58" s="592"/>
    </row>
    <row r="59" spans="3:19">
      <c r="C59" s="592"/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</row>
    <row r="60" spans="3:19">
      <c r="C60" s="592"/>
      <c r="D60" s="592"/>
      <c r="E60" s="592"/>
      <c r="F60" s="592"/>
      <c r="G60" s="592"/>
      <c r="H60" s="592"/>
      <c r="I60" s="592"/>
      <c r="J60" s="592"/>
      <c r="K60" s="592"/>
      <c r="L60" s="592"/>
      <c r="M60" s="592"/>
      <c r="N60" s="592"/>
      <c r="O60" s="592"/>
      <c r="P60" s="592"/>
      <c r="Q60" s="592"/>
      <c r="R60" s="592"/>
      <c r="S60" s="592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workbookViewId="0">
      <pane xSplit="2" ySplit="6" topLeftCell="T7" activePane="bottomRight" state="frozen"/>
      <selection activeCell="B9" sqref="B9"/>
      <selection pane="topRight" activeCell="B9" sqref="B9"/>
      <selection pane="bottomLeft" activeCell="B9" sqref="B9"/>
      <selection pane="bottomRight" activeCell="U29" sqref="U29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9"/>
  </cols>
  <sheetData>
    <row r="1" spans="1:24">
      <c r="A1" s="2" t="s">
        <v>32</v>
      </c>
      <c r="B1" s="4" t="str">
        <f>'Info '!C2</f>
        <v>JSC "BasisBank"</v>
      </c>
    </row>
    <row r="2" spans="1:24">
      <c r="A2" s="2" t="s">
        <v>33</v>
      </c>
      <c r="B2" s="490">
        <v>43465</v>
      </c>
    </row>
    <row r="4" spans="1:24" ht="13.5" thickBot="1">
      <c r="A4" s="4" t="s">
        <v>370</v>
      </c>
      <c r="B4" s="168" t="s">
        <v>94</v>
      </c>
      <c r="V4" s="51" t="s">
        <v>75</v>
      </c>
    </row>
    <row r="5" spans="1:24" ht="12.75" customHeight="1">
      <c r="A5" s="169"/>
      <c r="B5" s="170"/>
      <c r="C5" s="565" t="s">
        <v>281</v>
      </c>
      <c r="D5" s="566"/>
      <c r="E5" s="566"/>
      <c r="F5" s="566"/>
      <c r="G5" s="566"/>
      <c r="H5" s="566"/>
      <c r="I5" s="566"/>
      <c r="J5" s="566"/>
      <c r="K5" s="566"/>
      <c r="L5" s="567"/>
      <c r="M5" s="568" t="s">
        <v>282</v>
      </c>
      <c r="N5" s="569"/>
      <c r="O5" s="569"/>
      <c r="P5" s="569"/>
      <c r="Q5" s="569"/>
      <c r="R5" s="569"/>
      <c r="S5" s="570"/>
      <c r="T5" s="573" t="s">
        <v>368</v>
      </c>
      <c r="U5" s="573" t="s">
        <v>369</v>
      </c>
      <c r="V5" s="571" t="s">
        <v>120</v>
      </c>
    </row>
    <row r="6" spans="1:24" s="104" customFormat="1" ht="102">
      <c r="A6" s="101"/>
      <c r="B6" s="171"/>
      <c r="C6" s="172" t="s">
        <v>109</v>
      </c>
      <c r="D6" s="253" t="s">
        <v>110</v>
      </c>
      <c r="E6" s="194" t="s">
        <v>284</v>
      </c>
      <c r="F6" s="194" t="s">
        <v>285</v>
      </c>
      <c r="G6" s="253" t="s">
        <v>288</v>
      </c>
      <c r="H6" s="253" t="s">
        <v>283</v>
      </c>
      <c r="I6" s="253" t="s">
        <v>111</v>
      </c>
      <c r="J6" s="253" t="s">
        <v>112</v>
      </c>
      <c r="K6" s="173" t="s">
        <v>113</v>
      </c>
      <c r="L6" s="174" t="s">
        <v>114</v>
      </c>
      <c r="M6" s="172" t="s">
        <v>286</v>
      </c>
      <c r="N6" s="173" t="s">
        <v>115</v>
      </c>
      <c r="O6" s="173" t="s">
        <v>116</v>
      </c>
      <c r="P6" s="173" t="s">
        <v>117</v>
      </c>
      <c r="Q6" s="173" t="s">
        <v>118</v>
      </c>
      <c r="R6" s="173" t="s">
        <v>119</v>
      </c>
      <c r="S6" s="279" t="s">
        <v>287</v>
      </c>
      <c r="T6" s="574"/>
      <c r="U6" s="574"/>
      <c r="V6" s="572"/>
    </row>
    <row r="7" spans="1:24" s="164" customFormat="1">
      <c r="A7" s="175">
        <v>1</v>
      </c>
      <c r="B7" s="1" t="s">
        <v>95</v>
      </c>
      <c r="C7" s="498"/>
      <c r="D7" s="499">
        <v>0</v>
      </c>
      <c r="E7" s="499"/>
      <c r="F7" s="499"/>
      <c r="G7" s="499"/>
      <c r="H7" s="499"/>
      <c r="I7" s="499"/>
      <c r="J7" s="499"/>
      <c r="K7" s="499"/>
      <c r="L7" s="500"/>
      <c r="M7" s="498"/>
      <c r="N7" s="499"/>
      <c r="O7" s="499"/>
      <c r="P7" s="499"/>
      <c r="Q7" s="499"/>
      <c r="R7" s="499"/>
      <c r="S7" s="500"/>
      <c r="T7" s="501">
        <v>0</v>
      </c>
      <c r="U7" s="501"/>
      <c r="V7" s="502">
        <f>SUM(C7:S7)</f>
        <v>0</v>
      </c>
      <c r="X7" s="507"/>
    </row>
    <row r="8" spans="1:24" s="164" customFormat="1">
      <c r="A8" s="175">
        <v>2</v>
      </c>
      <c r="B8" s="1" t="s">
        <v>96</v>
      </c>
      <c r="C8" s="498"/>
      <c r="D8" s="499">
        <v>0</v>
      </c>
      <c r="E8" s="499"/>
      <c r="F8" s="499"/>
      <c r="G8" s="499"/>
      <c r="H8" s="499"/>
      <c r="I8" s="499"/>
      <c r="J8" s="499"/>
      <c r="K8" s="499"/>
      <c r="L8" s="500"/>
      <c r="M8" s="498"/>
      <c r="N8" s="499"/>
      <c r="O8" s="499"/>
      <c r="P8" s="499"/>
      <c r="Q8" s="499"/>
      <c r="R8" s="499"/>
      <c r="S8" s="500"/>
      <c r="T8" s="501">
        <v>0</v>
      </c>
      <c r="U8" s="501"/>
      <c r="V8" s="502">
        <f>SUM(C8:S8)</f>
        <v>0</v>
      </c>
      <c r="X8" s="507"/>
    </row>
    <row r="9" spans="1:24" s="164" customFormat="1">
      <c r="A9" s="175">
        <v>3</v>
      </c>
      <c r="B9" s="1" t="s">
        <v>274</v>
      </c>
      <c r="C9" s="498"/>
      <c r="D9" s="499">
        <v>0</v>
      </c>
      <c r="E9" s="499"/>
      <c r="F9" s="499"/>
      <c r="G9" s="499"/>
      <c r="H9" s="499"/>
      <c r="I9" s="499"/>
      <c r="J9" s="499"/>
      <c r="K9" s="499"/>
      <c r="L9" s="500"/>
      <c r="M9" s="498"/>
      <c r="N9" s="499"/>
      <c r="O9" s="499"/>
      <c r="P9" s="499"/>
      <c r="Q9" s="499"/>
      <c r="R9" s="499"/>
      <c r="S9" s="500"/>
      <c r="T9" s="501">
        <v>0</v>
      </c>
      <c r="U9" s="501"/>
      <c r="V9" s="502">
        <f t="shared" ref="V9:V20" si="0">SUM(C9:S9)</f>
        <v>0</v>
      </c>
      <c r="X9" s="507"/>
    </row>
    <row r="10" spans="1:24" s="164" customFormat="1">
      <c r="A10" s="175">
        <v>4</v>
      </c>
      <c r="B10" s="1" t="s">
        <v>97</v>
      </c>
      <c r="C10" s="498"/>
      <c r="D10" s="499">
        <v>0</v>
      </c>
      <c r="E10" s="499"/>
      <c r="F10" s="499"/>
      <c r="G10" s="499"/>
      <c r="H10" s="499"/>
      <c r="I10" s="499"/>
      <c r="J10" s="499"/>
      <c r="K10" s="499"/>
      <c r="L10" s="500"/>
      <c r="M10" s="498"/>
      <c r="N10" s="499"/>
      <c r="O10" s="499"/>
      <c r="P10" s="499"/>
      <c r="Q10" s="499"/>
      <c r="R10" s="499"/>
      <c r="S10" s="500"/>
      <c r="T10" s="501">
        <v>0</v>
      </c>
      <c r="U10" s="501"/>
      <c r="V10" s="502">
        <f t="shared" si="0"/>
        <v>0</v>
      </c>
      <c r="X10" s="507"/>
    </row>
    <row r="11" spans="1:24" s="164" customFormat="1">
      <c r="A11" s="175">
        <v>5</v>
      </c>
      <c r="B11" s="1" t="s">
        <v>98</v>
      </c>
      <c r="C11" s="498"/>
      <c r="D11" s="499">
        <v>0</v>
      </c>
      <c r="E11" s="499"/>
      <c r="F11" s="499"/>
      <c r="G11" s="499"/>
      <c r="H11" s="499"/>
      <c r="I11" s="499"/>
      <c r="J11" s="499"/>
      <c r="K11" s="499"/>
      <c r="L11" s="500"/>
      <c r="M11" s="498"/>
      <c r="N11" s="499"/>
      <c r="O11" s="499"/>
      <c r="P11" s="499"/>
      <c r="Q11" s="499"/>
      <c r="R11" s="499"/>
      <c r="S11" s="500"/>
      <c r="T11" s="501">
        <v>0</v>
      </c>
      <c r="U11" s="501"/>
      <c r="V11" s="502">
        <f t="shared" si="0"/>
        <v>0</v>
      </c>
      <c r="X11" s="507"/>
    </row>
    <row r="12" spans="1:24" s="164" customFormat="1">
      <c r="A12" s="175">
        <v>6</v>
      </c>
      <c r="B12" s="1" t="s">
        <v>99</v>
      </c>
      <c r="C12" s="498"/>
      <c r="D12" s="499">
        <v>0</v>
      </c>
      <c r="E12" s="499"/>
      <c r="F12" s="499"/>
      <c r="G12" s="499"/>
      <c r="H12" s="499"/>
      <c r="I12" s="499"/>
      <c r="J12" s="499"/>
      <c r="K12" s="499"/>
      <c r="L12" s="500"/>
      <c r="M12" s="498"/>
      <c r="N12" s="499"/>
      <c r="O12" s="499"/>
      <c r="P12" s="499"/>
      <c r="Q12" s="499"/>
      <c r="R12" s="499"/>
      <c r="S12" s="500"/>
      <c r="T12" s="501">
        <v>0</v>
      </c>
      <c r="U12" s="501"/>
      <c r="V12" s="502">
        <f t="shared" si="0"/>
        <v>0</v>
      </c>
      <c r="X12" s="507"/>
    </row>
    <row r="13" spans="1:24" s="164" customFormat="1">
      <c r="A13" s="175">
        <v>7</v>
      </c>
      <c r="B13" s="1" t="s">
        <v>100</v>
      </c>
      <c r="C13" s="498"/>
      <c r="D13" s="499">
        <v>68237695.205991402</v>
      </c>
      <c r="E13" s="499"/>
      <c r="F13" s="499"/>
      <c r="G13" s="499"/>
      <c r="H13" s="499"/>
      <c r="I13" s="499"/>
      <c r="J13" s="499"/>
      <c r="K13" s="499"/>
      <c r="L13" s="500"/>
      <c r="M13" s="498"/>
      <c r="N13" s="499"/>
      <c r="O13" s="499"/>
      <c r="P13" s="499"/>
      <c r="Q13" s="499"/>
      <c r="R13" s="499"/>
      <c r="S13" s="500"/>
      <c r="T13" s="501">
        <v>59399061.119563602</v>
      </c>
      <c r="U13" s="501">
        <v>8838634.0864277985</v>
      </c>
      <c r="V13" s="502">
        <f t="shared" si="0"/>
        <v>68237695.205991402</v>
      </c>
      <c r="X13" s="507"/>
    </row>
    <row r="14" spans="1:24" s="164" customFormat="1">
      <c r="A14" s="175">
        <v>8</v>
      </c>
      <c r="B14" s="1" t="s">
        <v>101</v>
      </c>
      <c r="C14" s="498"/>
      <c r="D14" s="499">
        <v>1278525.7581241</v>
      </c>
      <c r="E14" s="499"/>
      <c r="F14" s="499"/>
      <c r="G14" s="499"/>
      <c r="H14" s="499"/>
      <c r="I14" s="499"/>
      <c r="J14" s="499"/>
      <c r="K14" s="499"/>
      <c r="L14" s="500"/>
      <c r="M14" s="498"/>
      <c r="N14" s="499"/>
      <c r="O14" s="499"/>
      <c r="P14" s="499"/>
      <c r="Q14" s="499"/>
      <c r="R14" s="499"/>
      <c r="S14" s="500"/>
      <c r="T14" s="501">
        <v>350804.96158399998</v>
      </c>
      <c r="U14" s="501">
        <v>927720.79654010013</v>
      </c>
      <c r="V14" s="502">
        <f t="shared" si="0"/>
        <v>1278525.7581241</v>
      </c>
      <c r="X14" s="507"/>
    </row>
    <row r="15" spans="1:24" s="164" customFormat="1">
      <c r="A15" s="175">
        <v>9</v>
      </c>
      <c r="B15" s="1" t="s">
        <v>102</v>
      </c>
      <c r="C15" s="498"/>
      <c r="D15" s="499">
        <v>3699536.8130620001</v>
      </c>
      <c r="E15" s="499"/>
      <c r="F15" s="499"/>
      <c r="G15" s="499"/>
      <c r="H15" s="499"/>
      <c r="I15" s="499"/>
      <c r="J15" s="499"/>
      <c r="K15" s="499"/>
      <c r="L15" s="500"/>
      <c r="M15" s="498"/>
      <c r="N15" s="499"/>
      <c r="O15" s="499"/>
      <c r="P15" s="499"/>
      <c r="Q15" s="499"/>
      <c r="R15" s="499"/>
      <c r="S15" s="500"/>
      <c r="T15" s="501">
        <v>0</v>
      </c>
      <c r="U15" s="501">
        <v>3699536.8130620001</v>
      </c>
      <c r="V15" s="502">
        <f t="shared" si="0"/>
        <v>3699536.8130620001</v>
      </c>
      <c r="X15" s="507"/>
    </row>
    <row r="16" spans="1:24" s="164" customFormat="1">
      <c r="A16" s="175">
        <v>10</v>
      </c>
      <c r="B16" s="1" t="s">
        <v>103</v>
      </c>
      <c r="C16" s="498"/>
      <c r="D16" s="499">
        <v>583084.49653999996</v>
      </c>
      <c r="E16" s="499"/>
      <c r="F16" s="499"/>
      <c r="G16" s="499"/>
      <c r="H16" s="499"/>
      <c r="I16" s="499"/>
      <c r="J16" s="499"/>
      <c r="K16" s="499"/>
      <c r="L16" s="500"/>
      <c r="M16" s="498"/>
      <c r="N16" s="499"/>
      <c r="O16" s="499"/>
      <c r="P16" s="499"/>
      <c r="Q16" s="499"/>
      <c r="R16" s="499"/>
      <c r="S16" s="500"/>
      <c r="T16" s="501">
        <v>583084.49653999996</v>
      </c>
      <c r="U16" s="501"/>
      <c r="V16" s="502">
        <f t="shared" si="0"/>
        <v>583084.49653999996</v>
      </c>
      <c r="X16" s="507"/>
    </row>
    <row r="17" spans="1:24" s="164" customFormat="1">
      <c r="A17" s="175">
        <v>11</v>
      </c>
      <c r="B17" s="1" t="s">
        <v>104</v>
      </c>
      <c r="C17" s="498"/>
      <c r="D17" s="499">
        <v>5654612.7921177</v>
      </c>
      <c r="E17" s="499"/>
      <c r="F17" s="499"/>
      <c r="G17" s="499"/>
      <c r="H17" s="499"/>
      <c r="I17" s="499"/>
      <c r="J17" s="499"/>
      <c r="K17" s="499"/>
      <c r="L17" s="500"/>
      <c r="M17" s="498"/>
      <c r="N17" s="499"/>
      <c r="O17" s="499"/>
      <c r="P17" s="499"/>
      <c r="Q17" s="499"/>
      <c r="R17" s="499"/>
      <c r="S17" s="500"/>
      <c r="T17" s="501">
        <v>5446277.1473474996</v>
      </c>
      <c r="U17" s="501">
        <v>208335.64477019999</v>
      </c>
      <c r="V17" s="502">
        <f t="shared" si="0"/>
        <v>5654612.7921177</v>
      </c>
      <c r="X17" s="507"/>
    </row>
    <row r="18" spans="1:24" s="164" customFormat="1">
      <c r="A18" s="175">
        <v>12</v>
      </c>
      <c r="B18" s="1" t="s">
        <v>105</v>
      </c>
      <c r="C18" s="498"/>
      <c r="D18" s="499">
        <v>11327866.831058202</v>
      </c>
      <c r="E18" s="499"/>
      <c r="F18" s="499"/>
      <c r="G18" s="499"/>
      <c r="H18" s="499"/>
      <c r="I18" s="499"/>
      <c r="J18" s="499"/>
      <c r="K18" s="499"/>
      <c r="L18" s="500"/>
      <c r="M18" s="498"/>
      <c r="N18" s="499"/>
      <c r="O18" s="499"/>
      <c r="P18" s="499"/>
      <c r="Q18" s="499"/>
      <c r="R18" s="499"/>
      <c r="S18" s="500"/>
      <c r="T18" s="501">
        <v>173428.1986646</v>
      </c>
      <c r="U18" s="501">
        <v>11154438.632393602</v>
      </c>
      <c r="V18" s="502">
        <f t="shared" si="0"/>
        <v>11327866.831058202</v>
      </c>
      <c r="X18" s="507"/>
    </row>
    <row r="19" spans="1:24" s="164" customFormat="1">
      <c r="A19" s="175">
        <v>13</v>
      </c>
      <c r="B19" s="1" t="s">
        <v>106</v>
      </c>
      <c r="C19" s="498"/>
      <c r="D19" s="499">
        <v>0</v>
      </c>
      <c r="E19" s="499"/>
      <c r="F19" s="499"/>
      <c r="G19" s="499"/>
      <c r="H19" s="499"/>
      <c r="I19" s="499"/>
      <c r="J19" s="499"/>
      <c r="K19" s="499"/>
      <c r="L19" s="500"/>
      <c r="M19" s="498"/>
      <c r="N19" s="499"/>
      <c r="O19" s="499"/>
      <c r="P19" s="499"/>
      <c r="Q19" s="499"/>
      <c r="R19" s="499"/>
      <c r="S19" s="500"/>
      <c r="T19" s="501">
        <v>0</v>
      </c>
      <c r="U19" s="501"/>
      <c r="V19" s="502">
        <f t="shared" si="0"/>
        <v>0</v>
      </c>
      <c r="X19" s="507"/>
    </row>
    <row r="20" spans="1:24" s="164" customFormat="1">
      <c r="A20" s="175">
        <v>14</v>
      </c>
      <c r="B20" s="1" t="s">
        <v>107</v>
      </c>
      <c r="C20" s="498"/>
      <c r="D20" s="499">
        <v>7360663.5783716002</v>
      </c>
      <c r="E20" s="499"/>
      <c r="F20" s="499"/>
      <c r="G20" s="499"/>
      <c r="H20" s="499"/>
      <c r="I20" s="499"/>
      <c r="J20" s="499"/>
      <c r="K20" s="499"/>
      <c r="L20" s="500"/>
      <c r="M20" s="498"/>
      <c r="N20" s="499"/>
      <c r="O20" s="499"/>
      <c r="P20" s="499"/>
      <c r="Q20" s="499"/>
      <c r="R20" s="499"/>
      <c r="S20" s="500"/>
      <c r="T20" s="501">
        <v>6386178.8565368</v>
      </c>
      <c r="U20" s="501">
        <v>974484.72183480009</v>
      </c>
      <c r="V20" s="502">
        <f t="shared" si="0"/>
        <v>7360663.5783716002</v>
      </c>
      <c r="X20" s="507"/>
    </row>
    <row r="21" spans="1:24" ht="13.5" thickBot="1">
      <c r="A21" s="165"/>
      <c r="B21" s="177" t="s">
        <v>108</v>
      </c>
      <c r="C21" s="503"/>
      <c r="D21" s="504">
        <v>98141985.475264996</v>
      </c>
      <c r="E21" s="504">
        <v>0</v>
      </c>
      <c r="F21" s="504">
        <v>0</v>
      </c>
      <c r="G21" s="504">
        <v>0</v>
      </c>
      <c r="H21" s="504">
        <v>0</v>
      </c>
      <c r="I21" s="504">
        <v>0</v>
      </c>
      <c r="J21" s="504">
        <v>0</v>
      </c>
      <c r="K21" s="504">
        <v>0</v>
      </c>
      <c r="L21" s="505">
        <v>0</v>
      </c>
      <c r="M21" s="503">
        <v>0</v>
      </c>
      <c r="N21" s="504">
        <v>0</v>
      </c>
      <c r="O21" s="504">
        <v>0</v>
      </c>
      <c r="P21" s="504">
        <v>0</v>
      </c>
      <c r="Q21" s="504">
        <v>0</v>
      </c>
      <c r="R21" s="504">
        <v>0</v>
      </c>
      <c r="S21" s="505">
        <v>0</v>
      </c>
      <c r="T21" s="505">
        <v>72338834.780236512</v>
      </c>
      <c r="U21" s="505">
        <v>25803150.695028499</v>
      </c>
      <c r="V21" s="506">
        <f t="shared" ref="V21" si="1">SUM(V7:V20)</f>
        <v>98141985.475264996</v>
      </c>
      <c r="X21" s="507"/>
    </row>
    <row r="24" spans="1:24">
      <c r="A24" s="7"/>
      <c r="B24" s="7"/>
      <c r="C24" s="77"/>
      <c r="D24" s="77"/>
      <c r="E24" s="77"/>
    </row>
    <row r="25" spans="1:24">
      <c r="A25" s="178"/>
      <c r="B25" s="178"/>
      <c r="C25" s="7"/>
      <c r="D25" s="77"/>
      <c r="E25" s="77"/>
    </row>
    <row r="26" spans="1:24">
      <c r="A26" s="178"/>
      <c r="B26" s="78"/>
      <c r="C26" s="7"/>
      <c r="D26" s="77"/>
      <c r="E26" s="77"/>
    </row>
    <row r="27" spans="1:24">
      <c r="A27" s="178"/>
      <c r="B27" s="178"/>
      <c r="C27" s="7"/>
      <c r="D27" s="77"/>
      <c r="E27" s="77"/>
    </row>
    <row r="28" spans="1:24">
      <c r="A28" s="178"/>
      <c r="B28" s="78"/>
      <c r="C28" s="7"/>
      <c r="D28" s="77"/>
      <c r="E28" s="77"/>
    </row>
    <row r="42" spans="3:22">
      <c r="C42" s="593"/>
      <c r="D42" s="593"/>
      <c r="E42" s="593"/>
      <c r="F42" s="593"/>
      <c r="G42" s="593"/>
      <c r="H42" s="593"/>
      <c r="I42" s="593"/>
      <c r="J42" s="593"/>
      <c r="K42" s="593"/>
      <c r="L42" s="593"/>
      <c r="M42" s="593"/>
      <c r="N42" s="593"/>
      <c r="O42" s="593"/>
      <c r="P42" s="593"/>
      <c r="Q42" s="593"/>
      <c r="R42" s="593"/>
      <c r="S42" s="593"/>
      <c r="T42" s="593"/>
      <c r="U42" s="593"/>
      <c r="V42" s="593"/>
    </row>
    <row r="43" spans="3:22">
      <c r="C43" s="593"/>
      <c r="D43" s="593"/>
      <c r="E43" s="593"/>
      <c r="F43" s="593"/>
      <c r="G43" s="593"/>
      <c r="H43" s="593"/>
      <c r="I43" s="593"/>
      <c r="J43" s="593"/>
      <c r="K43" s="593"/>
      <c r="L43" s="593"/>
      <c r="M43" s="593"/>
      <c r="N43" s="593"/>
      <c r="O43" s="593"/>
      <c r="P43" s="593"/>
      <c r="Q43" s="593"/>
      <c r="R43" s="593"/>
      <c r="S43" s="593"/>
      <c r="T43" s="593"/>
      <c r="U43" s="593"/>
      <c r="V43" s="593"/>
    </row>
    <row r="44" spans="3:22">
      <c r="C44" s="593"/>
      <c r="D44" s="593"/>
      <c r="E44" s="593"/>
      <c r="F44" s="593"/>
      <c r="G44" s="593"/>
      <c r="H44" s="593"/>
      <c r="I44" s="593"/>
      <c r="J44" s="593"/>
      <c r="K44" s="593"/>
      <c r="L44" s="593"/>
      <c r="M44" s="593"/>
      <c r="N44" s="593"/>
      <c r="O44" s="593"/>
      <c r="P44" s="593"/>
      <c r="Q44" s="593"/>
      <c r="R44" s="593"/>
      <c r="S44" s="593"/>
      <c r="T44" s="593"/>
      <c r="U44" s="593"/>
      <c r="V44" s="593"/>
    </row>
    <row r="45" spans="3:22">
      <c r="C45" s="593"/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93"/>
      <c r="O45" s="593"/>
      <c r="P45" s="593"/>
      <c r="Q45" s="593"/>
      <c r="R45" s="593"/>
      <c r="S45" s="593"/>
      <c r="T45" s="593"/>
      <c r="U45" s="593"/>
      <c r="V45" s="593"/>
    </row>
    <row r="46" spans="3:22"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593"/>
      <c r="S46" s="593"/>
      <c r="T46" s="593"/>
      <c r="U46" s="593"/>
      <c r="V46" s="593"/>
    </row>
    <row r="47" spans="3:22"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</row>
    <row r="48" spans="3:22">
      <c r="C48" s="593"/>
      <c r="D48" s="593"/>
      <c r="E48" s="593"/>
      <c r="F48" s="593"/>
      <c r="G48" s="593"/>
      <c r="H48" s="593"/>
      <c r="I48" s="593"/>
      <c r="J48" s="593"/>
      <c r="K48" s="593"/>
      <c r="L48" s="593"/>
      <c r="M48" s="593"/>
      <c r="N48" s="593"/>
      <c r="O48" s="593"/>
      <c r="P48" s="593"/>
      <c r="Q48" s="593"/>
      <c r="R48" s="593"/>
      <c r="S48" s="593"/>
      <c r="T48" s="593"/>
      <c r="U48" s="593"/>
      <c r="V48" s="593"/>
    </row>
    <row r="49" spans="3:22">
      <c r="C49" s="593"/>
      <c r="D49" s="593"/>
      <c r="E49" s="593"/>
      <c r="F49" s="593"/>
      <c r="G49" s="593"/>
      <c r="H49" s="593"/>
      <c r="I49" s="593"/>
      <c r="J49" s="593"/>
      <c r="K49" s="593"/>
      <c r="L49" s="593"/>
      <c r="M49" s="593"/>
      <c r="N49" s="593"/>
      <c r="O49" s="593"/>
      <c r="P49" s="593"/>
      <c r="Q49" s="593"/>
      <c r="R49" s="593"/>
      <c r="S49" s="593"/>
      <c r="T49" s="593"/>
      <c r="U49" s="593"/>
      <c r="V49" s="593"/>
    </row>
    <row r="50" spans="3:22">
      <c r="C50" s="593"/>
      <c r="D50" s="593"/>
      <c r="E50" s="593"/>
      <c r="F50" s="593"/>
      <c r="G50" s="593"/>
      <c r="H50" s="593"/>
      <c r="I50" s="593"/>
      <c r="J50" s="593"/>
      <c r="K50" s="593"/>
      <c r="L50" s="593"/>
      <c r="M50" s="593"/>
      <c r="N50" s="593"/>
      <c r="O50" s="593"/>
      <c r="P50" s="593"/>
      <c r="Q50" s="593"/>
      <c r="R50" s="593"/>
      <c r="S50" s="593"/>
      <c r="T50" s="593"/>
      <c r="U50" s="593"/>
      <c r="V50" s="593"/>
    </row>
    <row r="51" spans="3:22">
      <c r="C51" s="593"/>
      <c r="D51" s="593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</row>
    <row r="52" spans="3:22">
      <c r="C52" s="593"/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</row>
    <row r="53" spans="3:22">
      <c r="C53" s="593"/>
      <c r="D53" s="593"/>
      <c r="E53" s="593"/>
      <c r="F53" s="593"/>
      <c r="G53" s="593"/>
      <c r="H53" s="593"/>
      <c r="I53" s="593"/>
      <c r="J53" s="593"/>
      <c r="K53" s="593"/>
      <c r="L53" s="593"/>
      <c r="M53" s="593"/>
      <c r="N53" s="593"/>
      <c r="O53" s="593"/>
      <c r="P53" s="593"/>
      <c r="Q53" s="593"/>
      <c r="R53" s="593"/>
      <c r="S53" s="593"/>
      <c r="T53" s="593"/>
      <c r="U53" s="593"/>
      <c r="V53" s="593"/>
    </row>
    <row r="54" spans="3:22"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</row>
    <row r="55" spans="3:22">
      <c r="C55" s="593"/>
      <c r="D55" s="593"/>
      <c r="E55" s="593"/>
      <c r="F55" s="593"/>
      <c r="G55" s="593"/>
      <c r="H55" s="593"/>
      <c r="I55" s="593"/>
      <c r="J55" s="593"/>
      <c r="K55" s="593"/>
      <c r="L55" s="593"/>
      <c r="M55" s="593"/>
      <c r="N55" s="593"/>
      <c r="O55" s="593"/>
      <c r="P55" s="593"/>
      <c r="Q55" s="593"/>
      <c r="R55" s="593"/>
      <c r="S55" s="593"/>
      <c r="T55" s="593"/>
      <c r="U55" s="593"/>
      <c r="V55" s="593"/>
    </row>
    <row r="56" spans="3:22">
      <c r="C56" s="593"/>
      <c r="D56" s="593"/>
      <c r="E56" s="593"/>
      <c r="F56" s="593"/>
      <c r="G56" s="593"/>
      <c r="H56" s="593"/>
      <c r="I56" s="593"/>
      <c r="J56" s="593"/>
      <c r="K56" s="593"/>
      <c r="L56" s="593"/>
      <c r="M56" s="593"/>
      <c r="N56" s="593"/>
      <c r="O56" s="593"/>
      <c r="P56" s="593"/>
      <c r="Q56" s="593"/>
      <c r="R56" s="593"/>
      <c r="S56" s="593"/>
      <c r="T56" s="593"/>
      <c r="U56" s="593"/>
      <c r="V56" s="59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E35" sqref="E35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88" customWidth="1"/>
    <col min="4" max="4" width="14.85546875" style="288" bestFit="1" customWidth="1"/>
    <col min="5" max="5" width="17.7109375" style="288" customWidth="1"/>
    <col min="6" max="6" width="15.85546875" style="288" customWidth="1"/>
    <col min="7" max="7" width="17.42578125" style="288" customWidth="1"/>
    <col min="8" max="8" width="15.28515625" style="288" customWidth="1"/>
    <col min="9" max="16384" width="9.140625" style="49"/>
  </cols>
  <sheetData>
    <row r="1" spans="1:9">
      <c r="A1" s="2" t="s">
        <v>32</v>
      </c>
      <c r="B1" s="4" t="str">
        <f>'Info '!C2</f>
        <v>JSC "BasisBank"</v>
      </c>
    </row>
    <row r="2" spans="1:9">
      <c r="A2" s="2" t="s">
        <v>33</v>
      </c>
      <c r="B2" s="490">
        <v>43465</v>
      </c>
    </row>
    <row r="4" spans="1:9" ht="13.5" thickBot="1">
      <c r="A4" s="2" t="s">
        <v>257</v>
      </c>
      <c r="B4" s="168" t="s">
        <v>380</v>
      </c>
    </row>
    <row r="5" spans="1:9">
      <c r="A5" s="169"/>
      <c r="B5" s="179"/>
      <c r="C5" s="289" t="s">
        <v>0</v>
      </c>
      <c r="D5" s="289" t="s">
        <v>1</v>
      </c>
      <c r="E5" s="289" t="s">
        <v>2</v>
      </c>
      <c r="F5" s="289" t="s">
        <v>3</v>
      </c>
      <c r="G5" s="290" t="s">
        <v>4</v>
      </c>
      <c r="H5" s="291" t="s">
        <v>7</v>
      </c>
      <c r="I5" s="180"/>
    </row>
    <row r="6" spans="1:9" s="180" customFormat="1" ht="12.75" customHeight="1">
      <c r="A6" s="181"/>
      <c r="B6" s="577" t="s">
        <v>256</v>
      </c>
      <c r="C6" s="579" t="s">
        <v>372</v>
      </c>
      <c r="D6" s="581" t="s">
        <v>371</v>
      </c>
      <c r="E6" s="582"/>
      <c r="F6" s="579" t="s">
        <v>376</v>
      </c>
      <c r="G6" s="579" t="s">
        <v>377</v>
      </c>
      <c r="H6" s="575" t="s">
        <v>375</v>
      </c>
    </row>
    <row r="7" spans="1:9" ht="38.25">
      <c r="A7" s="183"/>
      <c r="B7" s="578"/>
      <c r="C7" s="580"/>
      <c r="D7" s="292" t="s">
        <v>374</v>
      </c>
      <c r="E7" s="292" t="s">
        <v>373</v>
      </c>
      <c r="F7" s="580"/>
      <c r="G7" s="580"/>
      <c r="H7" s="576"/>
      <c r="I7" s="180"/>
    </row>
    <row r="8" spans="1:9">
      <c r="A8" s="181">
        <v>1</v>
      </c>
      <c r="B8" s="1" t="s">
        <v>95</v>
      </c>
      <c r="C8" s="293">
        <v>378110368.579</v>
      </c>
      <c r="D8" s="294"/>
      <c r="E8" s="293"/>
      <c r="F8" s="293">
        <v>170450175.579</v>
      </c>
      <c r="G8" s="295">
        <v>170450175.579</v>
      </c>
      <c r="H8" s="297">
        <f>G8/(C8+E8)</f>
        <v>0.45079476719873979</v>
      </c>
    </row>
    <row r="9" spans="1:9" ht="15" customHeight="1">
      <c r="A9" s="181">
        <v>2</v>
      </c>
      <c r="B9" s="1" t="s">
        <v>96</v>
      </c>
      <c r="C9" s="293">
        <v>0</v>
      </c>
      <c r="D9" s="294"/>
      <c r="E9" s="293"/>
      <c r="F9" s="293">
        <v>0</v>
      </c>
      <c r="G9" s="295">
        <v>0</v>
      </c>
      <c r="H9" s="297" t="e">
        <f t="shared" ref="H9:H21" si="0">G9/(C9+E9)</f>
        <v>#DIV/0!</v>
      </c>
    </row>
    <row r="10" spans="1:9">
      <c r="A10" s="181">
        <v>3</v>
      </c>
      <c r="B10" s="1" t="s">
        <v>274</v>
      </c>
      <c r="C10" s="293">
        <v>100.4498</v>
      </c>
      <c r="D10" s="294">
        <v>87182</v>
      </c>
      <c r="E10" s="293">
        <v>87182</v>
      </c>
      <c r="F10" s="293">
        <v>87282.449800000002</v>
      </c>
      <c r="G10" s="295">
        <v>87282.449800000002</v>
      </c>
      <c r="H10" s="297">
        <f t="shared" si="0"/>
        <v>1</v>
      </c>
    </row>
    <row r="11" spans="1:9">
      <c r="A11" s="181">
        <v>4</v>
      </c>
      <c r="B11" s="1" t="s">
        <v>97</v>
      </c>
      <c r="C11" s="293">
        <v>0</v>
      </c>
      <c r="D11" s="294"/>
      <c r="E11" s="293"/>
      <c r="F11" s="293">
        <v>0</v>
      </c>
      <c r="G11" s="295">
        <v>0</v>
      </c>
      <c r="H11" s="297" t="e">
        <f t="shared" si="0"/>
        <v>#DIV/0!</v>
      </c>
    </row>
    <row r="12" spans="1:9">
      <c r="A12" s="181">
        <v>5</v>
      </c>
      <c r="B12" s="1" t="s">
        <v>98</v>
      </c>
      <c r="C12" s="293">
        <v>0</v>
      </c>
      <c r="D12" s="294"/>
      <c r="E12" s="293"/>
      <c r="F12" s="293">
        <v>0</v>
      </c>
      <c r="G12" s="295">
        <v>0</v>
      </c>
      <c r="H12" s="297" t="e">
        <f t="shared" si="0"/>
        <v>#DIV/0!</v>
      </c>
    </row>
    <row r="13" spans="1:9">
      <c r="A13" s="181">
        <v>6</v>
      </c>
      <c r="B13" s="1" t="s">
        <v>99</v>
      </c>
      <c r="C13" s="293">
        <v>67063074.704099998</v>
      </c>
      <c r="D13" s="294"/>
      <c r="E13" s="293"/>
      <c r="F13" s="293">
        <v>14204294.024660001</v>
      </c>
      <c r="G13" s="295">
        <v>14204294.024660001</v>
      </c>
      <c r="H13" s="297">
        <f t="shared" si="0"/>
        <v>0.21180499234986017</v>
      </c>
    </row>
    <row r="14" spans="1:9">
      <c r="A14" s="181">
        <v>7</v>
      </c>
      <c r="B14" s="1" t="s">
        <v>100</v>
      </c>
      <c r="C14" s="293">
        <v>574353992.6902287</v>
      </c>
      <c r="D14" s="294">
        <v>84400812.050500005</v>
      </c>
      <c r="E14" s="293">
        <v>60028692.040200002</v>
      </c>
      <c r="F14" s="293">
        <v>634382684.7304287</v>
      </c>
      <c r="G14" s="295">
        <v>566144989.52443731</v>
      </c>
      <c r="H14" s="297">
        <f t="shared" si="0"/>
        <v>0.89243449285664544</v>
      </c>
    </row>
    <row r="15" spans="1:9">
      <c r="A15" s="181">
        <v>8</v>
      </c>
      <c r="B15" s="1" t="s">
        <v>101</v>
      </c>
      <c r="C15" s="293">
        <v>140183544.30206621</v>
      </c>
      <c r="D15" s="294">
        <v>11716211.988999998</v>
      </c>
      <c r="E15" s="293">
        <v>8256179.6136399936</v>
      </c>
      <c r="F15" s="293">
        <v>113393837.84018965</v>
      </c>
      <c r="G15" s="295">
        <v>112115312.08206555</v>
      </c>
      <c r="H15" s="297">
        <f t="shared" si="0"/>
        <v>0.75529183916922382</v>
      </c>
    </row>
    <row r="16" spans="1:9">
      <c r="A16" s="181">
        <v>9</v>
      </c>
      <c r="B16" s="1" t="s">
        <v>102</v>
      </c>
      <c r="C16" s="293">
        <v>20021193.477205299</v>
      </c>
      <c r="D16" s="294">
        <v>10360684.3388</v>
      </c>
      <c r="E16" s="293">
        <v>9882612.5744000003</v>
      </c>
      <c r="F16" s="293">
        <v>17010417.848704644</v>
      </c>
      <c r="G16" s="295">
        <v>13310881.035642644</v>
      </c>
      <c r="H16" s="297">
        <f t="shared" si="0"/>
        <v>0.44512330680154638</v>
      </c>
    </row>
    <row r="17" spans="1:8">
      <c r="A17" s="181">
        <v>10</v>
      </c>
      <c r="B17" s="1" t="s">
        <v>103</v>
      </c>
      <c r="C17" s="293">
        <v>22475967.343479998</v>
      </c>
      <c r="D17" s="294">
        <v>1881422.2908000001</v>
      </c>
      <c r="E17" s="293">
        <v>1795283.8268000002</v>
      </c>
      <c r="F17" s="293">
        <v>27510659.969639052</v>
      </c>
      <c r="G17" s="295">
        <v>26927575.473099053</v>
      </c>
      <c r="H17" s="297">
        <f t="shared" si="0"/>
        <v>1.1094432373585961</v>
      </c>
    </row>
    <row r="18" spans="1:8">
      <c r="A18" s="181">
        <v>11</v>
      </c>
      <c r="B18" s="1" t="s">
        <v>104</v>
      </c>
      <c r="C18" s="293">
        <v>43128371.684459798</v>
      </c>
      <c r="D18" s="294">
        <v>1689267.5766000005</v>
      </c>
      <c r="E18" s="293">
        <v>855144.80027999985</v>
      </c>
      <c r="F18" s="293">
        <v>52218797.971080191</v>
      </c>
      <c r="G18" s="295">
        <v>46564185.178962491</v>
      </c>
      <c r="H18" s="297">
        <f t="shared" si="0"/>
        <v>1.0586735418282907</v>
      </c>
    </row>
    <row r="19" spans="1:8">
      <c r="A19" s="181">
        <v>12</v>
      </c>
      <c r="B19" s="1" t="s">
        <v>105</v>
      </c>
      <c r="C19" s="293">
        <v>3767331.2689</v>
      </c>
      <c r="D19" s="294">
        <v>23749229.5856</v>
      </c>
      <c r="E19" s="293">
        <v>20706852.8565</v>
      </c>
      <c r="F19" s="293">
        <v>24474184.125399999</v>
      </c>
      <c r="G19" s="295">
        <v>13146317.294341797</v>
      </c>
      <c r="H19" s="297">
        <f t="shared" si="0"/>
        <v>0.53715037964016044</v>
      </c>
    </row>
    <row r="20" spans="1:8">
      <c r="A20" s="181">
        <v>13</v>
      </c>
      <c r="B20" s="1" t="s">
        <v>251</v>
      </c>
      <c r="C20" s="293">
        <v>0</v>
      </c>
      <c r="D20" s="294"/>
      <c r="E20" s="293"/>
      <c r="F20" s="293">
        <v>0</v>
      </c>
      <c r="G20" s="295">
        <v>0</v>
      </c>
      <c r="H20" s="297" t="e">
        <f t="shared" si="0"/>
        <v>#DIV/0!</v>
      </c>
    </row>
    <row r="21" spans="1:8">
      <c r="A21" s="181">
        <v>14</v>
      </c>
      <c r="B21" s="1" t="s">
        <v>107</v>
      </c>
      <c r="C21" s="293">
        <v>176118135.53611702</v>
      </c>
      <c r="D21" s="294">
        <v>22725360.095300008</v>
      </c>
      <c r="E21" s="293">
        <v>16837256.983369999</v>
      </c>
      <c r="F21" s="293">
        <v>169522917.56908703</v>
      </c>
      <c r="G21" s="295">
        <v>162162253.99071541</v>
      </c>
      <c r="H21" s="297">
        <f t="shared" si="0"/>
        <v>0.84041317463743992</v>
      </c>
    </row>
    <row r="22" spans="1:8" ht="13.5" thickBot="1">
      <c r="A22" s="184"/>
      <c r="B22" s="185" t="s">
        <v>108</v>
      </c>
      <c r="C22" s="296">
        <v>1425222080.035357</v>
      </c>
      <c r="D22" s="296">
        <v>156610169.92660001</v>
      </c>
      <c r="E22" s="296">
        <v>118449204.69518998</v>
      </c>
      <c r="F22" s="296">
        <v>1223255252.1079893</v>
      </c>
      <c r="G22" s="296">
        <v>1125113266.6327243</v>
      </c>
      <c r="H22" s="298">
        <f>G22/(C22+E22)</f>
        <v>0.72885547445362797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E29" sqref="E29"/>
    </sheetView>
  </sheetViews>
  <sheetFormatPr defaultColWidth="9.140625" defaultRowHeight="12.75"/>
  <cols>
    <col min="1" max="1" width="10.5703125" style="288" bestFit="1" customWidth="1"/>
    <col min="2" max="2" width="104.140625" style="288" customWidth="1"/>
    <col min="3" max="4" width="12.7109375" style="288" customWidth="1"/>
    <col min="5" max="5" width="13.5703125" style="288" bestFit="1" customWidth="1"/>
    <col min="6" max="11" width="12.7109375" style="288" customWidth="1"/>
    <col min="12" max="16384" width="9.140625" style="288"/>
  </cols>
  <sheetData>
    <row r="1" spans="1:11">
      <c r="A1" s="288" t="s">
        <v>32</v>
      </c>
      <c r="B1" s="288" t="str">
        <f>'Info '!C2</f>
        <v>JSC "BasisBank"</v>
      </c>
    </row>
    <row r="2" spans="1:11">
      <c r="A2" s="288" t="s">
        <v>33</v>
      </c>
      <c r="B2" s="490">
        <v>43465</v>
      </c>
      <c r="C2" s="313"/>
      <c r="D2" s="313"/>
    </row>
    <row r="3" spans="1:11">
      <c r="B3" s="313"/>
      <c r="C3" s="313"/>
      <c r="D3" s="313"/>
    </row>
    <row r="4" spans="1:11" ht="13.5" thickBot="1">
      <c r="A4" s="288" t="s">
        <v>253</v>
      </c>
      <c r="B4" s="336" t="s">
        <v>381</v>
      </c>
      <c r="C4" s="313"/>
      <c r="D4" s="313"/>
    </row>
    <row r="5" spans="1:11" ht="30" customHeight="1">
      <c r="A5" s="583"/>
      <c r="B5" s="584"/>
      <c r="C5" s="585" t="s">
        <v>434</v>
      </c>
      <c r="D5" s="585"/>
      <c r="E5" s="585"/>
      <c r="F5" s="585" t="s">
        <v>435</v>
      </c>
      <c r="G5" s="585"/>
      <c r="H5" s="585"/>
      <c r="I5" s="585" t="s">
        <v>436</v>
      </c>
      <c r="J5" s="585"/>
      <c r="K5" s="586"/>
    </row>
    <row r="6" spans="1:11">
      <c r="A6" s="314"/>
      <c r="B6" s="315"/>
      <c r="C6" s="56" t="s">
        <v>71</v>
      </c>
      <c r="D6" s="56" t="s">
        <v>72</v>
      </c>
      <c r="E6" s="56" t="s">
        <v>73</v>
      </c>
      <c r="F6" s="56" t="s">
        <v>71</v>
      </c>
      <c r="G6" s="56" t="s">
        <v>72</v>
      </c>
      <c r="H6" s="56" t="s">
        <v>73</v>
      </c>
      <c r="I6" s="56" t="s">
        <v>71</v>
      </c>
      <c r="J6" s="56" t="s">
        <v>72</v>
      </c>
      <c r="K6" s="56" t="s">
        <v>73</v>
      </c>
    </row>
    <row r="7" spans="1:11">
      <c r="A7" s="316" t="s">
        <v>384</v>
      </c>
      <c r="B7" s="317"/>
      <c r="C7" s="317"/>
      <c r="D7" s="317"/>
      <c r="E7" s="317"/>
      <c r="F7" s="317"/>
      <c r="G7" s="317"/>
      <c r="H7" s="317"/>
      <c r="I7" s="317"/>
      <c r="J7" s="317"/>
      <c r="K7" s="318"/>
    </row>
    <row r="8" spans="1:11">
      <c r="A8" s="319">
        <v>1</v>
      </c>
      <c r="B8" s="320" t="s">
        <v>382</v>
      </c>
      <c r="C8" s="510"/>
      <c r="D8" s="510"/>
      <c r="E8" s="510"/>
      <c r="F8" s="511">
        <v>179892509.63999999</v>
      </c>
      <c r="G8" s="511">
        <v>205453931.13729998</v>
      </c>
      <c r="H8" s="511">
        <v>385346440.7773</v>
      </c>
      <c r="I8" s="511">
        <v>178685551.13</v>
      </c>
      <c r="J8" s="511">
        <v>184091210.19819999</v>
      </c>
      <c r="K8" s="512">
        <v>362776761.32819998</v>
      </c>
    </row>
    <row r="9" spans="1:11">
      <c r="A9" s="316" t="s">
        <v>385</v>
      </c>
      <c r="B9" s="317"/>
      <c r="C9" s="513"/>
      <c r="D9" s="513"/>
      <c r="E9" s="513"/>
      <c r="F9" s="513"/>
      <c r="G9" s="513"/>
      <c r="H9" s="513"/>
      <c r="I9" s="513"/>
      <c r="J9" s="513"/>
      <c r="K9" s="514"/>
    </row>
    <row r="10" spans="1:11">
      <c r="A10" s="322">
        <v>2</v>
      </c>
      <c r="B10" s="323" t="s">
        <v>393</v>
      </c>
      <c r="C10" s="515">
        <v>48183924.187340006</v>
      </c>
      <c r="D10" s="516">
        <v>213874857.80379003</v>
      </c>
      <c r="E10" s="516">
        <v>262058781.99113005</v>
      </c>
      <c r="F10" s="516">
        <v>9335127.9024599995</v>
      </c>
      <c r="G10" s="516">
        <v>28317926.029668503</v>
      </c>
      <c r="H10" s="516">
        <v>37653053.932128504</v>
      </c>
      <c r="I10" s="516">
        <v>1981556.3919820001</v>
      </c>
      <c r="J10" s="516">
        <v>4977019.8028922509</v>
      </c>
      <c r="K10" s="517">
        <v>6958576.1948742513</v>
      </c>
    </row>
    <row r="11" spans="1:11">
      <c r="A11" s="322">
        <v>3</v>
      </c>
      <c r="B11" s="323" t="s">
        <v>387</v>
      </c>
      <c r="C11" s="515">
        <v>242475924.31049997</v>
      </c>
      <c r="D11" s="516">
        <v>605897371.97884488</v>
      </c>
      <c r="E11" s="516">
        <v>848373296.28934479</v>
      </c>
      <c r="F11" s="516">
        <v>71367642.202500015</v>
      </c>
      <c r="G11" s="516">
        <v>92611302.723505005</v>
      </c>
      <c r="H11" s="516">
        <v>163978944.92600501</v>
      </c>
      <c r="I11" s="516">
        <v>53726276.112999998</v>
      </c>
      <c r="J11" s="516">
        <v>71713207.188437015</v>
      </c>
      <c r="K11" s="517">
        <v>125439483.30143702</v>
      </c>
    </row>
    <row r="12" spans="1:11">
      <c r="A12" s="322">
        <v>4</v>
      </c>
      <c r="B12" s="323" t="s">
        <v>388</v>
      </c>
      <c r="C12" s="515">
        <v>60000000</v>
      </c>
      <c r="D12" s="516">
        <v>0</v>
      </c>
      <c r="E12" s="516">
        <v>60000000</v>
      </c>
      <c r="F12" s="516">
        <v>0</v>
      </c>
      <c r="G12" s="516">
        <v>0</v>
      </c>
      <c r="H12" s="516">
        <v>0</v>
      </c>
      <c r="I12" s="516">
        <v>0</v>
      </c>
      <c r="J12" s="516">
        <v>0</v>
      </c>
      <c r="K12" s="517">
        <v>0</v>
      </c>
    </row>
    <row r="13" spans="1:11">
      <c r="A13" s="322">
        <v>5</v>
      </c>
      <c r="B13" s="323" t="s">
        <v>396</v>
      </c>
      <c r="C13" s="515">
        <v>73406311.031000003</v>
      </c>
      <c r="D13" s="516">
        <v>52026760.716799997</v>
      </c>
      <c r="E13" s="516">
        <v>125433071.74779999</v>
      </c>
      <c r="F13" s="516">
        <v>13030557.875050001</v>
      </c>
      <c r="G13" s="516">
        <v>17712172.482177496</v>
      </c>
      <c r="H13" s="516">
        <v>30742730.357227497</v>
      </c>
      <c r="I13" s="516">
        <v>5214819.8655500012</v>
      </c>
      <c r="J13" s="516">
        <v>6723316.8911950001</v>
      </c>
      <c r="K13" s="517">
        <v>11938136.756745001</v>
      </c>
    </row>
    <row r="14" spans="1:11">
      <c r="A14" s="322">
        <v>6</v>
      </c>
      <c r="B14" s="323" t="s">
        <v>429</v>
      </c>
      <c r="C14" s="515"/>
      <c r="D14" s="516"/>
      <c r="E14" s="516"/>
      <c r="F14" s="516"/>
      <c r="G14" s="516"/>
      <c r="H14" s="516"/>
      <c r="I14" s="516"/>
      <c r="J14" s="516"/>
      <c r="K14" s="517"/>
    </row>
    <row r="15" spans="1:11">
      <c r="A15" s="322">
        <v>7</v>
      </c>
      <c r="B15" s="323" t="s">
        <v>430</v>
      </c>
      <c r="C15" s="515">
        <v>7873958.5200000005</v>
      </c>
      <c r="D15" s="516">
        <v>7997093.2128000008</v>
      </c>
      <c r="E15" s="516">
        <v>15871051.732800001</v>
      </c>
      <c r="F15" s="516">
        <v>1929126.08</v>
      </c>
      <c r="G15" s="516">
        <v>0</v>
      </c>
      <c r="H15" s="516"/>
      <c r="I15" s="516">
        <v>1929126.08</v>
      </c>
      <c r="J15" s="516">
        <v>0</v>
      </c>
      <c r="K15" s="517">
        <v>1929126.08</v>
      </c>
    </row>
    <row r="16" spans="1:11">
      <c r="A16" s="322">
        <v>8</v>
      </c>
      <c r="B16" s="324" t="s">
        <v>389</v>
      </c>
      <c r="C16" s="515">
        <v>431940118.04883999</v>
      </c>
      <c r="D16" s="516">
        <v>879796083.71223497</v>
      </c>
      <c r="E16" s="516">
        <v>1311736201.761075</v>
      </c>
      <c r="F16" s="516">
        <v>95662454.060010001</v>
      </c>
      <c r="G16" s="516">
        <v>138641401.235351</v>
      </c>
      <c r="H16" s="516">
        <v>234303855.29536098</v>
      </c>
      <c r="I16" s="516">
        <v>62851778.450531997</v>
      </c>
      <c r="J16" s="516">
        <v>83413543.882524267</v>
      </c>
      <c r="K16" s="517">
        <v>146265322.3330563</v>
      </c>
    </row>
    <row r="17" spans="1:11">
      <c r="A17" s="316" t="s">
        <v>386</v>
      </c>
      <c r="B17" s="317"/>
      <c r="C17" s="513"/>
      <c r="D17" s="513"/>
      <c r="E17" s="513"/>
      <c r="F17" s="513"/>
      <c r="G17" s="513"/>
      <c r="H17" s="513"/>
      <c r="I17" s="513"/>
      <c r="J17" s="513"/>
      <c r="K17" s="514"/>
    </row>
    <row r="18" spans="1:11">
      <c r="A18" s="322">
        <v>9</v>
      </c>
      <c r="B18" s="323" t="s">
        <v>392</v>
      </c>
      <c r="C18" s="515"/>
      <c r="D18" s="516">
        <v>0</v>
      </c>
      <c r="E18" s="516">
        <v>0</v>
      </c>
      <c r="F18" s="516"/>
      <c r="G18" s="516"/>
      <c r="H18" s="516"/>
      <c r="I18" s="516"/>
      <c r="J18" s="516"/>
      <c r="K18" s="517"/>
    </row>
    <row r="19" spans="1:11">
      <c r="A19" s="322">
        <v>10</v>
      </c>
      <c r="B19" s="323" t="s">
        <v>431</v>
      </c>
      <c r="C19" s="515">
        <v>325030952.74370003</v>
      </c>
      <c r="D19" s="516">
        <v>562007055.13740003</v>
      </c>
      <c r="E19" s="516">
        <v>887038007.88110006</v>
      </c>
      <c r="F19" s="516">
        <v>4733063.1672499999</v>
      </c>
      <c r="G19" s="516">
        <v>4526380.0564999999</v>
      </c>
      <c r="H19" s="516">
        <v>9259443.223749999</v>
      </c>
      <c r="I19" s="516">
        <v>5940021.6772499997</v>
      </c>
      <c r="J19" s="516">
        <v>70382474.747600004</v>
      </c>
      <c r="K19" s="517">
        <v>76322496.424850002</v>
      </c>
    </row>
    <row r="20" spans="1:11">
      <c r="A20" s="322">
        <v>11</v>
      </c>
      <c r="B20" s="323" t="s">
        <v>391</v>
      </c>
      <c r="C20" s="515">
        <v>2119687.1</v>
      </c>
      <c r="D20" s="516">
        <v>261451.8462</v>
      </c>
      <c r="E20" s="516">
        <v>2381138.9462000001</v>
      </c>
      <c r="F20" s="516">
        <v>0</v>
      </c>
      <c r="G20" s="516">
        <v>0</v>
      </c>
      <c r="H20" s="516">
        <v>0</v>
      </c>
      <c r="I20" s="516"/>
      <c r="J20" s="516"/>
      <c r="K20" s="517"/>
    </row>
    <row r="21" spans="1:11" ht="13.5" thickBot="1">
      <c r="A21" s="325">
        <v>12</v>
      </c>
      <c r="B21" s="326" t="s">
        <v>390</v>
      </c>
      <c r="C21" s="518">
        <v>327150639.84370005</v>
      </c>
      <c r="D21" s="519">
        <v>562268506.98360002</v>
      </c>
      <c r="E21" s="518">
        <v>889419146.82730007</v>
      </c>
      <c r="F21" s="519">
        <v>4733063.1672499999</v>
      </c>
      <c r="G21" s="519">
        <v>4526380.0564999999</v>
      </c>
      <c r="H21" s="519">
        <v>9259443.223749999</v>
      </c>
      <c r="I21" s="519">
        <v>5940021.6772499997</v>
      </c>
      <c r="J21" s="519">
        <v>70382474.747600004</v>
      </c>
      <c r="K21" s="520">
        <v>76322496.424850002</v>
      </c>
    </row>
    <row r="22" spans="1:11" ht="38.25" customHeight="1" thickBot="1">
      <c r="A22" s="327"/>
      <c r="B22" s="328"/>
      <c r="C22" s="521"/>
      <c r="D22" s="521"/>
      <c r="E22" s="521"/>
      <c r="F22" s="587" t="s">
        <v>433</v>
      </c>
      <c r="G22" s="588"/>
      <c r="H22" s="588"/>
      <c r="I22" s="587" t="s">
        <v>397</v>
      </c>
      <c r="J22" s="588"/>
      <c r="K22" s="589"/>
    </row>
    <row r="23" spans="1:11">
      <c r="A23" s="329">
        <v>13</v>
      </c>
      <c r="B23" s="330" t="s">
        <v>382</v>
      </c>
      <c r="C23" s="522"/>
      <c r="D23" s="522"/>
      <c r="E23" s="522"/>
      <c r="F23" s="523">
        <v>179892509.63999999</v>
      </c>
      <c r="G23" s="523">
        <v>205453931.13729998</v>
      </c>
      <c r="H23" s="523">
        <v>385346440.7773</v>
      </c>
      <c r="I23" s="523">
        <v>178685551.13</v>
      </c>
      <c r="J23" s="523">
        <v>184091210.19819999</v>
      </c>
      <c r="K23" s="524">
        <v>362776761.32819998</v>
      </c>
    </row>
    <row r="24" spans="1:11" ht="13.5" thickBot="1">
      <c r="A24" s="331">
        <v>14</v>
      </c>
      <c r="B24" s="332" t="s">
        <v>394</v>
      </c>
      <c r="C24" s="525"/>
      <c r="D24" s="526"/>
      <c r="E24" s="527"/>
      <c r="F24" s="528">
        <v>90929390.892760009</v>
      </c>
      <c r="G24" s="528">
        <v>134115021.17885102</v>
      </c>
      <c r="H24" s="528">
        <v>225044412.07161105</v>
      </c>
      <c r="I24" s="528">
        <v>56911756.773282006</v>
      </c>
      <c r="J24" s="528">
        <v>20853385.970631063</v>
      </c>
      <c r="K24" s="529">
        <v>77765142.743913069</v>
      </c>
    </row>
    <row r="25" spans="1:11" ht="13.5" thickBot="1">
      <c r="A25" s="333">
        <v>15</v>
      </c>
      <c r="B25" s="334" t="s">
        <v>395</v>
      </c>
      <c r="C25" s="335"/>
      <c r="D25" s="335"/>
      <c r="E25" s="335"/>
      <c r="F25" s="508">
        <v>1.9783758350714236</v>
      </c>
      <c r="G25" s="508">
        <v>1.5319233396184155</v>
      </c>
      <c r="H25" s="508">
        <v>1.7123128596264789</v>
      </c>
      <c r="I25" s="508">
        <v>3.1396948760837819</v>
      </c>
      <c r="J25" s="508">
        <v>8.8278810192966013</v>
      </c>
      <c r="K25" s="509">
        <v>4.6650304818812369</v>
      </c>
    </row>
    <row r="27" spans="1:11" ht="25.5">
      <c r="B27" s="312" t="s">
        <v>432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35" sqref="E35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9"/>
  </cols>
  <sheetData>
    <row r="1" spans="1:14">
      <c r="A1" s="4" t="s">
        <v>32</v>
      </c>
      <c r="B1" s="4" t="str">
        <f>'Info '!C2</f>
        <v>JSC "BasisBank"</v>
      </c>
    </row>
    <row r="2" spans="1:14" ht="14.25" customHeight="1">
      <c r="A2" s="4" t="s">
        <v>33</v>
      </c>
      <c r="B2" s="490">
        <v>43465</v>
      </c>
    </row>
    <row r="3" spans="1:14" ht="14.25" customHeight="1"/>
    <row r="4" spans="1:14" ht="13.5" thickBot="1">
      <c r="A4" s="4" t="s">
        <v>269</v>
      </c>
      <c r="B4" s="252" t="s">
        <v>30</v>
      </c>
    </row>
    <row r="5" spans="1:14" s="191" customFormat="1">
      <c r="A5" s="187"/>
      <c r="B5" s="188"/>
      <c r="C5" s="189" t="s">
        <v>0</v>
      </c>
      <c r="D5" s="189" t="s">
        <v>1</v>
      </c>
      <c r="E5" s="189" t="s">
        <v>2</v>
      </c>
      <c r="F5" s="189" t="s">
        <v>3</v>
      </c>
      <c r="G5" s="189" t="s">
        <v>4</v>
      </c>
      <c r="H5" s="189" t="s">
        <v>7</v>
      </c>
      <c r="I5" s="189" t="s">
        <v>10</v>
      </c>
      <c r="J5" s="189" t="s">
        <v>11</v>
      </c>
      <c r="K5" s="189" t="s">
        <v>12</v>
      </c>
      <c r="L5" s="189" t="s">
        <v>13</v>
      </c>
      <c r="M5" s="189" t="s">
        <v>14</v>
      </c>
      <c r="N5" s="190" t="s">
        <v>15</v>
      </c>
    </row>
    <row r="6" spans="1:14" ht="25.5">
      <c r="A6" s="192"/>
      <c r="B6" s="193"/>
      <c r="C6" s="194" t="s">
        <v>268</v>
      </c>
      <c r="D6" s="195" t="s">
        <v>267</v>
      </c>
      <c r="E6" s="196" t="s">
        <v>266</v>
      </c>
      <c r="F6" s="197">
        <v>0</v>
      </c>
      <c r="G6" s="197">
        <v>0.2</v>
      </c>
      <c r="H6" s="197">
        <v>0.35</v>
      </c>
      <c r="I6" s="197">
        <v>0.5</v>
      </c>
      <c r="J6" s="197">
        <v>0.75</v>
      </c>
      <c r="K6" s="197">
        <v>1</v>
      </c>
      <c r="L6" s="197">
        <v>1.5</v>
      </c>
      <c r="M6" s="197">
        <v>2.5</v>
      </c>
      <c r="N6" s="251" t="s">
        <v>280</v>
      </c>
    </row>
    <row r="7" spans="1:14" ht="15">
      <c r="A7" s="198">
        <v>1</v>
      </c>
      <c r="B7" s="199" t="s">
        <v>265</v>
      </c>
      <c r="C7" s="200">
        <f>SUM(C8:C13)</f>
        <v>0</v>
      </c>
      <c r="D7" s="193"/>
      <c r="E7" s="201">
        <f t="shared" ref="E7:M7" si="0">SUM(E8:E13)</f>
        <v>0</v>
      </c>
      <c r="F7" s="202">
        <f>SUM(F8:F13)</f>
        <v>0</v>
      </c>
      <c r="G7" s="202">
        <f t="shared" si="0"/>
        <v>0</v>
      </c>
      <c r="H7" s="202">
        <f t="shared" si="0"/>
        <v>0</v>
      </c>
      <c r="I7" s="202">
        <f t="shared" si="0"/>
        <v>0</v>
      </c>
      <c r="J7" s="202">
        <f t="shared" si="0"/>
        <v>0</v>
      </c>
      <c r="K7" s="202">
        <f t="shared" si="0"/>
        <v>0</v>
      </c>
      <c r="L7" s="202">
        <f t="shared" si="0"/>
        <v>0</v>
      </c>
      <c r="M7" s="202">
        <f t="shared" si="0"/>
        <v>0</v>
      </c>
      <c r="N7" s="203">
        <f>SUM(N8:N13)</f>
        <v>0</v>
      </c>
    </row>
    <row r="8" spans="1:14" ht="14.25">
      <c r="A8" s="198">
        <v>1.1000000000000001</v>
      </c>
      <c r="B8" s="204" t="s">
        <v>263</v>
      </c>
      <c r="C8" s="202">
        <v>0</v>
      </c>
      <c r="D8" s="205">
        <v>0.02</v>
      </c>
      <c r="E8" s="201">
        <f>C8*D8</f>
        <v>0</v>
      </c>
      <c r="F8" s="202"/>
      <c r="G8" s="202"/>
      <c r="H8" s="202"/>
      <c r="I8" s="202"/>
      <c r="J8" s="202"/>
      <c r="K8" s="202"/>
      <c r="L8" s="202"/>
      <c r="M8" s="202"/>
      <c r="N8" s="203">
        <f>SUMPRODUCT($F$6:$M$6,F8:M8)</f>
        <v>0</v>
      </c>
    </row>
    <row r="9" spans="1:14" ht="14.25">
      <c r="A9" s="198">
        <v>1.2</v>
      </c>
      <c r="B9" s="204" t="s">
        <v>262</v>
      </c>
      <c r="C9" s="202">
        <v>0</v>
      </c>
      <c r="D9" s="205">
        <v>0.05</v>
      </c>
      <c r="E9" s="201">
        <f>C9*D9</f>
        <v>0</v>
      </c>
      <c r="F9" s="202"/>
      <c r="G9" s="202"/>
      <c r="H9" s="202"/>
      <c r="I9" s="202"/>
      <c r="J9" s="202"/>
      <c r="K9" s="202"/>
      <c r="L9" s="202"/>
      <c r="M9" s="202"/>
      <c r="N9" s="203">
        <f t="shared" ref="N9:N12" si="1">SUMPRODUCT($F$6:$M$6,F9:M9)</f>
        <v>0</v>
      </c>
    </row>
    <row r="10" spans="1:14" ht="14.25">
      <c r="A10" s="198">
        <v>1.3</v>
      </c>
      <c r="B10" s="204" t="s">
        <v>261</v>
      </c>
      <c r="C10" s="202">
        <v>0</v>
      </c>
      <c r="D10" s="205">
        <v>0.08</v>
      </c>
      <c r="E10" s="201">
        <f>C10*D10</f>
        <v>0</v>
      </c>
      <c r="F10" s="202"/>
      <c r="G10" s="202"/>
      <c r="H10" s="202"/>
      <c r="I10" s="202"/>
      <c r="J10" s="202"/>
      <c r="K10" s="202"/>
      <c r="L10" s="202"/>
      <c r="M10" s="202"/>
      <c r="N10" s="203">
        <f>SUMPRODUCT($F$6:$M$6,F10:M10)</f>
        <v>0</v>
      </c>
    </row>
    <row r="11" spans="1:14" ht="14.25">
      <c r="A11" s="198">
        <v>1.4</v>
      </c>
      <c r="B11" s="204" t="s">
        <v>260</v>
      </c>
      <c r="C11" s="202">
        <v>0</v>
      </c>
      <c r="D11" s="205">
        <v>0.11</v>
      </c>
      <c r="E11" s="201">
        <f>C11*D11</f>
        <v>0</v>
      </c>
      <c r="F11" s="202"/>
      <c r="G11" s="202"/>
      <c r="H11" s="202"/>
      <c r="I11" s="202"/>
      <c r="J11" s="202"/>
      <c r="K11" s="202"/>
      <c r="L11" s="202"/>
      <c r="M11" s="202"/>
      <c r="N11" s="203">
        <f t="shared" si="1"/>
        <v>0</v>
      </c>
    </row>
    <row r="12" spans="1:14" ht="14.25">
      <c r="A12" s="198">
        <v>1.5</v>
      </c>
      <c r="B12" s="204" t="s">
        <v>259</v>
      </c>
      <c r="C12" s="202">
        <v>0</v>
      </c>
      <c r="D12" s="205">
        <v>0.14000000000000001</v>
      </c>
      <c r="E12" s="201">
        <f>C12*D12</f>
        <v>0</v>
      </c>
      <c r="F12" s="202"/>
      <c r="G12" s="202"/>
      <c r="H12" s="202"/>
      <c r="I12" s="202"/>
      <c r="J12" s="202"/>
      <c r="K12" s="202"/>
      <c r="L12" s="202"/>
      <c r="M12" s="202"/>
      <c r="N12" s="203">
        <f t="shared" si="1"/>
        <v>0</v>
      </c>
    </row>
    <row r="13" spans="1:14" ht="14.25">
      <c r="A13" s="198">
        <v>1.6</v>
      </c>
      <c r="B13" s="206" t="s">
        <v>258</v>
      </c>
      <c r="C13" s="202">
        <v>0</v>
      </c>
      <c r="D13" s="207"/>
      <c r="E13" s="202"/>
      <c r="F13" s="202"/>
      <c r="G13" s="202"/>
      <c r="H13" s="202"/>
      <c r="I13" s="202"/>
      <c r="J13" s="202"/>
      <c r="K13" s="202"/>
      <c r="L13" s="202"/>
      <c r="M13" s="202"/>
      <c r="N13" s="203">
        <f>SUMPRODUCT($F$6:$M$6,F13:M13)</f>
        <v>0</v>
      </c>
    </row>
    <row r="14" spans="1:14" ht="15">
      <c r="A14" s="198">
        <v>2</v>
      </c>
      <c r="B14" s="208" t="s">
        <v>264</v>
      </c>
      <c r="C14" s="200">
        <f>SUM(C15:C20)</f>
        <v>0</v>
      </c>
      <c r="D14" s="193"/>
      <c r="E14" s="201">
        <f t="shared" ref="E14:M14" si="2">SUM(E15:E20)</f>
        <v>0</v>
      </c>
      <c r="F14" s="202">
        <f t="shared" si="2"/>
        <v>0</v>
      </c>
      <c r="G14" s="202">
        <f t="shared" si="2"/>
        <v>0</v>
      </c>
      <c r="H14" s="202">
        <f t="shared" si="2"/>
        <v>0</v>
      </c>
      <c r="I14" s="202">
        <f t="shared" si="2"/>
        <v>0</v>
      </c>
      <c r="J14" s="202">
        <f t="shared" si="2"/>
        <v>0</v>
      </c>
      <c r="K14" s="202">
        <f t="shared" si="2"/>
        <v>0</v>
      </c>
      <c r="L14" s="202">
        <f t="shared" si="2"/>
        <v>0</v>
      </c>
      <c r="M14" s="202">
        <f t="shared" si="2"/>
        <v>0</v>
      </c>
      <c r="N14" s="203">
        <f>SUM(N15:N20)</f>
        <v>0</v>
      </c>
    </row>
    <row r="15" spans="1:14" ht="14.25">
      <c r="A15" s="198">
        <v>2.1</v>
      </c>
      <c r="B15" s="206" t="s">
        <v>263</v>
      </c>
      <c r="C15" s="202"/>
      <c r="D15" s="205">
        <v>5.0000000000000001E-3</v>
      </c>
      <c r="E15" s="201">
        <f>C15*D15</f>
        <v>0</v>
      </c>
      <c r="F15" s="202"/>
      <c r="G15" s="202"/>
      <c r="H15" s="202"/>
      <c r="I15" s="202"/>
      <c r="J15" s="202"/>
      <c r="K15" s="202"/>
      <c r="L15" s="202"/>
      <c r="M15" s="202"/>
      <c r="N15" s="203">
        <f>SUMPRODUCT($F$6:$M$6,F15:M15)</f>
        <v>0</v>
      </c>
    </row>
    <row r="16" spans="1:14" ht="14.25">
      <c r="A16" s="198">
        <v>2.2000000000000002</v>
      </c>
      <c r="B16" s="206" t="s">
        <v>262</v>
      </c>
      <c r="C16" s="202"/>
      <c r="D16" s="205">
        <v>0.01</v>
      </c>
      <c r="E16" s="201">
        <f>C16*D16</f>
        <v>0</v>
      </c>
      <c r="F16" s="202"/>
      <c r="G16" s="202"/>
      <c r="H16" s="202"/>
      <c r="I16" s="202"/>
      <c r="J16" s="202"/>
      <c r="K16" s="202"/>
      <c r="L16" s="202"/>
      <c r="M16" s="202"/>
      <c r="N16" s="203">
        <f t="shared" ref="N16:N20" si="3">SUMPRODUCT($F$6:$M$6,F16:M16)</f>
        <v>0</v>
      </c>
    </row>
    <row r="17" spans="1:14" ht="14.25">
      <c r="A17" s="198">
        <v>2.2999999999999998</v>
      </c>
      <c r="B17" s="206" t="s">
        <v>261</v>
      </c>
      <c r="C17" s="202"/>
      <c r="D17" s="205">
        <v>0.02</v>
      </c>
      <c r="E17" s="201">
        <f>C17*D17</f>
        <v>0</v>
      </c>
      <c r="F17" s="202"/>
      <c r="G17" s="202"/>
      <c r="H17" s="202"/>
      <c r="I17" s="202"/>
      <c r="J17" s="202"/>
      <c r="K17" s="202"/>
      <c r="L17" s="202"/>
      <c r="M17" s="202"/>
      <c r="N17" s="203">
        <f t="shared" si="3"/>
        <v>0</v>
      </c>
    </row>
    <row r="18" spans="1:14" ht="14.25">
      <c r="A18" s="198">
        <v>2.4</v>
      </c>
      <c r="B18" s="206" t="s">
        <v>260</v>
      </c>
      <c r="C18" s="202"/>
      <c r="D18" s="205">
        <v>0.03</v>
      </c>
      <c r="E18" s="201">
        <f>C18*D18</f>
        <v>0</v>
      </c>
      <c r="F18" s="202"/>
      <c r="G18" s="202"/>
      <c r="H18" s="202"/>
      <c r="I18" s="202"/>
      <c r="J18" s="202"/>
      <c r="K18" s="202"/>
      <c r="L18" s="202"/>
      <c r="M18" s="202"/>
      <c r="N18" s="203">
        <f t="shared" si="3"/>
        <v>0</v>
      </c>
    </row>
    <row r="19" spans="1:14" ht="14.25">
      <c r="A19" s="198">
        <v>2.5</v>
      </c>
      <c r="B19" s="206" t="s">
        <v>259</v>
      </c>
      <c r="C19" s="202"/>
      <c r="D19" s="205">
        <v>0.04</v>
      </c>
      <c r="E19" s="201">
        <f>C19*D19</f>
        <v>0</v>
      </c>
      <c r="F19" s="202"/>
      <c r="G19" s="202"/>
      <c r="H19" s="202"/>
      <c r="I19" s="202"/>
      <c r="J19" s="202"/>
      <c r="K19" s="202"/>
      <c r="L19" s="202"/>
      <c r="M19" s="202"/>
      <c r="N19" s="203">
        <f t="shared" si="3"/>
        <v>0</v>
      </c>
    </row>
    <row r="20" spans="1:14" ht="14.25">
      <c r="A20" s="198">
        <v>2.6</v>
      </c>
      <c r="B20" s="206" t="s">
        <v>258</v>
      </c>
      <c r="C20" s="202"/>
      <c r="D20" s="207"/>
      <c r="E20" s="209"/>
      <c r="F20" s="202"/>
      <c r="G20" s="202"/>
      <c r="H20" s="202"/>
      <c r="I20" s="202"/>
      <c r="J20" s="202"/>
      <c r="K20" s="202"/>
      <c r="L20" s="202"/>
      <c r="M20" s="202"/>
      <c r="N20" s="203">
        <f t="shared" si="3"/>
        <v>0</v>
      </c>
    </row>
    <row r="21" spans="1:14" ht="15.75" thickBot="1">
      <c r="A21" s="210"/>
      <c r="B21" s="211" t="s">
        <v>108</v>
      </c>
      <c r="C21" s="186">
        <f>C14+C7</f>
        <v>0</v>
      </c>
      <c r="D21" s="212"/>
      <c r="E21" s="213">
        <f>E14+E7</f>
        <v>0</v>
      </c>
      <c r="F21" s="214">
        <f>F7+F14</f>
        <v>0</v>
      </c>
      <c r="G21" s="214">
        <f t="shared" ref="G21:L21" si="4">G7+G14</f>
        <v>0</v>
      </c>
      <c r="H21" s="214">
        <f t="shared" si="4"/>
        <v>0</v>
      </c>
      <c r="I21" s="214">
        <f t="shared" si="4"/>
        <v>0</v>
      </c>
      <c r="J21" s="214">
        <f t="shared" si="4"/>
        <v>0</v>
      </c>
      <c r="K21" s="214">
        <f t="shared" si="4"/>
        <v>0</v>
      </c>
      <c r="L21" s="214">
        <f t="shared" si="4"/>
        <v>0</v>
      </c>
      <c r="M21" s="214">
        <f>M7+M14</f>
        <v>0</v>
      </c>
      <c r="N21" s="215">
        <f>N14+N7</f>
        <v>0</v>
      </c>
    </row>
    <row r="22" spans="1:14">
      <c r="E22" s="216"/>
      <c r="F22" s="216"/>
      <c r="G22" s="216"/>
      <c r="H22" s="216"/>
      <c r="I22" s="216"/>
      <c r="J22" s="216"/>
      <c r="K22" s="216"/>
      <c r="L22" s="216"/>
      <c r="M22" s="216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90" zoomScaleNormal="90" workbookViewId="0">
      <selection activeCell="J30" sqref="J30"/>
    </sheetView>
  </sheetViews>
  <sheetFormatPr defaultRowHeight="15"/>
  <cols>
    <col min="1" max="1" width="11.42578125" customWidth="1"/>
    <col min="2" max="2" width="76.85546875" style="385" customWidth="1"/>
    <col min="3" max="3" width="22.85546875" customWidth="1"/>
  </cols>
  <sheetData>
    <row r="1" spans="1:5">
      <c r="A1" s="2" t="s">
        <v>32</v>
      </c>
      <c r="B1" t="str">
        <f>'Info '!C2</f>
        <v>JSC "BasisBank"</v>
      </c>
    </row>
    <row r="2" spans="1:5">
      <c r="A2" s="2" t="s">
        <v>33</v>
      </c>
      <c r="B2" s="490">
        <v>43465</v>
      </c>
    </row>
    <row r="3" spans="1:5">
      <c r="A3" s="4"/>
      <c r="B3"/>
    </row>
    <row r="4" spans="1:5">
      <c r="A4" s="4" t="s">
        <v>437</v>
      </c>
      <c r="B4" t="s">
        <v>438</v>
      </c>
    </row>
    <row r="5" spans="1:5">
      <c r="A5" s="386" t="s">
        <v>439</v>
      </c>
      <c r="B5" s="387"/>
      <c r="C5" s="388"/>
    </row>
    <row r="6" spans="1:5" ht="24">
      <c r="A6" s="389">
        <v>1</v>
      </c>
      <c r="B6" s="390" t="s">
        <v>440</v>
      </c>
      <c r="C6" s="391">
        <v>1411687593.9715173</v>
      </c>
      <c r="E6" s="594"/>
    </row>
    <row r="7" spans="1:5">
      <c r="A7" s="389">
        <v>2</v>
      </c>
      <c r="B7" s="390" t="s">
        <v>441</v>
      </c>
      <c r="C7" s="391">
        <v>-1363507.68</v>
      </c>
      <c r="E7" s="594"/>
    </row>
    <row r="8" spans="1:5" ht="24">
      <c r="A8" s="392">
        <v>3</v>
      </c>
      <c r="B8" s="393" t="s">
        <v>442</v>
      </c>
      <c r="C8" s="391">
        <v>1410324086.2915173</v>
      </c>
      <c r="E8" s="594"/>
    </row>
    <row r="9" spans="1:5">
      <c r="A9" s="386" t="s">
        <v>443</v>
      </c>
      <c r="B9" s="387"/>
      <c r="C9" s="394"/>
      <c r="E9" s="594"/>
    </row>
    <row r="10" spans="1:5" ht="24">
      <c r="A10" s="395">
        <v>4</v>
      </c>
      <c r="B10" s="396" t="s">
        <v>444</v>
      </c>
      <c r="C10" s="391"/>
      <c r="E10" s="594"/>
    </row>
    <row r="11" spans="1:5">
      <c r="A11" s="395">
        <v>5</v>
      </c>
      <c r="B11" s="397" t="s">
        <v>445</v>
      </c>
      <c r="C11" s="391"/>
      <c r="E11" s="594"/>
    </row>
    <row r="12" spans="1:5">
      <c r="A12" s="395" t="s">
        <v>446</v>
      </c>
      <c r="B12" s="397" t="s">
        <v>447</v>
      </c>
      <c r="C12" s="391">
        <v>0</v>
      </c>
      <c r="E12" s="594"/>
    </row>
    <row r="13" spans="1:5" ht="24">
      <c r="A13" s="398">
        <v>6</v>
      </c>
      <c r="B13" s="396" t="s">
        <v>448</v>
      </c>
      <c r="C13" s="391"/>
      <c r="E13" s="594"/>
    </row>
    <row r="14" spans="1:5">
      <c r="A14" s="398">
        <v>7</v>
      </c>
      <c r="B14" s="399" t="s">
        <v>449</v>
      </c>
      <c r="C14" s="391"/>
      <c r="E14" s="594"/>
    </row>
    <row r="15" spans="1:5">
      <c r="A15" s="400">
        <v>8</v>
      </c>
      <c r="B15" s="401" t="s">
        <v>450</v>
      </c>
      <c r="C15" s="391"/>
      <c r="E15" s="594"/>
    </row>
    <row r="16" spans="1:5">
      <c r="A16" s="398">
        <v>9</v>
      </c>
      <c r="B16" s="399" t="s">
        <v>451</v>
      </c>
      <c r="C16" s="391"/>
      <c r="E16" s="594"/>
    </row>
    <row r="17" spans="1:5">
      <c r="A17" s="398">
        <v>10</v>
      </c>
      <c r="B17" s="399" t="s">
        <v>452</v>
      </c>
      <c r="C17" s="391"/>
      <c r="E17" s="594"/>
    </row>
    <row r="18" spans="1:5">
      <c r="A18" s="402">
        <v>11</v>
      </c>
      <c r="B18" s="403" t="s">
        <v>453</v>
      </c>
      <c r="C18" s="404">
        <v>0</v>
      </c>
      <c r="E18" s="594"/>
    </row>
    <row r="19" spans="1:5">
      <c r="A19" s="405" t="s">
        <v>454</v>
      </c>
      <c r="B19" s="406"/>
      <c r="C19" s="407"/>
      <c r="E19" s="594"/>
    </row>
    <row r="20" spans="1:5" ht="24">
      <c r="A20" s="408">
        <v>12</v>
      </c>
      <c r="B20" s="396" t="s">
        <v>455</v>
      </c>
      <c r="C20" s="391"/>
      <c r="E20" s="594"/>
    </row>
    <row r="21" spans="1:5">
      <c r="A21" s="408">
        <v>13</v>
      </c>
      <c r="B21" s="396" t="s">
        <v>456</v>
      </c>
      <c r="C21" s="391"/>
      <c r="E21" s="594"/>
    </row>
    <row r="22" spans="1:5">
      <c r="A22" s="408">
        <v>14</v>
      </c>
      <c r="B22" s="396" t="s">
        <v>457</v>
      </c>
      <c r="C22" s="391"/>
      <c r="E22" s="594"/>
    </row>
    <row r="23" spans="1:5" ht="24">
      <c r="A23" s="408" t="s">
        <v>458</v>
      </c>
      <c r="B23" s="396" t="s">
        <v>459</v>
      </c>
      <c r="C23" s="391"/>
      <c r="E23" s="594"/>
    </row>
    <row r="24" spans="1:5">
      <c r="A24" s="408">
        <v>15</v>
      </c>
      <c r="B24" s="396" t="s">
        <v>460</v>
      </c>
      <c r="C24" s="391"/>
      <c r="E24" s="594"/>
    </row>
    <row r="25" spans="1:5">
      <c r="A25" s="408" t="s">
        <v>461</v>
      </c>
      <c r="B25" s="396" t="s">
        <v>462</v>
      </c>
      <c r="C25" s="391"/>
      <c r="E25" s="594"/>
    </row>
    <row r="26" spans="1:5">
      <c r="A26" s="409">
        <v>16</v>
      </c>
      <c r="B26" s="410" t="s">
        <v>463</v>
      </c>
      <c r="C26" s="404">
        <v>0</v>
      </c>
      <c r="E26" s="594"/>
    </row>
    <row r="27" spans="1:5">
      <c r="A27" s="386" t="s">
        <v>464</v>
      </c>
      <c r="B27" s="387"/>
      <c r="C27" s="394"/>
      <c r="E27" s="594"/>
    </row>
    <row r="28" spans="1:5">
      <c r="A28" s="411">
        <v>17</v>
      </c>
      <c r="B28" s="397" t="s">
        <v>465</v>
      </c>
      <c r="C28" s="391">
        <v>156610169.92659998</v>
      </c>
      <c r="E28" s="594"/>
    </row>
    <row r="29" spans="1:5">
      <c r="A29" s="411">
        <v>18</v>
      </c>
      <c r="B29" s="397" t="s">
        <v>466</v>
      </c>
      <c r="C29" s="391">
        <v>-38160965.231409982</v>
      </c>
      <c r="E29" s="594"/>
    </row>
    <row r="30" spans="1:5">
      <c r="A30" s="409">
        <v>19</v>
      </c>
      <c r="B30" s="410" t="s">
        <v>467</v>
      </c>
      <c r="C30" s="404">
        <v>118449204.69519</v>
      </c>
      <c r="E30" s="594"/>
    </row>
    <row r="31" spans="1:5">
      <c r="A31" s="386" t="s">
        <v>468</v>
      </c>
      <c r="B31" s="387"/>
      <c r="C31" s="394"/>
      <c r="E31" s="594"/>
    </row>
    <row r="32" spans="1:5" ht="24">
      <c r="A32" s="411" t="s">
        <v>469</v>
      </c>
      <c r="B32" s="396" t="s">
        <v>470</v>
      </c>
      <c r="C32" s="412"/>
      <c r="E32" s="594"/>
    </row>
    <row r="33" spans="1:5">
      <c r="A33" s="411" t="s">
        <v>471</v>
      </c>
      <c r="B33" s="397" t="s">
        <v>472</v>
      </c>
      <c r="C33" s="412"/>
      <c r="E33" s="594"/>
    </row>
    <row r="34" spans="1:5">
      <c r="A34" s="386" t="s">
        <v>473</v>
      </c>
      <c r="B34" s="387"/>
      <c r="C34" s="394"/>
      <c r="E34" s="594"/>
    </row>
    <row r="35" spans="1:5">
      <c r="A35" s="413">
        <v>20</v>
      </c>
      <c r="B35" s="414" t="s">
        <v>474</v>
      </c>
      <c r="C35" s="404">
        <v>207916637.90359998</v>
      </c>
      <c r="E35" s="594"/>
    </row>
    <row r="36" spans="1:5">
      <c r="A36" s="409">
        <v>21</v>
      </c>
      <c r="B36" s="410" t="s">
        <v>475</v>
      </c>
      <c r="C36" s="404">
        <v>1528773290.9867072</v>
      </c>
      <c r="E36" s="594"/>
    </row>
    <row r="37" spans="1:5">
      <c r="A37" s="386" t="s">
        <v>476</v>
      </c>
      <c r="B37" s="387"/>
      <c r="C37" s="394"/>
      <c r="E37" s="594"/>
    </row>
    <row r="38" spans="1:5">
      <c r="A38" s="409">
        <v>22</v>
      </c>
      <c r="B38" s="410" t="s">
        <v>476</v>
      </c>
      <c r="C38" s="530">
        <v>0.13600227000918205</v>
      </c>
      <c r="E38" s="594"/>
    </row>
    <row r="39" spans="1:5">
      <c r="A39" s="386" t="s">
        <v>477</v>
      </c>
      <c r="B39" s="387"/>
      <c r="C39" s="394"/>
      <c r="E39" s="594"/>
    </row>
    <row r="40" spans="1:5">
      <c r="A40" s="415" t="s">
        <v>478</v>
      </c>
      <c r="B40" s="396" t="s">
        <v>479</v>
      </c>
      <c r="C40" s="412"/>
      <c r="E40" s="594"/>
    </row>
    <row r="41" spans="1:5" ht="24">
      <c r="A41" s="416" t="s">
        <v>480</v>
      </c>
      <c r="B41" s="390" t="s">
        <v>481</v>
      </c>
      <c r="C41" s="412"/>
      <c r="E41" s="59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M25" sqref="M25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32</v>
      </c>
      <c r="B1" s="3" t="s">
        <v>484</v>
      </c>
    </row>
    <row r="2" spans="1:8">
      <c r="A2" s="2" t="s">
        <v>33</v>
      </c>
      <c r="B2" s="463">
        <v>43465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143</v>
      </c>
      <c r="B4" s="10" t="s">
        <v>142</v>
      </c>
      <c r="C4" s="10"/>
      <c r="D4" s="10"/>
      <c r="E4" s="10"/>
      <c r="F4" s="10"/>
      <c r="G4" s="10"/>
      <c r="H4" s="8"/>
    </row>
    <row r="5" spans="1:8">
      <c r="A5" s="11" t="s">
        <v>8</v>
      </c>
      <c r="B5" s="12"/>
      <c r="C5" s="437">
        <v>43435</v>
      </c>
      <c r="D5" s="438">
        <v>43344</v>
      </c>
      <c r="E5" s="438">
        <v>43252</v>
      </c>
      <c r="F5" s="438">
        <v>43160</v>
      </c>
      <c r="G5" s="439">
        <v>43070</v>
      </c>
    </row>
    <row r="6" spans="1:8">
      <c r="B6" s="229" t="s">
        <v>141</v>
      </c>
      <c r="C6" s="321"/>
      <c r="D6" s="321"/>
      <c r="E6" s="321"/>
      <c r="F6" s="321"/>
      <c r="G6" s="346"/>
    </row>
    <row r="7" spans="1:8">
      <c r="A7" s="13"/>
      <c r="B7" s="230" t="s">
        <v>135</v>
      </c>
      <c r="C7" s="321"/>
      <c r="D7" s="321"/>
      <c r="E7" s="321"/>
      <c r="F7" s="321"/>
      <c r="G7" s="346"/>
    </row>
    <row r="8" spans="1:8" ht="15">
      <c r="A8" s="379">
        <v>1</v>
      </c>
      <c r="B8" s="14" t="s">
        <v>140</v>
      </c>
      <c r="C8" s="440">
        <v>207916637.90359998</v>
      </c>
      <c r="D8" s="441">
        <v>196327317.77559999</v>
      </c>
      <c r="E8" s="441">
        <v>188528761.14989999</v>
      </c>
      <c r="F8" s="441">
        <v>182766871.02289999</v>
      </c>
      <c r="G8" s="442">
        <v>175637524.36879998</v>
      </c>
    </row>
    <row r="9" spans="1:8" ht="15">
      <c r="A9" s="379">
        <v>2</v>
      </c>
      <c r="B9" s="14" t="s">
        <v>139</v>
      </c>
      <c r="C9" s="440">
        <v>207916637.90359998</v>
      </c>
      <c r="D9" s="441">
        <v>196327317.77559999</v>
      </c>
      <c r="E9" s="441">
        <v>188528761.14989999</v>
      </c>
      <c r="F9" s="441">
        <v>182766871.02289999</v>
      </c>
      <c r="G9" s="442">
        <v>175637524.36879998</v>
      </c>
    </row>
    <row r="10" spans="1:8" ht="15">
      <c r="A10" s="379">
        <v>3</v>
      </c>
      <c r="B10" s="14" t="s">
        <v>138</v>
      </c>
      <c r="C10" s="440">
        <v>221980553.73650903</v>
      </c>
      <c r="D10" s="441">
        <v>209132513.19832939</v>
      </c>
      <c r="E10" s="441">
        <v>199865409.81702045</v>
      </c>
      <c r="F10" s="441">
        <v>193384593.5121879</v>
      </c>
      <c r="G10" s="442">
        <v>187027071.78634802</v>
      </c>
    </row>
    <row r="11" spans="1:8" ht="15">
      <c r="A11" s="380"/>
      <c r="B11" s="229" t="s">
        <v>137</v>
      </c>
      <c r="C11" s="443"/>
      <c r="D11" s="443"/>
      <c r="E11" s="443"/>
      <c r="F11" s="443"/>
      <c r="G11" s="444"/>
    </row>
    <row r="12" spans="1:8" ht="15" customHeight="1">
      <c r="A12" s="379">
        <v>4</v>
      </c>
      <c r="B12" s="14" t="s">
        <v>270</v>
      </c>
      <c r="C12" s="445">
        <v>1215027400.8410754</v>
      </c>
      <c r="D12" s="441">
        <v>1113866214.8477025</v>
      </c>
      <c r="E12" s="441">
        <v>997805918.02298629</v>
      </c>
      <c r="F12" s="441">
        <v>941793246.47983563</v>
      </c>
      <c r="G12" s="442">
        <v>980272025</v>
      </c>
    </row>
    <row r="13" spans="1:8" ht="15">
      <c r="A13" s="380"/>
      <c r="B13" s="229" t="s">
        <v>136</v>
      </c>
      <c r="C13" s="321"/>
      <c r="D13" s="321"/>
      <c r="E13" s="321"/>
      <c r="F13" s="321"/>
      <c r="G13" s="346"/>
    </row>
    <row r="14" spans="1:8" s="15" customFormat="1" ht="15">
      <c r="A14" s="379"/>
      <c r="B14" s="230" t="s">
        <v>135</v>
      </c>
      <c r="C14" s="446"/>
      <c r="D14" s="447"/>
      <c r="E14" s="447"/>
      <c r="F14" s="447"/>
      <c r="G14" s="448"/>
    </row>
    <row r="15" spans="1:8" ht="15">
      <c r="A15" s="381">
        <v>5</v>
      </c>
      <c r="B15" s="14" t="str">
        <f>"Common equity Tier 1 ratio &gt;="&amp;'9.1. Capital Requirements'!C19*100&amp;"%"</f>
        <v>Common equity Tier 1 ratio &gt;=8.92633107630048%</v>
      </c>
      <c r="C15" s="449">
        <v>0.17112094571667633</v>
      </c>
      <c r="D15" s="450">
        <v>0.17625753897423271</v>
      </c>
      <c r="E15" s="450">
        <v>0.18894331827921357</v>
      </c>
      <c r="F15" s="450">
        <v>0.19406262649050876</v>
      </c>
      <c r="G15" s="451">
        <v>0.1792</v>
      </c>
    </row>
    <row r="16" spans="1:8" ht="15" customHeight="1">
      <c r="A16" s="381">
        <v>6</v>
      </c>
      <c r="B16" s="14" t="str">
        <f>"Tier 1 ratio &gt;="&amp;'9.1. Capital Requirements'!C20*100&amp;"%"</f>
        <v>Tier 1 ratio &gt;=11.0764594697969%</v>
      </c>
      <c r="C16" s="449">
        <v>0.17112094571667633</v>
      </c>
      <c r="D16" s="450">
        <v>0.17625753897423271</v>
      </c>
      <c r="E16" s="450">
        <v>0.18894331827921357</v>
      </c>
      <c r="F16" s="450">
        <v>0.19406262649050876</v>
      </c>
      <c r="G16" s="451">
        <v>0.1792</v>
      </c>
    </row>
    <row r="17" spans="1:7" ht="15">
      <c r="A17" s="381">
        <v>7</v>
      </c>
      <c r="B17" s="14" t="str">
        <f>"Total Regulatory Capital ratio &gt;="&amp;'9.1. Capital Requirements'!C21*100&amp;"%"</f>
        <v>Total Regulatory Capital ratio &gt;=16.7674186970398%</v>
      </c>
      <c r="C17" s="449">
        <v>0.18269592404487994</v>
      </c>
      <c r="D17" s="450">
        <v>0.1877537090277254</v>
      </c>
      <c r="E17" s="450">
        <v>0.20030489517743688</v>
      </c>
      <c r="F17" s="450">
        <v>0.20533656854623494</v>
      </c>
      <c r="G17" s="451">
        <v>0.1908</v>
      </c>
    </row>
    <row r="18" spans="1:7" ht="15">
      <c r="A18" s="380"/>
      <c r="B18" s="231" t="s">
        <v>134</v>
      </c>
      <c r="C18" s="452"/>
      <c r="D18" s="452"/>
      <c r="E18" s="452"/>
      <c r="F18" s="452"/>
      <c r="G18" s="453"/>
    </row>
    <row r="19" spans="1:7" ht="15" customHeight="1">
      <c r="A19" s="382">
        <v>8</v>
      </c>
      <c r="B19" s="14" t="s">
        <v>133</v>
      </c>
      <c r="C19" s="454">
        <v>7.8368089387850878E-2</v>
      </c>
      <c r="D19" s="455">
        <v>7.8104187589757165E-2</v>
      </c>
      <c r="E19" s="455">
        <v>7.7036901215072812E-2</v>
      </c>
      <c r="F19" s="455">
        <v>7.566441192540542E-2</v>
      </c>
      <c r="G19" s="456">
        <v>7.4946567079218665E-2</v>
      </c>
    </row>
    <row r="20" spans="1:7" ht="15">
      <c r="A20" s="382">
        <v>9</v>
      </c>
      <c r="B20" s="14" t="s">
        <v>132</v>
      </c>
      <c r="C20" s="454">
        <v>3.5090610937669693E-2</v>
      </c>
      <c r="D20" s="455">
        <v>3.4366168971105143E-2</v>
      </c>
      <c r="E20" s="455">
        <v>3.3245239096760554E-2</v>
      </c>
      <c r="F20" s="455">
        <v>3.2079929684506549E-2</v>
      </c>
      <c r="G20" s="456">
        <v>3.2015414467720368E-2</v>
      </c>
    </row>
    <row r="21" spans="1:7" ht="15">
      <c r="A21" s="382">
        <v>10</v>
      </c>
      <c r="B21" s="14" t="s">
        <v>131</v>
      </c>
      <c r="C21" s="454">
        <v>3.1461724552654641E-2</v>
      </c>
      <c r="D21" s="455">
        <v>3.3852072924763985E-2</v>
      </c>
      <c r="E21" s="455">
        <v>3.4335787043946166E-2</v>
      </c>
      <c r="F21" s="455">
        <v>3.3294769218199322E-2</v>
      </c>
      <c r="G21" s="456">
        <v>3.3342641126735101E-2</v>
      </c>
    </row>
    <row r="22" spans="1:7" ht="15">
      <c r="A22" s="382">
        <v>11</v>
      </c>
      <c r="B22" s="14" t="s">
        <v>130</v>
      </c>
      <c r="C22" s="454">
        <v>4.3277478450181192E-2</v>
      </c>
      <c r="D22" s="455">
        <v>4.3738018618652022E-2</v>
      </c>
      <c r="E22" s="455">
        <v>4.3791662118312258E-2</v>
      </c>
      <c r="F22" s="455">
        <v>4.3584482240898864E-2</v>
      </c>
      <c r="G22" s="456">
        <v>4.2931152611498304E-2</v>
      </c>
    </row>
    <row r="23" spans="1:7" ht="15">
      <c r="A23" s="382">
        <v>12</v>
      </c>
      <c r="B23" s="14" t="s">
        <v>275</v>
      </c>
      <c r="C23" s="454">
        <v>2.865169487050399E-2</v>
      </c>
      <c r="D23" s="455">
        <v>2.6187202272136337E-2</v>
      </c>
      <c r="E23" s="455">
        <v>2.7310911771382874E-2</v>
      </c>
      <c r="F23" s="455">
        <v>2.4906213690861573E-2</v>
      </c>
      <c r="G23" s="456">
        <v>1.9064739246717925E-2</v>
      </c>
    </row>
    <row r="24" spans="1:7" ht="15">
      <c r="A24" s="382">
        <v>13</v>
      </c>
      <c r="B24" s="14" t="s">
        <v>276</v>
      </c>
      <c r="C24" s="454">
        <v>0.17643253083622418</v>
      </c>
      <c r="D24" s="455">
        <v>0.15969965531778549</v>
      </c>
      <c r="E24" s="455">
        <v>0.16548233279919716</v>
      </c>
      <c r="F24" s="455">
        <v>0.15174898298464098</v>
      </c>
      <c r="G24" s="456">
        <v>0.11042273274816664</v>
      </c>
    </row>
    <row r="25" spans="1:7" ht="15">
      <c r="A25" s="380"/>
      <c r="B25" s="231" t="s">
        <v>355</v>
      </c>
      <c r="C25" s="452"/>
      <c r="D25" s="452"/>
      <c r="E25" s="452"/>
      <c r="F25" s="452"/>
      <c r="G25" s="453"/>
    </row>
    <row r="26" spans="1:7" ht="15">
      <c r="A26" s="382">
        <v>14</v>
      </c>
      <c r="B26" s="14" t="s">
        <v>129</v>
      </c>
      <c r="C26" s="454">
        <v>3.7616392189984187E-2</v>
      </c>
      <c r="D26" s="455">
        <v>4.3636169586635083E-2</v>
      </c>
      <c r="E26" s="455">
        <v>4.3635759723426877E-2</v>
      </c>
      <c r="F26" s="455">
        <v>4.4231936387589578E-2</v>
      </c>
      <c r="G26" s="456">
        <v>4.0202410089652238E-2</v>
      </c>
    </row>
    <row r="27" spans="1:7" ht="15" customHeight="1">
      <c r="A27" s="382">
        <v>15</v>
      </c>
      <c r="B27" s="14" t="s">
        <v>128</v>
      </c>
      <c r="C27" s="454">
        <v>3.7622163075962334E-2</v>
      </c>
      <c r="D27" s="455">
        <v>4.1995041136196044E-2</v>
      </c>
      <c r="E27" s="455">
        <v>4.4171314808724299E-2</v>
      </c>
      <c r="F27" s="455">
        <v>4.4542014960707595E-2</v>
      </c>
      <c r="G27" s="456">
        <v>4.2572897270066808E-2</v>
      </c>
    </row>
    <row r="28" spans="1:7" ht="15">
      <c r="A28" s="382">
        <v>16</v>
      </c>
      <c r="B28" s="14" t="s">
        <v>127</v>
      </c>
      <c r="C28" s="454">
        <v>0.6305399913877463</v>
      </c>
      <c r="D28" s="455">
        <v>0.65689633506682654</v>
      </c>
      <c r="E28" s="455">
        <v>0.63930391514887086</v>
      </c>
      <c r="F28" s="455">
        <v>0.67932930734375485</v>
      </c>
      <c r="G28" s="456">
        <v>0.70244671712382811</v>
      </c>
    </row>
    <row r="29" spans="1:7" ht="15" customHeight="1">
      <c r="A29" s="382">
        <v>17</v>
      </c>
      <c r="B29" s="14" t="s">
        <v>126</v>
      </c>
      <c r="C29" s="454">
        <v>0.57228772317317134</v>
      </c>
      <c r="D29" s="455">
        <v>0.57520453523023041</v>
      </c>
      <c r="E29" s="455">
        <v>0.58203727548934747</v>
      </c>
      <c r="F29" s="455">
        <v>0.59843618708836344</v>
      </c>
      <c r="G29" s="456">
        <v>0.63640000777086259</v>
      </c>
    </row>
    <row r="30" spans="1:7" ht="15">
      <c r="A30" s="382">
        <v>18</v>
      </c>
      <c r="B30" s="14" t="s">
        <v>125</v>
      </c>
      <c r="C30" s="454">
        <v>0.16269619276535946</v>
      </c>
      <c r="D30" s="455">
        <v>0.12094314630074871</v>
      </c>
      <c r="E30" s="455">
        <v>-9.3635834371846459E-4</v>
      </c>
      <c r="F30" s="455">
        <v>-2.7100260994307006E-2</v>
      </c>
      <c r="G30" s="456">
        <v>0.42198681516073522</v>
      </c>
    </row>
    <row r="31" spans="1:7" ht="15" customHeight="1">
      <c r="A31" s="380"/>
      <c r="B31" s="231" t="s">
        <v>356</v>
      </c>
      <c r="C31" s="452"/>
      <c r="D31" s="452"/>
      <c r="E31" s="452"/>
      <c r="F31" s="452"/>
      <c r="G31" s="453"/>
    </row>
    <row r="32" spans="1:7" ht="15" customHeight="1">
      <c r="A32" s="382">
        <v>19</v>
      </c>
      <c r="B32" s="14" t="s">
        <v>124</v>
      </c>
      <c r="C32" s="457">
        <v>0.30380043698047682</v>
      </c>
      <c r="D32" s="458">
        <v>0.22216798637936463</v>
      </c>
      <c r="E32" s="458">
        <v>0.28986743013800187</v>
      </c>
      <c r="F32" s="458">
        <v>0.27255043114327254</v>
      </c>
      <c r="G32" s="459">
        <v>0.33062383764990216</v>
      </c>
    </row>
    <row r="33" spans="1:7" ht="15" customHeight="1">
      <c r="A33" s="382">
        <v>20</v>
      </c>
      <c r="B33" s="14" t="s">
        <v>123</v>
      </c>
      <c r="C33" s="457">
        <v>0.69731021771532631</v>
      </c>
      <c r="D33" s="458">
        <v>0.70479456578578514</v>
      </c>
      <c r="E33" s="458">
        <v>0.72674256958572669</v>
      </c>
      <c r="F33" s="458">
        <v>0.74880719803003681</v>
      </c>
      <c r="G33" s="459">
        <v>0.77702373638695932</v>
      </c>
    </row>
    <row r="34" spans="1:7" ht="15" customHeight="1">
      <c r="A34" s="382">
        <v>21</v>
      </c>
      <c r="B34" s="14" t="s">
        <v>122</v>
      </c>
      <c r="C34" s="457">
        <v>0.26597819226064201</v>
      </c>
      <c r="D34" s="458">
        <v>0.19301396396115966</v>
      </c>
      <c r="E34" s="458">
        <v>0.20938541124840987</v>
      </c>
      <c r="F34" s="458">
        <v>0.20475561258242744</v>
      </c>
      <c r="G34" s="459">
        <v>0.31950991449381555</v>
      </c>
    </row>
    <row r="35" spans="1:7" ht="15" customHeight="1">
      <c r="A35" s="383"/>
      <c r="B35" s="231" t="s">
        <v>399</v>
      </c>
      <c r="C35" s="321"/>
      <c r="D35" s="321"/>
      <c r="E35" s="321"/>
      <c r="F35" s="321"/>
      <c r="G35" s="346"/>
    </row>
    <row r="36" spans="1:7" ht="15">
      <c r="A36" s="382">
        <v>22</v>
      </c>
      <c r="B36" s="14" t="s">
        <v>382</v>
      </c>
      <c r="C36" s="16">
        <v>385346440.77729994</v>
      </c>
      <c r="D36" s="17">
        <v>272594785.56492501</v>
      </c>
      <c r="E36" s="17">
        <v>307246026.69032496</v>
      </c>
      <c r="F36" s="17">
        <v>284074433.26709998</v>
      </c>
      <c r="G36" s="18">
        <v>364002821.09360003</v>
      </c>
    </row>
    <row r="37" spans="1:7" ht="15" customHeight="1">
      <c r="A37" s="382">
        <v>23</v>
      </c>
      <c r="B37" s="14" t="s">
        <v>394</v>
      </c>
      <c r="C37" s="16">
        <v>225044412.07161105</v>
      </c>
      <c r="D37" s="17">
        <v>201578254.99856251</v>
      </c>
      <c r="E37" s="17">
        <v>240418527.33692402</v>
      </c>
      <c r="F37" s="17">
        <v>211179840.64003697</v>
      </c>
      <c r="G37" s="18">
        <v>256930199.31259182</v>
      </c>
    </row>
    <row r="38" spans="1:7" ht="15.75" thickBot="1">
      <c r="A38" s="384">
        <v>24</v>
      </c>
      <c r="B38" s="232" t="s">
        <v>383</v>
      </c>
      <c r="C38" s="460">
        <v>1.7123128596264787</v>
      </c>
      <c r="D38" s="461">
        <v>1.3523025366345638</v>
      </c>
      <c r="E38" s="461">
        <v>1.2779631840093109</v>
      </c>
      <c r="F38" s="461">
        <v>1.3451777991977665</v>
      </c>
      <c r="G38" s="462">
        <v>1.4167381727312611</v>
      </c>
    </row>
    <row r="39" spans="1:7">
      <c r="A39" s="19"/>
    </row>
    <row r="40" spans="1:7">
      <c r="B40" s="312"/>
    </row>
    <row r="41" spans="1:7" ht="51">
      <c r="B41" s="312" t="s">
        <v>398</v>
      </c>
    </row>
    <row r="43" spans="1:7">
      <c r="B43" s="3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18" activePane="bottomRight" state="frozen"/>
      <selection activeCell="B9" sqref="B9"/>
      <selection pane="topRight" activeCell="B9" sqref="B9"/>
      <selection pane="bottomLeft" activeCell="B9" sqref="B9"/>
      <selection pane="bottomRight" activeCell="K26" sqref="K26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32</v>
      </c>
      <c r="B1" s="4" t="str">
        <f>'Info '!C2</f>
        <v>JSC "BasisBank"</v>
      </c>
    </row>
    <row r="2" spans="1:8">
      <c r="A2" s="2" t="s">
        <v>33</v>
      </c>
      <c r="B2" s="490">
        <v>43465</v>
      </c>
    </row>
    <row r="3" spans="1:8">
      <c r="A3" s="2"/>
    </row>
    <row r="4" spans="1:8" ht="15" thickBot="1">
      <c r="A4" s="20" t="s">
        <v>34</v>
      </c>
      <c r="B4" s="21" t="s">
        <v>35</v>
      </c>
      <c r="C4" s="20"/>
      <c r="D4" s="22"/>
      <c r="E4" s="22"/>
      <c r="F4" s="23"/>
      <c r="G4" s="23"/>
      <c r="H4" s="24" t="s">
        <v>75</v>
      </c>
    </row>
    <row r="5" spans="1:8">
      <c r="A5" s="25"/>
      <c r="B5" s="26"/>
      <c r="C5" s="535" t="s">
        <v>70</v>
      </c>
      <c r="D5" s="536"/>
      <c r="E5" s="537"/>
      <c r="F5" s="535" t="s">
        <v>74</v>
      </c>
      <c r="G5" s="536"/>
      <c r="H5" s="538"/>
    </row>
    <row r="6" spans="1:8">
      <c r="A6" s="27" t="s">
        <v>8</v>
      </c>
      <c r="B6" s="28" t="s">
        <v>36</v>
      </c>
      <c r="C6" s="29" t="s">
        <v>71</v>
      </c>
      <c r="D6" s="29" t="s">
        <v>72</v>
      </c>
      <c r="E6" s="29" t="s">
        <v>73</v>
      </c>
      <c r="F6" s="29" t="s">
        <v>71</v>
      </c>
      <c r="G6" s="29" t="s">
        <v>72</v>
      </c>
      <c r="H6" s="30" t="s">
        <v>73</v>
      </c>
    </row>
    <row r="7" spans="1:8">
      <c r="A7" s="27">
        <v>1</v>
      </c>
      <c r="B7" s="31" t="s">
        <v>37</v>
      </c>
      <c r="C7" s="32">
        <v>15916983.6</v>
      </c>
      <c r="D7" s="32">
        <v>16965491.350400001</v>
      </c>
      <c r="E7" s="33">
        <v>32882474.950400002</v>
      </c>
      <c r="F7" s="34">
        <v>13466564.35</v>
      </c>
      <c r="G7" s="35">
        <v>17981243.715599999</v>
      </c>
      <c r="H7" s="36">
        <v>31447808.0656</v>
      </c>
    </row>
    <row r="8" spans="1:8">
      <c r="A8" s="27">
        <v>2</v>
      </c>
      <c r="B8" s="31" t="s">
        <v>38</v>
      </c>
      <c r="C8" s="32">
        <v>31775104.329999998</v>
      </c>
      <c r="D8" s="32">
        <v>170451123.14309999</v>
      </c>
      <c r="E8" s="33">
        <v>202226227.47310001</v>
      </c>
      <c r="F8" s="34">
        <v>15049681.92</v>
      </c>
      <c r="G8" s="35">
        <v>143643443.058</v>
      </c>
      <c r="H8" s="36">
        <v>158693124.97799999</v>
      </c>
    </row>
    <row r="9" spans="1:8">
      <c r="A9" s="27">
        <v>3</v>
      </c>
      <c r="B9" s="31" t="s">
        <v>39</v>
      </c>
      <c r="C9" s="32">
        <v>1206958.51</v>
      </c>
      <c r="D9" s="32">
        <v>65809613.311099999</v>
      </c>
      <c r="E9" s="33">
        <v>67016571.821099997</v>
      </c>
      <c r="F9" s="34">
        <v>404976.5</v>
      </c>
      <c r="G9" s="35">
        <v>81304580.94160001</v>
      </c>
      <c r="H9" s="36">
        <v>81709557.44160001</v>
      </c>
    </row>
    <row r="10" spans="1:8">
      <c r="A10" s="27">
        <v>4</v>
      </c>
      <c r="B10" s="31" t="s">
        <v>40</v>
      </c>
      <c r="C10" s="32">
        <v>0</v>
      </c>
      <c r="D10" s="32">
        <v>0</v>
      </c>
      <c r="E10" s="33">
        <v>0</v>
      </c>
      <c r="F10" s="34">
        <v>0</v>
      </c>
      <c r="G10" s="35">
        <v>0</v>
      </c>
      <c r="H10" s="36">
        <v>0</v>
      </c>
    </row>
    <row r="11" spans="1:8">
      <c r="A11" s="27">
        <v>5</v>
      </c>
      <c r="B11" s="31" t="s">
        <v>41</v>
      </c>
      <c r="C11" s="32">
        <v>172524654.21999997</v>
      </c>
      <c r="D11" s="32">
        <v>0</v>
      </c>
      <c r="E11" s="33">
        <v>172524654.21999997</v>
      </c>
      <c r="F11" s="34">
        <v>141586513.81</v>
      </c>
      <c r="G11" s="35">
        <v>0</v>
      </c>
      <c r="H11" s="36">
        <v>141586513.81</v>
      </c>
    </row>
    <row r="12" spans="1:8">
      <c r="A12" s="27">
        <v>6.1</v>
      </c>
      <c r="B12" s="37" t="s">
        <v>42</v>
      </c>
      <c r="C12" s="32">
        <v>337892802.23000002</v>
      </c>
      <c r="D12" s="32">
        <v>576665727.39049995</v>
      </c>
      <c r="E12" s="33">
        <v>914558529.62049997</v>
      </c>
      <c r="F12" s="34">
        <v>234050730.16</v>
      </c>
      <c r="G12" s="35">
        <v>552533534.33759999</v>
      </c>
      <c r="H12" s="36">
        <v>786584264.49759996</v>
      </c>
    </row>
    <row r="13" spans="1:8">
      <c r="A13" s="27">
        <v>6.2</v>
      </c>
      <c r="B13" s="37" t="s">
        <v>43</v>
      </c>
      <c r="C13" s="32">
        <v>-9500795.8363329805</v>
      </c>
      <c r="D13" s="32">
        <v>-24906874.3075618</v>
      </c>
      <c r="E13" s="33">
        <v>-34407670.143894777</v>
      </c>
      <c r="F13" s="34">
        <v>-6292261.6642582798</v>
      </c>
      <c r="G13" s="35">
        <v>-27194909.422449101</v>
      </c>
      <c r="H13" s="36">
        <v>-33487171.08670738</v>
      </c>
    </row>
    <row r="14" spans="1:8">
      <c r="A14" s="27">
        <v>6</v>
      </c>
      <c r="B14" s="31" t="s">
        <v>44</v>
      </c>
      <c r="C14" s="33">
        <v>328392006.39366704</v>
      </c>
      <c r="D14" s="33">
        <v>551758853.08293819</v>
      </c>
      <c r="E14" s="33">
        <v>880150859.47660518</v>
      </c>
      <c r="F14" s="33">
        <v>227758468.49574172</v>
      </c>
      <c r="G14" s="33">
        <v>525338624.91515088</v>
      </c>
      <c r="H14" s="36">
        <v>753097093.41089261</v>
      </c>
    </row>
    <row r="15" spans="1:8">
      <c r="A15" s="27">
        <v>7</v>
      </c>
      <c r="B15" s="31" t="s">
        <v>45</v>
      </c>
      <c r="C15" s="32">
        <v>5529698.6600000001</v>
      </c>
      <c r="D15" s="32">
        <v>2716440.1574999997</v>
      </c>
      <c r="E15" s="33">
        <v>8246138.8174999999</v>
      </c>
      <c r="F15" s="34">
        <v>3884786.8399999994</v>
      </c>
      <c r="G15" s="35">
        <v>2651703.6712999996</v>
      </c>
      <c r="H15" s="36">
        <v>6536490.5112999994</v>
      </c>
    </row>
    <row r="16" spans="1:8">
      <c r="A16" s="27">
        <v>8</v>
      </c>
      <c r="B16" s="31" t="s">
        <v>203</v>
      </c>
      <c r="C16" s="32">
        <v>8909284.6730000004</v>
      </c>
      <c r="D16" s="32">
        <v>0</v>
      </c>
      <c r="E16" s="33">
        <v>8909284.6730000004</v>
      </c>
      <c r="F16" s="34">
        <v>5440009.8060000008</v>
      </c>
      <c r="G16" s="35">
        <v>0</v>
      </c>
      <c r="H16" s="36">
        <v>5440009.8060000008</v>
      </c>
    </row>
    <row r="17" spans="1:8">
      <c r="A17" s="27">
        <v>9</v>
      </c>
      <c r="B17" s="31" t="s">
        <v>46</v>
      </c>
      <c r="C17" s="32">
        <v>6362704.6600000001</v>
      </c>
      <c r="D17" s="32">
        <v>0</v>
      </c>
      <c r="E17" s="33">
        <v>6362704.6600000001</v>
      </c>
      <c r="F17" s="34">
        <v>4362704.66</v>
      </c>
      <c r="G17" s="35">
        <v>0</v>
      </c>
      <c r="H17" s="36">
        <v>4362704.66</v>
      </c>
    </row>
    <row r="18" spans="1:8">
      <c r="A18" s="27">
        <v>10</v>
      </c>
      <c r="B18" s="31" t="s">
        <v>47</v>
      </c>
      <c r="C18" s="32">
        <v>28000237</v>
      </c>
      <c r="D18" s="32">
        <v>0</v>
      </c>
      <c r="E18" s="33">
        <v>28000237</v>
      </c>
      <c r="F18" s="34">
        <v>23148755.699999999</v>
      </c>
      <c r="G18" s="35">
        <v>0</v>
      </c>
      <c r="H18" s="36">
        <v>23148755.699999999</v>
      </c>
    </row>
    <row r="19" spans="1:8">
      <c r="A19" s="27">
        <v>11</v>
      </c>
      <c r="B19" s="31" t="s">
        <v>48</v>
      </c>
      <c r="C19" s="32">
        <v>5176289.2711999994</v>
      </c>
      <c r="D19" s="32">
        <v>187022.76850799998</v>
      </c>
      <c r="E19" s="33">
        <v>5363312.0397079997</v>
      </c>
      <c r="F19" s="34">
        <v>5598428.5751999998</v>
      </c>
      <c r="G19" s="35">
        <v>428193.11732999998</v>
      </c>
      <c r="H19" s="36">
        <v>6026621.6925299997</v>
      </c>
    </row>
    <row r="20" spans="1:8">
      <c r="A20" s="27">
        <v>12</v>
      </c>
      <c r="B20" s="39" t="s">
        <v>49</v>
      </c>
      <c r="C20" s="33">
        <v>603793921.31786704</v>
      </c>
      <c r="D20" s="33">
        <v>807888543.81354618</v>
      </c>
      <c r="E20" s="33">
        <v>1411682465.1314132</v>
      </c>
      <c r="F20" s="33">
        <v>440700890.65694177</v>
      </c>
      <c r="G20" s="33">
        <v>771347789.41898084</v>
      </c>
      <c r="H20" s="36">
        <v>1212048680.0759225</v>
      </c>
    </row>
    <row r="21" spans="1:8">
      <c r="A21" s="27"/>
      <c r="B21" s="28" t="s">
        <v>50</v>
      </c>
      <c r="C21" s="40"/>
      <c r="D21" s="40"/>
      <c r="E21" s="40"/>
      <c r="F21" s="41"/>
      <c r="G21" s="42"/>
      <c r="H21" s="43"/>
    </row>
    <row r="22" spans="1:8">
      <c r="A22" s="27">
        <v>13</v>
      </c>
      <c r="B22" s="31" t="s">
        <v>51</v>
      </c>
      <c r="C22" s="32">
        <v>1144.46</v>
      </c>
      <c r="D22" s="32">
        <v>50146300</v>
      </c>
      <c r="E22" s="33">
        <v>50147444.460000001</v>
      </c>
      <c r="F22" s="34">
        <v>14001144.460000001</v>
      </c>
      <c r="G22" s="35">
        <v>15954620.315400001</v>
      </c>
      <c r="H22" s="36">
        <v>29955764.775400002</v>
      </c>
    </row>
    <row r="23" spans="1:8">
      <c r="A23" s="27">
        <v>14</v>
      </c>
      <c r="B23" s="31" t="s">
        <v>52</v>
      </c>
      <c r="C23" s="32">
        <v>127428298.78999999</v>
      </c>
      <c r="D23" s="32">
        <v>106485263.16860001</v>
      </c>
      <c r="E23" s="33">
        <v>233913561.95859998</v>
      </c>
      <c r="F23" s="34">
        <v>79713776.390000001</v>
      </c>
      <c r="G23" s="35">
        <v>112187911.14809999</v>
      </c>
      <c r="H23" s="36">
        <v>191901687.5381</v>
      </c>
    </row>
    <row r="24" spans="1:8">
      <c r="A24" s="27">
        <v>15</v>
      </c>
      <c r="B24" s="31" t="s">
        <v>53</v>
      </c>
      <c r="C24" s="32">
        <v>45960313.789999999</v>
      </c>
      <c r="D24" s="32">
        <v>95602874.373099998</v>
      </c>
      <c r="E24" s="33">
        <v>141563188.1631</v>
      </c>
      <c r="F24" s="34">
        <v>51426159.369999997</v>
      </c>
      <c r="G24" s="35">
        <v>143933723.22529998</v>
      </c>
      <c r="H24" s="36">
        <v>195359882.59529999</v>
      </c>
    </row>
    <row r="25" spans="1:8">
      <c r="A25" s="27">
        <v>16</v>
      </c>
      <c r="B25" s="31" t="s">
        <v>54</v>
      </c>
      <c r="C25" s="32">
        <v>100858303.58</v>
      </c>
      <c r="D25" s="32">
        <v>252425424.7378</v>
      </c>
      <c r="E25" s="33">
        <v>353283728.31779999</v>
      </c>
      <c r="F25" s="34">
        <v>41506104.450000003</v>
      </c>
      <c r="G25" s="35">
        <v>251124479.75569999</v>
      </c>
      <c r="H25" s="36">
        <v>292630584.20569998</v>
      </c>
    </row>
    <row r="26" spans="1:8">
      <c r="A26" s="27">
        <v>17</v>
      </c>
      <c r="B26" s="31" t="s">
        <v>55</v>
      </c>
      <c r="C26" s="40"/>
      <c r="D26" s="40"/>
      <c r="E26" s="33">
        <v>0</v>
      </c>
      <c r="F26" s="41"/>
      <c r="G26" s="42"/>
      <c r="H26" s="36">
        <v>0</v>
      </c>
    </row>
    <row r="27" spans="1:8">
      <c r="A27" s="27">
        <v>18</v>
      </c>
      <c r="B27" s="31" t="s">
        <v>56</v>
      </c>
      <c r="C27" s="32">
        <v>76655000</v>
      </c>
      <c r="D27" s="32">
        <v>316251743.12629998</v>
      </c>
      <c r="E27" s="33">
        <v>392906743.12629998</v>
      </c>
      <c r="F27" s="34">
        <v>30009415.030000001</v>
      </c>
      <c r="G27" s="35">
        <v>267537009.3179</v>
      </c>
      <c r="H27" s="36">
        <v>297546424.34790003</v>
      </c>
    </row>
    <row r="28" spans="1:8">
      <c r="A28" s="27">
        <v>19</v>
      </c>
      <c r="B28" s="31" t="s">
        <v>57</v>
      </c>
      <c r="C28" s="32">
        <v>1206403.7800000003</v>
      </c>
      <c r="D28" s="32">
        <v>7997093.2127999999</v>
      </c>
      <c r="E28" s="33">
        <v>9203496.9928000011</v>
      </c>
      <c r="F28" s="34">
        <v>680360.77</v>
      </c>
      <c r="G28" s="35">
        <v>6845784.0673000002</v>
      </c>
      <c r="H28" s="36">
        <v>7526144.8373000007</v>
      </c>
    </row>
    <row r="29" spans="1:8">
      <c r="A29" s="27">
        <v>20</v>
      </c>
      <c r="B29" s="31" t="s">
        <v>58</v>
      </c>
      <c r="C29" s="32">
        <v>8923496.1603157595</v>
      </c>
      <c r="D29" s="32">
        <v>2807424.83466818</v>
      </c>
      <c r="E29" s="33">
        <v>11730920.994983939</v>
      </c>
      <c r="F29" s="34">
        <v>11648164.11981428</v>
      </c>
      <c r="G29" s="35">
        <v>379780.92225880001</v>
      </c>
      <c r="H29" s="36">
        <v>12027945.04207308</v>
      </c>
    </row>
    <row r="30" spans="1:8">
      <c r="A30" s="27">
        <v>21</v>
      </c>
      <c r="B30" s="31" t="s">
        <v>59</v>
      </c>
      <c r="C30" s="32">
        <v>0</v>
      </c>
      <c r="D30" s="32">
        <v>0</v>
      </c>
      <c r="E30" s="33">
        <v>0</v>
      </c>
      <c r="F30" s="34">
        <v>0</v>
      </c>
      <c r="G30" s="35">
        <v>0</v>
      </c>
      <c r="H30" s="36">
        <v>0</v>
      </c>
    </row>
    <row r="31" spans="1:8">
      <c r="A31" s="27">
        <v>22</v>
      </c>
      <c r="B31" s="39" t="s">
        <v>60</v>
      </c>
      <c r="C31" s="33">
        <v>361032960.56031573</v>
      </c>
      <c r="D31" s="33">
        <v>831716123.45326817</v>
      </c>
      <c r="E31" s="33">
        <v>1192749084.0135839</v>
      </c>
      <c r="F31" s="33">
        <v>228985124.58981431</v>
      </c>
      <c r="G31" s="33">
        <v>797963308.75195873</v>
      </c>
      <c r="H31" s="36">
        <v>1026948433.341773</v>
      </c>
    </row>
    <row r="32" spans="1:8">
      <c r="A32" s="27"/>
      <c r="B32" s="28" t="s">
        <v>61</v>
      </c>
      <c r="C32" s="40"/>
      <c r="D32" s="40"/>
      <c r="E32" s="32"/>
      <c r="F32" s="41"/>
      <c r="G32" s="42"/>
      <c r="H32" s="43"/>
    </row>
    <row r="33" spans="1:8">
      <c r="A33" s="27">
        <v>23</v>
      </c>
      <c r="B33" s="31" t="s">
        <v>62</v>
      </c>
      <c r="C33" s="32">
        <v>16137647</v>
      </c>
      <c r="D33" s="40">
        <v>0</v>
      </c>
      <c r="E33" s="33">
        <v>16137647</v>
      </c>
      <c r="F33" s="34">
        <v>16096897</v>
      </c>
      <c r="G33" s="42">
        <v>0</v>
      </c>
      <c r="H33" s="36">
        <v>16096897</v>
      </c>
    </row>
    <row r="34" spans="1:8">
      <c r="A34" s="27">
        <v>24</v>
      </c>
      <c r="B34" s="31" t="s">
        <v>63</v>
      </c>
      <c r="C34" s="32">
        <v>0</v>
      </c>
      <c r="D34" s="40">
        <v>0</v>
      </c>
      <c r="E34" s="33">
        <v>0</v>
      </c>
      <c r="F34" s="34">
        <v>0</v>
      </c>
      <c r="G34" s="42">
        <v>0</v>
      </c>
      <c r="H34" s="36">
        <v>0</v>
      </c>
    </row>
    <row r="35" spans="1:8">
      <c r="A35" s="27">
        <v>25</v>
      </c>
      <c r="B35" s="38" t="s">
        <v>64</v>
      </c>
      <c r="C35" s="32">
        <v>0</v>
      </c>
      <c r="D35" s="40">
        <v>0</v>
      </c>
      <c r="E35" s="33">
        <v>0</v>
      </c>
      <c r="F35" s="34">
        <v>0</v>
      </c>
      <c r="G35" s="42">
        <v>0</v>
      </c>
      <c r="H35" s="36">
        <v>0</v>
      </c>
    </row>
    <row r="36" spans="1:8">
      <c r="A36" s="27">
        <v>26</v>
      </c>
      <c r="B36" s="31" t="s">
        <v>65</v>
      </c>
      <c r="C36" s="32">
        <v>75783642.799999997</v>
      </c>
      <c r="D36" s="40">
        <v>0</v>
      </c>
      <c r="E36" s="33">
        <v>75783642.799999997</v>
      </c>
      <c r="F36" s="34">
        <v>75284047.799999997</v>
      </c>
      <c r="G36" s="42">
        <v>0</v>
      </c>
      <c r="H36" s="36">
        <v>75284047.799999997</v>
      </c>
    </row>
    <row r="37" spans="1:8">
      <c r="A37" s="27">
        <v>27</v>
      </c>
      <c r="B37" s="31" t="s">
        <v>66</v>
      </c>
      <c r="C37" s="32">
        <v>82128715.530000001</v>
      </c>
      <c r="D37" s="40">
        <v>0</v>
      </c>
      <c r="E37" s="33">
        <v>82128715.530000001</v>
      </c>
      <c r="F37" s="34">
        <v>65529804.509999998</v>
      </c>
      <c r="G37" s="42">
        <v>0</v>
      </c>
      <c r="H37" s="36">
        <v>65529804.509999998</v>
      </c>
    </row>
    <row r="38" spans="1:8">
      <c r="A38" s="27">
        <v>28</v>
      </c>
      <c r="B38" s="31" t="s">
        <v>67</v>
      </c>
      <c r="C38" s="32">
        <v>35230140.253599994</v>
      </c>
      <c r="D38" s="40">
        <v>0</v>
      </c>
      <c r="E38" s="33">
        <v>35230140.253599994</v>
      </c>
      <c r="F38" s="34">
        <v>19587842.148799993</v>
      </c>
      <c r="G38" s="42">
        <v>0</v>
      </c>
      <c r="H38" s="36">
        <v>19587842.148799993</v>
      </c>
    </row>
    <row r="39" spans="1:8">
      <c r="A39" s="27">
        <v>29</v>
      </c>
      <c r="B39" s="31" t="s">
        <v>68</v>
      </c>
      <c r="C39" s="32">
        <v>9653235.25</v>
      </c>
      <c r="D39" s="40">
        <v>0</v>
      </c>
      <c r="E39" s="33">
        <v>9653235.25</v>
      </c>
      <c r="F39" s="34">
        <v>8601655.1899999995</v>
      </c>
      <c r="G39" s="42">
        <v>0</v>
      </c>
      <c r="H39" s="36">
        <v>8601655.1899999995</v>
      </c>
    </row>
    <row r="40" spans="1:8">
      <c r="A40" s="27">
        <v>30</v>
      </c>
      <c r="B40" s="280" t="s">
        <v>271</v>
      </c>
      <c r="C40" s="32">
        <v>218933380.83359998</v>
      </c>
      <c r="D40" s="40">
        <v>0</v>
      </c>
      <c r="E40" s="33">
        <v>218933380.83359998</v>
      </c>
      <c r="F40" s="34">
        <v>185100246.64879999</v>
      </c>
      <c r="G40" s="42">
        <v>0</v>
      </c>
      <c r="H40" s="36">
        <v>185100246.64879999</v>
      </c>
    </row>
    <row r="41" spans="1:8" ht="15" thickBot="1">
      <c r="A41" s="44">
        <v>31</v>
      </c>
      <c r="B41" s="45" t="s">
        <v>69</v>
      </c>
      <c r="C41" s="46">
        <v>579966341.39391565</v>
      </c>
      <c r="D41" s="46">
        <v>831716123.45326817</v>
      </c>
      <c r="E41" s="46">
        <v>1411682464.8471837</v>
      </c>
      <c r="F41" s="46">
        <v>414085371.23861432</v>
      </c>
      <c r="G41" s="46">
        <v>797963308.75195873</v>
      </c>
      <c r="H41" s="47">
        <v>1212048679.9905729</v>
      </c>
    </row>
    <row r="43" spans="1:8">
      <c r="B43" s="48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22" activePane="bottomRight" state="frozen"/>
      <selection activeCell="B9" sqref="B9"/>
      <selection pane="topRight" activeCell="B9" sqref="B9"/>
      <selection pane="bottomLeft" activeCell="B9" sqref="B9"/>
      <selection pane="bottomRight" activeCell="I30" sqref="I30"/>
    </sheetView>
  </sheetViews>
  <sheetFormatPr defaultColWidth="9.140625" defaultRowHeight="12.75"/>
  <cols>
    <col min="1" max="1" width="9.5703125" style="4" bestFit="1" customWidth="1"/>
    <col min="2" max="2" width="77.28515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32</v>
      </c>
      <c r="B1" s="3" t="str">
        <f>'Info '!C2</f>
        <v>JSC "BasisBank"</v>
      </c>
      <c r="C1" s="3"/>
    </row>
    <row r="2" spans="1:8">
      <c r="A2" s="2" t="s">
        <v>33</v>
      </c>
      <c r="B2" s="490">
        <v>43465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0" t="s">
        <v>198</v>
      </c>
      <c r="B4" s="233" t="s">
        <v>24</v>
      </c>
      <c r="C4" s="20"/>
      <c r="D4" s="22"/>
      <c r="E4" s="22"/>
      <c r="F4" s="23"/>
      <c r="G4" s="23"/>
      <c r="H4" s="51" t="s">
        <v>75</v>
      </c>
    </row>
    <row r="5" spans="1:8">
      <c r="A5" s="52" t="s">
        <v>8</v>
      </c>
      <c r="B5" s="53"/>
      <c r="C5" s="535" t="s">
        <v>70</v>
      </c>
      <c r="D5" s="536"/>
      <c r="E5" s="537"/>
      <c r="F5" s="535" t="s">
        <v>74</v>
      </c>
      <c r="G5" s="536"/>
      <c r="H5" s="538"/>
    </row>
    <row r="6" spans="1:8">
      <c r="A6" s="54" t="s">
        <v>8</v>
      </c>
      <c r="B6" s="55"/>
      <c r="C6" s="56" t="s">
        <v>71</v>
      </c>
      <c r="D6" s="56" t="s">
        <v>72</v>
      </c>
      <c r="E6" s="56" t="s">
        <v>73</v>
      </c>
      <c r="F6" s="56" t="s">
        <v>71</v>
      </c>
      <c r="G6" s="56" t="s">
        <v>72</v>
      </c>
      <c r="H6" s="57" t="s">
        <v>73</v>
      </c>
    </row>
    <row r="7" spans="1:8">
      <c r="A7" s="58"/>
      <c r="B7" s="233" t="s">
        <v>197</v>
      </c>
      <c r="C7" s="59"/>
      <c r="D7" s="59"/>
      <c r="E7" s="59"/>
      <c r="F7" s="59"/>
      <c r="G7" s="59"/>
      <c r="H7" s="60"/>
    </row>
    <row r="8" spans="1:8">
      <c r="A8" s="58">
        <v>1</v>
      </c>
      <c r="B8" s="61" t="s">
        <v>196</v>
      </c>
      <c r="C8" s="464">
        <v>730614.78</v>
      </c>
      <c r="D8" s="464">
        <v>999770.63</v>
      </c>
      <c r="E8" s="465">
        <v>1730385.4100000001</v>
      </c>
      <c r="F8" s="464">
        <v>580253.71</v>
      </c>
      <c r="G8" s="464">
        <v>685712.69</v>
      </c>
      <c r="H8" s="466">
        <v>1265966.3999999999</v>
      </c>
    </row>
    <row r="9" spans="1:8">
      <c r="A9" s="58">
        <v>2</v>
      </c>
      <c r="B9" s="61" t="s">
        <v>195</v>
      </c>
      <c r="C9" s="467">
        <v>31870402.902199998</v>
      </c>
      <c r="D9" s="467">
        <v>44921559.680999994</v>
      </c>
      <c r="E9" s="465">
        <v>76791962.583199993</v>
      </c>
      <c r="F9" s="467">
        <v>20886422.773199998</v>
      </c>
      <c r="G9" s="467">
        <v>41439504.942999996</v>
      </c>
      <c r="H9" s="466">
        <v>62325927.716199994</v>
      </c>
    </row>
    <row r="10" spans="1:8">
      <c r="A10" s="58">
        <v>2.1</v>
      </c>
      <c r="B10" s="62" t="s">
        <v>194</v>
      </c>
      <c r="C10" s="464">
        <v>204309.96</v>
      </c>
      <c r="D10" s="464"/>
      <c r="E10" s="465">
        <v>204309.96</v>
      </c>
      <c r="F10" s="464">
        <v>323222.05969999998</v>
      </c>
      <c r="G10" s="464"/>
      <c r="H10" s="466">
        <v>323222.05969999998</v>
      </c>
    </row>
    <row r="11" spans="1:8">
      <c r="A11" s="58">
        <v>2.2000000000000002</v>
      </c>
      <c r="B11" s="62" t="s">
        <v>193</v>
      </c>
      <c r="C11" s="464">
        <v>4683741.9501</v>
      </c>
      <c r="D11" s="464">
        <v>19389913.402199998</v>
      </c>
      <c r="E11" s="465">
        <v>24073655.352299999</v>
      </c>
      <c r="F11" s="464">
        <v>4129871.6187</v>
      </c>
      <c r="G11" s="464">
        <v>16936433.3182</v>
      </c>
      <c r="H11" s="466">
        <v>21066304.936900001</v>
      </c>
    </row>
    <row r="12" spans="1:8">
      <c r="A12" s="58">
        <v>2.2999999999999998</v>
      </c>
      <c r="B12" s="62" t="s">
        <v>192</v>
      </c>
      <c r="C12" s="464">
        <v>864978.34270000004</v>
      </c>
      <c r="D12" s="464">
        <v>298347.96500000003</v>
      </c>
      <c r="E12" s="465">
        <v>1163326.3077</v>
      </c>
      <c r="F12" s="464">
        <v>747825.87719999999</v>
      </c>
      <c r="G12" s="464">
        <v>188836.61850000001</v>
      </c>
      <c r="H12" s="466">
        <v>936662.49569999997</v>
      </c>
    </row>
    <row r="13" spans="1:8">
      <c r="A13" s="58">
        <v>2.4</v>
      </c>
      <c r="B13" s="62" t="s">
        <v>191</v>
      </c>
      <c r="C13" s="464">
        <v>1039298.978</v>
      </c>
      <c r="D13" s="464">
        <v>628172.28390000004</v>
      </c>
      <c r="E13" s="465">
        <v>1667471.2619</v>
      </c>
      <c r="F13" s="464">
        <v>594763.61040000001</v>
      </c>
      <c r="G13" s="464">
        <v>841589.44</v>
      </c>
      <c r="H13" s="466">
        <v>1436353.0504000001</v>
      </c>
    </row>
    <row r="14" spans="1:8">
      <c r="A14" s="58">
        <v>2.5</v>
      </c>
      <c r="B14" s="62" t="s">
        <v>190</v>
      </c>
      <c r="C14" s="464">
        <v>1425630.1096000001</v>
      </c>
      <c r="D14" s="464">
        <v>4145458.4216</v>
      </c>
      <c r="E14" s="465">
        <v>5571088.5312000001</v>
      </c>
      <c r="F14" s="464">
        <v>622991.0723</v>
      </c>
      <c r="G14" s="464">
        <v>4621648.5313999997</v>
      </c>
      <c r="H14" s="466">
        <v>5244639.6036999999</v>
      </c>
    </row>
    <row r="15" spans="1:8">
      <c r="A15" s="58">
        <v>2.6</v>
      </c>
      <c r="B15" s="62" t="s">
        <v>189</v>
      </c>
      <c r="C15" s="464">
        <v>1318470.834</v>
      </c>
      <c r="D15" s="464">
        <v>822143.99439999997</v>
      </c>
      <c r="E15" s="465">
        <v>2140614.8284</v>
      </c>
      <c r="F15" s="464">
        <v>959150.81869999995</v>
      </c>
      <c r="G15" s="464">
        <v>941768.94030000002</v>
      </c>
      <c r="H15" s="466">
        <v>1900919.7590000001</v>
      </c>
    </row>
    <row r="16" spans="1:8">
      <c r="A16" s="58">
        <v>2.7</v>
      </c>
      <c r="B16" s="62" t="s">
        <v>188</v>
      </c>
      <c r="C16" s="464">
        <v>31555.653300000002</v>
      </c>
      <c r="D16" s="464">
        <v>1084604.8229</v>
      </c>
      <c r="E16" s="465">
        <v>1116160.4761999999</v>
      </c>
      <c r="F16" s="464">
        <v>7542.7257</v>
      </c>
      <c r="G16" s="464">
        <v>64006.079599999997</v>
      </c>
      <c r="H16" s="466">
        <v>71548.805299999993</v>
      </c>
    </row>
    <row r="17" spans="1:8">
      <c r="A17" s="58">
        <v>2.8</v>
      </c>
      <c r="B17" s="62" t="s">
        <v>187</v>
      </c>
      <c r="C17" s="464">
        <v>17557845.9476</v>
      </c>
      <c r="D17" s="464">
        <v>13060259.5207</v>
      </c>
      <c r="E17" s="465">
        <v>30618105.4683</v>
      </c>
      <c r="F17" s="464">
        <v>9428475.0399999991</v>
      </c>
      <c r="G17" s="464">
        <v>12823907.851</v>
      </c>
      <c r="H17" s="466">
        <v>22252382.890999999</v>
      </c>
    </row>
    <row r="18" spans="1:8">
      <c r="A18" s="58">
        <v>2.9</v>
      </c>
      <c r="B18" s="62" t="s">
        <v>186</v>
      </c>
      <c r="C18" s="464">
        <v>4744571.1268999996</v>
      </c>
      <c r="D18" s="464">
        <v>5492659.2703</v>
      </c>
      <c r="E18" s="465">
        <v>10237230.3972</v>
      </c>
      <c r="F18" s="464">
        <v>4072579.9504999998</v>
      </c>
      <c r="G18" s="464">
        <v>5021314.1639999999</v>
      </c>
      <c r="H18" s="466">
        <v>9093894.1144999992</v>
      </c>
    </row>
    <row r="19" spans="1:8">
      <c r="A19" s="58">
        <v>3</v>
      </c>
      <c r="B19" s="61" t="s">
        <v>185</v>
      </c>
      <c r="C19" s="464">
        <v>1269722.6000000001</v>
      </c>
      <c r="D19" s="464">
        <v>2508758.35</v>
      </c>
      <c r="E19" s="465">
        <v>3778480.95</v>
      </c>
      <c r="F19" s="464">
        <v>453061.09</v>
      </c>
      <c r="G19" s="464">
        <v>1313568.93</v>
      </c>
      <c r="H19" s="466">
        <v>1766630.02</v>
      </c>
    </row>
    <row r="20" spans="1:8">
      <c r="A20" s="58">
        <v>4</v>
      </c>
      <c r="B20" s="61" t="s">
        <v>184</v>
      </c>
      <c r="C20" s="464">
        <v>12370757.289999999</v>
      </c>
      <c r="D20" s="464"/>
      <c r="E20" s="465">
        <v>12370757.289999999</v>
      </c>
      <c r="F20" s="464">
        <v>10534508.529999999</v>
      </c>
      <c r="G20" s="464"/>
      <c r="H20" s="466">
        <v>10534508.529999999</v>
      </c>
    </row>
    <row r="21" spans="1:8">
      <c r="A21" s="58">
        <v>5</v>
      </c>
      <c r="B21" s="61" t="s">
        <v>183</v>
      </c>
      <c r="C21" s="464">
        <v>1457884.58</v>
      </c>
      <c r="D21" s="464">
        <v>231976.32000000001</v>
      </c>
      <c r="E21" s="465">
        <v>1689860.9000000001</v>
      </c>
      <c r="F21" s="464">
        <v>917375.46</v>
      </c>
      <c r="G21" s="464">
        <v>192594.66</v>
      </c>
      <c r="H21" s="466">
        <v>1109970.1199999999</v>
      </c>
    </row>
    <row r="22" spans="1:8">
      <c r="A22" s="58">
        <v>6</v>
      </c>
      <c r="B22" s="63" t="s">
        <v>182</v>
      </c>
      <c r="C22" s="467">
        <v>47699382.152199998</v>
      </c>
      <c r="D22" s="467">
        <v>48662064.980999999</v>
      </c>
      <c r="E22" s="465">
        <v>96361447.13319999</v>
      </c>
      <c r="F22" s="467">
        <v>33371621.563199997</v>
      </c>
      <c r="G22" s="467">
        <v>43631381.22299999</v>
      </c>
      <c r="H22" s="466">
        <v>77003002.786199987</v>
      </c>
    </row>
    <row r="23" spans="1:8">
      <c r="A23" s="58"/>
      <c r="B23" s="233" t="s">
        <v>181</v>
      </c>
      <c r="C23" s="468"/>
      <c r="D23" s="468"/>
      <c r="E23" s="469"/>
      <c r="F23" s="468"/>
      <c r="G23" s="468"/>
      <c r="H23" s="470"/>
    </row>
    <row r="24" spans="1:8">
      <c r="A24" s="58">
        <v>7</v>
      </c>
      <c r="B24" s="61" t="s">
        <v>180</v>
      </c>
      <c r="C24" s="464">
        <v>5358295.5884999996</v>
      </c>
      <c r="D24" s="464">
        <v>1642228.4216</v>
      </c>
      <c r="E24" s="465">
        <v>7000524.0100999996</v>
      </c>
      <c r="F24" s="464">
        <v>4864679.9419</v>
      </c>
      <c r="G24" s="464">
        <v>2103969.2692</v>
      </c>
      <c r="H24" s="466">
        <v>6968649.2111</v>
      </c>
    </row>
    <row r="25" spans="1:8">
      <c r="A25" s="58">
        <v>8</v>
      </c>
      <c r="B25" s="61" t="s">
        <v>179</v>
      </c>
      <c r="C25" s="464">
        <v>5233050.5635000002</v>
      </c>
      <c r="D25" s="464">
        <v>9881557.2960000001</v>
      </c>
      <c r="E25" s="465">
        <v>15114607.8595</v>
      </c>
      <c r="F25" s="464">
        <v>2193981.2470999998</v>
      </c>
      <c r="G25" s="464">
        <v>10947470.779200001</v>
      </c>
      <c r="H25" s="466">
        <v>13141452.0263</v>
      </c>
    </row>
    <row r="26" spans="1:8">
      <c r="A26" s="58">
        <v>9</v>
      </c>
      <c r="B26" s="61" t="s">
        <v>178</v>
      </c>
      <c r="C26" s="464">
        <v>1192090.76</v>
      </c>
      <c r="D26" s="464">
        <v>494278.63</v>
      </c>
      <c r="E26" s="465">
        <v>1686369.3900000001</v>
      </c>
      <c r="F26" s="464">
        <v>609086.1</v>
      </c>
      <c r="G26" s="464">
        <v>293217.96000000002</v>
      </c>
      <c r="H26" s="466">
        <v>902304.06</v>
      </c>
    </row>
    <row r="27" spans="1:8">
      <c r="A27" s="58">
        <v>10</v>
      </c>
      <c r="B27" s="61" t="s">
        <v>177</v>
      </c>
      <c r="C27" s="464">
        <v>129135.58</v>
      </c>
      <c r="D27" s="464"/>
      <c r="E27" s="465">
        <v>129135.58</v>
      </c>
      <c r="F27" s="464">
        <v>157880.01999999999</v>
      </c>
      <c r="G27" s="464"/>
      <c r="H27" s="466">
        <v>157880.01999999999</v>
      </c>
    </row>
    <row r="28" spans="1:8">
      <c r="A28" s="58">
        <v>11</v>
      </c>
      <c r="B28" s="61" t="s">
        <v>176</v>
      </c>
      <c r="C28" s="464">
        <v>4666953.4800000004</v>
      </c>
      <c r="D28" s="464">
        <v>14549844.779999999</v>
      </c>
      <c r="E28" s="465">
        <v>19216798.259999998</v>
      </c>
      <c r="F28" s="464">
        <v>2800281.82</v>
      </c>
      <c r="G28" s="464">
        <v>8923316.4000000004</v>
      </c>
      <c r="H28" s="466">
        <v>11723598.220000001</v>
      </c>
    </row>
    <row r="29" spans="1:8">
      <c r="A29" s="58">
        <v>12</v>
      </c>
      <c r="B29" s="61" t="s">
        <v>175</v>
      </c>
      <c r="C29" s="464"/>
      <c r="D29" s="464"/>
      <c r="E29" s="465">
        <v>0</v>
      </c>
      <c r="F29" s="464"/>
      <c r="G29" s="464"/>
      <c r="H29" s="466">
        <v>0</v>
      </c>
    </row>
    <row r="30" spans="1:8">
      <c r="A30" s="58">
        <v>13</v>
      </c>
      <c r="B30" s="64" t="s">
        <v>174</v>
      </c>
      <c r="C30" s="467">
        <v>16579525.971999999</v>
      </c>
      <c r="D30" s="467">
        <v>26567909.127599999</v>
      </c>
      <c r="E30" s="465">
        <v>43147435.099600002</v>
      </c>
      <c r="F30" s="467">
        <v>10625909.128999999</v>
      </c>
      <c r="G30" s="467">
        <v>22267974.408399999</v>
      </c>
      <c r="H30" s="466">
        <v>32893883.5374</v>
      </c>
    </row>
    <row r="31" spans="1:8">
      <c r="A31" s="58">
        <v>14</v>
      </c>
      <c r="B31" s="64" t="s">
        <v>173</v>
      </c>
      <c r="C31" s="467">
        <v>31119856.180199999</v>
      </c>
      <c r="D31" s="467">
        <v>22094155.853399999</v>
      </c>
      <c r="E31" s="465">
        <v>53214012.033600003</v>
      </c>
      <c r="F31" s="467">
        <v>22745712.434199996</v>
      </c>
      <c r="G31" s="467">
        <v>21363406.814599991</v>
      </c>
      <c r="H31" s="466">
        <v>44109119.248799987</v>
      </c>
    </row>
    <row r="32" spans="1:8">
      <c r="A32" s="58"/>
      <c r="B32" s="65"/>
      <c r="C32" s="471"/>
      <c r="D32" s="472"/>
      <c r="E32" s="469"/>
      <c r="F32" s="472"/>
      <c r="G32" s="472"/>
      <c r="H32" s="470"/>
    </row>
    <row r="33" spans="1:8">
      <c r="A33" s="58"/>
      <c r="B33" s="65" t="s">
        <v>172</v>
      </c>
      <c r="C33" s="468"/>
      <c r="D33" s="468"/>
      <c r="E33" s="469"/>
      <c r="F33" s="468"/>
      <c r="G33" s="468"/>
      <c r="H33" s="470"/>
    </row>
    <row r="34" spans="1:8">
      <c r="A34" s="58">
        <v>15</v>
      </c>
      <c r="B34" s="66" t="s">
        <v>171</v>
      </c>
      <c r="C34" s="473">
        <v>4282769.47</v>
      </c>
      <c r="D34" s="473">
        <v>572620.83999999985</v>
      </c>
      <c r="E34" s="465">
        <v>4855390.3099999996</v>
      </c>
      <c r="F34" s="473">
        <v>2384051.5499999998</v>
      </c>
      <c r="G34" s="473">
        <v>161329.43999999994</v>
      </c>
      <c r="H34" s="465">
        <v>2545380.9899999998</v>
      </c>
    </row>
    <row r="35" spans="1:8">
      <c r="A35" s="58">
        <v>15.1</v>
      </c>
      <c r="B35" s="62" t="s">
        <v>170</v>
      </c>
      <c r="C35" s="464">
        <v>5822544.8300000001</v>
      </c>
      <c r="D35" s="464">
        <v>4363300.72</v>
      </c>
      <c r="E35" s="465">
        <v>10185845.550000001</v>
      </c>
      <c r="F35" s="464">
        <v>3792070.19</v>
      </c>
      <c r="G35" s="464">
        <v>3029723.93</v>
      </c>
      <c r="H35" s="465">
        <v>6821794.1200000001</v>
      </c>
    </row>
    <row r="36" spans="1:8">
      <c r="A36" s="58">
        <v>15.2</v>
      </c>
      <c r="B36" s="62" t="s">
        <v>169</v>
      </c>
      <c r="C36" s="464">
        <v>1539775.36</v>
      </c>
      <c r="D36" s="464">
        <v>3790679.88</v>
      </c>
      <c r="E36" s="465">
        <v>5330455.24</v>
      </c>
      <c r="F36" s="464">
        <v>1408018.64</v>
      </c>
      <c r="G36" s="464">
        <v>2868394.49</v>
      </c>
      <c r="H36" s="465">
        <v>4276413.13</v>
      </c>
    </row>
    <row r="37" spans="1:8">
      <c r="A37" s="58">
        <v>16</v>
      </c>
      <c r="B37" s="61" t="s">
        <v>168</v>
      </c>
      <c r="C37" s="464"/>
      <c r="D37" s="464"/>
      <c r="E37" s="465">
        <v>0</v>
      </c>
      <c r="F37" s="464"/>
      <c r="G37" s="464"/>
      <c r="H37" s="465">
        <v>0</v>
      </c>
    </row>
    <row r="38" spans="1:8">
      <c r="A38" s="58">
        <v>17</v>
      </c>
      <c r="B38" s="61" t="s">
        <v>167</v>
      </c>
      <c r="C38" s="464"/>
      <c r="D38" s="464"/>
      <c r="E38" s="465">
        <v>0</v>
      </c>
      <c r="F38" s="464"/>
      <c r="G38" s="464"/>
      <c r="H38" s="465">
        <v>0</v>
      </c>
    </row>
    <row r="39" spans="1:8">
      <c r="A39" s="58">
        <v>18</v>
      </c>
      <c r="B39" s="61" t="s">
        <v>166</v>
      </c>
      <c r="C39" s="464"/>
      <c r="D39" s="464"/>
      <c r="E39" s="465">
        <v>0</v>
      </c>
      <c r="F39" s="464"/>
      <c r="G39" s="464"/>
      <c r="H39" s="465">
        <v>0</v>
      </c>
    </row>
    <row r="40" spans="1:8">
      <c r="A40" s="58">
        <v>19</v>
      </c>
      <c r="B40" s="61" t="s">
        <v>165</v>
      </c>
      <c r="C40" s="464">
        <v>4467241.8499999996</v>
      </c>
      <c r="D40" s="464"/>
      <c r="E40" s="465">
        <v>4467241.8499999996</v>
      </c>
      <c r="F40" s="464">
        <v>4114317.26</v>
      </c>
      <c r="G40" s="464"/>
      <c r="H40" s="465">
        <v>4114317.26</v>
      </c>
    </row>
    <row r="41" spans="1:8">
      <c r="A41" s="58">
        <v>20</v>
      </c>
      <c r="B41" s="61" t="s">
        <v>164</v>
      </c>
      <c r="C41" s="464">
        <v>-282954.52</v>
      </c>
      <c r="D41" s="464"/>
      <c r="E41" s="465">
        <v>-282954.52</v>
      </c>
      <c r="F41" s="464">
        <v>-400581.07</v>
      </c>
      <c r="G41" s="464"/>
      <c r="H41" s="465">
        <v>-400581.07</v>
      </c>
    </row>
    <row r="42" spans="1:8">
      <c r="A42" s="58">
        <v>21</v>
      </c>
      <c r="B42" s="61" t="s">
        <v>163</v>
      </c>
      <c r="C42" s="464">
        <v>2856722.84</v>
      </c>
      <c r="D42" s="464"/>
      <c r="E42" s="465">
        <v>2856722.84</v>
      </c>
      <c r="F42" s="464">
        <v>517440.27</v>
      </c>
      <c r="G42" s="464"/>
      <c r="H42" s="465">
        <v>517440.27</v>
      </c>
    </row>
    <row r="43" spans="1:8">
      <c r="A43" s="58">
        <v>22</v>
      </c>
      <c r="B43" s="61" t="s">
        <v>162</v>
      </c>
      <c r="C43" s="464">
        <v>181221.26</v>
      </c>
      <c r="D43" s="464">
        <v>13887.39</v>
      </c>
      <c r="E43" s="465">
        <v>195108.65000000002</v>
      </c>
      <c r="F43" s="464">
        <v>182112.94</v>
      </c>
      <c r="G43" s="464">
        <v>6239.51</v>
      </c>
      <c r="H43" s="465">
        <v>188352.45</v>
      </c>
    </row>
    <row r="44" spans="1:8">
      <c r="A44" s="58">
        <v>23</v>
      </c>
      <c r="B44" s="61" t="s">
        <v>161</v>
      </c>
      <c r="C44" s="464">
        <v>176199.7</v>
      </c>
      <c r="D44" s="464">
        <v>230829.49</v>
      </c>
      <c r="E44" s="465">
        <v>407029.19</v>
      </c>
      <c r="F44" s="464">
        <v>476314.62</v>
      </c>
      <c r="G44" s="464">
        <v>698288.06</v>
      </c>
      <c r="H44" s="465">
        <v>1174602.6800000002</v>
      </c>
    </row>
    <row r="45" spans="1:8">
      <c r="A45" s="58">
        <v>24</v>
      </c>
      <c r="B45" s="64" t="s">
        <v>277</v>
      </c>
      <c r="C45" s="467">
        <v>11681200.6</v>
      </c>
      <c r="D45" s="467">
        <v>817337.71999999986</v>
      </c>
      <c r="E45" s="465">
        <v>12498538.32</v>
      </c>
      <c r="F45" s="467">
        <v>7273655.5700000003</v>
      </c>
      <c r="G45" s="467">
        <v>865857.01</v>
      </c>
      <c r="H45" s="465">
        <v>8139512.5800000001</v>
      </c>
    </row>
    <row r="46" spans="1:8">
      <c r="A46" s="58"/>
      <c r="B46" s="233" t="s">
        <v>160</v>
      </c>
      <c r="C46" s="468"/>
      <c r="D46" s="468"/>
      <c r="E46" s="469"/>
      <c r="F46" s="468"/>
      <c r="G46" s="468"/>
      <c r="H46" s="470"/>
    </row>
    <row r="47" spans="1:8">
      <c r="A47" s="58">
        <v>25</v>
      </c>
      <c r="B47" s="61" t="s">
        <v>159</v>
      </c>
      <c r="C47" s="464">
        <v>1149290.31</v>
      </c>
      <c r="D47" s="464">
        <v>26642.2</v>
      </c>
      <c r="E47" s="465">
        <v>1175932.51</v>
      </c>
      <c r="F47" s="464">
        <v>1113471.97</v>
      </c>
      <c r="G47" s="464">
        <v>14611.16</v>
      </c>
      <c r="H47" s="466">
        <v>1128083.1299999999</v>
      </c>
    </row>
    <row r="48" spans="1:8">
      <c r="A48" s="58">
        <v>26</v>
      </c>
      <c r="B48" s="61" t="s">
        <v>158</v>
      </c>
      <c r="C48" s="464">
        <v>2773419.54</v>
      </c>
      <c r="D48" s="464">
        <v>77945.72</v>
      </c>
      <c r="E48" s="465">
        <v>2851365.2600000002</v>
      </c>
      <c r="F48" s="464">
        <v>1908140.84</v>
      </c>
      <c r="G48" s="464">
        <v>136079.19</v>
      </c>
      <c r="H48" s="466">
        <v>2044220.03</v>
      </c>
    </row>
    <row r="49" spans="1:8">
      <c r="A49" s="58">
        <v>27</v>
      </c>
      <c r="B49" s="61" t="s">
        <v>157</v>
      </c>
      <c r="C49" s="464">
        <v>14914709.640000001</v>
      </c>
      <c r="D49" s="464"/>
      <c r="E49" s="465">
        <v>14914709.640000001</v>
      </c>
      <c r="F49" s="464">
        <v>11075635</v>
      </c>
      <c r="G49" s="464"/>
      <c r="H49" s="466">
        <v>11075635</v>
      </c>
    </row>
    <row r="50" spans="1:8">
      <c r="A50" s="58">
        <v>28</v>
      </c>
      <c r="B50" s="61" t="s">
        <v>156</v>
      </c>
      <c r="C50" s="464">
        <v>81161.850000000006</v>
      </c>
      <c r="D50" s="464"/>
      <c r="E50" s="465">
        <v>81161.850000000006</v>
      </c>
      <c r="F50" s="464">
        <v>89164.160000000003</v>
      </c>
      <c r="G50" s="464"/>
      <c r="H50" s="466">
        <v>89164.160000000003</v>
      </c>
    </row>
    <row r="51" spans="1:8">
      <c r="A51" s="58">
        <v>29</v>
      </c>
      <c r="B51" s="61" t="s">
        <v>155</v>
      </c>
      <c r="C51" s="464">
        <v>1709040.93</v>
      </c>
      <c r="D51" s="464"/>
      <c r="E51" s="465">
        <v>1709040.93</v>
      </c>
      <c r="F51" s="464">
        <v>1353755.99</v>
      </c>
      <c r="G51" s="464"/>
      <c r="H51" s="466">
        <v>1353755.99</v>
      </c>
    </row>
    <row r="52" spans="1:8">
      <c r="A52" s="58">
        <v>30</v>
      </c>
      <c r="B52" s="61" t="s">
        <v>154</v>
      </c>
      <c r="C52" s="464">
        <v>3685174.97</v>
      </c>
      <c r="D52" s="464">
        <v>36042.53</v>
      </c>
      <c r="E52" s="465">
        <v>3721217.5</v>
      </c>
      <c r="F52" s="464">
        <v>2277751.8199999998</v>
      </c>
      <c r="G52" s="464">
        <v>22510.73</v>
      </c>
      <c r="H52" s="466">
        <v>2300262.5499999998</v>
      </c>
    </row>
    <row r="53" spans="1:8">
      <c r="A53" s="58">
        <v>31</v>
      </c>
      <c r="B53" s="64" t="s">
        <v>278</v>
      </c>
      <c r="C53" s="467">
        <v>24312797.240000002</v>
      </c>
      <c r="D53" s="467">
        <v>140630.45000000001</v>
      </c>
      <c r="E53" s="465">
        <v>24453427.690000001</v>
      </c>
      <c r="F53" s="467">
        <v>17817919.780000001</v>
      </c>
      <c r="G53" s="467">
        <v>173201.08000000002</v>
      </c>
      <c r="H53" s="465">
        <v>17991120.859999999</v>
      </c>
    </row>
    <row r="54" spans="1:8">
      <c r="A54" s="58">
        <v>32</v>
      </c>
      <c r="B54" s="64" t="s">
        <v>279</v>
      </c>
      <c r="C54" s="467">
        <v>-12631596.640000002</v>
      </c>
      <c r="D54" s="467">
        <v>676707.26999999979</v>
      </c>
      <c r="E54" s="465">
        <v>-11954889.370000003</v>
      </c>
      <c r="F54" s="467">
        <v>-10544264.210000001</v>
      </c>
      <c r="G54" s="467">
        <v>692655.92999999993</v>
      </c>
      <c r="H54" s="465">
        <v>-9851608.2800000012</v>
      </c>
    </row>
    <row r="55" spans="1:8">
      <c r="A55" s="58"/>
      <c r="B55" s="65"/>
      <c r="C55" s="472"/>
      <c r="D55" s="472"/>
      <c r="E55" s="469"/>
      <c r="F55" s="472"/>
      <c r="G55" s="472"/>
      <c r="H55" s="470"/>
    </row>
    <row r="56" spans="1:8">
      <c r="A56" s="58">
        <v>33</v>
      </c>
      <c r="B56" s="64" t="s">
        <v>153</v>
      </c>
      <c r="C56" s="467">
        <v>18488259.540199995</v>
      </c>
      <c r="D56" s="467">
        <v>22770863.123399999</v>
      </c>
      <c r="E56" s="465">
        <v>41259122.663599998</v>
      </c>
      <c r="F56" s="467">
        <v>12201448.224199995</v>
      </c>
      <c r="G56" s="467">
        <v>22056062.744599991</v>
      </c>
      <c r="H56" s="466">
        <v>34257510.968799986</v>
      </c>
    </row>
    <row r="57" spans="1:8">
      <c r="A57" s="58"/>
      <c r="B57" s="65"/>
      <c r="C57" s="472"/>
      <c r="D57" s="472"/>
      <c r="E57" s="469"/>
      <c r="F57" s="472"/>
      <c r="G57" s="472"/>
      <c r="H57" s="470"/>
    </row>
    <row r="58" spans="1:8">
      <c r="A58" s="58">
        <v>34</v>
      </c>
      <c r="B58" s="61" t="s">
        <v>152</v>
      </c>
      <c r="C58" s="464">
        <v>1282220.81</v>
      </c>
      <c r="D58" s="464"/>
      <c r="E58" s="465">
        <v>1282220.81</v>
      </c>
      <c r="F58" s="464">
        <v>7386305.7000000002</v>
      </c>
      <c r="G58" s="464"/>
      <c r="H58" s="466">
        <v>7386305.7000000002</v>
      </c>
    </row>
    <row r="59" spans="1:8" s="234" customFormat="1">
      <c r="A59" s="58">
        <v>35</v>
      </c>
      <c r="B59" s="61" t="s">
        <v>151</v>
      </c>
      <c r="C59" s="464"/>
      <c r="D59" s="464"/>
      <c r="E59" s="465">
        <v>0</v>
      </c>
      <c r="F59" s="464"/>
      <c r="G59" s="464"/>
      <c r="H59" s="466">
        <v>0</v>
      </c>
    </row>
    <row r="60" spans="1:8">
      <c r="A60" s="58">
        <v>36</v>
      </c>
      <c r="B60" s="61" t="s">
        <v>150</v>
      </c>
      <c r="C60" s="464">
        <v>346102.63</v>
      </c>
      <c r="D60" s="464"/>
      <c r="E60" s="465">
        <v>346102.63</v>
      </c>
      <c r="F60" s="464">
        <v>5589103.75</v>
      </c>
      <c r="G60" s="464"/>
      <c r="H60" s="466">
        <v>5589103.75</v>
      </c>
    </row>
    <row r="61" spans="1:8">
      <c r="A61" s="58">
        <v>37</v>
      </c>
      <c r="B61" s="64" t="s">
        <v>149</v>
      </c>
      <c r="C61" s="467">
        <v>1628323.44</v>
      </c>
      <c r="D61" s="467">
        <v>0</v>
      </c>
      <c r="E61" s="465">
        <v>1628323.44</v>
      </c>
      <c r="F61" s="467">
        <v>12975409.449999999</v>
      </c>
      <c r="G61" s="467">
        <v>0</v>
      </c>
      <c r="H61" s="466">
        <v>12975409.449999999</v>
      </c>
    </row>
    <row r="62" spans="1:8">
      <c r="A62" s="58"/>
      <c r="B62" s="67"/>
      <c r="C62" s="468"/>
      <c r="D62" s="468"/>
      <c r="E62" s="469"/>
      <c r="F62" s="468"/>
      <c r="G62" s="468"/>
      <c r="H62" s="470"/>
    </row>
    <row r="63" spans="1:8">
      <c r="A63" s="58">
        <v>38</v>
      </c>
      <c r="B63" s="68" t="s">
        <v>148</v>
      </c>
      <c r="C63" s="467">
        <v>16859936.100199994</v>
      </c>
      <c r="D63" s="467">
        <v>22770863.123399999</v>
      </c>
      <c r="E63" s="465">
        <v>39630799.223599993</v>
      </c>
      <c r="F63" s="467">
        <v>-773961.22580000386</v>
      </c>
      <c r="G63" s="467">
        <v>22056062.744599991</v>
      </c>
      <c r="H63" s="466">
        <v>21282101.518799987</v>
      </c>
    </row>
    <row r="64" spans="1:8">
      <c r="A64" s="54">
        <v>39</v>
      </c>
      <c r="B64" s="61" t="s">
        <v>147</v>
      </c>
      <c r="C64" s="474">
        <v>4397543.97</v>
      </c>
      <c r="D64" s="474"/>
      <c r="E64" s="465">
        <v>4397543.97</v>
      </c>
      <c r="F64" s="474">
        <v>1693489.37</v>
      </c>
      <c r="G64" s="474"/>
      <c r="H64" s="466">
        <v>1693489.37</v>
      </c>
    </row>
    <row r="65" spans="1:8">
      <c r="A65" s="58">
        <v>40</v>
      </c>
      <c r="B65" s="64" t="s">
        <v>146</v>
      </c>
      <c r="C65" s="467">
        <v>12462392.130199995</v>
      </c>
      <c r="D65" s="467">
        <v>22770863.123399999</v>
      </c>
      <c r="E65" s="465">
        <v>35233255.253599994</v>
      </c>
      <c r="F65" s="467">
        <v>-2467450.595800004</v>
      </c>
      <c r="G65" s="467">
        <v>22056062.744599991</v>
      </c>
      <c r="H65" s="466">
        <v>19588612.148799986</v>
      </c>
    </row>
    <row r="66" spans="1:8">
      <c r="A66" s="54">
        <v>41</v>
      </c>
      <c r="B66" s="61" t="s">
        <v>145</v>
      </c>
      <c r="C66" s="474">
        <v>-3115</v>
      </c>
      <c r="D66" s="474"/>
      <c r="E66" s="465">
        <v>-3115</v>
      </c>
      <c r="F66" s="474">
        <v>-770</v>
      </c>
      <c r="G66" s="474"/>
      <c r="H66" s="466">
        <v>-770</v>
      </c>
    </row>
    <row r="67" spans="1:8" ht="13.5" thickBot="1">
      <c r="A67" s="69">
        <v>42</v>
      </c>
      <c r="B67" s="70" t="s">
        <v>144</v>
      </c>
      <c r="C67" s="475">
        <v>12459277.130199995</v>
      </c>
      <c r="D67" s="475">
        <v>22770863.123399999</v>
      </c>
      <c r="E67" s="476">
        <v>35230140.253599994</v>
      </c>
      <c r="F67" s="475">
        <v>-2468220.595800004</v>
      </c>
      <c r="G67" s="475">
        <v>22056062.744599991</v>
      </c>
      <c r="H67" s="477">
        <v>19587842.148799986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18" zoomScaleNormal="100" workbookViewId="0">
      <selection activeCell="J31" sqref="J31"/>
    </sheetView>
  </sheetViews>
  <sheetFormatPr defaultColWidth="9.140625" defaultRowHeight="14.25"/>
  <cols>
    <col min="1" max="1" width="9.5703125" style="5" bestFit="1" customWidth="1"/>
    <col min="2" max="2" width="65.28515625" style="5" customWidth="1"/>
    <col min="3" max="3" width="12.28515625" style="478" bestFit="1" customWidth="1"/>
    <col min="4" max="5" width="14" style="478" bestFit="1" customWidth="1"/>
    <col min="6" max="6" width="12.28515625" style="478" bestFit="1" customWidth="1"/>
    <col min="7" max="8" width="14" style="478" bestFit="1" customWidth="1"/>
    <col min="9" max="16384" width="9.140625" style="5"/>
  </cols>
  <sheetData>
    <row r="1" spans="1:8">
      <c r="A1" s="2" t="s">
        <v>32</v>
      </c>
      <c r="B1" s="5" t="str">
        <f>'Info '!C2</f>
        <v>JSC "BasisBank"</v>
      </c>
    </row>
    <row r="2" spans="1:8">
      <c r="A2" s="2" t="s">
        <v>33</v>
      </c>
      <c r="B2" s="490">
        <v>43465</v>
      </c>
    </row>
    <row r="3" spans="1:8">
      <c r="A3" s="4"/>
    </row>
    <row r="4" spans="1:8" ht="15" thickBot="1">
      <c r="A4" s="4" t="s">
        <v>76</v>
      </c>
      <c r="B4" s="4"/>
      <c r="C4" s="479"/>
      <c r="D4" s="479"/>
      <c r="E4" s="479"/>
      <c r="F4" s="480"/>
      <c r="G4" s="480"/>
      <c r="H4" s="481" t="s">
        <v>75</v>
      </c>
    </row>
    <row r="5" spans="1:8">
      <c r="A5" s="539" t="s">
        <v>8</v>
      </c>
      <c r="B5" s="541" t="s">
        <v>344</v>
      </c>
      <c r="C5" s="543" t="s">
        <v>70</v>
      </c>
      <c r="D5" s="544"/>
      <c r="E5" s="545"/>
      <c r="F5" s="543" t="s">
        <v>74</v>
      </c>
      <c r="G5" s="544"/>
      <c r="H5" s="546"/>
    </row>
    <row r="6" spans="1:8">
      <c r="A6" s="540"/>
      <c r="B6" s="542"/>
      <c r="C6" s="482" t="s">
        <v>291</v>
      </c>
      <c r="D6" s="482" t="s">
        <v>121</v>
      </c>
      <c r="E6" s="482" t="s">
        <v>108</v>
      </c>
      <c r="F6" s="482" t="s">
        <v>291</v>
      </c>
      <c r="G6" s="482" t="s">
        <v>121</v>
      </c>
      <c r="H6" s="483" t="s">
        <v>108</v>
      </c>
    </row>
    <row r="7" spans="1:8" s="15" customFormat="1">
      <c r="A7" s="217">
        <v>1</v>
      </c>
      <c r="B7" s="218" t="s">
        <v>378</v>
      </c>
      <c r="C7" s="484">
        <v>101374974.7</v>
      </c>
      <c r="D7" s="484">
        <v>55235195.226599999</v>
      </c>
      <c r="E7" s="485">
        <v>156610169.92660001</v>
      </c>
      <c r="F7" s="484">
        <v>63397564.020000003</v>
      </c>
      <c r="G7" s="484">
        <v>44752076.099399999</v>
      </c>
      <c r="H7" s="486">
        <v>108149640.11939999</v>
      </c>
    </row>
    <row r="8" spans="1:8" s="15" customFormat="1">
      <c r="A8" s="217">
        <v>1.1000000000000001</v>
      </c>
      <c r="B8" s="268" t="s">
        <v>309</v>
      </c>
      <c r="C8" s="484">
        <v>68894157.469999999</v>
      </c>
      <c r="D8" s="484">
        <v>9871797.2002000008</v>
      </c>
      <c r="E8" s="485">
        <v>78765954.670200005</v>
      </c>
      <c r="F8" s="484">
        <v>42695261.520000003</v>
      </c>
      <c r="G8" s="484">
        <v>14904400.6734</v>
      </c>
      <c r="H8" s="486">
        <v>57599662.193400003</v>
      </c>
    </row>
    <row r="9" spans="1:8" s="15" customFormat="1">
      <c r="A9" s="217">
        <v>1.2</v>
      </c>
      <c r="B9" s="268" t="s">
        <v>310</v>
      </c>
      <c r="C9" s="484"/>
      <c r="D9" s="484"/>
      <c r="E9" s="485">
        <v>0</v>
      </c>
      <c r="F9" s="484"/>
      <c r="G9" s="484"/>
      <c r="H9" s="486">
        <v>0</v>
      </c>
    </row>
    <row r="10" spans="1:8" s="15" customFormat="1">
      <c r="A10" s="217">
        <v>1.3</v>
      </c>
      <c r="B10" s="268" t="s">
        <v>311</v>
      </c>
      <c r="C10" s="484">
        <v>32458122.079999998</v>
      </c>
      <c r="D10" s="484">
        <v>45313077.613899998</v>
      </c>
      <c r="E10" s="485">
        <v>77771199.693899989</v>
      </c>
      <c r="F10" s="484">
        <v>20679607.350000001</v>
      </c>
      <c r="G10" s="484">
        <v>29797315.513700001</v>
      </c>
      <c r="H10" s="486">
        <v>50476922.863700002</v>
      </c>
    </row>
    <row r="11" spans="1:8" s="15" customFormat="1">
      <c r="A11" s="217">
        <v>1.4</v>
      </c>
      <c r="B11" s="268" t="s">
        <v>292</v>
      </c>
      <c r="C11" s="484">
        <v>22695.15</v>
      </c>
      <c r="D11" s="484">
        <v>50320.412499999999</v>
      </c>
      <c r="E11" s="485">
        <v>73015.5625</v>
      </c>
      <c r="F11" s="484">
        <v>22695.15</v>
      </c>
      <c r="G11" s="484">
        <v>50359.912300000004</v>
      </c>
      <c r="H11" s="486">
        <v>73055.062300000005</v>
      </c>
    </row>
    <row r="12" spans="1:8" s="15" customFormat="1" ht="29.25" customHeight="1">
      <c r="A12" s="217">
        <v>2</v>
      </c>
      <c r="B12" s="220" t="s">
        <v>313</v>
      </c>
      <c r="C12" s="484">
        <v>5000000</v>
      </c>
      <c r="D12" s="484">
        <v>45618934.555799998</v>
      </c>
      <c r="E12" s="485">
        <v>50618934.555799998</v>
      </c>
      <c r="F12" s="484">
        <v>29677600</v>
      </c>
      <c r="G12" s="484">
        <v>31547074</v>
      </c>
      <c r="H12" s="486">
        <v>61224674</v>
      </c>
    </row>
    <row r="13" spans="1:8" s="15" customFormat="1" ht="19.899999999999999" customHeight="1">
      <c r="A13" s="217">
        <v>3</v>
      </c>
      <c r="B13" s="220" t="s">
        <v>312</v>
      </c>
      <c r="C13" s="484"/>
      <c r="D13" s="484"/>
      <c r="E13" s="485">
        <v>0</v>
      </c>
      <c r="F13" s="484"/>
      <c r="G13" s="484"/>
      <c r="H13" s="486">
        <v>0</v>
      </c>
    </row>
    <row r="14" spans="1:8" s="15" customFormat="1">
      <c r="A14" s="217">
        <v>3.1</v>
      </c>
      <c r="B14" s="269" t="s">
        <v>293</v>
      </c>
      <c r="C14" s="484"/>
      <c r="D14" s="484"/>
      <c r="E14" s="485">
        <v>0</v>
      </c>
      <c r="F14" s="484"/>
      <c r="G14" s="484"/>
      <c r="H14" s="486">
        <v>0</v>
      </c>
    </row>
    <row r="15" spans="1:8" s="15" customFormat="1">
      <c r="A15" s="217">
        <v>3.2</v>
      </c>
      <c r="B15" s="269" t="s">
        <v>294</v>
      </c>
      <c r="C15" s="484"/>
      <c r="D15" s="484"/>
      <c r="E15" s="485">
        <v>0</v>
      </c>
      <c r="F15" s="484"/>
      <c r="G15" s="484"/>
      <c r="H15" s="486">
        <v>0</v>
      </c>
    </row>
    <row r="16" spans="1:8" s="15" customFormat="1">
      <c r="A16" s="217">
        <v>4</v>
      </c>
      <c r="B16" s="272" t="s">
        <v>323</v>
      </c>
      <c r="C16" s="484">
        <v>41941146.076810002</v>
      </c>
      <c r="D16" s="484">
        <v>440115251.93869102</v>
      </c>
      <c r="E16" s="485">
        <v>482056398.01550102</v>
      </c>
      <c r="F16" s="484">
        <v>150175514.28</v>
      </c>
      <c r="G16" s="484">
        <v>3312256282.8548999</v>
      </c>
      <c r="H16" s="486">
        <v>3462431797.1349001</v>
      </c>
    </row>
    <row r="17" spans="1:8" s="15" customFormat="1">
      <c r="A17" s="217">
        <v>4.0999999999999996</v>
      </c>
      <c r="B17" s="269" t="s">
        <v>314</v>
      </c>
      <c r="C17" s="484">
        <v>40111146.076810002</v>
      </c>
      <c r="D17" s="484">
        <v>436562065.43869102</v>
      </c>
      <c r="E17" s="485">
        <v>476673211.51550102</v>
      </c>
      <c r="F17" s="484">
        <v>148676514.28</v>
      </c>
      <c r="G17" s="484">
        <v>3308014717.8389001</v>
      </c>
      <c r="H17" s="486">
        <v>3456691232.1189003</v>
      </c>
    </row>
    <row r="18" spans="1:8" s="15" customFormat="1">
      <c r="A18" s="217">
        <v>4.2</v>
      </c>
      <c r="B18" s="269" t="s">
        <v>308</v>
      </c>
      <c r="C18" s="484">
        <v>1830000</v>
      </c>
      <c r="D18" s="484">
        <v>3553186.5</v>
      </c>
      <c r="E18" s="485">
        <v>5383186.5</v>
      </c>
      <c r="F18" s="484">
        <v>1499000</v>
      </c>
      <c r="G18" s="484">
        <v>4241565.0159999998</v>
      </c>
      <c r="H18" s="486">
        <v>5740565.0159999998</v>
      </c>
    </row>
    <row r="19" spans="1:8" s="15" customFormat="1">
      <c r="A19" s="217">
        <v>5</v>
      </c>
      <c r="B19" s="220" t="s">
        <v>322</v>
      </c>
      <c r="C19" s="484">
        <v>65216588.75</v>
      </c>
      <c r="D19" s="484">
        <v>1678653150.8385</v>
      </c>
      <c r="E19" s="485">
        <v>1743869739.5885</v>
      </c>
      <c r="F19" s="484">
        <v>83154537.439999998</v>
      </c>
      <c r="G19" s="484">
        <v>1946956891.2235</v>
      </c>
      <c r="H19" s="486">
        <v>2030111428.6635001</v>
      </c>
    </row>
    <row r="20" spans="1:8" s="15" customFormat="1">
      <c r="A20" s="217">
        <v>5.0999999999999996</v>
      </c>
      <c r="B20" s="270" t="s">
        <v>297</v>
      </c>
      <c r="C20" s="484">
        <v>20917686.760000002</v>
      </c>
      <c r="D20" s="484">
        <v>114208832.6337</v>
      </c>
      <c r="E20" s="485">
        <v>135126519.3937</v>
      </c>
      <c r="F20" s="484">
        <v>9147691.7699999996</v>
      </c>
      <c r="G20" s="484">
        <v>153675710.97009999</v>
      </c>
      <c r="H20" s="486">
        <v>162823402.7401</v>
      </c>
    </row>
    <row r="21" spans="1:8" s="15" customFormat="1">
      <c r="A21" s="217">
        <v>5.2</v>
      </c>
      <c r="B21" s="270" t="s">
        <v>296</v>
      </c>
      <c r="C21" s="484">
        <v>2400000</v>
      </c>
      <c r="D21" s="484">
        <v>20004908.399999999</v>
      </c>
      <c r="E21" s="485">
        <v>22404908.399999999</v>
      </c>
      <c r="F21" s="484">
        <v>0</v>
      </c>
      <c r="G21" s="484">
        <v>11211265</v>
      </c>
      <c r="H21" s="486">
        <v>11211265</v>
      </c>
    </row>
    <row r="22" spans="1:8" s="15" customFormat="1">
      <c r="A22" s="217">
        <v>5.3</v>
      </c>
      <c r="B22" s="270" t="s">
        <v>295</v>
      </c>
      <c r="C22" s="484">
        <v>863151</v>
      </c>
      <c r="D22" s="484">
        <v>1221682341.6415999</v>
      </c>
      <c r="E22" s="485">
        <v>1222545492.6415999</v>
      </c>
      <c r="F22" s="484">
        <v>24302956.809999999</v>
      </c>
      <c r="G22" s="484">
        <v>1311809578.9766002</v>
      </c>
      <c r="H22" s="486">
        <v>1336112535.7866001</v>
      </c>
    </row>
    <row r="23" spans="1:8" s="15" customFormat="1">
      <c r="A23" s="217" t="s">
        <v>17</v>
      </c>
      <c r="B23" s="221" t="s">
        <v>77</v>
      </c>
      <c r="C23" s="484">
        <v>607563</v>
      </c>
      <c r="D23" s="484">
        <v>809013903.34420002</v>
      </c>
      <c r="E23" s="485">
        <v>809621466.34420002</v>
      </c>
      <c r="F23" s="484">
        <v>23841349.809999999</v>
      </c>
      <c r="G23" s="484">
        <v>587972972.34660006</v>
      </c>
      <c r="H23" s="486">
        <v>611814322.1566</v>
      </c>
    </row>
    <row r="24" spans="1:8" s="15" customFormat="1">
      <c r="A24" s="217" t="s">
        <v>18</v>
      </c>
      <c r="B24" s="221" t="s">
        <v>78</v>
      </c>
      <c r="C24" s="484">
        <v>156025</v>
      </c>
      <c r="D24" s="484">
        <v>238361448.9912</v>
      </c>
      <c r="E24" s="485">
        <v>238517473.9912</v>
      </c>
      <c r="F24" s="484">
        <v>251925</v>
      </c>
      <c r="G24" s="484">
        <v>501399969.44919997</v>
      </c>
      <c r="H24" s="486">
        <v>501651894.44919997</v>
      </c>
    </row>
    <row r="25" spans="1:8" s="15" customFormat="1">
      <c r="A25" s="217" t="s">
        <v>19</v>
      </c>
      <c r="B25" s="221" t="s">
        <v>79</v>
      </c>
      <c r="C25" s="484">
        <v>0</v>
      </c>
      <c r="D25" s="484">
        <v>7327267.4447999997</v>
      </c>
      <c r="E25" s="485">
        <v>7327267.4447999997</v>
      </c>
      <c r="F25" s="484">
        <v>0</v>
      </c>
      <c r="G25" s="484">
        <v>20323247.198800001</v>
      </c>
      <c r="H25" s="486">
        <v>20323247.198800001</v>
      </c>
    </row>
    <row r="26" spans="1:8" s="15" customFormat="1">
      <c r="A26" s="217" t="s">
        <v>20</v>
      </c>
      <c r="B26" s="221" t="s">
        <v>80</v>
      </c>
      <c r="C26" s="484">
        <v>44313</v>
      </c>
      <c r="D26" s="484">
        <v>97986238.109300002</v>
      </c>
      <c r="E26" s="485">
        <v>98030551.109300002</v>
      </c>
      <c r="F26" s="484">
        <v>122232</v>
      </c>
      <c r="G26" s="484">
        <v>138759719.8612</v>
      </c>
      <c r="H26" s="486">
        <v>138881951.8612</v>
      </c>
    </row>
    <row r="27" spans="1:8" s="15" customFormat="1">
      <c r="A27" s="217" t="s">
        <v>21</v>
      </c>
      <c r="B27" s="221" t="s">
        <v>81</v>
      </c>
      <c r="C27" s="484">
        <v>55250</v>
      </c>
      <c r="D27" s="484">
        <v>68993483.752100006</v>
      </c>
      <c r="E27" s="485">
        <v>69048733.752100006</v>
      </c>
      <c r="F27" s="484">
        <v>87450</v>
      </c>
      <c r="G27" s="484">
        <v>63353670.120800003</v>
      </c>
      <c r="H27" s="486">
        <v>63441120.120800003</v>
      </c>
    </row>
    <row r="28" spans="1:8" s="15" customFormat="1">
      <c r="A28" s="217">
        <v>5.4</v>
      </c>
      <c r="B28" s="270" t="s">
        <v>298</v>
      </c>
      <c r="C28" s="484">
        <v>20112172.989999998</v>
      </c>
      <c r="D28" s="484">
        <v>148566686.35479999</v>
      </c>
      <c r="E28" s="485">
        <v>168678859.3448</v>
      </c>
      <c r="F28" s="484">
        <v>28615111.859999999</v>
      </c>
      <c r="G28" s="484">
        <v>155940670.46340001</v>
      </c>
      <c r="H28" s="486">
        <v>184555782.32340002</v>
      </c>
    </row>
    <row r="29" spans="1:8" s="15" customFormat="1">
      <c r="A29" s="217">
        <v>5.5</v>
      </c>
      <c r="B29" s="270" t="s">
        <v>299</v>
      </c>
      <c r="C29" s="484">
        <v>0</v>
      </c>
      <c r="D29" s="484">
        <v>0</v>
      </c>
      <c r="E29" s="485">
        <v>0</v>
      </c>
      <c r="F29" s="484">
        <v>0</v>
      </c>
      <c r="G29" s="484">
        <v>19068936.055</v>
      </c>
      <c r="H29" s="486">
        <v>19068936.055</v>
      </c>
    </row>
    <row r="30" spans="1:8" s="15" customFormat="1">
      <c r="A30" s="217">
        <v>5.6</v>
      </c>
      <c r="B30" s="270" t="s">
        <v>300</v>
      </c>
      <c r="C30" s="484">
        <v>9423000</v>
      </c>
      <c r="D30" s="484">
        <v>77687565.552000001</v>
      </c>
      <c r="E30" s="485">
        <v>87110565.552000001</v>
      </c>
      <c r="F30" s="484">
        <v>12970000</v>
      </c>
      <c r="G30" s="484">
        <v>275499.016</v>
      </c>
      <c r="H30" s="486">
        <v>13245499.016000001</v>
      </c>
    </row>
    <row r="31" spans="1:8" s="15" customFormat="1">
      <c r="A31" s="217">
        <v>5.7</v>
      </c>
      <c r="B31" s="270" t="s">
        <v>81</v>
      </c>
      <c r="C31" s="484">
        <v>11500578</v>
      </c>
      <c r="D31" s="484">
        <v>96502816.256400004</v>
      </c>
      <c r="E31" s="485">
        <v>108003394.2564</v>
      </c>
      <c r="F31" s="484">
        <v>8118777</v>
      </c>
      <c r="G31" s="484">
        <v>294975230.74239999</v>
      </c>
      <c r="H31" s="486">
        <v>303094007.74239999</v>
      </c>
    </row>
    <row r="32" spans="1:8" s="15" customFormat="1">
      <c r="A32" s="217">
        <v>6</v>
      </c>
      <c r="B32" s="220" t="s">
        <v>328</v>
      </c>
      <c r="C32" s="484"/>
      <c r="D32" s="484"/>
      <c r="E32" s="485">
        <v>0</v>
      </c>
      <c r="F32" s="484"/>
      <c r="G32" s="484"/>
      <c r="H32" s="486">
        <v>0</v>
      </c>
    </row>
    <row r="33" spans="1:8" s="15" customFormat="1">
      <c r="A33" s="217">
        <v>6.1</v>
      </c>
      <c r="B33" s="271" t="s">
        <v>318</v>
      </c>
      <c r="C33" s="484"/>
      <c r="D33" s="484"/>
      <c r="E33" s="485">
        <v>0</v>
      </c>
      <c r="F33" s="484"/>
      <c r="G33" s="484"/>
      <c r="H33" s="486">
        <v>0</v>
      </c>
    </row>
    <row r="34" spans="1:8" s="15" customFormat="1">
      <c r="A34" s="217">
        <v>6.2</v>
      </c>
      <c r="B34" s="271" t="s">
        <v>319</v>
      </c>
      <c r="C34" s="484"/>
      <c r="D34" s="484"/>
      <c r="E34" s="485">
        <v>0</v>
      </c>
      <c r="F34" s="484"/>
      <c r="G34" s="484"/>
      <c r="H34" s="486">
        <v>0</v>
      </c>
    </row>
    <row r="35" spans="1:8" s="15" customFormat="1">
      <c r="A35" s="217">
        <v>6.3</v>
      </c>
      <c r="B35" s="271" t="s">
        <v>315</v>
      </c>
      <c r="C35" s="484"/>
      <c r="D35" s="484"/>
      <c r="E35" s="485">
        <v>0</v>
      </c>
      <c r="F35" s="484"/>
      <c r="G35" s="484"/>
      <c r="H35" s="486">
        <v>0</v>
      </c>
    </row>
    <row r="36" spans="1:8" s="15" customFormat="1">
      <c r="A36" s="217">
        <v>6.4</v>
      </c>
      <c r="B36" s="271" t="s">
        <v>316</v>
      </c>
      <c r="C36" s="484"/>
      <c r="D36" s="484"/>
      <c r="E36" s="485">
        <v>0</v>
      </c>
      <c r="F36" s="484"/>
      <c r="G36" s="484"/>
      <c r="H36" s="486">
        <v>0</v>
      </c>
    </row>
    <row r="37" spans="1:8" s="15" customFormat="1">
      <c r="A37" s="217">
        <v>6.5</v>
      </c>
      <c r="B37" s="271" t="s">
        <v>317</v>
      </c>
      <c r="C37" s="484"/>
      <c r="D37" s="484"/>
      <c r="E37" s="485">
        <v>0</v>
      </c>
      <c r="F37" s="484"/>
      <c r="G37" s="484"/>
      <c r="H37" s="486">
        <v>0</v>
      </c>
    </row>
    <row r="38" spans="1:8" s="15" customFormat="1">
      <c r="A38" s="217">
        <v>6.6</v>
      </c>
      <c r="B38" s="271" t="s">
        <v>320</v>
      </c>
      <c r="C38" s="484"/>
      <c r="D38" s="484"/>
      <c r="E38" s="485">
        <v>0</v>
      </c>
      <c r="F38" s="484"/>
      <c r="G38" s="484"/>
      <c r="H38" s="486">
        <v>0</v>
      </c>
    </row>
    <row r="39" spans="1:8" s="15" customFormat="1">
      <c r="A39" s="217">
        <v>6.7</v>
      </c>
      <c r="B39" s="271" t="s">
        <v>321</v>
      </c>
      <c r="C39" s="484"/>
      <c r="D39" s="484"/>
      <c r="E39" s="485">
        <v>0</v>
      </c>
      <c r="F39" s="484"/>
      <c r="G39" s="484"/>
      <c r="H39" s="486">
        <v>0</v>
      </c>
    </row>
    <row r="40" spans="1:8" s="15" customFormat="1">
      <c r="A40" s="217">
        <v>7</v>
      </c>
      <c r="B40" s="220" t="s">
        <v>324</v>
      </c>
      <c r="C40" s="484"/>
      <c r="D40" s="484"/>
      <c r="E40" s="485">
        <v>0</v>
      </c>
      <c r="F40" s="484"/>
      <c r="G40" s="484"/>
      <c r="H40" s="486">
        <v>0</v>
      </c>
    </row>
    <row r="41" spans="1:8" s="15" customFormat="1">
      <c r="A41" s="217">
        <v>7.1</v>
      </c>
      <c r="B41" s="219" t="s">
        <v>325</v>
      </c>
      <c r="C41" s="484">
        <v>191864.72</v>
      </c>
      <c r="D41" s="484">
        <v>123621.042535</v>
      </c>
      <c r="E41" s="485">
        <v>315485.76253499999</v>
      </c>
      <c r="F41" s="484">
        <v>141191.91999999998</v>
      </c>
      <c r="G41" s="484">
        <v>34979.1999999994</v>
      </c>
      <c r="H41" s="486">
        <v>176171.11999999938</v>
      </c>
    </row>
    <row r="42" spans="1:8" s="15" customFormat="1" ht="25.5">
      <c r="A42" s="217">
        <v>7.2</v>
      </c>
      <c r="B42" s="219" t="s">
        <v>326</v>
      </c>
      <c r="C42" s="484">
        <v>216212.35999999987</v>
      </c>
      <c r="D42" s="484">
        <v>198252.24609999999</v>
      </c>
      <c r="E42" s="485">
        <v>414464.60609999986</v>
      </c>
      <c r="F42" s="484">
        <v>167479.65999999995</v>
      </c>
      <c r="G42" s="484">
        <v>249778.98430000001</v>
      </c>
      <c r="H42" s="486">
        <v>417258.64429999993</v>
      </c>
    </row>
    <row r="43" spans="1:8" s="15" customFormat="1" ht="25.5">
      <c r="A43" s="217">
        <v>7.3</v>
      </c>
      <c r="B43" s="219" t="s">
        <v>329</v>
      </c>
      <c r="C43" s="484">
        <v>3028046.07</v>
      </c>
      <c r="D43" s="484">
        <v>1322335.9478729998</v>
      </c>
      <c r="E43" s="485">
        <v>4350382.0178729994</v>
      </c>
      <c r="F43" s="484">
        <v>2524455.0299999998</v>
      </c>
      <c r="G43" s="484">
        <v>1648984.789205</v>
      </c>
      <c r="H43" s="486">
        <v>4173439.8192050001</v>
      </c>
    </row>
    <row r="44" spans="1:8" s="15" customFormat="1" ht="25.5">
      <c r="A44" s="217">
        <v>7.4</v>
      </c>
      <c r="B44" s="219" t="s">
        <v>330</v>
      </c>
      <c r="C44" s="484">
        <v>1030388.9700000006</v>
      </c>
      <c r="D44" s="484">
        <v>1251793.753900012</v>
      </c>
      <c r="E44" s="485">
        <v>2282182.7239000127</v>
      </c>
      <c r="F44" s="484">
        <v>690082.99000000057</v>
      </c>
      <c r="G44" s="484">
        <v>1602992.2492000004</v>
      </c>
      <c r="H44" s="486">
        <v>2293075.2392000011</v>
      </c>
    </row>
    <row r="45" spans="1:8" s="15" customFormat="1">
      <c r="A45" s="217">
        <v>8</v>
      </c>
      <c r="B45" s="220" t="s">
        <v>307</v>
      </c>
      <c r="C45" s="484">
        <v>13507.49</v>
      </c>
      <c r="D45" s="484">
        <v>83845.411412000001</v>
      </c>
      <c r="E45" s="485">
        <v>97352.901412000007</v>
      </c>
      <c r="F45" s="484"/>
      <c r="G45" s="484"/>
      <c r="H45" s="486">
        <v>0</v>
      </c>
    </row>
    <row r="46" spans="1:8" s="15" customFormat="1">
      <c r="A46" s="217">
        <v>8.1</v>
      </c>
      <c r="B46" s="269" t="s">
        <v>331</v>
      </c>
      <c r="C46" s="484"/>
      <c r="D46" s="484"/>
      <c r="E46" s="485">
        <v>0</v>
      </c>
      <c r="F46" s="484"/>
      <c r="G46" s="484"/>
      <c r="H46" s="486">
        <v>0</v>
      </c>
    </row>
    <row r="47" spans="1:8" s="15" customFormat="1">
      <c r="A47" s="217">
        <v>8.1999999999999993</v>
      </c>
      <c r="B47" s="269" t="s">
        <v>332</v>
      </c>
      <c r="C47" s="484">
        <v>1044</v>
      </c>
      <c r="D47" s="484">
        <v>615.61800000000005</v>
      </c>
      <c r="E47" s="485">
        <v>1659.6179999999999</v>
      </c>
      <c r="F47" s="484"/>
      <c r="G47" s="484"/>
      <c r="H47" s="486">
        <v>0</v>
      </c>
    </row>
    <row r="48" spans="1:8" s="15" customFormat="1">
      <c r="A48" s="217">
        <v>8.3000000000000007</v>
      </c>
      <c r="B48" s="269" t="s">
        <v>333</v>
      </c>
      <c r="C48" s="484">
        <v>2291.4899999999998</v>
      </c>
      <c r="D48" s="484">
        <v>16144.769412000001</v>
      </c>
      <c r="E48" s="485">
        <v>18436.259411999999</v>
      </c>
      <c r="F48" s="484"/>
      <c r="G48" s="484"/>
      <c r="H48" s="486">
        <v>0</v>
      </c>
    </row>
    <row r="49" spans="1:8" s="15" customFormat="1">
      <c r="A49" s="217">
        <v>8.4</v>
      </c>
      <c r="B49" s="269" t="s">
        <v>334</v>
      </c>
      <c r="C49" s="484">
        <v>822</v>
      </c>
      <c r="D49" s="484">
        <v>11866.766</v>
      </c>
      <c r="E49" s="485">
        <v>12688.766</v>
      </c>
      <c r="F49" s="484"/>
      <c r="G49" s="484"/>
      <c r="H49" s="486">
        <v>0</v>
      </c>
    </row>
    <row r="50" spans="1:8" s="15" customFormat="1">
      <c r="A50" s="217">
        <v>8.5</v>
      </c>
      <c r="B50" s="269" t="s">
        <v>335</v>
      </c>
      <c r="C50" s="484"/>
      <c r="D50" s="484"/>
      <c r="E50" s="485">
        <v>0</v>
      </c>
      <c r="F50" s="484"/>
      <c r="G50" s="484"/>
      <c r="H50" s="486">
        <v>0</v>
      </c>
    </row>
    <row r="51" spans="1:8" s="15" customFormat="1">
      <c r="A51" s="217">
        <v>8.6</v>
      </c>
      <c r="B51" s="269" t="s">
        <v>336</v>
      </c>
      <c r="C51" s="484">
        <v>350</v>
      </c>
      <c r="D51" s="484"/>
      <c r="E51" s="485">
        <v>350</v>
      </c>
      <c r="F51" s="484"/>
      <c r="G51" s="484"/>
      <c r="H51" s="486">
        <v>0</v>
      </c>
    </row>
    <row r="52" spans="1:8" s="15" customFormat="1">
      <c r="A52" s="217">
        <v>8.6999999999999993</v>
      </c>
      <c r="B52" s="269" t="s">
        <v>337</v>
      </c>
      <c r="C52" s="484">
        <v>9000</v>
      </c>
      <c r="D52" s="484">
        <v>55218.258000000002</v>
      </c>
      <c r="E52" s="485">
        <v>64218.258000000002</v>
      </c>
      <c r="F52" s="484"/>
      <c r="G52" s="484"/>
      <c r="H52" s="486">
        <v>0</v>
      </c>
    </row>
    <row r="53" spans="1:8" s="15" customFormat="1" ht="15" thickBot="1">
      <c r="A53" s="222">
        <v>9</v>
      </c>
      <c r="B53" s="223" t="s">
        <v>327</v>
      </c>
      <c r="C53" s="487"/>
      <c r="D53" s="487"/>
      <c r="E53" s="488">
        <v>0</v>
      </c>
      <c r="F53" s="487"/>
      <c r="G53" s="487"/>
      <c r="H53" s="489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E23" sqref="D23:E2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9" customWidth="1"/>
    <col min="12" max="16384" width="9.140625" style="49"/>
  </cols>
  <sheetData>
    <row r="1" spans="1:8">
      <c r="A1" s="2" t="s">
        <v>32</v>
      </c>
      <c r="B1" s="3" t="str">
        <f>'Info '!C2</f>
        <v>JSC "BasisBank"</v>
      </c>
      <c r="C1" s="3"/>
    </row>
    <row r="2" spans="1:8">
      <c r="A2" s="2" t="s">
        <v>33</v>
      </c>
      <c r="B2" s="490">
        <v>43465</v>
      </c>
      <c r="C2" s="6"/>
      <c r="D2" s="7"/>
      <c r="E2" s="71"/>
      <c r="F2" s="71"/>
      <c r="G2" s="71"/>
      <c r="H2" s="71"/>
    </row>
    <row r="3" spans="1:8">
      <c r="A3" s="2"/>
      <c r="B3" s="3"/>
      <c r="C3" s="6"/>
      <c r="D3" s="7"/>
      <c r="E3" s="71"/>
      <c r="F3" s="71"/>
      <c r="G3" s="71"/>
      <c r="H3" s="71"/>
    </row>
    <row r="4" spans="1:8" ht="15" customHeight="1" thickBot="1">
      <c r="A4" s="7" t="s">
        <v>202</v>
      </c>
      <c r="B4" s="168" t="s">
        <v>301</v>
      </c>
      <c r="D4" s="72" t="s">
        <v>75</v>
      </c>
    </row>
    <row r="5" spans="1:8" ht="15" customHeight="1">
      <c r="A5" s="254" t="s">
        <v>8</v>
      </c>
      <c r="B5" s="255"/>
      <c r="C5" s="371" t="s">
        <v>5</v>
      </c>
      <c r="D5" s="372" t="s">
        <v>6</v>
      </c>
    </row>
    <row r="6" spans="1:8" ht="15" customHeight="1">
      <c r="A6" s="73">
        <v>1</v>
      </c>
      <c r="B6" s="362" t="s">
        <v>305</v>
      </c>
      <c r="C6" s="364">
        <v>1125113266.632724</v>
      </c>
      <c r="D6" s="365">
        <v>1024415633.8183526</v>
      </c>
      <c r="G6" s="590"/>
      <c r="H6" s="590"/>
    </row>
    <row r="7" spans="1:8" ht="15" customHeight="1">
      <c r="A7" s="73">
        <v>1.1000000000000001</v>
      </c>
      <c r="B7" s="362" t="s">
        <v>201</v>
      </c>
      <c r="C7" s="366">
        <v>1032467212.6325626</v>
      </c>
      <c r="D7" s="367">
        <v>950641342.21716213</v>
      </c>
      <c r="G7" s="590"/>
      <c r="H7" s="590"/>
    </row>
    <row r="8" spans="1:8">
      <c r="A8" s="73" t="s">
        <v>16</v>
      </c>
      <c r="B8" s="362" t="s">
        <v>200</v>
      </c>
      <c r="C8" s="366">
        <v>15750000</v>
      </c>
      <c r="D8" s="367">
        <v>10750000</v>
      </c>
      <c r="G8" s="590"/>
      <c r="H8" s="590"/>
    </row>
    <row r="9" spans="1:8" ht="15" customHeight="1">
      <c r="A9" s="73">
        <v>1.2</v>
      </c>
      <c r="B9" s="363" t="s">
        <v>199</v>
      </c>
      <c r="C9" s="366">
        <v>92646054.000161499</v>
      </c>
      <c r="D9" s="367">
        <v>73774291.601190403</v>
      </c>
      <c r="G9" s="590"/>
      <c r="H9" s="590"/>
    </row>
    <row r="10" spans="1:8" ht="15" customHeight="1">
      <c r="A10" s="73">
        <v>1.3</v>
      </c>
      <c r="B10" s="362" t="s">
        <v>30</v>
      </c>
      <c r="C10" s="368">
        <v>0</v>
      </c>
      <c r="D10" s="367">
        <v>0</v>
      </c>
      <c r="G10" s="590"/>
      <c r="H10" s="590"/>
    </row>
    <row r="11" spans="1:8" ht="15" customHeight="1">
      <c r="A11" s="73">
        <v>2</v>
      </c>
      <c r="B11" s="362" t="s">
        <v>302</v>
      </c>
      <c r="C11" s="366">
        <v>1719284.3108000001</v>
      </c>
      <c r="D11" s="367">
        <v>1255731.1317985607</v>
      </c>
      <c r="G11" s="590"/>
      <c r="H11" s="590"/>
    </row>
    <row r="12" spans="1:8" ht="15" customHeight="1">
      <c r="A12" s="73">
        <v>3</v>
      </c>
      <c r="B12" s="362" t="s">
        <v>303</v>
      </c>
      <c r="C12" s="368">
        <v>100986934.88293748</v>
      </c>
      <c r="D12" s="367">
        <v>88194849.897551402</v>
      </c>
      <c r="G12" s="590"/>
      <c r="H12" s="590"/>
    </row>
    <row r="13" spans="1:8" ht="15" customHeight="1" thickBot="1">
      <c r="A13" s="75">
        <v>4</v>
      </c>
      <c r="B13" s="76" t="s">
        <v>304</v>
      </c>
      <c r="C13" s="369">
        <v>1227819485.8264616</v>
      </c>
      <c r="D13" s="370">
        <v>1113866214.8477025</v>
      </c>
      <c r="G13" s="590"/>
      <c r="H13" s="590"/>
    </row>
    <row r="14" spans="1:8">
      <c r="B14" s="79"/>
    </row>
    <row r="15" spans="1:8">
      <c r="B15" s="80"/>
    </row>
    <row r="16" spans="1:8">
      <c r="B16" s="80"/>
    </row>
    <row r="17" spans="1:4" ht="11.25">
      <c r="A17" s="49"/>
      <c r="B17" s="49"/>
      <c r="C17" s="49"/>
      <c r="D17" s="49"/>
    </row>
    <row r="18" spans="1:4" ht="11.25">
      <c r="A18" s="49"/>
      <c r="B18" s="49"/>
      <c r="C18" s="49"/>
      <c r="D18" s="49"/>
    </row>
    <row r="19" spans="1:4" ht="11.25">
      <c r="A19" s="49"/>
      <c r="B19" s="49"/>
      <c r="C19" s="49"/>
      <c r="D19" s="49"/>
    </row>
    <row r="20" spans="1:4" ht="11.25">
      <c r="A20" s="49"/>
      <c r="B20" s="49"/>
      <c r="C20" s="49"/>
      <c r="D20" s="49"/>
    </row>
    <row r="21" spans="1:4" ht="11.25">
      <c r="A21" s="49"/>
      <c r="B21" s="49"/>
      <c r="C21" s="49"/>
      <c r="D21" s="49"/>
    </row>
    <row r="22" spans="1:4" ht="11.25">
      <c r="A22" s="49"/>
      <c r="B22" s="49"/>
      <c r="C22" s="49"/>
      <c r="D22" s="49"/>
    </row>
    <row r="23" spans="1:4" ht="11.25">
      <c r="A23" s="49"/>
      <c r="B23" s="49"/>
      <c r="C23" s="49"/>
      <c r="D23" s="49"/>
    </row>
    <row r="24" spans="1:4" ht="11.25">
      <c r="A24" s="49"/>
      <c r="B24" s="49"/>
      <c r="C24" s="49"/>
      <c r="D24" s="49"/>
    </row>
    <row r="25" spans="1:4" ht="11.25">
      <c r="A25" s="49"/>
      <c r="B25" s="49"/>
      <c r="C25" s="49"/>
      <c r="D25" s="49"/>
    </row>
    <row r="26" spans="1:4" ht="11.25">
      <c r="A26" s="49"/>
      <c r="B26" s="49"/>
      <c r="C26" s="49"/>
      <c r="D26" s="49"/>
    </row>
    <row r="27" spans="1:4" ht="11.25">
      <c r="A27" s="49"/>
      <c r="B27" s="49"/>
      <c r="C27" s="49"/>
      <c r="D27" s="49"/>
    </row>
    <row r="28" spans="1:4" ht="11.25">
      <c r="A28" s="49"/>
      <c r="B28" s="49"/>
      <c r="C28" s="49"/>
      <c r="D28" s="49"/>
    </row>
    <row r="29" spans="1:4" ht="11.25">
      <c r="A29" s="49"/>
      <c r="B29" s="49"/>
      <c r="C29" s="49"/>
      <c r="D29" s="4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G26" sqref="G26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32</v>
      </c>
      <c r="B1" s="4" t="str">
        <f>'Info '!C2</f>
        <v>JSC "BasisBank"</v>
      </c>
    </row>
    <row r="2" spans="1:3">
      <c r="A2" s="2" t="s">
        <v>33</v>
      </c>
      <c r="B2" s="490">
        <v>43465</v>
      </c>
    </row>
    <row r="4" spans="1:3" ht="16.5" customHeight="1" thickBot="1">
      <c r="A4" s="81" t="s">
        <v>82</v>
      </c>
      <c r="B4" s="82" t="s">
        <v>272</v>
      </c>
      <c r="C4" s="83"/>
    </row>
    <row r="5" spans="1:3">
      <c r="A5" s="84"/>
      <c r="B5" s="547" t="s">
        <v>83</v>
      </c>
      <c r="C5" s="548"/>
    </row>
    <row r="6" spans="1:3">
      <c r="A6" s="85">
        <v>1</v>
      </c>
      <c r="B6" s="86" t="s">
        <v>507</v>
      </c>
      <c r="C6" s="87"/>
    </row>
    <row r="7" spans="1:3">
      <c r="A7" s="85">
        <v>2</v>
      </c>
      <c r="B7" s="86" t="s">
        <v>496</v>
      </c>
      <c r="C7" s="87"/>
    </row>
    <row r="8" spans="1:3">
      <c r="A8" s="85">
        <v>3</v>
      </c>
      <c r="B8" s="86" t="s">
        <v>499</v>
      </c>
      <c r="C8" s="87"/>
    </row>
    <row r="9" spans="1:3">
      <c r="A9" s="85">
        <v>4</v>
      </c>
      <c r="B9" s="86" t="s">
        <v>508</v>
      </c>
      <c r="C9" s="87"/>
    </row>
    <row r="10" spans="1:3">
      <c r="A10" s="85">
        <v>5</v>
      </c>
      <c r="B10" s="86" t="s">
        <v>509</v>
      </c>
      <c r="C10" s="87"/>
    </row>
    <row r="11" spans="1:3">
      <c r="A11" s="85"/>
      <c r="B11" s="549"/>
      <c r="C11" s="550"/>
    </row>
    <row r="12" spans="1:3">
      <c r="A12" s="85"/>
      <c r="B12" s="551" t="s">
        <v>84</v>
      </c>
      <c r="C12" s="552"/>
    </row>
    <row r="13" spans="1:3">
      <c r="A13" s="85">
        <v>1</v>
      </c>
      <c r="B13" s="86" t="s">
        <v>497</v>
      </c>
      <c r="C13" s="88"/>
    </row>
    <row r="14" spans="1:3">
      <c r="A14" s="85">
        <v>2</v>
      </c>
      <c r="B14" s="86" t="s">
        <v>502</v>
      </c>
      <c r="C14" s="88"/>
    </row>
    <row r="15" spans="1:3">
      <c r="A15" s="85">
        <v>3</v>
      </c>
      <c r="B15" s="86" t="s">
        <v>503</v>
      </c>
      <c r="C15" s="88"/>
    </row>
    <row r="16" spans="1:3">
      <c r="A16" s="85">
        <v>4</v>
      </c>
      <c r="B16" s="86" t="s">
        <v>504</v>
      </c>
      <c r="C16" s="88"/>
    </row>
    <row r="17" spans="1:3">
      <c r="A17" s="85">
        <v>5</v>
      </c>
      <c r="B17" s="86" t="s">
        <v>501</v>
      </c>
      <c r="C17" s="88"/>
    </row>
    <row r="18" spans="1:3" ht="15.75" customHeight="1">
      <c r="A18" s="85"/>
      <c r="B18" s="86"/>
      <c r="C18" s="89"/>
    </row>
    <row r="19" spans="1:3" ht="30" customHeight="1">
      <c r="A19" s="85"/>
      <c r="B19" s="551" t="s">
        <v>85</v>
      </c>
      <c r="C19" s="552"/>
    </row>
    <row r="20" spans="1:3">
      <c r="A20" s="85">
        <v>1</v>
      </c>
      <c r="B20" s="86" t="s">
        <v>505</v>
      </c>
      <c r="C20" s="531">
        <v>0.91845081256269889</v>
      </c>
    </row>
    <row r="21" spans="1:3" ht="15.75" customHeight="1">
      <c r="A21" s="85">
        <v>2</v>
      </c>
      <c r="B21" s="86" t="s">
        <v>500</v>
      </c>
      <c r="C21" s="531">
        <v>6.9341707623174556E-2</v>
      </c>
    </row>
    <row r="22" spans="1:3" ht="29.25" customHeight="1">
      <c r="A22" s="85"/>
      <c r="B22" s="551" t="s">
        <v>86</v>
      </c>
      <c r="C22" s="552"/>
    </row>
    <row r="23" spans="1:3">
      <c r="A23" s="85">
        <v>1</v>
      </c>
      <c r="B23" s="86" t="s">
        <v>506</v>
      </c>
      <c r="C23" s="531">
        <v>0.91756909978263868</v>
      </c>
    </row>
    <row r="24" spans="1:3" ht="15" thickBot="1">
      <c r="A24" s="90">
        <v>2</v>
      </c>
      <c r="B24" s="91" t="s">
        <v>500</v>
      </c>
      <c r="C24" s="532">
        <v>6.9341707623174556E-2</v>
      </c>
    </row>
  </sheetData>
  <mergeCells count="5">
    <mergeCell ref="B5:C5"/>
    <mergeCell ref="B11:C11"/>
    <mergeCell ref="B12:C12"/>
    <mergeCell ref="B22:C22"/>
    <mergeCell ref="B19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F7" sqref="F7:K23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11">
      <c r="A1" s="302" t="s">
        <v>32</v>
      </c>
      <c r="B1" s="303" t="str">
        <f>'Info '!C2</f>
        <v>JSC "BasisBank"</v>
      </c>
      <c r="C1" s="105"/>
      <c r="D1" s="105"/>
      <c r="E1" s="105"/>
      <c r="F1" s="15"/>
    </row>
    <row r="2" spans="1:11" s="92" customFormat="1" ht="15.75" customHeight="1">
      <c r="A2" s="302" t="s">
        <v>33</v>
      </c>
      <c r="B2" s="490">
        <v>43465</v>
      </c>
    </row>
    <row r="3" spans="1:11" s="92" customFormat="1" ht="15.75" customHeight="1">
      <c r="A3" s="302"/>
    </row>
    <row r="4" spans="1:11" s="92" customFormat="1" ht="15.75" customHeight="1" thickBot="1">
      <c r="A4" s="304" t="s">
        <v>206</v>
      </c>
      <c r="B4" s="557" t="s">
        <v>351</v>
      </c>
      <c r="C4" s="558"/>
      <c r="D4" s="558"/>
      <c r="E4" s="558"/>
    </row>
    <row r="5" spans="1:11" s="96" customFormat="1" ht="17.45" customHeight="1">
      <c r="A5" s="235"/>
      <c r="B5" s="236"/>
      <c r="C5" s="94" t="s">
        <v>0</v>
      </c>
      <c r="D5" s="94" t="s">
        <v>1</v>
      </c>
      <c r="E5" s="95" t="s">
        <v>2</v>
      </c>
    </row>
    <row r="6" spans="1:11" s="15" customFormat="1" ht="14.45" customHeight="1">
      <c r="A6" s="305"/>
      <c r="B6" s="553" t="s">
        <v>358</v>
      </c>
      <c r="C6" s="553" t="s">
        <v>92</v>
      </c>
      <c r="D6" s="555" t="s">
        <v>205</v>
      </c>
      <c r="E6" s="556"/>
      <c r="G6" s="5"/>
    </row>
    <row r="7" spans="1:11" s="15" customFormat="1" ht="99.6" customHeight="1">
      <c r="A7" s="305"/>
      <c r="B7" s="554"/>
      <c r="C7" s="553"/>
      <c r="D7" s="337" t="s">
        <v>204</v>
      </c>
      <c r="E7" s="338" t="s">
        <v>359</v>
      </c>
      <c r="G7" s="5"/>
    </row>
    <row r="8" spans="1:11">
      <c r="A8" s="306">
        <v>1</v>
      </c>
      <c r="B8" s="339" t="s">
        <v>37</v>
      </c>
      <c r="C8" s="340">
        <v>32882474.950400002</v>
      </c>
      <c r="D8" s="340"/>
      <c r="E8" s="341">
        <v>32882474.950400002</v>
      </c>
      <c r="F8" s="15"/>
      <c r="I8" s="591"/>
      <c r="J8" s="591"/>
      <c r="K8" s="591"/>
    </row>
    <row r="9" spans="1:11">
      <c r="A9" s="306">
        <v>2</v>
      </c>
      <c r="B9" s="339" t="s">
        <v>38</v>
      </c>
      <c r="C9" s="340">
        <v>202226227.47310001</v>
      </c>
      <c r="D9" s="340"/>
      <c r="E9" s="341">
        <v>202226227.47310001</v>
      </c>
      <c r="F9" s="15"/>
      <c r="I9" s="591"/>
      <c r="J9" s="591"/>
      <c r="K9" s="591"/>
    </row>
    <row r="10" spans="1:11">
      <c r="A10" s="306">
        <v>3</v>
      </c>
      <c r="B10" s="339" t="s">
        <v>39</v>
      </c>
      <c r="C10" s="340">
        <v>67016571.821099997</v>
      </c>
      <c r="D10" s="340"/>
      <c r="E10" s="341">
        <v>67016571.821099997</v>
      </c>
      <c r="F10" s="15"/>
      <c r="I10" s="591"/>
      <c r="J10" s="591"/>
      <c r="K10" s="591"/>
    </row>
    <row r="11" spans="1:11">
      <c r="A11" s="306">
        <v>4</v>
      </c>
      <c r="B11" s="339" t="s">
        <v>40</v>
      </c>
      <c r="C11" s="340">
        <v>0</v>
      </c>
      <c r="D11" s="340"/>
      <c r="E11" s="341">
        <v>0</v>
      </c>
      <c r="F11" s="15"/>
      <c r="I11" s="591"/>
      <c r="J11" s="591"/>
      <c r="K11" s="591"/>
    </row>
    <row r="12" spans="1:11">
      <c r="A12" s="306">
        <v>5</v>
      </c>
      <c r="B12" s="339" t="s">
        <v>41</v>
      </c>
      <c r="C12" s="340">
        <v>172524654.21999997</v>
      </c>
      <c r="D12" s="340"/>
      <c r="E12" s="341">
        <v>172524654.21999997</v>
      </c>
      <c r="F12" s="15"/>
      <c r="I12" s="591"/>
      <c r="J12" s="591"/>
      <c r="K12" s="591"/>
    </row>
    <row r="13" spans="1:11">
      <c r="A13" s="306">
        <v>6.1</v>
      </c>
      <c r="B13" s="342" t="s">
        <v>42</v>
      </c>
      <c r="C13" s="343">
        <v>914558529.62049997</v>
      </c>
      <c r="D13" s="340"/>
      <c r="E13" s="341">
        <v>914558529.62049997</v>
      </c>
      <c r="F13" s="15"/>
      <c r="I13" s="591"/>
      <c r="J13" s="591"/>
      <c r="K13" s="591"/>
    </row>
    <row r="14" spans="1:11">
      <c r="A14" s="306">
        <v>6.2</v>
      </c>
      <c r="B14" s="344" t="s">
        <v>43</v>
      </c>
      <c r="C14" s="343">
        <v>-34407670.143894777</v>
      </c>
      <c r="D14" s="340"/>
      <c r="E14" s="341">
        <v>-34407670.143894777</v>
      </c>
      <c r="F14" s="15"/>
      <c r="I14" s="591"/>
      <c r="J14" s="591"/>
      <c r="K14" s="591"/>
    </row>
    <row r="15" spans="1:11">
      <c r="A15" s="306">
        <v>6</v>
      </c>
      <c r="B15" s="339" t="s">
        <v>44</v>
      </c>
      <c r="C15" s="340">
        <v>880150859.47660518</v>
      </c>
      <c r="D15" s="340"/>
      <c r="E15" s="341">
        <v>880150859.47660518</v>
      </c>
      <c r="F15" s="15"/>
      <c r="I15" s="591"/>
      <c r="J15" s="591"/>
      <c r="K15" s="591"/>
    </row>
    <row r="16" spans="1:11">
      <c r="A16" s="306">
        <v>7</v>
      </c>
      <c r="B16" s="339" t="s">
        <v>45</v>
      </c>
      <c r="C16" s="340">
        <v>8246138.8174999999</v>
      </c>
      <c r="D16" s="340"/>
      <c r="E16" s="341">
        <v>8246138.8174999999</v>
      </c>
      <c r="F16" s="15"/>
      <c r="I16" s="591"/>
      <c r="J16" s="591"/>
      <c r="K16" s="591"/>
    </row>
    <row r="17" spans="1:11">
      <c r="A17" s="306">
        <v>8</v>
      </c>
      <c r="B17" s="339" t="s">
        <v>203</v>
      </c>
      <c r="C17" s="340">
        <v>8909284.6730000004</v>
      </c>
      <c r="D17" s="340"/>
      <c r="E17" s="341">
        <v>8909284.6730000004</v>
      </c>
      <c r="F17" s="307"/>
      <c r="G17" s="99"/>
      <c r="I17" s="591"/>
      <c r="J17" s="591"/>
      <c r="K17" s="591"/>
    </row>
    <row r="18" spans="1:11">
      <c r="A18" s="306">
        <v>9</v>
      </c>
      <c r="B18" s="339" t="s">
        <v>46</v>
      </c>
      <c r="C18" s="340">
        <v>6362704.6600000001</v>
      </c>
      <c r="D18" s="340"/>
      <c r="E18" s="341">
        <v>6362704.6600000001</v>
      </c>
      <c r="F18" s="15"/>
      <c r="G18" s="99"/>
      <c r="I18" s="591"/>
      <c r="J18" s="591"/>
      <c r="K18" s="591"/>
    </row>
    <row r="19" spans="1:11">
      <c r="A19" s="306">
        <v>10</v>
      </c>
      <c r="B19" s="339" t="s">
        <v>47</v>
      </c>
      <c r="C19" s="340">
        <v>28000237</v>
      </c>
      <c r="D19" s="340">
        <v>1363507.6800000002</v>
      </c>
      <c r="E19" s="341">
        <v>26636729.32</v>
      </c>
      <c r="F19" s="15"/>
      <c r="G19" s="99"/>
      <c r="I19" s="591"/>
      <c r="J19" s="591"/>
      <c r="K19" s="591"/>
    </row>
    <row r="20" spans="1:11">
      <c r="A20" s="306">
        <v>11</v>
      </c>
      <c r="B20" s="339" t="s">
        <v>48</v>
      </c>
      <c r="C20" s="340">
        <v>5363312.0397079997</v>
      </c>
      <c r="D20" s="340"/>
      <c r="E20" s="341">
        <v>5363312.0397079997</v>
      </c>
      <c r="F20" s="15"/>
      <c r="I20" s="591"/>
      <c r="J20" s="591"/>
      <c r="K20" s="591"/>
    </row>
    <row r="21" spans="1:11" ht="26.25" thickBot="1">
      <c r="A21" s="184"/>
      <c r="B21" s="308" t="s">
        <v>361</v>
      </c>
      <c r="C21" s="237">
        <f>SUM(C8:C12, C15:C20)</f>
        <v>1411682465.1314132</v>
      </c>
      <c r="D21" s="237">
        <f>SUM(D8:D12, D15:D20)</f>
        <v>1363507.6800000002</v>
      </c>
      <c r="E21" s="345">
        <f>SUM(E8:E12, E15:E20)</f>
        <v>1410318957.4514132</v>
      </c>
      <c r="I21" s="591"/>
      <c r="J21" s="591"/>
      <c r="K21" s="591"/>
    </row>
    <row r="22" spans="1:11">
      <c r="A22" s="5"/>
      <c r="B22" s="5"/>
      <c r="C22" s="5"/>
      <c r="D22" s="5"/>
      <c r="E22" s="5"/>
    </row>
    <row r="23" spans="1:11">
      <c r="A23" s="5"/>
      <c r="B23" s="5"/>
      <c r="C23" s="5"/>
      <c r="D23" s="5"/>
      <c r="E23" s="5"/>
    </row>
    <row r="25" spans="1:11" s="4" customFormat="1">
      <c r="B25" s="100"/>
      <c r="F25" s="5"/>
      <c r="G25" s="5"/>
    </row>
    <row r="26" spans="1:11" s="4" customFormat="1">
      <c r="B26" s="100"/>
      <c r="F26" s="5"/>
      <c r="G26" s="5"/>
    </row>
    <row r="27" spans="1:11" s="4" customFormat="1">
      <c r="B27" s="100"/>
      <c r="F27" s="5"/>
      <c r="G27" s="5"/>
    </row>
    <row r="28" spans="1:11" s="4" customFormat="1">
      <c r="B28" s="100"/>
      <c r="F28" s="5"/>
      <c r="G28" s="5"/>
    </row>
    <row r="29" spans="1:11" s="4" customFormat="1">
      <c r="B29" s="100"/>
      <c r="F29" s="5"/>
      <c r="G29" s="5"/>
    </row>
    <row r="30" spans="1:11" s="4" customFormat="1">
      <c r="B30" s="100"/>
      <c r="F30" s="5"/>
      <c r="G30" s="5"/>
    </row>
    <row r="31" spans="1:11" s="4" customFormat="1">
      <c r="B31" s="100"/>
      <c r="F31" s="5"/>
      <c r="G31" s="5"/>
    </row>
    <row r="32" spans="1:11" s="4" customFormat="1">
      <c r="B32" s="100"/>
      <c r="F32" s="5"/>
      <c r="G32" s="5"/>
    </row>
    <row r="33" spans="2:7" s="4" customFormat="1">
      <c r="B33" s="100"/>
      <c r="F33" s="5"/>
      <c r="G33" s="5"/>
    </row>
    <row r="34" spans="2:7" s="4" customFormat="1">
      <c r="B34" s="100"/>
      <c r="F34" s="5"/>
      <c r="G34" s="5"/>
    </row>
    <row r="35" spans="2:7" s="4" customFormat="1">
      <c r="B35" s="100"/>
      <c r="F35" s="5"/>
      <c r="G35" s="5"/>
    </row>
    <row r="36" spans="2:7" s="4" customFormat="1">
      <c r="B36" s="100"/>
      <c r="F36" s="5"/>
      <c r="G36" s="5"/>
    </row>
    <row r="37" spans="2:7" s="4" customFormat="1">
      <c r="B37" s="100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A3" sqref="A3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32</v>
      </c>
      <c r="B1" s="4" t="str">
        <f>'Info '!C2</f>
        <v>JSC "BasisBank"</v>
      </c>
    </row>
    <row r="2" spans="1:6" s="92" customFormat="1" ht="15.75" customHeight="1">
      <c r="A2" s="2" t="s">
        <v>33</v>
      </c>
      <c r="B2" s="490">
        <v>43465</v>
      </c>
      <c r="C2" s="4"/>
      <c r="D2" s="4"/>
      <c r="E2" s="4"/>
      <c r="F2" s="4"/>
    </row>
    <row r="3" spans="1:6" s="92" customFormat="1" ht="15.75" customHeight="1">
      <c r="C3" s="4"/>
      <c r="D3" s="4"/>
      <c r="E3" s="4"/>
      <c r="F3" s="4"/>
    </row>
    <row r="4" spans="1:6" s="92" customFormat="1" ht="13.5" thickBot="1">
      <c r="A4" s="92" t="s">
        <v>87</v>
      </c>
      <c r="B4" s="309" t="s">
        <v>338</v>
      </c>
      <c r="C4" s="93" t="s">
        <v>75</v>
      </c>
      <c r="D4" s="4"/>
      <c r="E4" s="4"/>
      <c r="F4" s="4"/>
    </row>
    <row r="5" spans="1:6">
      <c r="A5" s="242">
        <v>1</v>
      </c>
      <c r="B5" s="310" t="s">
        <v>360</v>
      </c>
      <c r="C5" s="243">
        <v>1410318957.4514132</v>
      </c>
      <c r="E5" s="216"/>
    </row>
    <row r="6" spans="1:6" s="244" customFormat="1">
      <c r="A6" s="101">
        <v>2.1</v>
      </c>
      <c r="B6" s="239" t="s">
        <v>339</v>
      </c>
      <c r="C6" s="176">
        <v>156610169.92659998</v>
      </c>
      <c r="E6" s="216"/>
    </row>
    <row r="7" spans="1:6" s="79" customFormat="1" outlineLevel="1">
      <c r="A7" s="73">
        <v>2.2000000000000002</v>
      </c>
      <c r="B7" s="74" t="s">
        <v>340</v>
      </c>
      <c r="C7" s="245"/>
      <c r="E7" s="216"/>
    </row>
    <row r="8" spans="1:6" s="79" customFormat="1" ht="25.5">
      <c r="A8" s="73">
        <v>3</v>
      </c>
      <c r="B8" s="240" t="s">
        <v>341</v>
      </c>
      <c r="C8" s="246">
        <v>1566929127.3780131</v>
      </c>
      <c r="E8" s="216"/>
    </row>
    <row r="9" spans="1:6" s="244" customFormat="1">
      <c r="A9" s="101">
        <v>4</v>
      </c>
      <c r="B9" s="103" t="s">
        <v>90</v>
      </c>
      <c r="C9" s="176">
        <v>14903113.914539548</v>
      </c>
      <c r="E9" s="216"/>
    </row>
    <row r="10" spans="1:6" s="79" customFormat="1" outlineLevel="1">
      <c r="A10" s="73">
        <v>5.0999999999999996</v>
      </c>
      <c r="B10" s="74" t="s">
        <v>342</v>
      </c>
      <c r="C10" s="245">
        <v>-38160965.231409982</v>
      </c>
      <c r="E10" s="216"/>
    </row>
    <row r="11" spans="1:6" s="79" customFormat="1" outlineLevel="1">
      <c r="A11" s="73">
        <v>5.2</v>
      </c>
      <c r="B11" s="74" t="s">
        <v>343</v>
      </c>
      <c r="C11" s="245"/>
      <c r="E11" s="216"/>
    </row>
    <row r="12" spans="1:6" s="79" customFormat="1">
      <c r="A12" s="73">
        <v>6</v>
      </c>
      <c r="B12" s="238" t="s">
        <v>89</v>
      </c>
      <c r="C12" s="245"/>
      <c r="E12" s="216"/>
    </row>
    <row r="13" spans="1:6" s="79" customFormat="1" ht="13.5" thickBot="1">
      <c r="A13" s="75">
        <v>7</v>
      </c>
      <c r="B13" s="241" t="s">
        <v>289</v>
      </c>
      <c r="C13" s="247">
        <v>1543671276.0611427</v>
      </c>
      <c r="E13" s="216"/>
    </row>
    <row r="15" spans="1:6">
      <c r="A15" s="261"/>
      <c r="B15" s="261"/>
    </row>
    <row r="16" spans="1:6">
      <c r="A16" s="261"/>
      <c r="B16" s="261"/>
    </row>
    <row r="17" spans="1:5" ht="15">
      <c r="A17" s="256"/>
      <c r="B17" s="257"/>
      <c r="C17" s="261"/>
      <c r="D17" s="261"/>
      <c r="E17" s="261"/>
    </row>
    <row r="18" spans="1:5" ht="15">
      <c r="A18" s="262"/>
      <c r="B18" s="263"/>
      <c r="C18" s="261"/>
      <c r="D18" s="261"/>
      <c r="E18" s="261"/>
    </row>
    <row r="19" spans="1:5">
      <c r="A19" s="264"/>
      <c r="B19" s="258"/>
      <c r="C19" s="261"/>
      <c r="D19" s="261"/>
      <c r="E19" s="261"/>
    </row>
    <row r="20" spans="1:5">
      <c r="A20" s="265"/>
      <c r="B20" s="259"/>
      <c r="C20" s="261"/>
      <c r="D20" s="261"/>
      <c r="E20" s="261"/>
    </row>
    <row r="21" spans="1:5">
      <c r="A21" s="265"/>
      <c r="B21" s="263"/>
      <c r="C21" s="261"/>
      <c r="D21" s="261"/>
      <c r="E21" s="261"/>
    </row>
    <row r="22" spans="1:5">
      <c r="A22" s="264"/>
      <c r="B22" s="260"/>
      <c r="C22" s="261"/>
      <c r="D22" s="261"/>
      <c r="E22" s="261"/>
    </row>
    <row r="23" spans="1:5">
      <c r="A23" s="265"/>
      <c r="B23" s="259"/>
      <c r="C23" s="261"/>
      <c r="D23" s="261"/>
      <c r="E23" s="261"/>
    </row>
    <row r="24" spans="1:5">
      <c r="A24" s="265"/>
      <c r="B24" s="259"/>
      <c r="C24" s="261"/>
      <c r="D24" s="261"/>
      <c r="E24" s="261"/>
    </row>
    <row r="25" spans="1:5">
      <c r="A25" s="265"/>
      <c r="B25" s="266"/>
      <c r="C25" s="261"/>
      <c r="D25" s="261"/>
      <c r="E25" s="261"/>
    </row>
    <row r="26" spans="1:5">
      <c r="A26" s="265"/>
      <c r="B26" s="263"/>
      <c r="C26" s="261"/>
      <c r="D26" s="261"/>
      <c r="E26" s="261"/>
    </row>
    <row r="27" spans="1:5">
      <c r="A27" s="261"/>
      <c r="B27" s="267"/>
      <c r="C27" s="261"/>
      <c r="D27" s="261"/>
      <c r="E27" s="261"/>
    </row>
    <row r="28" spans="1:5">
      <c r="A28" s="261"/>
      <c r="B28" s="267"/>
      <c r="C28" s="261"/>
      <c r="D28" s="261"/>
      <c r="E28" s="261"/>
    </row>
    <row r="29" spans="1:5">
      <c r="A29" s="261"/>
      <c r="B29" s="267"/>
      <c r="C29" s="261"/>
      <c r="D29" s="261"/>
      <c r="E29" s="261"/>
    </row>
    <row r="30" spans="1:5">
      <c r="A30" s="261"/>
      <c r="B30" s="267"/>
      <c r="C30" s="261"/>
      <c r="D30" s="261"/>
      <c r="E30" s="261"/>
    </row>
    <row r="31" spans="1:5">
      <c r="A31" s="261"/>
      <c r="B31" s="267"/>
      <c r="C31" s="261"/>
      <c r="D31" s="261"/>
      <c r="E31" s="261"/>
    </row>
    <row r="32" spans="1:5">
      <c r="A32" s="261"/>
      <c r="B32" s="267"/>
      <c r="C32" s="261"/>
      <c r="D32" s="261"/>
      <c r="E32" s="261"/>
    </row>
    <row r="33" spans="1:5">
      <c r="A33" s="261"/>
      <c r="B33" s="267"/>
      <c r="C33" s="261"/>
      <c r="D33" s="261"/>
      <c r="E33" s="26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nCzW1HFNdGosEu6vLKJ7LgTMm0DF413Uk2rr4nprow0=</DigestValue>
    </Reference>
    <Reference Type="http://www.w3.org/2000/09/xmldsig#Object" URI="#idOfficeObject">
      <DigestMethod Algorithm="http://www.w3.org/2001/04/xmlenc#sha256"/>
      <DigestValue>Ty48KMn0CHs2nBwYJRdtRmyOBjvAVxcBUmMfmBBZoUg=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ZcIIsB5m4k2ZEt9vIIPXMZO0kUpGiG5EzmAr1PCFyL8=</DigestValue>
    </Reference>
  </SignedInfo>
  <SignatureValue>WKwr0N37XTKUnYnjWiDLvG3uCinfggF2iBZjj/VJGfaMV3/oBud8myyo+DtZp4knt0CmqXVfBIRc
iBZbje3v9hQsrC53lLII4tF3jdzaxM2Ul68ESBgAoGWqs38lOX/HXRTcKhU6Gz55ZPZEB5HnSCJA
R9bMlX7tS2Xjqoh5922l+NctAvh83h5JSYmhII9Xk86Y+zoEvBHbQQ0z1Wd4yRF6057P/J4po8hG
mS4yFvBYYBcyLYeUz7Yc5HDo1k0QoJnA2nXO7sQHi7G3uH5kGtodn+FuO95HTq8i+W127cfdJlWV
NNcDnXh7EEDkf91cwLQO7wZjrS09i2vBTlU4Hw==</SignatureValue>
  <KeyInfo>
    <X509Data>
      <X509Certificate>MIIGOzCCBSOgAwIBAgIKNHGYRQACAABGoTANBgkqhkiG9w0BAQsFADBKMRIwEAYKCZImiZPyLGQBGRYCZ2UxEzARBgoJkiaJk/IsZAEZFgNuYmcxHzAdBgNVBAMTFk5CRyBDbGFzcyAyIElOVCBTdWIgQ0EwHhcNMTcxMDMxMTMwNDU5WhcNMTkxMDMxMTMwNDU5WjA5MRYwFAYDVQQKEw1KU0MgQkFTSVNCQU5LMR8wHQYDVQQDExZCQlMgLSBUaW5hdGluIEtoZWxhZHplMIIBIjANBgkqhkiG9w0BAQEFAAOCAQ8AMIIBCgKCAQEA0vJeft7aCx9ciZE51K6w6UQ0b4UR1TChpUAdPLMeniNnBcuYwo29ntnXAaq2Ph1bdjck4f6BtKLdpGe2UBxBaTAb6gKlRoDCveoxSVxifX6IxG+YtBzcvdFk/bAYwSK9E/+Ux2hHYUNl/phK9MSc1runuvC+a6Udt9XlFi3SLCsC2h5S9zIpy9Hc6Jjk1qJBRHCFvT+T3ptq2+HzXQtMjvMYQX8PCI+fhucU96D9bXiDQGYsXcpeJz/IFELUmDN7oPTLEXThRrbT6n6Ekq/f4LoGbp61FYDQY7yof4Vgkh/vn7PBUMNu2e+VC1lDkCPvpeCebLQdG5Il6l66ds1KywIDAQABo4IDMjCCAy4wPAYJKwYBBAGCNxUHBC8wLQYlKwYBBAGCNxUI5rJgg431RIaBmQmDuKFKg76EcQSDxJEzhIOIXQIBZAIBHTAdBgNVHSUEFjAUBggrBgEFBQcDAgYIKwYBBQUHAwQwCwYDVR0PBAQDAgeAMCcGCSsGAQQBgjcVCgQaMBgwCgYIKwYBBQUHAwIwCgYIKwYBBQUHAwQwHQYDVR0OBBYEFBHeEXQ5hW75bP/cbOq5z3heTyJ2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dZxVm0evOsRss94XSBBd2CHZQTXgF+G+QfSVn2ZTM7afKTnD8r5fbEVMxIgCAVpHUvjOwQDxo0A9N8PMP00PZLE9VeFhv1pOVnJgVLbFQhYUqNWtGmPrpOjyWIUyH/bykCJb0SyCkS3VSsdwqntWuqagUHKpVVKvVR9+LuJq1d34Kcf44qCOW+X5Rced2F503tArrp33BH/XufDTQ/WTiKqmopcdAjzgmd71yw1VUFeTnLLRBOeJ75lWwDE2kFWPmn1s5yZCX08vRpJfzdb0Zx/31czehd/yoxCikVAA5WyjDk/YSEB8+EItSn73b2J2Kf/vgQhhFuoy8wvGJ83p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9mas5OnpQmbLbSMiZD2Vpb/tZMxEtYr8UEGlk6FDo3M=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ME4iBJLk1Ukh4j+2aBMD9D0MI86YAZGSCZx95TLrdSA=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BirjLf1BIMaVFxklDZ/p7U5APPx/Y5ElNhLHUh/IPPI=</DigestValue>
      </Reference>
      <Reference URI="/xl/styles.xml?ContentType=application/vnd.openxmlformats-officedocument.spreadsheetml.styles+xml">
        <DigestMethod Algorithm="http://www.w3.org/2001/04/xmlenc#sha256"/>
        <DigestValue>Viv0I5NfkZDajJlvcVCrFjREKyrhqrr+gti5vLxR5MM=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OgbIXrPFEXj4DJfqfcG0u6r0Mukztf/rFOc60alLdhY=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c6kb+9rjeSgZWun0dwodObDBf0ObEeJh9WCMmc0+b5c=</DigestValue>
      </Reference>
      <Reference URI="/xl/worksheets/sheet10.xml?ContentType=application/vnd.openxmlformats-officedocument.spreadsheetml.worksheet+xml">
        <DigestMethod Algorithm="http://www.w3.org/2001/04/xmlenc#sha256"/>
        <DigestValue>glRn7RHg2sKhRd6aLAghFIzDJLo5vSx5aiIrs6CnMIM=</DigestValue>
      </Reference>
      <Reference URI="/xl/worksheets/sheet11.xml?ContentType=application/vnd.openxmlformats-officedocument.spreadsheetml.worksheet+xml">
        <DigestMethod Algorithm="http://www.w3.org/2001/04/xmlenc#sha256"/>
        <DigestValue>fr2M9OAXKLdQuEbNCA002REN2EnC+F+DB2DghkOY2fo=</DigestValue>
      </Reference>
      <Reference URI="/xl/worksheets/sheet12.xml?ContentType=application/vnd.openxmlformats-officedocument.spreadsheetml.worksheet+xml">
        <DigestMethod Algorithm="http://www.w3.org/2001/04/xmlenc#sha256"/>
        <DigestValue>DBIiJ3fzAHg+/kb6kUNVYfgaOlD61tTX9uGcQQe3ZXY=</DigestValue>
      </Reference>
      <Reference URI="/xl/worksheets/sheet13.xml?ContentType=application/vnd.openxmlformats-officedocument.spreadsheetml.worksheet+xml">
        <DigestMethod Algorithm="http://www.w3.org/2001/04/xmlenc#sha256"/>
        <DigestValue>V2FHLuTNmV43GiWVCdyEn8MLjwq+5C3ASl7vepfBGNw=</DigestValue>
      </Reference>
      <Reference URI="/xl/worksheets/sheet14.xml?ContentType=application/vnd.openxmlformats-officedocument.spreadsheetml.worksheet+xml">
        <DigestMethod Algorithm="http://www.w3.org/2001/04/xmlenc#sha256"/>
        <DigestValue>NxB9iyH9w0bRRTDuMQQRo4EjeXyBeKF1l3ZGftThrfI=</DigestValue>
      </Reference>
      <Reference URI="/xl/worksheets/sheet15.xml?ContentType=application/vnd.openxmlformats-officedocument.spreadsheetml.worksheet+xml">
        <DigestMethod Algorithm="http://www.w3.org/2001/04/xmlenc#sha256"/>
        <DigestValue>cZQ8AvwHSnHYLhN5SWNdSHwZK6fb9XnOO9RCaXevCtU=</DigestValue>
      </Reference>
      <Reference URI="/xl/worksheets/sheet16.xml?ContentType=application/vnd.openxmlformats-officedocument.spreadsheetml.worksheet+xml">
        <DigestMethod Algorithm="http://www.w3.org/2001/04/xmlenc#sha256"/>
        <DigestValue>z6m5wrWOvd6JdjNu4oGCN75g7PKau4lN4+/8oTkaSUY=</DigestValue>
      </Reference>
      <Reference URI="/xl/worksheets/sheet17.xml?ContentType=application/vnd.openxmlformats-officedocument.spreadsheetml.worksheet+xml">
        <DigestMethod Algorithm="http://www.w3.org/2001/04/xmlenc#sha256"/>
        <DigestValue>Spehbp03oH80ePSFlzL54yjNqdIObhziG0Mi2gO3j6g=</DigestValue>
      </Reference>
      <Reference URI="/xl/worksheets/sheet18.xml?ContentType=application/vnd.openxmlformats-officedocument.spreadsheetml.worksheet+xml">
        <DigestMethod Algorithm="http://www.w3.org/2001/04/xmlenc#sha256"/>
        <DigestValue>eHZNlhq5x+tbxcRo2/X91gqZaFig5SfzUluOr8gZJZA=</DigestValue>
      </Reference>
      <Reference URI="/xl/worksheets/sheet2.xml?ContentType=application/vnd.openxmlformats-officedocument.spreadsheetml.worksheet+xml">
        <DigestMethod Algorithm="http://www.w3.org/2001/04/xmlenc#sha256"/>
        <DigestValue>lHFP69g4QnETkb0+lRosL3CmTbvC0hbnWGYmphJB3yw=</DigestValue>
      </Reference>
      <Reference URI="/xl/worksheets/sheet3.xml?ContentType=application/vnd.openxmlformats-officedocument.spreadsheetml.worksheet+xml">
        <DigestMethod Algorithm="http://www.w3.org/2001/04/xmlenc#sha256"/>
        <DigestValue>E0uWiRkgqu7Xi1H5Wd71nygtgcECCxgZcCc1wkTfEDM=</DigestValue>
      </Reference>
      <Reference URI="/xl/worksheets/sheet4.xml?ContentType=application/vnd.openxmlformats-officedocument.spreadsheetml.worksheet+xml">
        <DigestMethod Algorithm="http://www.w3.org/2001/04/xmlenc#sha256"/>
        <DigestValue>pXp3qopjTZddLPLvVph7tYUw5YGGm54Me6fjMaSIb9E=</DigestValue>
      </Reference>
      <Reference URI="/xl/worksheets/sheet5.xml?ContentType=application/vnd.openxmlformats-officedocument.spreadsheetml.worksheet+xml">
        <DigestMethod Algorithm="http://www.w3.org/2001/04/xmlenc#sha256"/>
        <DigestValue>QFdQ5YQC+2Pe69TtQQ8D7mxYQ/XoHNMI+tX4DDDIVQU=</DigestValue>
      </Reference>
      <Reference URI="/xl/worksheets/sheet6.xml?ContentType=application/vnd.openxmlformats-officedocument.spreadsheetml.worksheet+xml">
        <DigestMethod Algorithm="http://www.w3.org/2001/04/xmlenc#sha256"/>
        <DigestValue>kbJ9nQi7eYjJGRYpRsTsw5djXS/XeCrDtUm9nHMlNiM=</DigestValue>
      </Reference>
      <Reference URI="/xl/worksheets/sheet7.xml?ContentType=application/vnd.openxmlformats-officedocument.spreadsheetml.worksheet+xml">
        <DigestMethod Algorithm="http://www.w3.org/2001/04/xmlenc#sha256"/>
        <DigestValue>UYNs+6/LnySZYZwB/m2CXlZT9esF+4ChO0QUkNEPoA8=</DigestValue>
      </Reference>
      <Reference URI="/xl/worksheets/sheet8.xml?ContentType=application/vnd.openxmlformats-officedocument.spreadsheetml.worksheet+xml">
        <DigestMethod Algorithm="http://www.w3.org/2001/04/xmlenc#sha256"/>
        <DigestValue>px0yFsJ5WXMnhxUDc9c4+nVc+VIW+dgDznt0Z1qXnnc=</DigestValue>
      </Reference>
      <Reference URI="/xl/worksheets/sheet9.xml?ContentType=application/vnd.openxmlformats-officedocument.spreadsheetml.worksheet+xml">
        <DigestMethod Algorithm="http://www.w3.org/2001/04/xmlenc#sha256"/>
        <DigestValue>I3NgNavg0oXvdCSYTQw4Hc+89E0tCB+uNoC9OBMr4yk=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2019-01-31T07:04:28Z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For NBG</SignatureComments>
          <WindowsVersion>6.1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2019-01-31T07:04:28Z</xd:SigningTime>
          <xd:SigningCertificate>
            <xd:Cert>
              <xd:CertDigest>
                <DigestMethod Algorithm="http://www.w3.org/2001/04/xmlenc#sha256"/>
                <DigestValue>pom5O9gKiB7wo2jLNWaTVerYy76r+/qjqch80njgidY=</DigestValue>
              </xd:CertDigest>
              <xd:IssuerSerial>
                <X509IssuerName>CN=NBG Class 2 INT Sub CA, DC=nbg, DC=ge</X509IssuerName>
                <X509SerialNumber>247658511365626478479009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For NBG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uqlrkQ0VoBO6GE/5ZhVlG1L1cWYfForlhtDFV8O8Y0M=</DigestValue>
    </Reference>
    <Reference Type="http://www.w3.org/2000/09/xmldsig#Object" URI="#idOfficeObject">
      <DigestMethod Algorithm="http://www.w3.org/2001/04/xmlenc#sha256"/>
      <DigestValue>AgSGaGfr1aq1C6iPgIgLI7by9He8tNdsz5U1RECAFk0=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65ign6NRGE8aUGc17p+4A2zULazsu31JLJWzj72gEGI=</DigestValue>
    </Reference>
  </SignedInfo>
  <SignatureValue>T5wBqE5kIo8rsBQt0NyHUP2wzzZ2nEvNFrShOsjUGpPZh4kWV2bGgdER8RzN2AXi7inZ1DdXmLrq
LtYs4zflq8WvuEr0fDGTLe7wldExY88fU66DCmy1wZjPHuelW5fL2/+aPByaa8NXW13xkei6Mli0
m6U2y5iVMxwMBQarBBnNo3suAtfVVznSteb/2cPaE3FkWnaMD+1lcWoON1FPly8uj8GjQd2+3ASe
uZoQZQsTvKXrjzQ54V3/UkB3RwZS9C/Yl8WVBmdyt4rYRLgUReEsGJpApN4KtEVaSZ7s9uGY4QQg
3RsmetT5T8MKq31Q23HvejdRxsKObFko8P79SQ==</SignatureValue>
  <KeyInfo>
    <X509Data>
      <X509Certificate>MIIGPTCCBSWgAwIBAgIKe4Mt+wACAAAc4DANBgkqhkiG9w0BAQsFADBKMRIwEAYKCZImiZPyLGQBGRYCZ2UxEzARBgoJkiaJk/IsZAEZFgNuYmcxHzAdBgNVBAMTFk5CRyBDbGFzcyAyIElOVCBTdWIgQ0EwHhcNMTcwMjE1MTA0NTIzWhcNMTkwMjE1MTA0NTIzWjA7MRYwFAYDVQQKEw1KU0MgQkFTSVNCQU5LMSEwHwYDVQQDExhCQlMgLSBMaWEgQXNsYW5pa2FzaHZpbGkwggEiMA0GCSqGSIb3DQEBAQUAA4IBDwAwggEKAoIBAQDGVH1a9Ch1XSedupP7lneKbMp8O5Rxp+3kEe2FVAsuO8Ih7AnfP8KDmI40je9te/aOlbBGNHR0+MDsB56vVqPi9zAf1iZ+1/9lNikN9i4Rq8HGWizIVPVTccrCP69q3atnJuZFV/NVD3pKZslJARyZxjdddM+KCJQMg3CZ8l/5hYyxVen20noSJWzNnDwMgMm/jqO24jvZLIPuYo/uW8klIfTrengbprDckmfExRV+tLGKanBiU+WH6Y9qk/UB4ter+C9T7l9F2Gyx75Ol0U6vGcAmPyMwyFUTKukBuHuxGm+wV+fkI6YQZPfaWwtW1Rja/KNDyt/vf3Re9ImYVGolAgMBAAGjggMyMIIDLjA8BgkrBgEEAYI3FQcELzAtBiUrBgEEAYI3FQjmsmCDjfVEhoGZCYO4oUqDvoRxBIHPkBGGr54RAgFkAgEbMB0GA1UdJQQWMBQGCCsGAQUFBwMCBggrBgEFBQcDBDALBgNVHQ8EBAMCB4AwJwYJKwYBBAGCNxUKBBowGDAKBggrBgEFBQcDAjAKBggrBgEFBQcDBDAdBgNVHQ4EFgQU2CJKLLHXu57wRpgmMLUD+os1KR4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DQudxHwnVIkFizK+ZgP57NszbnyRYPlMLTwhrYZv8EYaMTH4lp/V3sdECJy6tkoC4/UeUzavzHclhGSO/us33SNXKSWr9SJQ3AQmc1cS8Pgn2S8nvPAsx/Tv2zm3z9IxBva8r6YfPqpX0+20jhHDYlbaoyU3FttRIZXjoNsO2f5zvomwQLtK84mz68J1+rRezqRyiAPl0KbUSnS/oX40nEuVbVZUxBErEKJ+MGSVdfFpnlA8taSSpAXKx8PvgZ6EM65a3ycF9pXRoNU+z8b22UJwH9WwfoVvAnG4gF374/hDd4+bpDP9lRZsZjYch7Dl6Peew7VVeu8FAjqFXMN7L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9mas5OnpQmbLbSMiZD2Vpb/tZMxEtYr8UEGlk6FDo3M=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ME4iBJLk1Ukh4j+2aBMD9D0MI86YAZGSCZx95TLrdSA=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M4qPGefAk93mTM67vWaC4/5UtWvY33rHnz7hgde7nrY=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BirjLf1BIMaVFxklDZ/p7U5APPx/Y5ElNhLHUh/IPPI=</DigestValue>
      </Reference>
      <Reference URI="/xl/styles.xml?ContentType=application/vnd.openxmlformats-officedocument.spreadsheetml.styles+xml">
        <DigestMethod Algorithm="http://www.w3.org/2001/04/xmlenc#sha256"/>
        <DigestValue>Viv0I5NfkZDajJlvcVCrFjREKyrhqrr+gti5vLxR5MM=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OgbIXrPFEXj4DJfqfcG0u6r0Mukztf/rFOc60alLdhY=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c6kb+9rjeSgZWun0dwodObDBf0ObEeJh9WCMmc0+b5c=</DigestValue>
      </Reference>
      <Reference URI="/xl/worksheets/sheet10.xml?ContentType=application/vnd.openxmlformats-officedocument.spreadsheetml.worksheet+xml">
        <DigestMethod Algorithm="http://www.w3.org/2001/04/xmlenc#sha256"/>
        <DigestValue>glRn7RHg2sKhRd6aLAghFIzDJLo5vSx5aiIrs6CnMIM=</DigestValue>
      </Reference>
      <Reference URI="/xl/worksheets/sheet11.xml?ContentType=application/vnd.openxmlformats-officedocument.spreadsheetml.worksheet+xml">
        <DigestMethod Algorithm="http://www.w3.org/2001/04/xmlenc#sha256"/>
        <DigestValue>fr2M9OAXKLdQuEbNCA002REN2EnC+F+DB2DghkOY2fo=</DigestValue>
      </Reference>
      <Reference URI="/xl/worksheets/sheet12.xml?ContentType=application/vnd.openxmlformats-officedocument.spreadsheetml.worksheet+xml">
        <DigestMethod Algorithm="http://www.w3.org/2001/04/xmlenc#sha256"/>
        <DigestValue>DBIiJ3fzAHg+/kb6kUNVYfgaOlD61tTX9uGcQQe3ZXY=</DigestValue>
      </Reference>
      <Reference URI="/xl/worksheets/sheet13.xml?ContentType=application/vnd.openxmlformats-officedocument.spreadsheetml.worksheet+xml">
        <DigestMethod Algorithm="http://www.w3.org/2001/04/xmlenc#sha256"/>
        <DigestValue>V2FHLuTNmV43GiWVCdyEn8MLjwq+5C3ASl7vepfBGNw=</DigestValue>
      </Reference>
      <Reference URI="/xl/worksheets/sheet14.xml?ContentType=application/vnd.openxmlformats-officedocument.spreadsheetml.worksheet+xml">
        <DigestMethod Algorithm="http://www.w3.org/2001/04/xmlenc#sha256"/>
        <DigestValue>NxB9iyH9w0bRRTDuMQQRo4EjeXyBeKF1l3ZGftThrfI=</DigestValue>
      </Reference>
      <Reference URI="/xl/worksheets/sheet15.xml?ContentType=application/vnd.openxmlformats-officedocument.spreadsheetml.worksheet+xml">
        <DigestMethod Algorithm="http://www.w3.org/2001/04/xmlenc#sha256"/>
        <DigestValue>cZQ8AvwHSnHYLhN5SWNdSHwZK6fb9XnOO9RCaXevCtU=</DigestValue>
      </Reference>
      <Reference URI="/xl/worksheets/sheet16.xml?ContentType=application/vnd.openxmlformats-officedocument.spreadsheetml.worksheet+xml">
        <DigestMethod Algorithm="http://www.w3.org/2001/04/xmlenc#sha256"/>
        <DigestValue>z6m5wrWOvd6JdjNu4oGCN75g7PKau4lN4+/8oTkaSUY=</DigestValue>
      </Reference>
      <Reference URI="/xl/worksheets/sheet17.xml?ContentType=application/vnd.openxmlformats-officedocument.spreadsheetml.worksheet+xml">
        <DigestMethod Algorithm="http://www.w3.org/2001/04/xmlenc#sha256"/>
        <DigestValue>Spehbp03oH80ePSFlzL54yjNqdIObhziG0Mi2gO3j6g=</DigestValue>
      </Reference>
      <Reference URI="/xl/worksheets/sheet18.xml?ContentType=application/vnd.openxmlformats-officedocument.spreadsheetml.worksheet+xml">
        <DigestMethod Algorithm="http://www.w3.org/2001/04/xmlenc#sha256"/>
        <DigestValue>eHZNlhq5x+tbxcRo2/X91gqZaFig5SfzUluOr8gZJZA=</DigestValue>
      </Reference>
      <Reference URI="/xl/worksheets/sheet2.xml?ContentType=application/vnd.openxmlformats-officedocument.spreadsheetml.worksheet+xml">
        <DigestMethod Algorithm="http://www.w3.org/2001/04/xmlenc#sha256"/>
        <DigestValue>lHFP69g4QnETkb0+lRosL3CmTbvC0hbnWGYmphJB3yw=</DigestValue>
      </Reference>
      <Reference URI="/xl/worksheets/sheet3.xml?ContentType=application/vnd.openxmlformats-officedocument.spreadsheetml.worksheet+xml">
        <DigestMethod Algorithm="http://www.w3.org/2001/04/xmlenc#sha256"/>
        <DigestValue>E0uWiRkgqu7Xi1H5Wd71nygtgcECCxgZcCc1wkTfEDM=</DigestValue>
      </Reference>
      <Reference URI="/xl/worksheets/sheet4.xml?ContentType=application/vnd.openxmlformats-officedocument.spreadsheetml.worksheet+xml">
        <DigestMethod Algorithm="http://www.w3.org/2001/04/xmlenc#sha256"/>
        <DigestValue>pXp3qopjTZddLPLvVph7tYUw5YGGm54Me6fjMaSIb9E=</DigestValue>
      </Reference>
      <Reference URI="/xl/worksheets/sheet5.xml?ContentType=application/vnd.openxmlformats-officedocument.spreadsheetml.worksheet+xml">
        <DigestMethod Algorithm="http://www.w3.org/2001/04/xmlenc#sha256"/>
        <DigestValue>QFdQ5YQC+2Pe69TtQQ8D7mxYQ/XoHNMI+tX4DDDIVQU=</DigestValue>
      </Reference>
      <Reference URI="/xl/worksheets/sheet6.xml?ContentType=application/vnd.openxmlformats-officedocument.spreadsheetml.worksheet+xml">
        <DigestMethod Algorithm="http://www.w3.org/2001/04/xmlenc#sha256"/>
        <DigestValue>kbJ9nQi7eYjJGRYpRsTsw5djXS/XeCrDtUm9nHMlNiM=</DigestValue>
      </Reference>
      <Reference URI="/xl/worksheets/sheet7.xml?ContentType=application/vnd.openxmlformats-officedocument.spreadsheetml.worksheet+xml">
        <DigestMethod Algorithm="http://www.w3.org/2001/04/xmlenc#sha256"/>
        <DigestValue>UYNs+6/LnySZYZwB/m2CXlZT9esF+4ChO0QUkNEPoA8=</DigestValue>
      </Reference>
      <Reference URI="/xl/worksheets/sheet8.xml?ContentType=application/vnd.openxmlformats-officedocument.spreadsheetml.worksheet+xml">
        <DigestMethod Algorithm="http://www.w3.org/2001/04/xmlenc#sha256"/>
        <DigestValue>px0yFsJ5WXMnhxUDc9c4+nVc+VIW+dgDznt0Z1qXnnc=</DigestValue>
      </Reference>
      <Reference URI="/xl/worksheets/sheet9.xml?ContentType=application/vnd.openxmlformats-officedocument.spreadsheetml.worksheet+xml">
        <DigestMethod Algorithm="http://www.w3.org/2001/04/xmlenc#sha256"/>
        <DigestValue>I3NgNavg0oXvdCSYTQw4Hc+89E0tCB+uNoC9OBMr4yk=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2019-01-31T07:08:46Z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2019-01-31T07:08:46Z</xd:SigningTime>
          <xd:SigningCertificate>
            <xd:Cert>
              <xd:CertDigest>
                <DigestMethod Algorithm="http://www.w3.org/2001/04/xmlenc#sha256"/>
                <DigestValue>ZNfH+qfjnwEtXM+lV+ObJRD9De/x5/3dy4hyPQmjRQo=</DigestValue>
              </xd:CertDigest>
              <xd:IssuerSerial>
                <X509IssuerName>CN=NBG Class 2 INT Sub CA, DC=nbg, DC=ge</X509IssuerName>
                <X509SerialNumber>583270914108581763620064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2019-01-31T05:50:21Z</dcterms:modified>
</cp:coreProperties>
</file>