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tabRatio="919" activeTab="1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/>
</workbook>
</file>

<file path=xl/calcChain.xml><?xml version="1.0" encoding="utf-8"?>
<calcChain xmlns="http://schemas.openxmlformats.org/spreadsheetml/2006/main">
  <c r="E8" i="48" l="1"/>
  <c r="B2" i="63" l="1"/>
  <c r="B1" i="63"/>
  <c r="B2" i="50"/>
  <c r="B1" i="50"/>
  <c r="B2" i="72"/>
  <c r="B1" i="72"/>
  <c r="B2" i="48"/>
  <c r="B1" i="48"/>
  <c r="B2" i="40"/>
  <c r="B1" i="40"/>
  <c r="B2" i="39"/>
  <c r="B1" i="39"/>
  <c r="B2" i="68"/>
  <c r="B1" i="68"/>
  <c r="F10" i="40" l="1"/>
  <c r="G10" i="40" s="1"/>
  <c r="N19" i="63"/>
  <c r="M19" i="63"/>
  <c r="O19" i="63" s="1"/>
  <c r="D15" i="48" l="1"/>
  <c r="G22" i="50" l="1"/>
  <c r="G17" i="50"/>
  <c r="F17" i="50"/>
  <c r="E17" i="50"/>
  <c r="D17" i="50"/>
  <c r="D22" i="50" s="1"/>
  <c r="C17" i="50"/>
  <c r="G12" i="50"/>
  <c r="F12" i="50"/>
  <c r="F22" i="50" s="1"/>
  <c r="E12" i="50"/>
  <c r="D12" i="50"/>
  <c r="C12" i="50"/>
  <c r="C22" i="50" s="1"/>
  <c r="G7" i="50"/>
  <c r="F7" i="50"/>
  <c r="E7" i="50"/>
  <c r="D7" i="50"/>
  <c r="C7" i="50"/>
  <c r="F15" i="48"/>
  <c r="E15" i="48"/>
  <c r="F7" i="48"/>
  <c r="F22" i="48" s="1"/>
  <c r="E7" i="48"/>
  <c r="D7" i="48"/>
  <c r="D22" i="48" s="1"/>
  <c r="E46" i="67"/>
  <c r="D46" i="67"/>
  <c r="C46" i="67"/>
  <c r="E33" i="67"/>
  <c r="D33" i="67"/>
  <c r="C33" i="67"/>
  <c r="E18" i="67"/>
  <c r="D18" i="67"/>
  <c r="C18" i="67"/>
  <c r="E22" i="48" l="1"/>
  <c r="E22" i="50"/>
  <c r="E15" i="72"/>
  <c r="D15" i="72"/>
  <c r="C15" i="72"/>
  <c r="E9" i="72"/>
  <c r="D9" i="72"/>
  <c r="C9" i="72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M17" i="63"/>
  <c r="M11" i="63"/>
  <c r="E11" i="63"/>
  <c r="E17" i="63"/>
  <c r="D10" i="63"/>
  <c r="C10" i="63"/>
  <c r="F10" i="63"/>
  <c r="G10" i="63"/>
  <c r="H10" i="63"/>
  <c r="I10" i="63"/>
  <c r="J10" i="63"/>
  <c r="K10" i="63"/>
  <c r="L10" i="63"/>
  <c r="N10" i="63" l="1"/>
  <c r="M10" i="63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O10" i="63"/>
</calcChain>
</file>

<file path=xl/sharedStrings.xml><?xml version="1.0" encoding="utf-8"?>
<sst xmlns="http://schemas.openxmlformats.org/spreadsheetml/2006/main" count="245" uniqueCount="149">
  <si>
    <t>a</t>
  </si>
  <si>
    <t>b</t>
  </si>
  <si>
    <t>c</t>
  </si>
  <si>
    <t>d</t>
  </si>
  <si>
    <t>e</t>
  </si>
  <si>
    <t>f</t>
  </si>
  <si>
    <t xml:space="preserve">                                                                </t>
  </si>
  <si>
    <t>XXX</t>
  </si>
  <si>
    <t>x</t>
  </si>
  <si>
    <t>.....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</si>
  <si>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</si>
  <si>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</si>
  <si>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</si>
  <si>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</si>
  <si>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</si>
  <si>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</si>
  <si>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</si>
  <si>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</si>
  <si>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</si>
  <si>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</si>
  <si>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</si>
  <si>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</si>
  <si>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</si>
  <si>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</si>
  <si>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</si>
  <si>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</si>
  <si>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</si>
  <si>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</si>
  <si>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</si>
  <si>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</si>
  <si>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</si>
  <si>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</si>
  <si>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Not consolidated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</si>
  <si>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</si>
  <si>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</si>
  <si>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</si>
  <si>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</si>
  <si>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</si>
  <si>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</si>
  <si>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</si>
  <si>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</si>
  <si>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</si>
  <si>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</si>
  <si>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</si>
  <si>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</si>
  <si>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</si>
  <si>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</si>
  <si>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</si>
  <si>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</si>
  <si>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</si>
  <si>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</si>
  <si>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</si>
  <si>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</si>
  <si>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</si>
  <si>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</si>
  <si>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</si>
  <si>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</si>
  <si>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</si>
  <si>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</si>
  <si>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</si>
  <si>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</si>
  <si>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</si>
  <si>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</si>
  <si>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</si>
  <si>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</si>
  <si>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</si>
  <si>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</si>
  <si>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</si>
  <si>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</si>
  <si>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</si>
  <si>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</si>
  <si>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</si>
  <si>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</si>
  <si>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</si>
  <si>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</si>
  <si>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</si>
  <si>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</si>
  <si>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</si>
  <si>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</si>
  <si>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</si>
  <si>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</si>
  <si>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</si>
  <si>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</si>
  <si>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</si>
  <si>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</si>
  <si>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</si>
  <si>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</si>
  <si>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</si>
  <si>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</si>
  <si>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</si>
  <si>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</si>
  <si>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</si>
  <si>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</si>
  <si>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</si>
  <si>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</si>
  <si>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</si>
  <si>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</si>
  <si>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</si>
  <si>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</si>
  <si>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</si>
  <si>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</si>
  <si>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</si>
  <si>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</si>
  <si>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</si>
  <si>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</si>
  <si>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</si>
  <si>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</si>
  <si>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</si>
  <si>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</si>
  <si>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</si>
  <si>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</si>
  <si>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</si>
  <si>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</si>
  <si>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</si>
  <si>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</si>
  <si>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</si>
  <si>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</si>
  <si>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7*</t>
  </si>
  <si>
    <t>8*</t>
  </si>
  <si>
    <t>9*</t>
  </si>
  <si>
    <t>10*</t>
  </si>
  <si>
    <t>11*</t>
  </si>
  <si>
    <t>12*</t>
  </si>
  <si>
    <t>13*</t>
  </si>
  <si>
    <t>14*</t>
  </si>
  <si>
    <t xml:space="preserve"> </t>
  </si>
  <si>
    <t>15*</t>
  </si>
  <si>
    <t>16*</t>
  </si>
  <si>
    <t>Cash and cash equivalents</t>
  </si>
  <si>
    <t>Mandatory reserve with the NBG</t>
  </si>
  <si>
    <t>Loans to customers</t>
  </si>
  <si>
    <t>Investment securities</t>
  </si>
  <si>
    <t>Other assets</t>
  </si>
  <si>
    <t>Intangible assets</t>
  </si>
  <si>
    <t xml:space="preserve">Right-of-use assets </t>
  </si>
  <si>
    <t>Property and equipment</t>
  </si>
  <si>
    <t>Amounts due to credit institutions</t>
  </si>
  <si>
    <t>Customer accounts</t>
  </si>
  <si>
    <t>Lease liabilities</t>
  </si>
  <si>
    <t>Deffered tax liability</t>
  </si>
  <si>
    <t>Provision for guarantees issued</t>
  </si>
  <si>
    <t>Other liabilities</t>
  </si>
  <si>
    <t>Share capital</t>
  </si>
  <si>
    <t>Retained earnings</t>
  </si>
  <si>
    <t>JSC “Ziraat Bank Georgia”</t>
  </si>
  <si>
    <t>Deffered tax asset</t>
  </si>
  <si>
    <t xml:space="preserve"> -   </t>
  </si>
  <si>
    <t>22*</t>
  </si>
  <si>
    <t>18*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</si>
</sst>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956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0" fillId="36" borderId="0"/>
    <xf numFmtId="168" fontId="10" fillId="36" borderId="0"/>
    <xf numFmtId="167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0" fontId="16" fillId="38" borderId="0" applyNumberFormat="0" applyBorder="0" applyAlignment="0" applyProtection="0"/>
    <xf numFmtId="169" fontId="19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73" fontId="21" fillId="0" borderId="0" applyFill="0" applyBorder="0" applyAlignment="0"/>
    <xf numFmtId="174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8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5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0" applyNumberFormat="0" applyAlignment="0" applyProtection="0">
      <alignment horizontal="left" vertical="center"/>
    </xf>
    <xf numFmtId="0" fontId="38" fillId="0" borderId="20" applyNumberFormat="0" applyAlignment="0" applyProtection="0">
      <alignment horizontal="left" vertical="center"/>
    </xf>
    <xf numFmtId="167" fontId="38" fillId="0" borderId="20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67" fontId="38" fillId="0" borderId="7">
      <alignment horizontal="left" vertical="center"/>
    </xf>
    <xf numFmtId="0" fontId="39" fillId="0" borderId="30" applyNumberFormat="0" applyFill="0" applyAlignment="0" applyProtection="0"/>
    <xf numFmtId="168" fontId="39" fillId="0" borderId="30" applyNumberFormat="0" applyFill="0" applyAlignment="0" applyProtection="0"/>
    <xf numFmtId="0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168" fontId="40" fillId="0" borderId="31" applyNumberFormat="0" applyFill="0" applyAlignment="0" applyProtection="0"/>
    <xf numFmtId="0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168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67" fontId="43" fillId="0" borderId="0"/>
    <xf numFmtId="0" fontId="43" fillId="0" borderId="0"/>
    <xf numFmtId="167" fontId="43" fillId="0" borderId="0"/>
    <xf numFmtId="167" fontId="38" fillId="0" borderId="0"/>
    <xf numFmtId="0" fontId="38" fillId="0" borderId="0"/>
    <xf numFmtId="167" fontId="38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167" fontId="47" fillId="0" borderId="0"/>
    <xf numFmtId="0" fontId="47" fillId="0" borderId="0"/>
    <xf numFmtId="167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8" fillId="0" borderId="0" applyNumberFormat="0" applyFill="0" applyBorder="0" applyAlignment="0" applyProtection="0">
      <alignment vertical="top"/>
      <protection locked="0"/>
    </xf>
    <xf numFmtId="168" fontId="48" fillId="0" borderId="0" applyNumberFormat="0" applyFill="0" applyBorder="0" applyAlignment="0" applyProtection="0">
      <alignment vertical="top"/>
      <protection locked="0"/>
    </xf>
    <xf numFmtId="167" fontId="48" fillId="0" borderId="0" applyNumberFormat="0" applyFill="0" applyBorder="0" applyAlignment="0" applyProtection="0">
      <alignment vertical="top"/>
      <protection locked="0"/>
    </xf>
    <xf numFmtId="167" fontId="49" fillId="0" borderId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8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0" fontId="53" fillId="0" borderId="33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67" fontId="10" fillId="0" borderId="34"/>
    <xf numFmtId="168" fontId="10" fillId="0" borderId="34"/>
    <xf numFmtId="167" fontId="10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0" fontId="2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1" fillId="0" borderId="0"/>
    <xf numFmtId="0" fontId="61" fillId="0" borderId="0"/>
    <xf numFmtId="0" fontId="60" fillId="0" borderId="0"/>
    <xf numFmtId="178" fontId="1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0" fontId="12" fillId="0" borderId="0"/>
    <xf numFmtId="167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178" fontId="12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78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2" fillId="0" borderId="0"/>
    <xf numFmtId="0" fontId="2" fillId="0" borderId="0"/>
    <xf numFmtId="0" fontId="11" fillId="0" borderId="0"/>
    <xf numFmtId="167" fontId="9" fillId="0" borderId="0"/>
    <xf numFmtId="0" fontId="2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2" fillId="0" borderId="0"/>
    <xf numFmtId="0" fontId="12" fillId="0" borderId="0"/>
    <xf numFmtId="167" fontId="9" fillId="0" borderId="0"/>
    <xf numFmtId="0" fontId="49" fillId="0" borderId="0"/>
    <xf numFmtId="0" fontId="2" fillId="0" borderId="0"/>
    <xf numFmtId="167" fontId="9" fillId="0" borderId="0"/>
    <xf numFmtId="0" fontId="1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178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78" fontId="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0" fillId="0" borderId="0"/>
    <xf numFmtId="0" fontId="5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5" fillId="0" borderId="0"/>
    <xf numFmtId="0" fontId="10" fillId="0" borderId="0"/>
    <xf numFmtId="178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0" fillId="0" borderId="0"/>
    <xf numFmtId="178" fontId="5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67" fontId="10" fillId="0" borderId="0"/>
    <xf numFmtId="0" fontId="60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67" fontId="5" fillId="0" borderId="0"/>
    <xf numFmtId="0" fontId="60" fillId="0" borderId="0"/>
    <xf numFmtId="167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78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78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0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8" fillId="0" borderId="0"/>
    <xf numFmtId="0" fontId="2" fillId="0" borderId="0"/>
    <xf numFmtId="0" fontId="60" fillId="0" borderId="0"/>
    <xf numFmtId="167" fontId="28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67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4" fillId="0" borderId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8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6" fillId="0" borderId="0"/>
    <xf numFmtId="0" fontId="66" fillId="0" borderId="0"/>
    <xf numFmtId="167" fontId="66" fillId="0" borderId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8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9" fillId="0" borderId="0"/>
    <xf numFmtId="17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67" fontId="9" fillId="0" borderId="0"/>
    <xf numFmtId="167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8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9" fillId="0" borderId="38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0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42" fontId="82" fillId="0" borderId="0" applyFont="0" applyFill="0" applyBorder="0" applyAlignment="0" applyProtection="0"/>
    <xf numFmtId="44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</cellStyleXfs>
  <cellXfs count="214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2" xfId="0" applyFont="1" applyBorder="1"/>
    <xf numFmtId="0" fontId="6" fillId="0" borderId="0" xfId="8" applyFont="1" applyFill="1" applyBorder="1" applyProtection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3" fillId="0" borderId="2" xfId="0" applyFont="1" applyBorder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0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5" fillId="0" borderId="0" xfId="0" applyFont="1" applyBorder="1"/>
    <xf numFmtId="0" fontId="0" fillId="0" borderId="0" xfId="0" applyFill="1" applyBorder="1"/>
    <xf numFmtId="0" fontId="0" fillId="0" borderId="0" xfId="0" applyFont="1" applyBorder="1"/>
    <xf numFmtId="0" fontId="86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7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0" xfId="0" applyFont="1" applyFill="1"/>
    <xf numFmtId="0" fontId="87" fillId="0" borderId="4" xfId="20955" applyFont="1" applyFill="1" applyBorder="1" applyAlignment="1" applyProtection="1"/>
    <xf numFmtId="0" fontId="3" fillId="0" borderId="10" xfId="0" applyFont="1" applyFill="1" applyBorder="1"/>
    <xf numFmtId="0" fontId="3" fillId="0" borderId="41" xfId="0" applyFont="1" applyFill="1" applyBorder="1" applyAlignment="1">
      <alignment horizontal="center"/>
    </xf>
    <xf numFmtId="192" fontId="4" fillId="35" borderId="16" xfId="0" applyNumberFormat="1" applyFont="1" applyFill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2" fontId="3" fillId="0" borderId="2" xfId="0" applyNumberFormat="1" applyFont="1" applyBorder="1" applyAlignment="1" applyProtection="1">
      <alignment horizontal="center" vertical="center"/>
      <protection locked="0"/>
    </xf>
    <xf numFmtId="192" fontId="3" fillId="0" borderId="2" xfId="0" applyNumberFormat="1" applyFont="1" applyBorder="1" applyProtection="1">
      <protection locked="0"/>
    </xf>
    <xf numFmtId="192" fontId="3" fillId="0" borderId="2" xfId="0" applyNumberFormat="1" applyFont="1" applyBorder="1" applyAlignment="1" applyProtection="1">
      <alignment horizontal="center"/>
      <protection locked="0"/>
    </xf>
    <xf numFmtId="192" fontId="3" fillId="0" borderId="4" xfId="0" applyNumberFormat="1" applyFont="1" applyBorder="1" applyAlignment="1" applyProtection="1">
      <alignment horizontal="center"/>
      <protection locked="0"/>
    </xf>
    <xf numFmtId="192" fontId="3" fillId="0" borderId="4" xfId="0" applyNumberFormat="1" applyFont="1" applyBorder="1" applyProtection="1">
      <protection locked="0"/>
    </xf>
    <xf numFmtId="0" fontId="88" fillId="0" borderId="2" xfId="20955" applyFont="1" applyFill="1" applyBorder="1" applyAlignment="1" applyProtection="1">
      <alignment horizontal="center" vertical="center"/>
    </xf>
    <xf numFmtId="0" fontId="2" fillId="0" borderId="0" xfId="8" applyFont="1" applyFill="1" applyBorder="1" applyProtection="1"/>
    <xf numFmtId="0" fontId="89" fillId="0" borderId="0" xfId="0" applyFont="1" applyFill="1"/>
    <xf numFmtId="0" fontId="89" fillId="0" borderId="0" xfId="0" applyFont="1"/>
    <xf numFmtId="0" fontId="2" fillId="0" borderId="0" xfId="8" applyFont="1" applyFill="1" applyBorder="1" applyAlignment="1" applyProtection="1"/>
    <xf numFmtId="0" fontId="89" fillId="0" borderId="0" xfId="0" applyFont="1" applyFill="1" applyBorder="1"/>
    <xf numFmtId="0" fontId="89" fillId="0" borderId="0" xfId="0" applyFont="1" applyAlignment="1">
      <alignment wrapText="1"/>
    </xf>
    <xf numFmtId="0" fontId="2" fillId="0" borderId="4" xfId="20955" applyFont="1" applyFill="1" applyBorder="1" applyAlignment="1" applyProtection="1"/>
    <xf numFmtId="0" fontId="89" fillId="0" borderId="41" xfId="0" applyFont="1" applyBorder="1" applyAlignment="1">
      <alignment horizontal="center"/>
    </xf>
    <xf numFmtId="192" fontId="89" fillId="0" borderId="2" xfId="0" applyNumberFormat="1" applyFont="1" applyBorder="1" applyAlignment="1" applyProtection="1">
      <alignment horizontal="center" vertical="center"/>
      <protection locked="0"/>
    </xf>
    <xf numFmtId="192" fontId="89" fillId="0" borderId="2" xfId="0" applyNumberFormat="1" applyFont="1" applyBorder="1" applyProtection="1">
      <protection locked="0"/>
    </xf>
    <xf numFmtId="0" fontId="89" fillId="0" borderId="15" xfId="0" applyFont="1" applyBorder="1"/>
    <xf numFmtId="0" fontId="89" fillId="0" borderId="40" xfId="0" applyFont="1" applyBorder="1"/>
    <xf numFmtId="0" fontId="89" fillId="0" borderId="13" xfId="0" applyFont="1" applyBorder="1"/>
    <xf numFmtId="0" fontId="89" fillId="0" borderId="2" xfId="0" applyFont="1" applyFill="1" applyBorder="1" applyAlignment="1">
      <alignment horizontal="center" vertical="center"/>
    </xf>
    <xf numFmtId="0" fontId="89" fillId="0" borderId="2" xfId="0" applyFont="1" applyBorder="1"/>
    <xf numFmtId="0" fontId="2" fillId="0" borderId="13" xfId="8" applyFont="1" applyFill="1" applyBorder="1" applyProtection="1"/>
    <xf numFmtId="0" fontId="89" fillId="0" borderId="2" xfId="0" applyFont="1" applyFill="1" applyBorder="1"/>
    <xf numFmtId="0" fontId="89" fillId="0" borderId="2" xfId="0" applyFont="1" applyBorder="1" applyAlignment="1">
      <alignment horizontal="center"/>
    </xf>
    <xf numFmtId="0" fontId="89" fillId="0" borderId="14" xfId="0" applyFont="1" applyBorder="1" applyAlignment="1"/>
    <xf numFmtId="0" fontId="2" fillId="0" borderId="13" xfId="8" applyFont="1" applyFill="1" applyBorder="1" applyAlignment="1" applyProtection="1"/>
    <xf numFmtId="0" fontId="2" fillId="0" borderId="15" xfId="8" applyFont="1" applyFill="1" applyBorder="1" applyAlignment="1" applyProtection="1"/>
    <xf numFmtId="0" fontId="89" fillId="0" borderId="16" xfId="0" applyFont="1" applyFill="1" applyBorder="1"/>
    <xf numFmtId="0" fontId="89" fillId="0" borderId="16" xfId="0" applyFont="1" applyBorder="1" applyAlignment="1">
      <alignment horizontal="center"/>
    </xf>
    <xf numFmtId="0" fontId="89" fillId="0" borderId="16" xfId="0" applyFont="1" applyBorder="1"/>
    <xf numFmtId="0" fontId="89" fillId="0" borderId="17" xfId="0" applyFont="1" applyBorder="1" applyAlignment="1"/>
    <xf numFmtId="0" fontId="2" fillId="0" borderId="44" xfId="20955" applyFont="1" applyFill="1" applyBorder="1" applyAlignment="1" applyProtection="1"/>
    <xf numFmtId="0" fontId="91" fillId="0" borderId="0" xfId="0" applyFont="1" applyFill="1" applyAlignment="1"/>
    <xf numFmtId="0" fontId="89" fillId="0" borderId="0" xfId="0" applyFont="1" applyBorder="1"/>
    <xf numFmtId="0" fontId="89" fillId="0" borderId="39" xfId="0" applyFont="1" applyBorder="1"/>
    <xf numFmtId="0" fontId="89" fillId="0" borderId="11" xfId="0" applyFont="1" applyBorder="1"/>
    <xf numFmtId="0" fontId="89" fillId="0" borderId="11" xfId="0" applyFont="1" applyBorder="1" applyAlignment="1">
      <alignment horizontal="center"/>
    </xf>
    <xf numFmtId="0" fontId="89" fillId="0" borderId="12" xfId="0" applyFont="1" applyBorder="1" applyAlignment="1">
      <alignment horizontal="center"/>
    </xf>
    <xf numFmtId="192" fontId="89" fillId="0" borderId="14" xfId="0" applyNumberFormat="1" applyFont="1" applyBorder="1" applyProtection="1">
      <protection locked="0"/>
    </xf>
    <xf numFmtId="0" fontId="89" fillId="2" borderId="2" xfId="0" applyFont="1" applyFill="1" applyBorder="1"/>
    <xf numFmtId="192" fontId="89" fillId="0" borderId="16" xfId="0" applyNumberFormat="1" applyFont="1" applyBorder="1" applyProtection="1">
      <protection locked="0"/>
    </xf>
    <xf numFmtId="192" fontId="89" fillId="0" borderId="17" xfId="0" applyNumberFormat="1" applyFont="1" applyBorder="1" applyProtection="1">
      <protection locked="0"/>
    </xf>
    <xf numFmtId="0" fontId="89" fillId="0" borderId="10" xfId="0" applyFont="1" applyBorder="1" applyAlignment="1">
      <alignment horizontal="right"/>
    </xf>
    <xf numFmtId="0" fontId="89" fillId="0" borderId="12" xfId="0" applyFont="1" applyBorder="1"/>
    <xf numFmtId="0" fontId="89" fillId="0" borderId="13" xfId="0" applyFont="1" applyBorder="1" applyAlignment="1">
      <alignment horizontal="right"/>
    </xf>
    <xf numFmtId="0" fontId="89" fillId="0" borderId="2" xfId="0" applyFont="1" applyBorder="1" applyAlignment="1">
      <alignment horizontal="center" wrapText="1"/>
    </xf>
    <xf numFmtId="0" fontId="89" fillId="0" borderId="13" xfId="0" applyFont="1" applyBorder="1" applyAlignment="1">
      <alignment horizontal="right" vertical="center"/>
    </xf>
    <xf numFmtId="0" fontId="89" fillId="0" borderId="2" xfId="0" applyFont="1" applyBorder="1" applyAlignment="1">
      <alignment horizontal="left"/>
    </xf>
    <xf numFmtId="0" fontId="89" fillId="0" borderId="0" xfId="0" applyFont="1" applyAlignment="1">
      <alignment horizontal="left" indent="2"/>
    </xf>
    <xf numFmtId="0" fontId="89" fillId="0" borderId="15" xfId="0" applyFont="1" applyBorder="1" applyAlignment="1">
      <alignment horizontal="right" vertical="center"/>
    </xf>
    <xf numFmtId="0" fontId="90" fillId="0" borderId="16" xfId="0" applyFont="1" applyFill="1" applyBorder="1" applyAlignment="1">
      <alignment horizontal="left"/>
    </xf>
    <xf numFmtId="0" fontId="89" fillId="0" borderId="0" xfId="0" applyFont="1" applyBorder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Border="1" applyAlignment="1">
      <alignment horizontal="center" vertical="center"/>
    </xf>
    <xf numFmtId="0" fontId="89" fillId="0" borderId="10" xfId="0" applyFont="1" applyBorder="1" applyAlignment="1">
      <alignment horizontal="right" vertical="center"/>
    </xf>
    <xf numFmtId="0" fontId="89" fillId="0" borderId="11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 wrapText="1"/>
    </xf>
    <xf numFmtId="0" fontId="89" fillId="0" borderId="12" xfId="0" applyFont="1" applyBorder="1" applyAlignment="1">
      <alignment horizontal="left" vertical="center" wrapText="1"/>
    </xf>
    <xf numFmtId="0" fontId="89" fillId="0" borderId="0" xfId="0" applyFont="1" applyAlignment="1"/>
    <xf numFmtId="0" fontId="89" fillId="0" borderId="13" xfId="0" applyFont="1" applyBorder="1" applyAlignment="1">
      <alignment horizontal="right" vertical="center" wrapText="1"/>
    </xf>
    <xf numFmtId="0" fontId="89" fillId="0" borderId="2" xfId="0" applyFont="1" applyBorder="1" applyAlignment="1">
      <alignment vertical="center" wrapText="1"/>
    </xf>
    <xf numFmtId="192" fontId="89" fillId="0" borderId="2" xfId="0" applyNumberFormat="1" applyFont="1" applyBorder="1" applyAlignment="1" applyProtection="1">
      <alignment vertical="center" wrapText="1"/>
      <protection locked="0"/>
    </xf>
    <xf numFmtId="192" fontId="89" fillId="0" borderId="14" xfId="0" applyNumberFormat="1" applyFont="1" applyBorder="1" applyAlignment="1" applyProtection="1">
      <alignment vertical="center" wrapText="1"/>
      <protection locked="0"/>
    </xf>
    <xf numFmtId="192" fontId="89" fillId="35" borderId="2" xfId="0" applyNumberFormat="1" applyFont="1" applyFill="1" applyBorder="1" applyAlignment="1">
      <alignment vertical="center" wrapText="1"/>
    </xf>
    <xf numFmtId="192" fontId="89" fillId="35" borderId="14" xfId="0" applyNumberFormat="1" applyFont="1" applyFill="1" applyBorder="1" applyAlignment="1">
      <alignment vertical="center" wrapText="1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192" fontId="89" fillId="0" borderId="2" xfId="0" applyNumberFormat="1" applyFont="1" applyBorder="1" applyAlignment="1" applyProtection="1">
      <alignment horizontal="center" vertical="center" wrapText="1"/>
      <protection locked="0"/>
    </xf>
    <xf numFmtId="192" fontId="89" fillId="0" borderId="14" xfId="0" applyNumberFormat="1" applyFont="1" applyBorder="1" applyAlignment="1" applyProtection="1">
      <alignment horizontal="center" vertical="center" wrapText="1"/>
      <protection locked="0"/>
    </xf>
    <xf numFmtId="0" fontId="89" fillId="0" borderId="0" xfId="0" applyFont="1" applyBorder="1" applyAlignment="1">
      <alignment vertical="center" wrapText="1"/>
    </xf>
    <xf numFmtId="192" fontId="89" fillId="35" borderId="2" xfId="0" applyNumberFormat="1" applyFont="1" applyFill="1" applyBorder="1" applyAlignment="1">
      <alignment horizontal="right" vertical="center" wrapText="1"/>
    </xf>
    <xf numFmtId="192" fontId="89" fillId="35" borderId="14" xfId="0" applyNumberFormat="1" applyFont="1" applyFill="1" applyBorder="1" applyAlignment="1">
      <alignment horizontal="right" vertical="center" wrapText="1"/>
    </xf>
    <xf numFmtId="0" fontId="89" fillId="0" borderId="15" xfId="0" applyFont="1" applyBorder="1" applyAlignment="1">
      <alignment horizontal="right" vertical="center" wrapText="1"/>
    </xf>
    <xf numFmtId="192" fontId="89" fillId="35" borderId="16" xfId="0" applyNumberFormat="1" applyFont="1" applyFill="1" applyBorder="1" applyAlignment="1">
      <alignment horizontal="right" vertical="center" wrapText="1"/>
    </xf>
    <xf numFmtId="192" fontId="89" fillId="35" borderId="17" xfId="0" applyNumberFormat="1" applyFont="1" applyFill="1" applyBorder="1" applyAlignment="1">
      <alignment horizontal="right" vertical="center" wrapText="1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90" fillId="0" borderId="0" xfId="0" applyFont="1" applyBorder="1" applyAlignment="1">
      <alignment vertical="center"/>
    </xf>
    <xf numFmtId="0" fontId="89" fillId="0" borderId="10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192" fontId="89" fillId="35" borderId="2" xfId="0" applyNumberFormat="1" applyFont="1" applyFill="1" applyBorder="1"/>
    <xf numFmtId="0" fontId="89" fillId="0" borderId="2" xfId="0" applyFont="1" applyFill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40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89" fillId="0" borderId="13" xfId="0" applyFont="1" applyBorder="1" applyAlignment="1">
      <alignment vertical="center" wrapText="1"/>
    </xf>
    <xf numFmtId="0" fontId="89" fillId="0" borderId="2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left" vertical="top" wrapText="1"/>
    </xf>
    <xf numFmtId="192" fontId="89" fillId="35" borderId="8" xfId="0" applyNumberFormat="1" applyFont="1" applyFill="1" applyBorder="1" applyAlignment="1">
      <alignment horizontal="right" vertical="center" wrapText="1"/>
    </xf>
    <xf numFmtId="0" fontId="89" fillId="0" borderId="2" xfId="0" applyFont="1" applyBorder="1" applyAlignment="1">
      <alignment horizontal="left" vertical="center" wrapText="1" indent="2"/>
    </xf>
    <xf numFmtId="192" fontId="8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 indent="2"/>
    </xf>
    <xf numFmtId="0" fontId="89" fillId="0" borderId="16" xfId="0" applyFont="1" applyBorder="1" applyAlignment="1">
      <alignment vertical="center" wrapText="1"/>
    </xf>
    <xf numFmtId="192" fontId="89" fillId="35" borderId="16" xfId="0" applyNumberFormat="1" applyFont="1" applyFill="1" applyBorder="1" applyAlignment="1">
      <alignment vertical="center" wrapText="1"/>
    </xf>
    <xf numFmtId="192" fontId="89" fillId="35" borderId="17" xfId="0" applyNumberFormat="1" applyFont="1" applyFill="1" applyBorder="1" applyAlignment="1">
      <alignment vertical="center" wrapText="1"/>
    </xf>
    <xf numFmtId="0" fontId="89" fillId="0" borderId="0" xfId="0" applyFont="1" applyAlignment="1">
      <alignment horizontal="center" vertical="center"/>
    </xf>
    <xf numFmtId="0" fontId="89" fillId="0" borderId="41" xfId="0" applyFont="1" applyBorder="1"/>
    <xf numFmtId="0" fontId="89" fillId="0" borderId="12" xfId="0" applyFont="1" applyBorder="1" applyAlignment="1">
      <alignment horizontal="center" vertical="center"/>
    </xf>
    <xf numFmtId="0" fontId="89" fillId="0" borderId="42" xfId="0" applyFont="1" applyBorder="1"/>
    <xf numFmtId="0" fontId="89" fillId="0" borderId="6" xfId="0" applyFont="1" applyBorder="1" applyAlignment="1">
      <alignment vertical="center"/>
    </xf>
    <xf numFmtId="192" fontId="89" fillId="0" borderId="2" xfId="0" applyNumberFormat="1" applyFont="1" applyBorder="1" applyAlignment="1">
      <alignment horizontal="center" vertical="center"/>
    </xf>
    <xf numFmtId="192" fontId="89" fillId="0" borderId="2" xfId="0" applyNumberFormat="1" applyFont="1" applyFill="1" applyBorder="1" applyAlignment="1">
      <alignment horizontal="center" vertical="center"/>
    </xf>
    <xf numFmtId="192" fontId="89" fillId="0" borderId="2" xfId="0" applyNumberFormat="1" applyFont="1" applyFill="1" applyBorder="1" applyAlignment="1">
      <alignment horizontal="center" vertical="center" wrapText="1"/>
    </xf>
    <xf numFmtId="192" fontId="89" fillId="0" borderId="14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2" fontId="89" fillId="35" borderId="2" xfId="0" applyNumberFormat="1" applyFont="1" applyFill="1" applyBorder="1" applyAlignment="1">
      <alignment horizontal="center" vertical="center"/>
    </xf>
    <xf numFmtId="192" fontId="89" fillId="35" borderId="2" xfId="0" applyNumberFormat="1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 applyAlignment="1">
      <alignment horizontal="center" vertical="center"/>
    </xf>
    <xf numFmtId="192" fontId="89" fillId="2" borderId="2" xfId="0" applyNumberFormat="1" applyFont="1" applyFill="1" applyBorder="1" applyAlignment="1" applyProtection="1">
      <alignment horizontal="center" vertical="center"/>
      <protection locked="0"/>
    </xf>
    <xf numFmtId="192" fontId="89" fillId="2" borderId="2" xfId="0" applyNumberFormat="1" applyFont="1" applyFill="1" applyBorder="1" applyAlignment="1">
      <alignment horizontal="center" vertical="center"/>
    </xf>
    <xf numFmtId="192" fontId="89" fillId="0" borderId="14" xfId="0" applyNumberFormat="1" applyFont="1" applyBorder="1" applyAlignment="1">
      <alignment horizontal="center" vertical="center"/>
    </xf>
    <xf numFmtId="0" fontId="89" fillId="0" borderId="2" xfId="0" applyFont="1" applyBorder="1" applyAlignment="1">
      <alignment horizontal="right" wrapText="1"/>
    </xf>
    <xf numFmtId="0" fontId="89" fillId="0" borderId="1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0" xfId="0" applyFont="1" applyFill="1" applyAlignment="1">
      <alignment horizontal="center"/>
    </xf>
    <xf numFmtId="0" fontId="90" fillId="0" borderId="0" xfId="0" applyFont="1" applyFill="1" applyBorder="1" applyAlignment="1"/>
    <xf numFmtId="0" fontId="90" fillId="0" borderId="0" xfId="0" applyFont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 wrapText="1"/>
    </xf>
    <xf numFmtId="0" fontId="2" fillId="0" borderId="0" xfId="20955" applyFont="1" applyFill="1" applyBorder="1" applyAlignment="1" applyProtection="1"/>
    <xf numFmtId="0" fontId="89" fillId="0" borderId="11" xfId="0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/>
    <xf numFmtId="192" fontId="89" fillId="0" borderId="16" xfId="0" applyNumberFormat="1" applyFont="1" applyBorder="1" applyAlignment="1" applyProtection="1">
      <alignment horizontal="left" indent="3"/>
      <protection locked="0"/>
    </xf>
    <xf numFmtId="192" fontId="4" fillId="35" borderId="16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wrapText="1"/>
    </xf>
    <xf numFmtId="192" fontId="3" fillId="35" borderId="16" xfId="0" applyNumberFormat="1" applyFont="1" applyFill="1" applyBorder="1"/>
    <xf numFmtId="192" fontId="3" fillId="35" borderId="17" xfId="0" applyNumberFormat="1" applyFont="1" applyFill="1" applyBorder="1"/>
    <xf numFmtId="0" fontId="3" fillId="0" borderId="8" xfId="0" applyFont="1" applyFill="1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Protection="1">
      <protection locked="0"/>
    </xf>
    <xf numFmtId="14" fontId="6" fillId="0" borderId="0" xfId="8" applyNumberFormat="1" applyFont="1" applyFill="1" applyBorder="1" applyAlignment="1" applyProtection="1">
      <alignment horizontal="left"/>
    </xf>
    <xf numFmtId="14" fontId="2" fillId="0" borderId="0" xfId="8" applyNumberFormat="1" applyFont="1" applyFill="1" applyBorder="1" applyAlignment="1" applyProtection="1">
      <alignment horizontal="left"/>
    </xf>
    <xf numFmtId="0" fontId="3" fillId="0" borderId="2" xfId="0" applyFont="1" applyBorder="1" applyAlignment="1">
      <alignment horizontal="center" vertical="center" wrapText="1"/>
    </xf>
    <xf numFmtId="192" fontId="3" fillId="0" borderId="16" xfId="0" applyNumberFormat="1" applyFont="1" applyBorder="1" applyProtection="1"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2" fillId="0" borderId="3" xfId="8" applyFont="1" applyFill="1" applyBorder="1" applyAlignment="1" applyProtection="1">
      <alignment horizontal="center"/>
    </xf>
    <xf numFmtId="0" fontId="2" fillId="0" borderId="39" xfId="8" applyFont="1" applyFill="1" applyBorder="1" applyAlignment="1" applyProtection="1">
      <alignment horizontal="center"/>
    </xf>
    <xf numFmtId="192" fontId="89" fillId="3" borderId="2" xfId="0" applyNumberFormat="1" applyFont="1" applyFill="1" applyBorder="1" applyAlignment="1">
      <alignment horizontal="center" wrapText="1"/>
    </xf>
    <xf numFmtId="0" fontId="89" fillId="0" borderId="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90" fillId="0" borderId="18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4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</cellXfs>
  <cellStyles count="20956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1" sqref="B11"/>
    </sheetView>
  </sheetViews>
  <sheetFormatPr defaultRowHeight="15"/>
  <cols>
    <col min="1" max="1" width="9.7109375" style="28" bestFit="1" customWidth="1"/>
    <col min="2" max="2" width="128.7109375" style="21" bestFit="1" customWidth="1"/>
    <col min="3" max="3" width="39.42578125" customWidth="1"/>
  </cols>
  <sheetData>
    <row r="1" spans="1:3" s="1" customFormat="1" ht="15.75">
      <c r="A1" s="26" t="s">
        <v>16</v>
      </c>
      <c r="B1" s="42" t="s">
        <v>18</v>
      </c>
      <c r="C1" s="20"/>
    </row>
    <row r="2" spans="1:3" s="22" customFormat="1">
      <c r="A2" s="27">
        <v>20</v>
      </c>
      <c r="B2" s="23" t="s">
        <v>20</v>
      </c>
      <c r="C2" s="11"/>
    </row>
    <row r="3" spans="1:3" s="22" customFormat="1">
      <c r="A3" s="27">
        <v>21</v>
      </c>
      <c r="B3" s="23" t="s">
        <v>17</v>
      </c>
    </row>
    <row r="4" spans="1:3" s="22" customFormat="1">
      <c r="A4" s="27">
        <v>22</v>
      </c>
      <c r="B4" s="23" t="s">
        <v>19</v>
      </c>
    </row>
    <row r="5" spans="1:3" s="22" customFormat="1">
      <c r="A5" s="27">
        <v>23</v>
      </c>
      <c r="B5" s="23" t="s">
        <v>21</v>
      </c>
    </row>
    <row r="6" spans="1:3" s="22" customFormat="1">
      <c r="A6" s="27">
        <v>24</v>
      </c>
      <c r="B6" s="23" t="s">
        <v>22</v>
      </c>
      <c r="C6" s="2"/>
    </row>
    <row r="7" spans="1:3" s="22" customFormat="1">
      <c r="A7" s="27">
        <v>25</v>
      </c>
      <c r="B7" s="23" t="s">
        <v>23</v>
      </c>
    </row>
    <row r="8" spans="1:3" s="22" customFormat="1">
      <c r="A8" s="27">
        <v>26</v>
      </c>
      <c r="B8" s="23" t="s">
        <v>98</v>
      </c>
    </row>
    <row r="9" spans="1:3" s="22" customFormat="1">
      <c r="A9" s="27">
        <v>27</v>
      </c>
      <c r="B9" s="23" t="s">
        <v>24</v>
      </c>
    </row>
    <row r="10" spans="1:3" s="1" customFormat="1">
      <c r="A10" s="29"/>
      <c r="B10" s="21"/>
      <c r="C10" s="20"/>
    </row>
    <row r="11" spans="1:3" s="1" customFormat="1" ht="30">
      <c r="A11" s="29"/>
      <c r="B11" s="170" t="s">
        <v>116</v>
      </c>
      <c r="C11" s="20"/>
    </row>
    <row r="14" spans="1:3">
      <c r="B14" s="10"/>
    </row>
  </sheetData>
  <hyperlinks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6" location="'24. Rem1'!A1" display="ფინანსური წლის განმავლობაში გაცემული ანაზღაურება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E51"/>
  <sheetViews>
    <sheetView tabSelected="1" zoomScaleNormal="10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 activeCell="I18" sqref="I18"/>
    </sheetView>
  </sheetViews>
  <sheetFormatPr defaultColWidth="9.140625" defaultRowHeight="12.75"/>
  <cols>
    <col min="1" max="1" width="10.5703125" style="2" bestFit="1" customWidth="1"/>
    <col min="2" max="2" width="44.7109375" style="2" customWidth="1"/>
    <col min="3" max="3" width="29.7109375" style="2" customWidth="1"/>
    <col min="4" max="4" width="38.5703125" style="2" customWidth="1"/>
    <col min="5" max="5" width="13.28515625" style="2" customWidth="1"/>
    <col min="6" max="16384" width="9.140625" style="2"/>
  </cols>
  <sheetData>
    <row r="1" spans="1:5" ht="15">
      <c r="A1" s="4" t="s">
        <v>25</v>
      </c>
      <c r="B1" s="30" t="s">
        <v>144</v>
      </c>
    </row>
    <row r="2" spans="1:5" s="5" customFormat="1" ht="15">
      <c r="A2" s="5" t="s">
        <v>26</v>
      </c>
      <c r="B2" s="176">
        <v>45657</v>
      </c>
    </row>
    <row r="3" spans="1:5">
      <c r="A3" s="15"/>
      <c r="B3" s="30"/>
      <c r="C3" s="11"/>
      <c r="D3" s="11"/>
      <c r="E3" s="7"/>
    </row>
    <row r="4" spans="1:5" ht="13.5" thickBot="1">
      <c r="A4" s="31" t="s">
        <v>113</v>
      </c>
      <c r="B4" s="181" t="s">
        <v>20</v>
      </c>
      <c r="C4" s="182"/>
      <c r="D4" s="11"/>
      <c r="E4" s="7"/>
    </row>
    <row r="5" spans="1:5">
      <c r="A5" s="32"/>
      <c r="B5" s="33" t="s">
        <v>0</v>
      </c>
      <c r="C5" s="18" t="s">
        <v>1</v>
      </c>
      <c r="D5" s="19" t="s">
        <v>2</v>
      </c>
      <c r="E5" s="14" t="s">
        <v>3</v>
      </c>
    </row>
    <row r="6" spans="1:5">
      <c r="A6" s="183"/>
      <c r="B6" s="185" t="s">
        <v>62</v>
      </c>
      <c r="C6" s="186" t="s">
        <v>63</v>
      </c>
      <c r="D6" s="186" t="s">
        <v>64</v>
      </c>
      <c r="E6" s="186" t="s">
        <v>65</v>
      </c>
    </row>
    <row r="7" spans="1:5">
      <c r="A7" s="183"/>
      <c r="B7" s="185"/>
      <c r="C7" s="187"/>
      <c r="D7" s="187"/>
      <c r="E7" s="187"/>
    </row>
    <row r="8" spans="1:5">
      <c r="A8" s="183"/>
      <c r="B8" s="185"/>
      <c r="C8" s="188"/>
      <c r="D8" s="188"/>
      <c r="E8" s="188"/>
    </row>
    <row r="9" spans="1:5">
      <c r="A9" s="35">
        <v>1</v>
      </c>
      <c r="B9" s="173" t="s">
        <v>128</v>
      </c>
      <c r="C9" s="37">
        <v>55343715</v>
      </c>
      <c r="D9" s="37">
        <v>55343716</v>
      </c>
      <c r="E9" s="38" t="s">
        <v>117</v>
      </c>
    </row>
    <row r="10" spans="1:5">
      <c r="A10" s="35">
        <v>2</v>
      </c>
      <c r="B10" s="174" t="s">
        <v>129</v>
      </c>
      <c r="C10" s="37">
        <v>30280892</v>
      </c>
      <c r="D10" s="37">
        <v>30280892</v>
      </c>
      <c r="E10" s="38" t="s">
        <v>118</v>
      </c>
    </row>
    <row r="11" spans="1:5">
      <c r="A11" s="35">
        <v>3</v>
      </c>
      <c r="B11" s="173" t="s">
        <v>130</v>
      </c>
      <c r="C11" s="37">
        <v>161901212</v>
      </c>
      <c r="D11" s="37">
        <v>162367223</v>
      </c>
      <c r="E11" s="38" t="s">
        <v>119</v>
      </c>
    </row>
    <row r="12" spans="1:5">
      <c r="A12" s="35">
        <v>4</v>
      </c>
      <c r="B12" s="173" t="s">
        <v>131</v>
      </c>
      <c r="C12" s="37" t="s">
        <v>146</v>
      </c>
      <c r="D12" s="37" t="s">
        <v>146</v>
      </c>
      <c r="E12" s="38" t="s">
        <v>119</v>
      </c>
    </row>
    <row r="13" spans="1:5">
      <c r="A13" s="35">
        <v>5</v>
      </c>
      <c r="B13" s="175" t="s">
        <v>132</v>
      </c>
      <c r="C13" s="37">
        <v>1971954</v>
      </c>
      <c r="D13" s="37">
        <v>3169863</v>
      </c>
      <c r="E13" s="38" t="s">
        <v>120</v>
      </c>
    </row>
    <row r="14" spans="1:5">
      <c r="A14" s="35">
        <v>6</v>
      </c>
      <c r="B14" s="175" t="s">
        <v>145</v>
      </c>
      <c r="C14" s="37">
        <v>19937</v>
      </c>
      <c r="D14" s="37">
        <v>0</v>
      </c>
      <c r="E14" s="38" t="s">
        <v>121</v>
      </c>
    </row>
    <row r="15" spans="1:5">
      <c r="A15" s="35">
        <v>7</v>
      </c>
      <c r="B15" s="175" t="s">
        <v>133</v>
      </c>
      <c r="C15" s="37">
        <v>1114718</v>
      </c>
      <c r="D15" s="37">
        <v>1114718</v>
      </c>
      <c r="E15" s="38" t="s">
        <v>122</v>
      </c>
    </row>
    <row r="16" spans="1:5">
      <c r="A16" s="35">
        <v>8</v>
      </c>
      <c r="B16" s="173" t="s">
        <v>134</v>
      </c>
      <c r="C16" s="37">
        <v>540314</v>
      </c>
      <c r="D16" s="37">
        <v>540314</v>
      </c>
      <c r="E16" s="38" t="s">
        <v>123</v>
      </c>
    </row>
    <row r="17" spans="1:5">
      <c r="A17" s="35">
        <v>9</v>
      </c>
      <c r="B17" s="36" t="s">
        <v>135</v>
      </c>
      <c r="C17" s="37">
        <v>3882132</v>
      </c>
      <c r="D17" s="37">
        <v>3882132</v>
      </c>
      <c r="E17" s="38" t="s">
        <v>124</v>
      </c>
    </row>
    <row r="18" spans="1:5" ht="13.5" thickBot="1">
      <c r="A18" s="13"/>
      <c r="B18" s="24" t="s">
        <v>67</v>
      </c>
      <c r="C18" s="34">
        <f>SUM(C9:C17)</f>
        <v>255054874</v>
      </c>
      <c r="D18" s="34">
        <f t="shared" ref="D18:E18" si="0">SUM(D9:D17)</f>
        <v>256698858</v>
      </c>
      <c r="E18" s="34">
        <f t="shared" si="0"/>
        <v>0</v>
      </c>
    </row>
    <row r="19" spans="1:5">
      <c r="A19" s="12"/>
      <c r="B19" s="14" t="s">
        <v>0</v>
      </c>
      <c r="C19" s="18" t="s">
        <v>1</v>
      </c>
      <c r="D19" s="19" t="s">
        <v>2</v>
      </c>
      <c r="E19" s="14" t="s">
        <v>3</v>
      </c>
    </row>
    <row r="20" spans="1:5">
      <c r="A20" s="184"/>
      <c r="B20" s="189" t="s">
        <v>68</v>
      </c>
      <c r="C20" s="180" t="s">
        <v>63</v>
      </c>
      <c r="D20" s="180" t="s">
        <v>64</v>
      </c>
      <c r="E20" s="186" t="s">
        <v>65</v>
      </c>
    </row>
    <row r="21" spans="1:5">
      <c r="A21" s="184"/>
      <c r="B21" s="190"/>
      <c r="C21" s="180"/>
      <c r="D21" s="180"/>
      <c r="E21" s="187"/>
    </row>
    <row r="22" spans="1:5">
      <c r="A22" s="184"/>
      <c r="B22" s="191"/>
      <c r="C22" s="180"/>
      <c r="D22" s="180"/>
      <c r="E22" s="188"/>
    </row>
    <row r="23" spans="1:5">
      <c r="A23" s="8">
        <v>1</v>
      </c>
      <c r="B23" s="16" t="s">
        <v>136</v>
      </c>
      <c r="C23" s="37">
        <v>36834575</v>
      </c>
      <c r="D23" s="37">
        <v>36834575</v>
      </c>
      <c r="E23" s="38" t="s">
        <v>126</v>
      </c>
    </row>
    <row r="24" spans="1:5">
      <c r="A24" s="8">
        <v>2</v>
      </c>
      <c r="B24" s="16" t="s">
        <v>137</v>
      </c>
      <c r="C24" s="37">
        <v>134789935</v>
      </c>
      <c r="D24" s="37">
        <v>133780358</v>
      </c>
      <c r="E24" s="38" t="s">
        <v>127</v>
      </c>
    </row>
    <row r="25" spans="1:5">
      <c r="A25" s="8">
        <v>3</v>
      </c>
      <c r="B25" s="16" t="s">
        <v>138</v>
      </c>
      <c r="C25" s="37">
        <v>509369</v>
      </c>
      <c r="D25" s="37">
        <v>509369</v>
      </c>
      <c r="E25" s="38" t="s">
        <v>123</v>
      </c>
    </row>
    <row r="26" spans="1:5">
      <c r="A26" s="8">
        <v>4</v>
      </c>
      <c r="B26" s="9" t="s">
        <v>139</v>
      </c>
      <c r="C26" s="37" t="s">
        <v>146</v>
      </c>
      <c r="D26" s="37">
        <v>37232</v>
      </c>
      <c r="E26" s="38" t="s">
        <v>147</v>
      </c>
    </row>
    <row r="27" spans="1:5">
      <c r="A27" s="8">
        <v>5</v>
      </c>
      <c r="B27" s="9" t="s">
        <v>140</v>
      </c>
      <c r="C27" s="37">
        <v>490413</v>
      </c>
      <c r="D27" s="37">
        <v>490412</v>
      </c>
      <c r="E27" s="38" t="s">
        <v>125</v>
      </c>
    </row>
    <row r="28" spans="1:5">
      <c r="A28" s="8">
        <v>6</v>
      </c>
      <c r="B28" s="9" t="s">
        <v>141</v>
      </c>
      <c r="C28" s="37">
        <v>871058</v>
      </c>
      <c r="D28" s="37">
        <v>3078851</v>
      </c>
      <c r="E28" s="38" t="s">
        <v>117</v>
      </c>
    </row>
    <row r="29" spans="1:5">
      <c r="A29" s="8"/>
      <c r="B29" s="9"/>
      <c r="C29" s="39"/>
      <c r="D29" s="38"/>
      <c r="E29" s="38"/>
    </row>
    <row r="30" spans="1:5">
      <c r="A30" s="8"/>
      <c r="B30" s="9"/>
      <c r="C30" s="39"/>
      <c r="D30" s="38"/>
      <c r="E30" s="38"/>
    </row>
    <row r="31" spans="1:5">
      <c r="A31" s="8"/>
      <c r="B31" s="9"/>
      <c r="C31" s="39"/>
      <c r="D31" s="38"/>
      <c r="E31" s="38"/>
    </row>
    <row r="32" spans="1:5">
      <c r="A32" s="8"/>
      <c r="B32" s="9"/>
      <c r="C32" s="39"/>
      <c r="D32" s="38"/>
      <c r="E32" s="38"/>
    </row>
    <row r="33" spans="1:5" ht="13.5" thickBot="1">
      <c r="A33" s="13"/>
      <c r="B33" s="25" t="s">
        <v>69</v>
      </c>
      <c r="C33" s="34">
        <f>SUM(C23:C32)</f>
        <v>173495350</v>
      </c>
      <c r="D33" s="34">
        <f t="shared" ref="D33:E33" si="1">SUM(D23:D32)</f>
        <v>174730797</v>
      </c>
      <c r="E33" s="34">
        <f t="shared" si="1"/>
        <v>0</v>
      </c>
    </row>
    <row r="34" spans="1:5">
      <c r="A34" s="12"/>
      <c r="B34" s="14" t="s">
        <v>0</v>
      </c>
      <c r="C34" s="18" t="s">
        <v>1</v>
      </c>
      <c r="D34" s="19" t="s">
        <v>2</v>
      </c>
      <c r="E34" s="14" t="s">
        <v>3</v>
      </c>
    </row>
    <row r="35" spans="1:5">
      <c r="A35" s="184"/>
      <c r="B35" s="189" t="s">
        <v>70</v>
      </c>
      <c r="C35" s="180" t="s">
        <v>63</v>
      </c>
      <c r="D35" s="180" t="s">
        <v>64</v>
      </c>
      <c r="E35" s="180" t="s">
        <v>65</v>
      </c>
    </row>
    <row r="36" spans="1:5">
      <c r="A36" s="184"/>
      <c r="B36" s="190"/>
      <c r="C36" s="180"/>
      <c r="D36" s="180"/>
      <c r="E36" s="180"/>
    </row>
    <row r="37" spans="1:5">
      <c r="A37" s="184"/>
      <c r="B37" s="191"/>
      <c r="C37" s="180"/>
      <c r="D37" s="180"/>
      <c r="E37" s="180"/>
    </row>
    <row r="38" spans="1:5">
      <c r="A38" s="8">
        <v>1</v>
      </c>
      <c r="B38" s="17" t="s">
        <v>142</v>
      </c>
      <c r="C38" s="37">
        <v>50000000</v>
      </c>
      <c r="D38" s="37">
        <v>50000000</v>
      </c>
      <c r="E38" s="38" t="s">
        <v>148</v>
      </c>
    </row>
    <row r="39" spans="1:5">
      <c r="A39" s="8">
        <v>2</v>
      </c>
      <c r="B39" s="17" t="s">
        <v>143</v>
      </c>
      <c r="C39" s="37">
        <v>31559524</v>
      </c>
      <c r="D39" s="37">
        <v>31968061</v>
      </c>
      <c r="E39" s="41"/>
    </row>
    <row r="40" spans="1:5">
      <c r="A40" s="8"/>
      <c r="B40" s="17"/>
      <c r="C40" s="40"/>
      <c r="D40" s="41"/>
      <c r="E40" s="41"/>
    </row>
    <row r="41" spans="1:5">
      <c r="A41" s="8"/>
      <c r="B41" s="3"/>
      <c r="C41" s="39"/>
      <c r="D41" s="38"/>
      <c r="E41" s="38"/>
    </row>
    <row r="42" spans="1:5">
      <c r="A42" s="8"/>
      <c r="B42" s="3"/>
      <c r="C42" s="39"/>
      <c r="D42" s="38"/>
      <c r="E42" s="38"/>
    </row>
    <row r="43" spans="1:5">
      <c r="A43" s="8"/>
      <c r="B43" s="3"/>
      <c r="C43" s="39"/>
      <c r="D43" s="38"/>
      <c r="E43" s="38"/>
    </row>
    <row r="44" spans="1:5">
      <c r="A44" s="8"/>
      <c r="B44" s="3"/>
      <c r="C44" s="39"/>
      <c r="D44" s="38"/>
      <c r="E44" s="38"/>
    </row>
    <row r="45" spans="1:5">
      <c r="A45" s="8"/>
      <c r="B45" s="3"/>
      <c r="C45" s="39"/>
      <c r="D45" s="38"/>
      <c r="E45" s="38"/>
    </row>
    <row r="46" spans="1:5" ht="13.5" thickBot="1">
      <c r="A46" s="13"/>
      <c r="B46" s="169" t="s">
        <v>71</v>
      </c>
      <c r="C46" s="34">
        <f t="shared" ref="C46:E46" si="2">SUM(C38:C45)</f>
        <v>81559524</v>
      </c>
      <c r="D46" s="34">
        <f t="shared" si="2"/>
        <v>81968061</v>
      </c>
      <c r="E46" s="34">
        <f t="shared" si="2"/>
        <v>0</v>
      </c>
    </row>
    <row r="49" s="6" customFormat="1"/>
    <row r="50" s="6" customFormat="1"/>
    <row r="51" s="6" customFormat="1"/>
  </sheetData>
  <mergeCells count="16">
    <mergeCell ref="D35:D37"/>
    <mergeCell ref="E35:E37"/>
    <mergeCell ref="B4:C4"/>
    <mergeCell ref="A6:A8"/>
    <mergeCell ref="A20:A22"/>
    <mergeCell ref="A35:A37"/>
    <mergeCell ref="B6:B8"/>
    <mergeCell ref="C6:C8"/>
    <mergeCell ref="B35:B37"/>
    <mergeCell ref="C35:C37"/>
    <mergeCell ref="D6:D8"/>
    <mergeCell ref="E6:E8"/>
    <mergeCell ref="B20:B22"/>
    <mergeCell ref="C20:C22"/>
    <mergeCell ref="D20:D22"/>
    <mergeCell ref="E20:E22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3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B1" sqref="B1:B2"/>
    </sheetView>
  </sheetViews>
  <sheetFormatPr defaultColWidth="9.140625" defaultRowHeight="12.75"/>
  <cols>
    <col min="1" max="1" width="10.5703125" style="45" bestFit="1" customWidth="1"/>
    <col min="2" max="2" width="39" style="45" customWidth="1"/>
    <col min="3" max="3" width="31.28515625" style="45" bestFit="1" customWidth="1"/>
    <col min="4" max="5" width="14.5703125" style="45" bestFit="1" customWidth="1"/>
    <col min="6" max="6" width="21.7109375" style="45" customWidth="1"/>
    <col min="7" max="7" width="12" style="45" bestFit="1" customWidth="1"/>
    <col min="8" max="8" width="14.5703125" style="45" customWidth="1"/>
    <col min="9" max="16384" width="9.140625" style="45"/>
  </cols>
  <sheetData>
    <row r="1" spans="1:8">
      <c r="A1" s="43" t="s">
        <v>25</v>
      </c>
      <c r="B1" s="45" t="str">
        <f>'20. LI3'!B1</f>
        <v>JSC “Ziraat Bank Georgia”</v>
      </c>
    </row>
    <row r="2" spans="1:8">
      <c r="A2" s="46" t="s">
        <v>26</v>
      </c>
      <c r="B2" s="177">
        <f>'20. LI3'!B2</f>
        <v>45657</v>
      </c>
      <c r="C2" s="46"/>
      <c r="D2" s="46"/>
      <c r="E2" s="46"/>
      <c r="F2" s="46"/>
      <c r="G2" s="46"/>
      <c r="H2" s="46"/>
    </row>
    <row r="3" spans="1:8">
      <c r="A3" s="46"/>
      <c r="B3" s="46"/>
      <c r="C3" s="46"/>
      <c r="D3" s="46"/>
      <c r="E3" s="46"/>
      <c r="F3" s="46"/>
      <c r="G3" s="46"/>
      <c r="H3" s="46"/>
    </row>
    <row r="4" spans="1:8" ht="13.5" thickBot="1">
      <c r="A4" s="49" t="s">
        <v>27</v>
      </c>
      <c r="B4" s="159" t="s">
        <v>17</v>
      </c>
    </row>
    <row r="5" spans="1:8" ht="14.45" customHeight="1">
      <c r="A5" s="198"/>
      <c r="B5" s="192" t="s">
        <v>28</v>
      </c>
      <c r="C5" s="194" t="s">
        <v>29</v>
      </c>
      <c r="D5" s="192" t="s">
        <v>33</v>
      </c>
      <c r="E5" s="192"/>
      <c r="F5" s="192"/>
      <c r="G5" s="192"/>
      <c r="H5" s="196" t="s">
        <v>34</v>
      </c>
    </row>
    <row r="6" spans="1:8" ht="25.5">
      <c r="A6" s="199"/>
      <c r="B6" s="193"/>
      <c r="C6" s="195"/>
      <c r="D6" s="153" t="s">
        <v>30</v>
      </c>
      <c r="E6" s="153" t="s">
        <v>31</v>
      </c>
      <c r="F6" s="153" t="s">
        <v>35</v>
      </c>
      <c r="G6" s="153" t="s">
        <v>36</v>
      </c>
      <c r="H6" s="197"/>
    </row>
    <row r="7" spans="1:8">
      <c r="A7" s="58">
        <v>1</v>
      </c>
      <c r="B7" s="59" t="s">
        <v>7</v>
      </c>
      <c r="C7" s="153" t="s">
        <v>30</v>
      </c>
      <c r="D7" s="57"/>
      <c r="E7" s="57"/>
      <c r="F7" s="57"/>
      <c r="G7" s="60" t="s">
        <v>8</v>
      </c>
      <c r="H7" s="61"/>
    </row>
    <row r="8" spans="1:8">
      <c r="A8" s="62">
        <v>2</v>
      </c>
      <c r="B8" s="59" t="s">
        <v>7</v>
      </c>
      <c r="C8" s="153" t="s">
        <v>31</v>
      </c>
      <c r="D8" s="57"/>
      <c r="E8" s="57"/>
      <c r="F8" s="60" t="s">
        <v>8</v>
      </c>
      <c r="G8" s="57"/>
      <c r="H8" s="61"/>
    </row>
    <row r="9" spans="1:8">
      <c r="A9" s="58">
        <v>3</v>
      </c>
      <c r="B9" s="59" t="s">
        <v>7</v>
      </c>
      <c r="C9" s="60" t="s">
        <v>32</v>
      </c>
      <c r="D9" s="57"/>
      <c r="E9" s="57"/>
      <c r="F9" s="57"/>
      <c r="G9" s="60" t="s">
        <v>8</v>
      </c>
      <c r="H9" s="61"/>
    </row>
    <row r="10" spans="1:8">
      <c r="A10" s="62"/>
      <c r="B10" s="59"/>
      <c r="C10" s="60"/>
      <c r="D10" s="57"/>
      <c r="E10" s="57"/>
      <c r="F10" s="57"/>
      <c r="G10" s="57"/>
      <c r="H10" s="61"/>
    </row>
    <row r="11" spans="1:8">
      <c r="A11" s="58"/>
      <c r="B11" s="59"/>
      <c r="C11" s="60"/>
      <c r="D11" s="57"/>
      <c r="E11" s="57"/>
      <c r="F11" s="57"/>
      <c r="G11" s="57"/>
      <c r="H11" s="61"/>
    </row>
    <row r="12" spans="1:8" ht="13.5" thickBot="1">
      <c r="A12" s="63"/>
      <c r="B12" s="64"/>
      <c r="C12" s="65"/>
      <c r="D12" s="66"/>
      <c r="E12" s="66"/>
      <c r="F12" s="66"/>
      <c r="G12" s="66"/>
      <c r="H12" s="67"/>
    </row>
    <row r="13" spans="1:8">
      <c r="A13" s="43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L9"/>
  <sheetViews>
    <sheetView zoomScaleNormal="100" workbookViewId="0">
      <selection activeCell="B2" sqref="B2"/>
    </sheetView>
  </sheetViews>
  <sheetFormatPr defaultColWidth="9.140625" defaultRowHeight="12.75"/>
  <cols>
    <col min="1" max="1" width="10.5703125" style="45" bestFit="1" customWidth="1"/>
    <col min="2" max="2" width="70.140625" style="45" customWidth="1"/>
    <col min="3" max="5" width="10.7109375" style="45" customWidth="1"/>
    <col min="6" max="16384" width="9.140625" style="45"/>
  </cols>
  <sheetData>
    <row r="1" spans="1:12">
      <c r="A1" s="43" t="s">
        <v>25</v>
      </c>
      <c r="B1" s="45" t="str">
        <f>'20. LI3'!B1</f>
        <v>JSC “Ziraat Bank Georgia”</v>
      </c>
    </row>
    <row r="2" spans="1:12">
      <c r="A2" s="43" t="s">
        <v>26</v>
      </c>
      <c r="B2" s="177">
        <f>'20. LI3'!B2</f>
        <v>45657</v>
      </c>
    </row>
    <row r="3" spans="1:12">
      <c r="A3" s="47"/>
      <c r="B3" s="44"/>
    </row>
    <row r="4" spans="1:12" ht="13.5" thickBot="1">
      <c r="A4" s="68" t="s">
        <v>72</v>
      </c>
      <c r="B4" s="160" t="s">
        <v>19</v>
      </c>
      <c r="C4" s="69"/>
      <c r="D4" s="70"/>
      <c r="E4" s="70"/>
      <c r="F4" s="70"/>
      <c r="G4" s="70"/>
      <c r="H4" s="70"/>
      <c r="I4" s="70"/>
      <c r="J4" s="70"/>
      <c r="K4" s="70"/>
      <c r="L4" s="70"/>
    </row>
    <row r="5" spans="1:12">
      <c r="A5" s="71"/>
      <c r="B5" s="72"/>
      <c r="C5" s="73">
        <v>2024</v>
      </c>
      <c r="D5" s="73">
        <v>2023</v>
      </c>
      <c r="E5" s="74">
        <v>2022</v>
      </c>
      <c r="F5" s="70"/>
    </row>
    <row r="6" spans="1:12">
      <c r="A6" s="55">
        <v>1</v>
      </c>
      <c r="B6" s="57" t="s">
        <v>73</v>
      </c>
      <c r="C6" s="52">
        <v>0</v>
      </c>
      <c r="D6" s="52">
        <v>0</v>
      </c>
      <c r="E6" s="75">
        <v>2913.66</v>
      </c>
      <c r="F6" s="70"/>
    </row>
    <row r="7" spans="1:12">
      <c r="A7" s="55">
        <v>2</v>
      </c>
      <c r="B7" s="76" t="s">
        <v>74</v>
      </c>
      <c r="C7" s="52"/>
      <c r="D7" s="52"/>
      <c r="E7" s="75"/>
      <c r="F7" s="70"/>
    </row>
    <row r="8" spans="1:12">
      <c r="A8" s="55">
        <v>3</v>
      </c>
      <c r="B8" s="57" t="s">
        <v>75</v>
      </c>
      <c r="C8" s="52"/>
      <c r="D8" s="52"/>
      <c r="E8" s="75"/>
    </row>
    <row r="9" spans="1:12" ht="13.5" thickBot="1">
      <c r="A9" s="53">
        <v>4</v>
      </c>
      <c r="B9" s="66" t="s">
        <v>76</v>
      </c>
      <c r="C9" s="77"/>
      <c r="D9" s="77"/>
      <c r="E9" s="7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11"/>
  <sheetViews>
    <sheetView zoomScaleNormal="100" workbookViewId="0">
      <selection activeCell="C7" sqref="C7:E10"/>
    </sheetView>
  </sheetViews>
  <sheetFormatPr defaultColWidth="9.140625" defaultRowHeight="12.75"/>
  <cols>
    <col min="1" max="1" width="10.5703125" style="45" bestFit="1" customWidth="1"/>
    <col min="2" max="2" width="41.42578125" style="45" customWidth="1"/>
    <col min="3" max="5" width="14" style="45" customWidth="1"/>
    <col min="6" max="6" width="24.140625" style="45" customWidth="1"/>
    <col min="7" max="7" width="27.5703125" style="45" customWidth="1"/>
    <col min="8" max="16384" width="9.140625" style="45"/>
  </cols>
  <sheetData>
    <row r="1" spans="1:8">
      <c r="A1" s="45" t="s">
        <v>25</v>
      </c>
      <c r="B1" s="45" t="str">
        <f>'20. LI3'!B1</f>
        <v>JSC “Ziraat Bank Georgia”</v>
      </c>
    </row>
    <row r="2" spans="1:8">
      <c r="A2" s="70" t="s">
        <v>26</v>
      </c>
      <c r="B2" s="177">
        <f>'20. LI3'!B2</f>
        <v>45657</v>
      </c>
      <c r="C2" s="70"/>
      <c r="D2" s="70"/>
      <c r="E2" s="70"/>
      <c r="F2" s="70"/>
      <c r="G2" s="70"/>
      <c r="H2" s="70"/>
    </row>
    <row r="3" spans="1:8">
      <c r="A3" s="70"/>
      <c r="B3" s="70"/>
      <c r="C3" s="70"/>
      <c r="D3" s="70"/>
      <c r="E3" s="70"/>
      <c r="F3" s="70"/>
      <c r="G3" s="70"/>
      <c r="H3" s="70"/>
    </row>
    <row r="4" spans="1:8" ht="13.5" thickBot="1">
      <c r="A4" s="68" t="s">
        <v>37</v>
      </c>
      <c r="B4" s="161" t="s">
        <v>21</v>
      </c>
      <c r="F4" s="70"/>
      <c r="G4" s="70"/>
      <c r="H4" s="70"/>
    </row>
    <row r="5" spans="1:8">
      <c r="A5" s="79"/>
      <c r="B5" s="72"/>
      <c r="C5" s="72" t="s">
        <v>0</v>
      </c>
      <c r="D5" s="72" t="s">
        <v>1</v>
      </c>
      <c r="E5" s="72" t="s">
        <v>2</v>
      </c>
      <c r="F5" s="72" t="s">
        <v>3</v>
      </c>
      <c r="G5" s="80" t="s">
        <v>4</v>
      </c>
      <c r="H5" s="70"/>
    </row>
    <row r="6" spans="1:8" s="48" customFormat="1" ht="51">
      <c r="A6" s="81"/>
      <c r="B6" s="57"/>
      <c r="C6" s="178">
        <v>2023</v>
      </c>
      <c r="D6" s="178">
        <v>2022</v>
      </c>
      <c r="E6" s="178">
        <v>2021</v>
      </c>
      <c r="F6" s="82" t="s">
        <v>99</v>
      </c>
      <c r="G6" s="157" t="s">
        <v>100</v>
      </c>
    </row>
    <row r="7" spans="1:8">
      <c r="A7" s="83">
        <v>1</v>
      </c>
      <c r="B7" s="57" t="s">
        <v>38</v>
      </c>
      <c r="C7" s="38">
        <v>14185630.913499998</v>
      </c>
      <c r="D7" s="38">
        <v>14147783.019999998</v>
      </c>
      <c r="E7" s="38">
        <v>11402216.561799999</v>
      </c>
      <c r="F7" s="200"/>
      <c r="G7" s="200"/>
      <c r="H7" s="70"/>
    </row>
    <row r="8" spans="1:8">
      <c r="A8" s="83">
        <v>2</v>
      </c>
      <c r="B8" s="84" t="s">
        <v>39</v>
      </c>
      <c r="C8" s="38">
        <v>2115777.16</v>
      </c>
      <c r="D8" s="38">
        <v>1356263.3618000001</v>
      </c>
      <c r="E8" s="38">
        <v>1812258.3814000001</v>
      </c>
      <c r="F8" s="200"/>
      <c r="G8" s="200"/>
    </row>
    <row r="9" spans="1:8">
      <c r="A9" s="83">
        <v>3</v>
      </c>
      <c r="B9" s="85" t="s">
        <v>105</v>
      </c>
      <c r="C9" s="38">
        <v>0</v>
      </c>
      <c r="D9" s="38">
        <v>0</v>
      </c>
      <c r="E9" s="38">
        <v>1452</v>
      </c>
      <c r="F9" s="200"/>
      <c r="G9" s="200"/>
    </row>
    <row r="10" spans="1:8" ht="13.5" thickBot="1">
      <c r="A10" s="86">
        <v>4</v>
      </c>
      <c r="B10" s="87" t="s">
        <v>40</v>
      </c>
      <c r="C10" s="179">
        <v>16301408.073499998</v>
      </c>
      <c r="D10" s="179">
        <v>15504046.381799998</v>
      </c>
      <c r="E10" s="179">
        <v>13213022.9432</v>
      </c>
      <c r="F10" s="171">
        <f>SUMIF(C10:E10, "&gt;=0",C10:E10)/3</f>
        <v>15006159.132833332</v>
      </c>
      <c r="G10" s="172">
        <f>F10*15%/8%</f>
        <v>28136548.374062497</v>
      </c>
    </row>
    <row r="11" spans="1:8">
      <c r="A11" s="88"/>
      <c r="B11" s="70"/>
      <c r="C11" s="70"/>
      <c r="D11" s="70"/>
      <c r="E11" s="70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22"/>
  <sheetViews>
    <sheetView zoomScaleNormal="100" workbookViewId="0">
      <selection activeCell="C27" sqref="C27"/>
    </sheetView>
  </sheetViews>
  <sheetFormatPr defaultColWidth="9.140625" defaultRowHeight="12.75"/>
  <cols>
    <col min="1" max="1" width="10.5703125" style="112" bestFit="1" customWidth="1"/>
    <col min="2" max="2" width="16.28515625" style="45" customWidth="1"/>
    <col min="3" max="3" width="42.85546875" style="45" customWidth="1"/>
    <col min="4" max="4" width="19.7109375" style="45" customWidth="1"/>
    <col min="5" max="5" width="19.42578125" style="45" customWidth="1"/>
    <col min="6" max="6" width="38.85546875" style="45" customWidth="1"/>
    <col min="7" max="16384" width="9.140625" style="45"/>
  </cols>
  <sheetData>
    <row r="1" spans="1:9">
      <c r="A1" s="43" t="s">
        <v>25</v>
      </c>
      <c r="B1" s="45" t="str">
        <f>'20. LI3'!B1</f>
        <v>JSC “Ziraat Bank Georgia”</v>
      </c>
    </row>
    <row r="2" spans="1:9">
      <c r="A2" s="43" t="s">
        <v>26</v>
      </c>
      <c r="B2" s="177">
        <f>'20. LI3'!B2</f>
        <v>45657</v>
      </c>
    </row>
    <row r="3" spans="1:9">
      <c r="A3" s="89"/>
    </row>
    <row r="4" spans="1:9" ht="13.5" thickBot="1">
      <c r="A4" s="68" t="s">
        <v>77</v>
      </c>
      <c r="B4" s="205" t="s">
        <v>22</v>
      </c>
      <c r="C4" s="205"/>
      <c r="D4" s="90"/>
      <c r="E4" s="90"/>
      <c r="F4" s="90"/>
    </row>
    <row r="5" spans="1:9" s="95" customFormat="1" ht="16.5" customHeight="1">
      <c r="A5" s="91"/>
      <c r="B5" s="92"/>
      <c r="C5" s="92"/>
      <c r="D5" s="93" t="s">
        <v>106</v>
      </c>
      <c r="E5" s="93" t="s">
        <v>78</v>
      </c>
      <c r="F5" s="94" t="s">
        <v>46</v>
      </c>
    </row>
    <row r="6" spans="1:9" ht="15" customHeight="1">
      <c r="A6" s="96">
        <v>1</v>
      </c>
      <c r="B6" s="195" t="s">
        <v>79</v>
      </c>
      <c r="C6" s="97" t="s">
        <v>47</v>
      </c>
      <c r="D6" s="98">
        <v>4</v>
      </c>
      <c r="E6" s="98">
        <v>4</v>
      </c>
      <c r="F6" s="99"/>
    </row>
    <row r="7" spans="1:9" ht="15" customHeight="1">
      <c r="A7" s="96">
        <v>2</v>
      </c>
      <c r="B7" s="201"/>
      <c r="C7" s="97" t="s">
        <v>80</v>
      </c>
      <c r="D7" s="100">
        <f>D8+D10+D12</f>
        <v>651011.65000000014</v>
      </c>
      <c r="E7" s="100">
        <f>E8+E10+E12</f>
        <v>157920.70000000001</v>
      </c>
      <c r="F7" s="101">
        <f>F8+F10+F12</f>
        <v>0</v>
      </c>
    </row>
    <row r="8" spans="1:9" ht="15" customHeight="1">
      <c r="A8" s="96">
        <v>3</v>
      </c>
      <c r="B8" s="201"/>
      <c r="C8" s="102" t="s">
        <v>48</v>
      </c>
      <c r="D8" s="98">
        <v>651011.65000000014</v>
      </c>
      <c r="E8" s="98">
        <f>131118.7+26802</f>
        <v>157920.70000000001</v>
      </c>
      <c r="F8" s="99"/>
      <c r="G8" s="70"/>
      <c r="H8" s="70"/>
    </row>
    <row r="9" spans="1:9" ht="15" customHeight="1">
      <c r="A9" s="96">
        <v>4</v>
      </c>
      <c r="B9" s="201"/>
      <c r="C9" s="103" t="s">
        <v>81</v>
      </c>
      <c r="D9" s="98"/>
      <c r="E9" s="98"/>
      <c r="F9" s="99"/>
      <c r="G9" s="70"/>
      <c r="H9" s="70"/>
    </row>
    <row r="10" spans="1:9" ht="30" customHeight="1">
      <c r="A10" s="96">
        <v>5</v>
      </c>
      <c r="B10" s="201"/>
      <c r="C10" s="102" t="s">
        <v>82</v>
      </c>
      <c r="D10" s="98"/>
      <c r="E10" s="98"/>
      <c r="F10" s="99"/>
    </row>
    <row r="11" spans="1:9" ht="15" customHeight="1">
      <c r="A11" s="96">
        <v>6</v>
      </c>
      <c r="B11" s="201"/>
      <c r="C11" s="103" t="s">
        <v>83</v>
      </c>
      <c r="D11" s="98"/>
      <c r="E11" s="98"/>
      <c r="F11" s="99"/>
    </row>
    <row r="12" spans="1:9" ht="15" customHeight="1">
      <c r="A12" s="96">
        <v>7</v>
      </c>
      <c r="B12" s="201"/>
      <c r="C12" s="102" t="s">
        <v>84</v>
      </c>
      <c r="D12" s="98"/>
      <c r="E12" s="98"/>
      <c r="F12" s="99"/>
    </row>
    <row r="13" spans="1:9" ht="15" customHeight="1">
      <c r="A13" s="96">
        <v>8</v>
      </c>
      <c r="B13" s="202"/>
      <c r="C13" s="103" t="s">
        <v>83</v>
      </c>
      <c r="D13" s="98"/>
      <c r="E13" s="98"/>
      <c r="F13" s="99"/>
    </row>
    <row r="14" spans="1:9" ht="15" customHeight="1">
      <c r="A14" s="96">
        <v>9</v>
      </c>
      <c r="B14" s="195" t="s">
        <v>85</v>
      </c>
      <c r="C14" s="97" t="s">
        <v>47</v>
      </c>
      <c r="D14" s="104"/>
      <c r="E14" s="104"/>
      <c r="F14" s="105"/>
      <c r="I14" s="106"/>
    </row>
    <row r="15" spans="1:9" ht="15" customHeight="1">
      <c r="A15" s="96">
        <v>10</v>
      </c>
      <c r="B15" s="201"/>
      <c r="C15" s="97" t="s">
        <v>86</v>
      </c>
      <c r="D15" s="107">
        <f>D16+D18+D20</f>
        <v>21325</v>
      </c>
      <c r="E15" s="107">
        <f>E16+E18+E20</f>
        <v>0</v>
      </c>
      <c r="F15" s="108">
        <f>F16+F18+F20</f>
        <v>0</v>
      </c>
    </row>
    <row r="16" spans="1:9" ht="15" customHeight="1">
      <c r="A16" s="96">
        <v>11</v>
      </c>
      <c r="B16" s="201"/>
      <c r="C16" s="102" t="s">
        <v>48</v>
      </c>
      <c r="D16" s="104">
        <v>21325</v>
      </c>
      <c r="E16" s="104"/>
      <c r="F16" s="105"/>
    </row>
    <row r="17" spans="1:6" ht="15" customHeight="1">
      <c r="A17" s="96">
        <v>12</v>
      </c>
      <c r="B17" s="201"/>
      <c r="C17" s="103" t="s">
        <v>81</v>
      </c>
      <c r="D17" s="98"/>
      <c r="E17" s="98"/>
      <c r="F17" s="99"/>
    </row>
    <row r="18" spans="1:6" ht="30" customHeight="1">
      <c r="A18" s="96">
        <v>13</v>
      </c>
      <c r="B18" s="201"/>
      <c r="C18" s="102" t="s">
        <v>87</v>
      </c>
      <c r="D18" s="104"/>
      <c r="E18" s="104"/>
      <c r="F18" s="105"/>
    </row>
    <row r="19" spans="1:6" ht="15" customHeight="1">
      <c r="A19" s="96">
        <v>14</v>
      </c>
      <c r="B19" s="201"/>
      <c r="C19" s="103" t="s">
        <v>83</v>
      </c>
      <c r="D19" s="104"/>
      <c r="E19" s="104"/>
      <c r="F19" s="105"/>
    </row>
    <row r="20" spans="1:6" ht="15" customHeight="1">
      <c r="A20" s="96">
        <v>15</v>
      </c>
      <c r="B20" s="201"/>
      <c r="C20" s="102" t="s">
        <v>84</v>
      </c>
      <c r="D20" s="104"/>
      <c r="E20" s="104"/>
      <c r="F20" s="105"/>
    </row>
    <row r="21" spans="1:6" ht="15" customHeight="1">
      <c r="A21" s="96">
        <v>16</v>
      </c>
      <c r="B21" s="202"/>
      <c r="C21" s="103" t="s">
        <v>83</v>
      </c>
      <c r="D21" s="104"/>
      <c r="E21" s="104"/>
      <c r="F21" s="105"/>
    </row>
    <row r="22" spans="1:6" ht="15" customHeight="1" thickBot="1">
      <c r="A22" s="109">
        <v>17</v>
      </c>
      <c r="B22" s="203" t="s">
        <v>88</v>
      </c>
      <c r="C22" s="204"/>
      <c r="D22" s="110">
        <f>D7+D15</f>
        <v>672336.65000000014</v>
      </c>
      <c r="E22" s="110">
        <f>E7+E15</f>
        <v>157920.70000000001</v>
      </c>
      <c r="F22" s="111">
        <f>F7+F15</f>
        <v>0</v>
      </c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0"/>
  <sheetViews>
    <sheetView zoomScaleNormal="100" workbookViewId="0">
      <selection activeCell="B1" sqref="B1"/>
    </sheetView>
  </sheetViews>
  <sheetFormatPr defaultColWidth="9.140625" defaultRowHeight="12.75"/>
  <cols>
    <col min="1" max="1" width="35.140625" style="45" customWidth="1"/>
    <col min="2" max="2" width="45.85546875" style="45" customWidth="1"/>
    <col min="3" max="4" width="29.42578125" style="45" customWidth="1"/>
    <col min="5" max="5" width="28.42578125" style="45" customWidth="1"/>
    <col min="6" max="6" width="14" style="45" bestFit="1" customWidth="1"/>
    <col min="7" max="7" width="14.7109375" style="45" customWidth="1"/>
    <col min="8" max="8" width="26.42578125" style="45" customWidth="1"/>
    <col min="9" max="9" width="16.140625" style="45" bestFit="1" customWidth="1"/>
    <col min="10" max="10" width="14" style="45" bestFit="1" customWidth="1"/>
    <col min="11" max="11" width="14.7109375" style="45" customWidth="1"/>
    <col min="12" max="12" width="26.85546875" style="45" customWidth="1"/>
    <col min="13" max="16384" width="9.140625" style="45"/>
  </cols>
  <sheetData>
    <row r="1" spans="1:12">
      <c r="A1" s="45" t="s">
        <v>25</v>
      </c>
      <c r="B1" s="45" t="str">
        <f>'20. LI3'!B1</f>
        <v>JSC “Ziraat Bank Georgia”</v>
      </c>
    </row>
    <row r="2" spans="1:12">
      <c r="A2" s="45" t="s">
        <v>26</v>
      </c>
      <c r="B2" s="177">
        <f>'20. LI3'!B2</f>
        <v>45657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3.5" thickBot="1">
      <c r="A4" s="165" t="s">
        <v>41</v>
      </c>
      <c r="B4" s="162" t="s">
        <v>23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>
      <c r="A5" s="115"/>
      <c r="B5" s="72"/>
      <c r="C5" s="166" t="s">
        <v>106</v>
      </c>
      <c r="D5" s="166" t="s">
        <v>78</v>
      </c>
      <c r="E5" s="154" t="s">
        <v>46</v>
      </c>
      <c r="F5" s="114"/>
      <c r="G5" s="114"/>
      <c r="H5" s="114"/>
      <c r="I5" s="114"/>
      <c r="J5" s="114"/>
      <c r="K5" s="114"/>
      <c r="L5" s="114"/>
    </row>
    <row r="6" spans="1:12">
      <c r="A6" s="206" t="s">
        <v>42</v>
      </c>
      <c r="B6" s="116" t="s">
        <v>47</v>
      </c>
      <c r="C6" s="52"/>
      <c r="D6" s="52"/>
      <c r="E6" s="75"/>
      <c r="F6" s="114"/>
      <c r="G6" s="114"/>
      <c r="H6" s="114"/>
      <c r="I6" s="114"/>
      <c r="J6" s="114"/>
      <c r="K6" s="114"/>
      <c r="L6" s="114"/>
    </row>
    <row r="7" spans="1:12">
      <c r="A7" s="207"/>
      <c r="B7" s="117" t="s">
        <v>115</v>
      </c>
      <c r="C7" s="52"/>
      <c r="D7" s="52"/>
      <c r="E7" s="75"/>
      <c r="F7" s="114"/>
      <c r="G7" s="114"/>
      <c r="H7" s="114"/>
      <c r="I7" s="114"/>
      <c r="J7" s="114"/>
      <c r="K7" s="114"/>
      <c r="L7" s="114"/>
    </row>
    <row r="8" spans="1:12">
      <c r="A8" s="208" t="s">
        <v>43</v>
      </c>
      <c r="B8" s="116" t="s">
        <v>47</v>
      </c>
      <c r="C8" s="52"/>
      <c r="D8" s="52"/>
      <c r="E8" s="75"/>
      <c r="F8" s="114"/>
      <c r="G8" s="114"/>
      <c r="H8" s="114"/>
      <c r="I8" s="114"/>
      <c r="J8" s="114"/>
      <c r="K8" s="114"/>
      <c r="L8" s="114"/>
    </row>
    <row r="9" spans="1:12">
      <c r="A9" s="208"/>
      <c r="B9" s="117" t="s">
        <v>52</v>
      </c>
      <c r="C9" s="118">
        <f>C10+C11+C12+C13</f>
        <v>0</v>
      </c>
      <c r="D9" s="118">
        <f>D10+D11+D12+D13</f>
        <v>0</v>
      </c>
      <c r="E9" s="167">
        <f>E10+E11+E12+E13</f>
        <v>0</v>
      </c>
      <c r="F9" s="114"/>
      <c r="G9" s="114"/>
      <c r="H9" s="114"/>
      <c r="I9" s="114"/>
      <c r="J9" s="114"/>
      <c r="K9" s="114"/>
      <c r="L9" s="114"/>
    </row>
    <row r="10" spans="1:12">
      <c r="A10" s="208"/>
      <c r="B10" s="119" t="s">
        <v>48</v>
      </c>
      <c r="C10" s="52"/>
      <c r="D10" s="52"/>
      <c r="E10" s="75"/>
      <c r="F10" s="114"/>
      <c r="G10" s="114"/>
      <c r="H10" s="114"/>
      <c r="I10" s="114"/>
      <c r="J10" s="114"/>
      <c r="K10" s="114"/>
      <c r="L10" s="114"/>
    </row>
    <row r="11" spans="1:12">
      <c r="A11" s="208"/>
      <c r="B11" s="119" t="s">
        <v>49</v>
      </c>
      <c r="C11" s="52"/>
      <c r="D11" s="52"/>
      <c r="E11" s="75"/>
      <c r="F11" s="114"/>
      <c r="G11" s="114"/>
      <c r="H11" s="114"/>
      <c r="I11" s="114"/>
      <c r="J11" s="114"/>
      <c r="K11" s="114"/>
      <c r="L11" s="114"/>
    </row>
    <row r="12" spans="1:12">
      <c r="A12" s="208"/>
      <c r="B12" s="119" t="s">
        <v>50</v>
      </c>
      <c r="C12" s="52"/>
      <c r="D12" s="52"/>
      <c r="E12" s="75"/>
      <c r="F12" s="114"/>
      <c r="G12" s="114"/>
      <c r="H12" s="114"/>
      <c r="I12" s="114"/>
      <c r="J12" s="114"/>
      <c r="K12" s="114"/>
      <c r="L12" s="114"/>
    </row>
    <row r="13" spans="1:12">
      <c r="A13" s="208"/>
      <c r="B13" s="119" t="s">
        <v>101</v>
      </c>
      <c r="C13" s="52"/>
      <c r="D13" s="52"/>
      <c r="E13" s="75"/>
      <c r="F13" s="114"/>
      <c r="G13" s="114"/>
      <c r="H13" s="114"/>
      <c r="I13" s="114"/>
      <c r="J13" s="114"/>
      <c r="K13" s="114"/>
      <c r="L13" s="114"/>
    </row>
    <row r="14" spans="1:12">
      <c r="A14" s="208" t="s">
        <v>44</v>
      </c>
      <c r="B14" s="116" t="s">
        <v>47</v>
      </c>
      <c r="C14" s="52"/>
      <c r="D14" s="52"/>
      <c r="E14" s="75"/>
      <c r="F14" s="114"/>
      <c r="G14" s="114"/>
      <c r="H14" s="114"/>
      <c r="I14" s="114"/>
      <c r="J14" s="114"/>
      <c r="K14" s="114"/>
      <c r="L14" s="114"/>
    </row>
    <row r="15" spans="1:12">
      <c r="A15" s="208"/>
      <c r="B15" s="117" t="s">
        <v>52</v>
      </c>
      <c r="C15" s="118">
        <f>C16+C17+C18+C19</f>
        <v>0</v>
      </c>
      <c r="D15" s="118">
        <f>D16+D17+D18+D19</f>
        <v>0</v>
      </c>
      <c r="E15" s="167">
        <f>E16+E17+E18+E19</f>
        <v>0</v>
      </c>
      <c r="F15" s="114"/>
      <c r="G15" s="114"/>
      <c r="H15" s="114"/>
      <c r="I15" s="114"/>
      <c r="J15" s="114"/>
      <c r="K15" s="114"/>
      <c r="L15" s="114"/>
    </row>
    <row r="16" spans="1:12">
      <c r="A16" s="208"/>
      <c r="B16" s="119" t="s">
        <v>48</v>
      </c>
      <c r="C16" s="52"/>
      <c r="D16" s="52"/>
      <c r="E16" s="75"/>
      <c r="F16" s="114"/>
      <c r="G16" s="114"/>
      <c r="H16" s="114"/>
      <c r="I16" s="114"/>
      <c r="J16" s="114"/>
      <c r="K16" s="114"/>
      <c r="L16" s="114"/>
    </row>
    <row r="17" spans="1:12">
      <c r="A17" s="206"/>
      <c r="B17" s="119" t="s">
        <v>49</v>
      </c>
      <c r="C17" s="52"/>
      <c r="D17" s="52"/>
      <c r="E17" s="75"/>
      <c r="F17" s="114"/>
      <c r="G17" s="114"/>
      <c r="H17" s="114"/>
      <c r="I17" s="114"/>
      <c r="J17" s="114"/>
      <c r="K17" s="114"/>
      <c r="L17" s="114"/>
    </row>
    <row r="18" spans="1:12">
      <c r="A18" s="206"/>
      <c r="B18" s="119" t="s">
        <v>50</v>
      </c>
      <c r="C18" s="52"/>
      <c r="D18" s="52"/>
      <c r="E18" s="75"/>
      <c r="F18" s="114"/>
      <c r="G18" s="114"/>
      <c r="H18" s="114"/>
      <c r="I18" s="114"/>
      <c r="J18" s="114"/>
      <c r="K18" s="114"/>
      <c r="L18" s="114"/>
    </row>
    <row r="19" spans="1:12" ht="13.5" thickBot="1">
      <c r="A19" s="209"/>
      <c r="B19" s="168" t="s">
        <v>101</v>
      </c>
      <c r="C19" s="77"/>
      <c r="D19" s="77"/>
      <c r="E19" s="78"/>
      <c r="F19" s="114"/>
      <c r="G19" s="114"/>
      <c r="H19" s="114"/>
      <c r="I19" s="114"/>
      <c r="J19" s="114"/>
      <c r="K19" s="114"/>
      <c r="L19" s="114"/>
    </row>
    <row r="20" spans="1:12">
      <c r="A20" s="113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L18" sqref="L18"/>
      <selection pane="topRight" activeCell="L18" sqref="L18"/>
      <selection pane="bottomLeft" activeCell="L18" sqref="L18"/>
      <selection pane="bottomRight" activeCell="B1" sqref="B1:B2"/>
    </sheetView>
  </sheetViews>
  <sheetFormatPr defaultColWidth="9.140625" defaultRowHeight="12.75"/>
  <cols>
    <col min="1" max="1" width="10.5703125" style="45" bestFit="1" customWidth="1"/>
    <col min="2" max="2" width="54.7109375" style="45" customWidth="1"/>
    <col min="3" max="3" width="26.7109375" style="45" customWidth="1"/>
    <col min="4" max="4" width="34.85546875" style="45" customWidth="1"/>
    <col min="5" max="5" width="26.7109375" style="45" customWidth="1"/>
    <col min="6" max="6" width="25.5703125" style="45" customWidth="1"/>
    <col min="7" max="7" width="25" style="45" customWidth="1"/>
    <col min="8" max="16384" width="9.140625" style="45"/>
  </cols>
  <sheetData>
    <row r="1" spans="1:7">
      <c r="A1" s="43" t="s">
        <v>25</v>
      </c>
      <c r="B1" s="45" t="str">
        <f>'20. LI3'!B1</f>
        <v>JSC “Ziraat Bank Georgia”</v>
      </c>
    </row>
    <row r="2" spans="1:7">
      <c r="A2" s="43" t="s">
        <v>26</v>
      </c>
      <c r="B2" s="177">
        <f>'20. LI3'!B2</f>
        <v>45657</v>
      </c>
    </row>
    <row r="3" spans="1:7">
      <c r="B3" s="120"/>
    </row>
    <row r="4" spans="1:7" ht="13.5" thickBot="1">
      <c r="A4" s="68" t="s">
        <v>89</v>
      </c>
      <c r="B4" s="163" t="s">
        <v>98</v>
      </c>
    </row>
    <row r="5" spans="1:7" s="120" customFormat="1">
      <c r="A5" s="121"/>
      <c r="B5" s="50"/>
      <c r="C5" s="122" t="s">
        <v>0</v>
      </c>
      <c r="D5" s="152" t="s">
        <v>1</v>
      </c>
      <c r="E5" s="152" t="s">
        <v>2</v>
      </c>
      <c r="F5" s="152" t="s">
        <v>3</v>
      </c>
      <c r="G5" s="154" t="s">
        <v>4</v>
      </c>
    </row>
    <row r="6" spans="1:7" ht="51">
      <c r="A6" s="123"/>
      <c r="B6" s="124"/>
      <c r="C6" s="125" t="s">
        <v>90</v>
      </c>
      <c r="D6" s="124" t="s">
        <v>91</v>
      </c>
      <c r="E6" s="156" t="s">
        <v>92</v>
      </c>
      <c r="F6" s="156" t="s">
        <v>104</v>
      </c>
      <c r="G6" s="155" t="s">
        <v>93</v>
      </c>
    </row>
    <row r="7" spans="1:7">
      <c r="A7" s="123">
        <v>1</v>
      </c>
      <c r="B7" s="126" t="s">
        <v>106</v>
      </c>
      <c r="C7" s="127">
        <f>SUM(C8:C11)</f>
        <v>0</v>
      </c>
      <c r="D7" s="127">
        <f t="shared" ref="D7:G7" si="0">SUM(D8:D11)</f>
        <v>0</v>
      </c>
      <c r="E7" s="127">
        <f t="shared" si="0"/>
        <v>0</v>
      </c>
      <c r="F7" s="127">
        <f t="shared" si="0"/>
        <v>0</v>
      </c>
      <c r="G7" s="127">
        <f t="shared" si="0"/>
        <v>0</v>
      </c>
    </row>
    <row r="8" spans="1:7">
      <c r="A8" s="123">
        <v>2</v>
      </c>
      <c r="B8" s="128" t="s">
        <v>66</v>
      </c>
      <c r="C8" s="129"/>
      <c r="D8" s="104"/>
      <c r="E8" s="104"/>
      <c r="F8" s="104"/>
      <c r="G8" s="105"/>
    </row>
    <row r="9" spans="1:7">
      <c r="A9" s="123">
        <v>3</v>
      </c>
      <c r="B9" s="128" t="s">
        <v>94</v>
      </c>
      <c r="C9" s="129"/>
      <c r="D9" s="104"/>
      <c r="E9" s="104"/>
      <c r="F9" s="104"/>
      <c r="G9" s="105"/>
    </row>
    <row r="10" spans="1:7">
      <c r="A10" s="123">
        <v>4</v>
      </c>
      <c r="B10" s="130" t="s">
        <v>95</v>
      </c>
      <c r="C10" s="129"/>
      <c r="D10" s="104"/>
      <c r="E10" s="104"/>
      <c r="F10" s="104"/>
      <c r="G10" s="105"/>
    </row>
    <row r="11" spans="1:7">
      <c r="A11" s="123">
        <v>5</v>
      </c>
      <c r="B11" s="128" t="s">
        <v>96</v>
      </c>
      <c r="C11" s="129"/>
      <c r="D11" s="104"/>
      <c r="E11" s="104"/>
      <c r="F11" s="104"/>
      <c r="G11" s="105"/>
    </row>
    <row r="12" spans="1:7">
      <c r="A12" s="123">
        <v>6</v>
      </c>
      <c r="B12" s="97" t="s">
        <v>78</v>
      </c>
      <c r="C12" s="100">
        <f>SUM(C13:C16)</f>
        <v>0</v>
      </c>
      <c r="D12" s="100">
        <f>SUM(D13:D16)</f>
        <v>0</v>
      </c>
      <c r="E12" s="100">
        <f>SUM(E13:E16)</f>
        <v>0</v>
      </c>
      <c r="F12" s="100">
        <f>SUM(F13:F16)</f>
        <v>0</v>
      </c>
      <c r="G12" s="101">
        <f>SUM(G13:G16)</f>
        <v>0</v>
      </c>
    </row>
    <row r="13" spans="1:7">
      <c r="A13" s="123">
        <v>7</v>
      </c>
      <c r="B13" s="128" t="s">
        <v>66</v>
      </c>
      <c r="C13" s="98"/>
      <c r="D13" s="98"/>
      <c r="E13" s="98"/>
      <c r="F13" s="98"/>
      <c r="G13" s="99"/>
    </row>
    <row r="14" spans="1:7">
      <c r="A14" s="123">
        <v>8</v>
      </c>
      <c r="B14" s="128" t="s">
        <v>94</v>
      </c>
      <c r="C14" s="98"/>
      <c r="D14" s="98"/>
      <c r="E14" s="98"/>
      <c r="F14" s="98"/>
      <c r="G14" s="99"/>
    </row>
    <row r="15" spans="1:7">
      <c r="A15" s="123">
        <v>9</v>
      </c>
      <c r="B15" s="130" t="s">
        <v>95</v>
      </c>
      <c r="C15" s="98"/>
      <c r="D15" s="98"/>
      <c r="E15" s="98"/>
      <c r="F15" s="98"/>
      <c r="G15" s="99"/>
    </row>
    <row r="16" spans="1:7">
      <c r="A16" s="123">
        <v>10</v>
      </c>
      <c r="B16" s="128" t="s">
        <v>96</v>
      </c>
      <c r="C16" s="98"/>
      <c r="D16" s="98"/>
      <c r="E16" s="98"/>
      <c r="F16" s="98"/>
      <c r="G16" s="99"/>
    </row>
    <row r="17" spans="1:7">
      <c r="A17" s="123">
        <v>11</v>
      </c>
      <c r="B17" s="97" t="s">
        <v>46</v>
      </c>
      <c r="C17" s="100">
        <f>SUM(C18:C21)</f>
        <v>0</v>
      </c>
      <c r="D17" s="100">
        <f>SUM(D18:D21)</f>
        <v>0</v>
      </c>
      <c r="E17" s="100">
        <f>SUM(E18:E21)</f>
        <v>0</v>
      </c>
      <c r="F17" s="100">
        <f>SUM(F18:F21)</f>
        <v>0</v>
      </c>
      <c r="G17" s="101">
        <f>SUM(G18:G21)</f>
        <v>0</v>
      </c>
    </row>
    <row r="18" spans="1:7">
      <c r="A18" s="123">
        <v>12</v>
      </c>
      <c r="B18" s="128" t="s">
        <v>66</v>
      </c>
      <c r="C18" s="98"/>
      <c r="D18" s="98"/>
      <c r="E18" s="98" t="s">
        <v>6</v>
      </c>
      <c r="F18" s="98"/>
      <c r="G18" s="99"/>
    </row>
    <row r="19" spans="1:7">
      <c r="A19" s="123">
        <v>13</v>
      </c>
      <c r="B19" s="128" t="s">
        <v>94</v>
      </c>
      <c r="C19" s="98"/>
      <c r="D19" s="98"/>
      <c r="E19" s="98"/>
      <c r="F19" s="98"/>
      <c r="G19" s="99"/>
    </row>
    <row r="20" spans="1:7">
      <c r="A20" s="123">
        <v>14</v>
      </c>
      <c r="B20" s="130" t="s">
        <v>95</v>
      </c>
      <c r="C20" s="98"/>
      <c r="D20" s="98"/>
      <c r="E20" s="98"/>
      <c r="F20" s="98"/>
      <c r="G20" s="99"/>
    </row>
    <row r="21" spans="1:7">
      <c r="A21" s="123">
        <v>15</v>
      </c>
      <c r="B21" s="128" t="s">
        <v>96</v>
      </c>
      <c r="C21" s="98"/>
      <c r="D21" s="98"/>
      <c r="E21" s="98"/>
      <c r="F21" s="98"/>
      <c r="G21" s="99"/>
    </row>
    <row r="22" spans="1:7" ht="13.5" thickBot="1">
      <c r="A22" s="123">
        <v>16</v>
      </c>
      <c r="B22" s="131" t="s">
        <v>97</v>
      </c>
      <c r="C22" s="132">
        <f>C12+C17</f>
        <v>0</v>
      </c>
      <c r="D22" s="132">
        <f>D12+D17</f>
        <v>0</v>
      </c>
      <c r="E22" s="132">
        <f>E12+E17</f>
        <v>0</v>
      </c>
      <c r="F22" s="132">
        <f>F12+F17</f>
        <v>0</v>
      </c>
      <c r="G22" s="133">
        <f>G12+G17</f>
        <v>0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20"/>
  <sheetViews>
    <sheetView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 activeCell="E15" sqref="E15"/>
    </sheetView>
  </sheetViews>
  <sheetFormatPr defaultColWidth="9.140625" defaultRowHeight="12.75"/>
  <cols>
    <col min="1" max="1" width="10.5703125" style="45" bestFit="1" customWidth="1"/>
    <col min="2" max="2" width="89.140625" style="45" bestFit="1" customWidth="1"/>
    <col min="3" max="3" width="15.140625" style="134" customWidth="1"/>
    <col min="4" max="5" width="13.7109375" style="134" customWidth="1"/>
    <col min="6" max="6" width="16.28515625" style="134" customWidth="1"/>
    <col min="7" max="8" width="13.7109375" style="134" customWidth="1"/>
    <col min="9" max="9" width="17.5703125" style="134" customWidth="1"/>
    <col min="10" max="10" width="14.5703125" style="134" customWidth="1"/>
    <col min="11" max="12" width="13.7109375" style="134" customWidth="1"/>
    <col min="13" max="13" width="15" style="134" customWidth="1"/>
    <col min="14" max="15" width="13.7109375" style="134" customWidth="1"/>
    <col min="16" max="17" width="15.7109375" style="134" customWidth="1"/>
    <col min="18" max="18" width="9.140625" style="134"/>
    <col min="19" max="16384" width="9.140625" style="45"/>
  </cols>
  <sheetData>
    <row r="1" spans="1:15">
      <c r="A1" s="45" t="s">
        <v>25</v>
      </c>
      <c r="B1" s="45" t="str">
        <f>'20. LI3'!B1</f>
        <v>JSC “Ziraat Bank Georgia”</v>
      </c>
    </row>
    <row r="2" spans="1:15">
      <c r="A2" s="45" t="s">
        <v>26</v>
      </c>
      <c r="B2" s="177">
        <f>'20. LI3'!B2</f>
        <v>45657</v>
      </c>
    </row>
    <row r="4" spans="1:15" ht="13.5" thickBot="1">
      <c r="A4" s="68" t="s">
        <v>51</v>
      </c>
      <c r="B4" s="164" t="s">
        <v>24</v>
      </c>
    </row>
    <row r="5" spans="1:15">
      <c r="A5" s="54"/>
      <c r="B5" s="135"/>
      <c r="C5" s="151" t="s">
        <v>0</v>
      </c>
      <c r="D5" s="151" t="s">
        <v>1</v>
      </c>
      <c r="E5" s="151" t="s">
        <v>2</v>
      </c>
      <c r="F5" s="151" t="s">
        <v>3</v>
      </c>
      <c r="G5" s="151" t="s">
        <v>4</v>
      </c>
      <c r="H5" s="151" t="s">
        <v>5</v>
      </c>
      <c r="I5" s="151" t="s">
        <v>10</v>
      </c>
      <c r="J5" s="151" t="s">
        <v>11</v>
      </c>
      <c r="K5" s="151" t="s">
        <v>102</v>
      </c>
      <c r="L5" s="151" t="s">
        <v>12</v>
      </c>
      <c r="M5" s="151" t="s">
        <v>13</v>
      </c>
      <c r="N5" s="151" t="s">
        <v>14</v>
      </c>
      <c r="O5" s="136" t="s">
        <v>15</v>
      </c>
    </row>
    <row r="6" spans="1:15" ht="12.75" customHeight="1">
      <c r="A6" s="55"/>
      <c r="B6" s="57"/>
      <c r="C6" s="210" t="s">
        <v>103</v>
      </c>
      <c r="D6" s="210"/>
      <c r="E6" s="210"/>
      <c r="F6" s="212" t="s">
        <v>54</v>
      </c>
      <c r="G6" s="212"/>
      <c r="H6" s="212"/>
      <c r="I6" s="212"/>
      <c r="J6" s="212"/>
      <c r="K6" s="212"/>
      <c r="L6" s="212"/>
      <c r="M6" s="212" t="s">
        <v>60</v>
      </c>
      <c r="N6" s="212"/>
      <c r="O6" s="211"/>
    </row>
    <row r="7" spans="1:15" ht="15" customHeight="1">
      <c r="A7" s="55"/>
      <c r="B7" s="57"/>
      <c r="C7" s="212" t="s">
        <v>107</v>
      </c>
      <c r="D7" s="212" t="s">
        <v>108</v>
      </c>
      <c r="E7" s="212" t="s">
        <v>53</v>
      </c>
      <c r="F7" s="212" t="s">
        <v>55</v>
      </c>
      <c r="G7" s="212"/>
      <c r="H7" s="212" t="s">
        <v>56</v>
      </c>
      <c r="I7" s="212" t="s">
        <v>57</v>
      </c>
      <c r="J7" s="212"/>
      <c r="K7" s="213" t="s">
        <v>58</v>
      </c>
      <c r="L7" s="213"/>
      <c r="M7" s="210" t="s">
        <v>111</v>
      </c>
      <c r="N7" s="210" t="s">
        <v>112</v>
      </c>
      <c r="O7" s="211" t="s">
        <v>61</v>
      </c>
    </row>
    <row r="8" spans="1:15" ht="25.5">
      <c r="A8" s="55"/>
      <c r="B8" s="57"/>
      <c r="C8" s="212"/>
      <c r="D8" s="212"/>
      <c r="E8" s="212"/>
      <c r="F8" s="156" t="s">
        <v>109</v>
      </c>
      <c r="G8" s="156" t="s">
        <v>110</v>
      </c>
      <c r="H8" s="212"/>
      <c r="I8" s="156" t="s">
        <v>107</v>
      </c>
      <c r="J8" s="156" t="s">
        <v>108</v>
      </c>
      <c r="K8" s="158" t="s">
        <v>114</v>
      </c>
      <c r="L8" s="158" t="s">
        <v>59</v>
      </c>
      <c r="M8" s="210"/>
      <c r="N8" s="210"/>
      <c r="O8" s="211"/>
    </row>
    <row r="9" spans="1:15">
      <c r="A9" s="137"/>
      <c r="B9" s="138" t="s">
        <v>45</v>
      </c>
      <c r="C9" s="139"/>
      <c r="D9" s="139"/>
      <c r="E9" s="140"/>
      <c r="F9" s="141"/>
      <c r="G9" s="141"/>
      <c r="H9" s="56"/>
      <c r="I9" s="56"/>
      <c r="J9" s="56"/>
      <c r="K9" s="56"/>
      <c r="L9" s="56"/>
      <c r="M9" s="141"/>
      <c r="N9" s="141"/>
      <c r="O9" s="142"/>
    </row>
    <row r="10" spans="1:15">
      <c r="A10" s="55">
        <v>1</v>
      </c>
      <c r="B10" s="143" t="s">
        <v>52</v>
      </c>
      <c r="C10" s="144">
        <f>SUM(C11:C17)</f>
        <v>0</v>
      </c>
      <c r="D10" s="144">
        <f>SUM(D11:D17)</f>
        <v>0</v>
      </c>
      <c r="E10" s="144">
        <f>SUM(E11:E17)</f>
        <v>0</v>
      </c>
      <c r="F10" s="145">
        <f t="shared" ref="F10:O10" si="0">SUM(F11:F17)</f>
        <v>0</v>
      </c>
      <c r="G10" s="145">
        <f t="shared" si="0"/>
        <v>0</v>
      </c>
      <c r="H10" s="144">
        <f t="shared" si="0"/>
        <v>0</v>
      </c>
      <c r="I10" s="144">
        <f t="shared" si="0"/>
        <v>0</v>
      </c>
      <c r="J10" s="144">
        <f t="shared" si="0"/>
        <v>0</v>
      </c>
      <c r="K10" s="144">
        <f t="shared" si="0"/>
        <v>0</v>
      </c>
      <c r="L10" s="144">
        <f t="shared" si="0"/>
        <v>0</v>
      </c>
      <c r="M10" s="145">
        <f>SUM(M11:M17)</f>
        <v>0</v>
      </c>
      <c r="N10" s="145">
        <f t="shared" si="0"/>
        <v>0</v>
      </c>
      <c r="O10" s="146">
        <f t="shared" si="0"/>
        <v>0</v>
      </c>
    </row>
    <row r="11" spans="1:15">
      <c r="A11" s="55">
        <v>1.1000000000000001</v>
      </c>
      <c r="B11" s="57"/>
      <c r="C11" s="51"/>
      <c r="D11" s="51"/>
      <c r="E11" s="144">
        <f t="shared" ref="E11:E17" si="1">C11+D11</f>
        <v>0</v>
      </c>
      <c r="F11" s="51"/>
      <c r="G11" s="51"/>
      <c r="H11" s="51"/>
      <c r="I11" s="51"/>
      <c r="J11" s="51"/>
      <c r="K11" s="147"/>
      <c r="L11" s="147"/>
      <c r="M11" s="144">
        <f>C11+F11-H11-I11</f>
        <v>0</v>
      </c>
      <c r="N11" s="144">
        <f>D11+G11+H11-J11+K11-L11</f>
        <v>0</v>
      </c>
      <c r="O11" s="146">
        <f t="shared" ref="O11:O17" si="2">M11+N11</f>
        <v>0</v>
      </c>
    </row>
    <row r="12" spans="1:15">
      <c r="A12" s="55">
        <v>1.2</v>
      </c>
      <c r="B12" s="57"/>
      <c r="C12" s="51"/>
      <c r="D12" s="51"/>
      <c r="E12" s="144">
        <f t="shared" si="1"/>
        <v>0</v>
      </c>
      <c r="F12" s="51"/>
      <c r="G12" s="51"/>
      <c r="H12" s="51"/>
      <c r="I12" s="51"/>
      <c r="J12" s="51"/>
      <c r="K12" s="147"/>
      <c r="L12" s="147"/>
      <c r="M12" s="144">
        <f t="shared" ref="M12:M17" si="3">C12+F12-H12-I12</f>
        <v>0</v>
      </c>
      <c r="N12" s="144">
        <f t="shared" ref="N12:N17" si="4">D12+G12+H12-J12+K12-L12</f>
        <v>0</v>
      </c>
      <c r="O12" s="146">
        <f t="shared" si="2"/>
        <v>0</v>
      </c>
    </row>
    <row r="13" spans="1:15">
      <c r="A13" s="55">
        <v>1.3</v>
      </c>
      <c r="B13" s="57"/>
      <c r="C13" s="51"/>
      <c r="D13" s="51"/>
      <c r="E13" s="144">
        <f t="shared" si="1"/>
        <v>0</v>
      </c>
      <c r="F13" s="51"/>
      <c r="G13" s="51"/>
      <c r="H13" s="51"/>
      <c r="I13" s="51"/>
      <c r="J13" s="51"/>
      <c r="K13" s="147"/>
      <c r="L13" s="147"/>
      <c r="M13" s="144">
        <f t="shared" si="3"/>
        <v>0</v>
      </c>
      <c r="N13" s="144">
        <f t="shared" si="4"/>
        <v>0</v>
      </c>
      <c r="O13" s="146">
        <f t="shared" si="2"/>
        <v>0</v>
      </c>
    </row>
    <row r="14" spans="1:15">
      <c r="A14" s="55">
        <v>1.4</v>
      </c>
      <c r="B14" s="57"/>
      <c r="C14" s="51"/>
      <c r="D14" s="51"/>
      <c r="E14" s="144">
        <f t="shared" si="1"/>
        <v>0</v>
      </c>
      <c r="F14" s="51"/>
      <c r="G14" s="51"/>
      <c r="H14" s="51"/>
      <c r="I14" s="51"/>
      <c r="J14" s="51"/>
      <c r="K14" s="147"/>
      <c r="L14" s="147"/>
      <c r="M14" s="144">
        <f t="shared" si="3"/>
        <v>0</v>
      </c>
      <c r="N14" s="144">
        <f t="shared" si="4"/>
        <v>0</v>
      </c>
      <c r="O14" s="146">
        <f t="shared" si="2"/>
        <v>0</v>
      </c>
    </row>
    <row r="15" spans="1:15">
      <c r="A15" s="55">
        <v>1.5</v>
      </c>
      <c r="B15" s="57"/>
      <c r="C15" s="51"/>
      <c r="D15" s="51"/>
      <c r="E15" s="144">
        <f t="shared" si="1"/>
        <v>0</v>
      </c>
      <c r="F15" s="51"/>
      <c r="G15" s="51"/>
      <c r="H15" s="51"/>
      <c r="I15" s="51"/>
      <c r="J15" s="51"/>
      <c r="K15" s="147"/>
      <c r="L15" s="147"/>
      <c r="M15" s="144">
        <f t="shared" si="3"/>
        <v>0</v>
      </c>
      <c r="N15" s="144">
        <f t="shared" si="4"/>
        <v>0</v>
      </c>
      <c r="O15" s="146">
        <f t="shared" si="2"/>
        <v>0</v>
      </c>
    </row>
    <row r="16" spans="1:15">
      <c r="A16" s="55">
        <v>1.6</v>
      </c>
      <c r="B16" s="57"/>
      <c r="C16" s="51"/>
      <c r="D16" s="51"/>
      <c r="E16" s="144">
        <f t="shared" si="1"/>
        <v>0</v>
      </c>
      <c r="F16" s="51"/>
      <c r="G16" s="51"/>
      <c r="H16" s="51"/>
      <c r="I16" s="51"/>
      <c r="J16" s="51"/>
      <c r="K16" s="147"/>
      <c r="L16" s="147"/>
      <c r="M16" s="144">
        <f>C16+F16-H16-I16</f>
        <v>0</v>
      </c>
      <c r="N16" s="144">
        <f t="shared" si="4"/>
        <v>0</v>
      </c>
      <c r="O16" s="146">
        <f t="shared" si="2"/>
        <v>0</v>
      </c>
    </row>
    <row r="17" spans="1:15">
      <c r="A17" s="55" t="s">
        <v>9</v>
      </c>
      <c r="B17" s="57"/>
      <c r="C17" s="51"/>
      <c r="D17" s="51"/>
      <c r="E17" s="144">
        <f t="shared" si="1"/>
        <v>0</v>
      </c>
      <c r="F17" s="51"/>
      <c r="G17" s="51"/>
      <c r="H17" s="51"/>
      <c r="I17" s="51"/>
      <c r="J17" s="51"/>
      <c r="K17" s="147"/>
      <c r="L17" s="147"/>
      <c r="M17" s="144">
        <f t="shared" si="3"/>
        <v>0</v>
      </c>
      <c r="N17" s="144">
        <f t="shared" si="4"/>
        <v>0</v>
      </c>
      <c r="O17" s="146">
        <f t="shared" si="2"/>
        <v>0</v>
      </c>
    </row>
    <row r="18" spans="1:15">
      <c r="A18" s="137"/>
      <c r="B18" s="70" t="s">
        <v>46</v>
      </c>
      <c r="C18" s="139"/>
      <c r="D18" s="139"/>
      <c r="E18" s="139"/>
      <c r="F18" s="139"/>
      <c r="G18" s="139"/>
      <c r="H18" s="139"/>
      <c r="I18" s="139"/>
      <c r="J18" s="139"/>
      <c r="K18" s="148"/>
      <c r="L18" s="148"/>
      <c r="M18" s="139"/>
      <c r="N18" s="139"/>
      <c r="O18" s="149"/>
    </row>
    <row r="19" spans="1:15">
      <c r="A19" s="55">
        <v>2</v>
      </c>
      <c r="B19" s="150" t="s">
        <v>52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>
        <f t="shared" ref="M19" si="5">C19+F19-H19-I19</f>
        <v>0</v>
      </c>
      <c r="N19" s="144">
        <f t="shared" ref="N19" si="6">D19+G19+H19-J19+K19-L19</f>
        <v>0</v>
      </c>
      <c r="O19" s="146">
        <f t="shared" ref="O19" si="7">M19+N19</f>
        <v>0</v>
      </c>
    </row>
    <row r="20" spans="1:15">
      <c r="A20" s="70"/>
      <c r="B20" s="70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2025-09-23T06:59:59Z</dcterms:modified>
</cp:coreProperties>
</file>