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7920" tabRatio="919" activeTab="4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 calcOnSave="0"/>
</workbook>
</file>

<file path=xl/calcChain.xml><?xml version="1.0" encoding="utf-8"?>
<calcChain xmlns="http://schemas.openxmlformats.org/spreadsheetml/2006/main">
  <c r="B2" i="39" l="1"/>
  <c r="B2" i="40"/>
  <c r="B2" i="48"/>
  <c r="B2" i="72"/>
  <c r="B2" i="50"/>
  <c r="B2" i="63"/>
  <c r="B2" i="68"/>
  <c r="B1" i="39"/>
  <c r="B1" i="40"/>
  <c r="B1" i="48"/>
  <c r="B1" i="72"/>
  <c r="B1" i="50"/>
  <c r="B1" i="63"/>
  <c r="B1" i="68"/>
  <c r="F10" i="40" l="1"/>
  <c r="G10" i="40" s="1"/>
  <c r="N19" i="63"/>
  <c r="M19" i="63"/>
  <c r="O19" i="63" s="1"/>
  <c r="D15" i="48" l="1"/>
  <c r="G22" i="50" l="1"/>
  <c r="G17" i="50"/>
  <c r="F17" i="50"/>
  <c r="E17" i="50"/>
  <c r="D17" i="50"/>
  <c r="D22" i="50" s="1"/>
  <c r="C17" i="50"/>
  <c r="G12" i="50"/>
  <c r="F12" i="50"/>
  <c r="F22" i="50" s="1"/>
  <c r="E12" i="50"/>
  <c r="D12" i="50"/>
  <c r="C12" i="50"/>
  <c r="C22" i="50" s="1"/>
  <c r="G7" i="50"/>
  <c r="F7" i="50"/>
  <c r="E7" i="50"/>
  <c r="D7" i="50"/>
  <c r="C7" i="50"/>
  <c r="F15" i="48"/>
  <c r="E15" i="48"/>
  <c r="F7" i="48"/>
  <c r="F22" i="48" s="1"/>
  <c r="E7" i="48"/>
  <c r="D7" i="48"/>
  <c r="D22" i="48" s="1"/>
  <c r="E46" i="67"/>
  <c r="D46" i="67"/>
  <c r="C46" i="67"/>
  <c r="E33" i="67"/>
  <c r="D33" i="67"/>
  <c r="C33" i="67"/>
  <c r="E18" i="67"/>
  <c r="D18" i="67"/>
  <c r="C18" i="67"/>
  <c r="E22" i="48" l="1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<sst xmlns="http://schemas.openxmlformats.org/spreadsheetml/2006/main" count="235" uniqueCount="141">
  <si>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</si>
  <si>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</si>
  <si>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</si>
  <si>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</si>
  <si>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</si>
  <si>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</si>
  <si>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</si>
  <si>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</si>
  <si>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</si>
  <si>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</si>
  <si>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</si>
  <si>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</si>
  <si>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</si>
  <si>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</si>
  <si>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</si>
  <si>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</si>
  <si>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</si>
  <si>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</si>
  <si>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</si>
  <si>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</si>
  <si>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</si>
  <si>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</si>
  <si>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</si>
  <si>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</si>
  <si>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</si>
  <si>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</si>
  <si>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</si>
  <si>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</si>
  <si>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</si>
  <si>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</si>
  <si>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</si>
  <si>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</si>
  <si>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</si>
  <si>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</si>
  <si>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</si>
  <si>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</si>
  <si>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</si>
  <si>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</si>
  <si>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</si>
  <si>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</si>
  <si>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</si>
  <si>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</si>
  <si>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</si>
  <si>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</si>
  <si>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</si>
  <si>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</si>
  <si>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</si>
  <si>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</si>
  <si>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</si>
  <si>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</si>
  <si>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</si>
  <si>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</si>
  <si>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</si>
  <si>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</si>
  <si>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</si>
  <si>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</si>
  <si>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</si>
  <si>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</si>
  <si>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</si>
  <si>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</si>
  <si>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</si>
  <si>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</si>
  <si>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</si>
  <si>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</si>
  <si>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</si>
  <si>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</si>
  <si>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</si>
  <si>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</si>
  <si>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</si>
  <si>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</si>
  <si>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</si>
  <si>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</si>
  <si>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</si>
  <si>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</si>
  <si>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</si>
  <si>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</si>
  <si>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</si>
  <si>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</si>
  <si>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</si>
  <si>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</si>
  <si>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</si>
  <si>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</si>
  <si>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</si>
  <si>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</si>
  <si>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</si>
  <si>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</si>
  <si>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</si>
  <si>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</si>
  <si>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</si>
  <si>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</si>
  <si>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</si>
  <si>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</si>
  <si>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</si>
  <si>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</si>
  <si>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</si>
  <si>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</si>
  <si>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</si>
  <si>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</si>
  <si>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</si>
  <si>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</si>
  <si>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</si>
  <si>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</si>
  <si>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</si>
  <si>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</si>
  <si>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</si>
  <si>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</si>
  <si>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</si>
  <si>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</si>
  <si>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</si>
  <si>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</si>
  <si>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</si>
  <si>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</si>
  <si>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</si>
  <si>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</si>
  <si>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</si>
  <si>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</si>
  <si>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</si>
  <si>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</si>
  <si>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</si>
  <si>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</si>
  <si>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JSC "VTB Bank (Georgia)"</t>
  </si>
  <si>
    <t>Cash and cash equivalents</t>
  </si>
  <si>
    <t>Amounts due from banks and international financial institutions</t>
  </si>
  <si>
    <t>Loans to customers</t>
  </si>
  <si>
    <t xml:space="preserve">Investment assets (debt) at amortised cost </t>
  </si>
  <si>
    <t xml:space="preserve">Investment assets at FV through OCI </t>
  </si>
  <si>
    <t>Property and equipment</t>
  </si>
  <si>
    <t>investment property</t>
  </si>
  <si>
    <t>Other assets</t>
  </si>
  <si>
    <t>Amounts due to banks and international financial institutions</t>
  </si>
  <si>
    <t>Amounts due to customers</t>
  </si>
  <si>
    <t>Debt securities issued</t>
  </si>
  <si>
    <t>Other borrowed funds</t>
  </si>
  <si>
    <t>Subordinated loan</t>
  </si>
  <si>
    <t>Current income tax liabilities</t>
  </si>
  <si>
    <t>Deferred income tax liabilities</t>
  </si>
  <si>
    <t>Other liabilities</t>
  </si>
  <si>
    <t>Share capital</t>
  </si>
  <si>
    <t xml:space="preserve">Property revaluation reserve </t>
  </si>
  <si>
    <t>Perpetual Subordinated Loan (equity)</t>
  </si>
  <si>
    <t>Retained 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</si>
</sst>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2" xfId="0" applyFont="1" applyBorder="1"/>
    <xf numFmtId="0" fontId="6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0" xfId="0" applyFont="1" applyFill="1" applyBorder="1"/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 applyBorder="1"/>
    <xf numFmtId="0" fontId="0" fillId="0" borderId="0" xfId="0" applyFill="1" applyBorder="1"/>
    <xf numFmtId="0" fontId="0" fillId="0" borderId="0" xfId="0" applyFont="1" applyBorder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0" xfId="0" applyFont="1" applyFill="1"/>
    <xf numFmtId="0" fontId="87" fillId="0" borderId="4" xfId="20955" applyFont="1" applyFill="1" applyBorder="1" applyAlignment="1" applyProtection="1"/>
    <xf numFmtId="0" fontId="3" fillId="0" borderId="10" xfId="0" applyFont="1" applyFill="1" applyBorder="1"/>
    <xf numFmtId="0" fontId="3" fillId="0" borderId="41" xfId="0" applyFont="1" applyFill="1" applyBorder="1" applyAlignment="1">
      <alignment horizontal="center"/>
    </xf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192" fontId="4" fillId="0" borderId="2" xfId="0" applyNumberFormat="1" applyFont="1" applyBorder="1" applyAlignment="1" applyProtection="1">
      <alignment horizontal="center" vertical="center" wrapText="1"/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Fill="1" applyBorder="1" applyAlignment="1" applyProtection="1">
      <alignment horizontal="center" vertical="center"/>
    </xf>
    <xf numFmtId="0" fontId="2" fillId="0" borderId="0" xfId="8" applyFont="1" applyFill="1" applyBorder="1" applyProtection="1"/>
    <xf numFmtId="0" fontId="89" fillId="0" borderId="0" xfId="0" applyFont="1" applyFill="1"/>
    <xf numFmtId="0" fontId="89" fillId="0" borderId="0" xfId="0" applyFont="1"/>
    <xf numFmtId="0" fontId="2" fillId="0" borderId="0" xfId="8" applyFont="1" applyFill="1" applyBorder="1" applyAlignment="1" applyProtection="1"/>
    <xf numFmtId="0" fontId="89" fillId="0" borderId="0" xfId="0" applyFont="1" applyFill="1" applyBorder="1"/>
    <xf numFmtId="0" fontId="89" fillId="0" borderId="0" xfId="0" applyFont="1" applyAlignment="1">
      <alignment wrapText="1"/>
    </xf>
    <xf numFmtId="0" fontId="2" fillId="0" borderId="4" xfId="20955" applyFont="1" applyFill="1" applyBorder="1" applyAlignment="1" applyProtection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Fill="1" applyBorder="1" applyAlignment="1">
      <alignment horizontal="center" vertical="center"/>
    </xf>
    <xf numFmtId="0" fontId="89" fillId="0" borderId="2" xfId="0" applyFont="1" applyBorder="1"/>
    <xf numFmtId="0" fontId="2" fillId="0" borderId="13" xfId="8" applyFont="1" applyFill="1" applyBorder="1" applyProtection="1"/>
    <xf numFmtId="0" fontId="89" fillId="0" borderId="2" xfId="0" applyFont="1" applyFill="1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 applyAlignment="1"/>
    <xf numFmtId="0" fontId="2" fillId="0" borderId="13" xfId="8" applyFont="1" applyFill="1" applyBorder="1" applyAlignment="1" applyProtection="1"/>
    <xf numFmtId="0" fontId="2" fillId="0" borderId="15" xfId="8" applyFont="1" applyFill="1" applyBorder="1" applyAlignment="1" applyProtection="1"/>
    <xf numFmtId="0" fontId="89" fillId="0" borderId="16" xfId="0" applyFont="1" applyFill="1" applyBorder="1"/>
    <xf numFmtId="0" fontId="89" fillId="0" borderId="16" xfId="0" applyFont="1" applyBorder="1" applyAlignment="1">
      <alignment horizontal="center"/>
    </xf>
    <xf numFmtId="0" fontId="89" fillId="0" borderId="16" xfId="0" applyFont="1" applyBorder="1"/>
    <xf numFmtId="0" fontId="89" fillId="0" borderId="17" xfId="0" applyFont="1" applyBorder="1" applyAlignment="1"/>
    <xf numFmtId="0" fontId="2" fillId="0" borderId="44" xfId="20955" applyFont="1" applyFill="1" applyBorder="1" applyAlignment="1" applyProtection="1"/>
    <xf numFmtId="0" fontId="91" fillId="0" borderId="0" xfId="0" applyFont="1" applyFill="1" applyAlignment="1"/>
    <xf numFmtId="0" fontId="89" fillId="0" borderId="0" xfId="0" applyFont="1" applyBorder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Fill="1" applyBorder="1" applyAlignment="1">
      <alignment horizontal="left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Border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0" xfId="0" applyFont="1" applyAlignment="1"/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vertical="center" wrapText="1"/>
    </xf>
    <xf numFmtId="192" fontId="89" fillId="35" borderId="2" xfId="0" applyNumberFormat="1" applyFont="1" applyFill="1" applyBorder="1" applyAlignment="1">
      <alignment horizontal="right" vertical="center" wrapText="1"/>
    </xf>
    <xf numFmtId="192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2" fontId="89" fillId="35" borderId="16" xfId="0" applyNumberFormat="1" applyFont="1" applyFill="1" applyBorder="1" applyAlignment="1">
      <alignment horizontal="right" vertical="center" wrapText="1"/>
    </xf>
    <xf numFmtId="192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90" fillId="0" borderId="0" xfId="0" applyFont="1" applyBorder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Fill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6" xfId="0" applyNumberFormat="1" applyFont="1" applyFill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0" xfId="0" applyFont="1" applyAlignment="1">
      <alignment horizontal="center" vertical="center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 wrapText="1"/>
    </xf>
    <xf numFmtId="192" fontId="89" fillId="0" borderId="14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 applyFill="1" applyAlignment="1">
      <alignment horizontal="center"/>
    </xf>
    <xf numFmtId="0" fontId="90" fillId="0" borderId="0" xfId="0" applyFont="1" applyFill="1" applyBorder="1" applyAlignment="1"/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 applyFont="1" applyFill="1" applyBorder="1" applyAlignment="1" applyProtection="1"/>
    <xf numFmtId="0" fontId="89" fillId="0" borderId="11" xfId="0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14" fontId="6" fillId="0" borderId="0" xfId="8" applyNumberFormat="1" applyFont="1" applyFill="1" applyBorder="1" applyAlignment="1" applyProtection="1">
      <alignment horizontal="left"/>
    </xf>
    <xf numFmtId="14" fontId="89" fillId="0" borderId="0" xfId="0" applyNumberFormat="1" applyFont="1" applyAlignment="1">
      <alignment horizontal="left"/>
    </xf>
    <xf numFmtId="14" fontId="89" fillId="0" borderId="0" xfId="0" applyNumberFormat="1" applyFont="1" applyFill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92" fontId="3" fillId="0" borderId="4" xfId="0" applyNumberFormat="1" applyFont="1" applyBorder="1" applyAlignment="1" applyProtection="1">
      <alignment horizontal="center" vertical="center" wrapText="1"/>
      <protection locked="0"/>
    </xf>
    <xf numFmtId="43" fontId="3" fillId="0" borderId="4" xfId="20956" applyFont="1" applyBorder="1" applyAlignment="1" applyProtection="1">
      <alignment horizontal="center" vertical="center" wrapText="1"/>
      <protection locked="0"/>
    </xf>
    <xf numFmtId="43" fontId="3" fillId="0" borderId="4" xfId="20956" applyFont="1" applyBorder="1" applyAlignment="1" applyProtection="1">
      <alignment horizontal="center"/>
      <protection locked="0"/>
    </xf>
    <xf numFmtId="43" fontId="3" fillId="0" borderId="2" xfId="20956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Font="1" applyFill="1" applyBorder="1" applyAlignment="1" applyProtection="1">
      <alignment horizontal="center"/>
    </xf>
    <xf numFmtId="0" fontId="2" fillId="0" borderId="39" xfId="8" applyFont="1" applyFill="1" applyBorder="1" applyAlignment="1" applyProtection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192" fontId="3" fillId="0" borderId="2" xfId="0" applyNumberFormat="1" applyFont="1" applyBorder="1" applyProtection="1">
      <protection locked="0"/>
    </xf>
    <xf numFmtId="164" fontId="89" fillId="0" borderId="2" xfId="20956" applyNumberFormat="1" applyFont="1" applyBorder="1"/>
    <xf numFmtId="164" fontId="89" fillId="0" borderId="16" xfId="20956" applyNumberFormat="1" applyFont="1" applyBorder="1"/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1" sqref="B11"/>
    </sheetView>
  </sheetViews>
  <sheetFormatPr defaultRowHeight="14.4"/>
  <cols>
    <col min="1" max="1" width="9.6640625" style="26" bestFit="1" customWidth="1"/>
    <col min="2" max="2" width="128.6640625" style="19" bestFit="1" customWidth="1"/>
    <col min="3" max="3" width="39.44140625" customWidth="1"/>
  </cols>
  <sheetData>
    <row r="1" spans="1:3" s="1" customFormat="1" ht="15.6">
      <c r="A1" s="24" t="s">
        <v>19</v>
      </c>
      <c r="B1" s="43" t="s">
        <v>21</v>
      </c>
      <c r="C1" s="18"/>
    </row>
    <row r="2" spans="1:3" s="20" customFormat="1">
      <c r="A2" s="25">
        <v>20</v>
      </c>
      <c r="B2" s="21" t="s">
        <v>23</v>
      </c>
      <c r="C2" s="11"/>
    </row>
    <row r="3" spans="1:3" s="20" customFormat="1">
      <c r="A3" s="25">
        <v>21</v>
      </c>
      <c r="B3" s="21" t="s">
        <v>20</v>
      </c>
    </row>
    <row r="4" spans="1:3" s="20" customFormat="1">
      <c r="A4" s="25">
        <v>22</v>
      </c>
      <c r="B4" s="21" t="s">
        <v>22</v>
      </c>
    </row>
    <row r="5" spans="1:3" s="20" customFormat="1">
      <c r="A5" s="25">
        <v>23</v>
      </c>
      <c r="B5" s="21" t="s">
        <v>24</v>
      </c>
    </row>
    <row r="6" spans="1:3" s="20" customFormat="1">
      <c r="A6" s="25">
        <v>24</v>
      </c>
      <c r="B6" s="21" t="s">
        <v>25</v>
      </c>
      <c r="C6" s="2"/>
    </row>
    <row r="7" spans="1:3" s="20" customFormat="1">
      <c r="A7" s="25">
        <v>25</v>
      </c>
      <c r="B7" s="21" t="s">
        <v>26</v>
      </c>
    </row>
    <row r="8" spans="1:3" s="20" customFormat="1">
      <c r="A8" s="25">
        <v>26</v>
      </c>
      <c r="B8" s="21" t="s">
        <v>101</v>
      </c>
    </row>
    <row r="9" spans="1:3" s="20" customFormat="1">
      <c r="A9" s="25">
        <v>27</v>
      </c>
      <c r="B9" s="21" t="s">
        <v>27</v>
      </c>
    </row>
    <row r="10" spans="1:3" s="1" customFormat="1">
      <c r="A10" s="27"/>
      <c r="B10" s="19"/>
      <c r="C10" s="18"/>
    </row>
    <row r="11" spans="1:3" s="1" customFormat="1" ht="28.8">
      <c r="A11" s="27"/>
      <c r="B11" s="171" t="s">
        <v>119</v>
      </c>
      <c r="C11" s="18"/>
    </row>
    <row r="14" spans="1:3">
      <c r="B14" s="10"/>
    </row>
  </sheetData>
  <hyperlinks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6" location="'24. Rem1'!A1" display="ფინანსური წლის განმავლობაში გაცემული ანაზღაურება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51"/>
  <sheetViews>
    <sheetView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B3" sqref="B3"/>
    </sheetView>
  </sheetViews>
  <sheetFormatPr defaultColWidth="9.109375" defaultRowHeight="13.8"/>
  <cols>
    <col min="1" max="1" width="10.5546875" style="2" bestFit="1" customWidth="1"/>
    <col min="2" max="2" width="28" style="2" customWidth="1"/>
    <col min="3" max="3" width="29.6640625" style="2" customWidth="1"/>
    <col min="4" max="4" width="38.5546875" style="2" customWidth="1"/>
    <col min="5" max="5" width="13.33203125" style="2" customWidth="1"/>
    <col min="6" max="16384" width="9.109375" style="2"/>
  </cols>
  <sheetData>
    <row r="1" spans="1:5">
      <c r="A1" s="4" t="s">
        <v>28</v>
      </c>
      <c r="B1" s="28" t="s">
        <v>120</v>
      </c>
    </row>
    <row r="2" spans="1:5" s="5" customFormat="1" ht="15.75" customHeight="1">
      <c r="A2" s="5" t="s">
        <v>29</v>
      </c>
      <c r="B2" s="174">
        <v>45291</v>
      </c>
    </row>
    <row r="3" spans="1:5">
      <c r="A3" s="15"/>
      <c r="B3" s="28"/>
      <c r="C3" s="11"/>
      <c r="D3" s="11"/>
      <c r="E3" s="7"/>
    </row>
    <row r="4" spans="1:5" ht="14.4" thickBot="1">
      <c r="A4" s="29" t="s">
        <v>116</v>
      </c>
      <c r="B4" s="184" t="s">
        <v>23</v>
      </c>
      <c r="C4" s="185"/>
      <c r="D4" s="11"/>
      <c r="E4" s="7"/>
    </row>
    <row r="5" spans="1:5">
      <c r="A5" s="30"/>
      <c r="B5" s="31" t="s">
        <v>0</v>
      </c>
      <c r="C5" s="16" t="s">
        <v>1</v>
      </c>
      <c r="D5" s="17" t="s">
        <v>2</v>
      </c>
      <c r="E5" s="14" t="s">
        <v>3</v>
      </c>
    </row>
    <row r="6" spans="1:5" ht="16.95" customHeight="1">
      <c r="A6" s="186"/>
      <c r="B6" s="188" t="s">
        <v>65</v>
      </c>
      <c r="C6" s="189" t="s">
        <v>66</v>
      </c>
      <c r="D6" s="189" t="s">
        <v>67</v>
      </c>
      <c r="E6" s="189" t="s">
        <v>68</v>
      </c>
    </row>
    <row r="7" spans="1:5" ht="14.4" customHeight="1">
      <c r="A7" s="186"/>
      <c r="B7" s="188"/>
      <c r="C7" s="190"/>
      <c r="D7" s="190"/>
      <c r="E7" s="190"/>
    </row>
    <row r="8" spans="1:5">
      <c r="A8" s="186"/>
      <c r="B8" s="188"/>
      <c r="C8" s="191"/>
      <c r="D8" s="191"/>
      <c r="E8" s="191"/>
    </row>
    <row r="9" spans="1:5">
      <c r="A9" s="33"/>
      <c r="B9" s="34" t="s">
        <v>121</v>
      </c>
      <c r="C9" s="35">
        <v>153137454.33440086</v>
      </c>
      <c r="D9" s="35">
        <v>153137454.33440086</v>
      </c>
      <c r="E9" s="36"/>
    </row>
    <row r="10" spans="1:5" ht="27.6">
      <c r="A10" s="33"/>
      <c r="B10" s="37" t="s">
        <v>122</v>
      </c>
      <c r="C10" s="35">
        <v>114435</v>
      </c>
      <c r="D10" s="35">
        <v>114435</v>
      </c>
      <c r="E10" s="36"/>
    </row>
    <row r="11" spans="1:5">
      <c r="A11" s="33"/>
      <c r="B11" s="34" t="s">
        <v>123</v>
      </c>
      <c r="C11" s="35">
        <v>196526258.71893102</v>
      </c>
      <c r="D11" s="35">
        <v>196526258.71893102</v>
      </c>
      <c r="E11" s="36"/>
    </row>
    <row r="12" spans="1:5" ht="27.6">
      <c r="A12" s="33"/>
      <c r="B12" s="34" t="s">
        <v>124</v>
      </c>
      <c r="C12" s="35"/>
      <c r="D12" s="35"/>
      <c r="E12" s="36"/>
    </row>
    <row r="13" spans="1:5" ht="27.6">
      <c r="A13" s="33"/>
      <c r="B13" s="34" t="s">
        <v>125</v>
      </c>
      <c r="C13" s="35">
        <v>54000</v>
      </c>
      <c r="D13" s="35">
        <v>54000</v>
      </c>
      <c r="E13" s="36"/>
    </row>
    <row r="14" spans="1:5">
      <c r="A14" s="33"/>
      <c r="B14" s="34" t="s">
        <v>126</v>
      </c>
      <c r="C14" s="35">
        <v>34609142</v>
      </c>
      <c r="D14" s="35">
        <v>34609142</v>
      </c>
      <c r="E14" s="36"/>
    </row>
    <row r="15" spans="1:5">
      <c r="A15" s="33"/>
      <c r="B15" s="34" t="s">
        <v>127</v>
      </c>
      <c r="C15" s="35">
        <v>29278316.079999998</v>
      </c>
      <c r="D15" s="35">
        <v>29278316.079999998</v>
      </c>
      <c r="E15" s="36"/>
    </row>
    <row r="16" spans="1:5">
      <c r="A16" s="33"/>
      <c r="B16" s="34" t="s">
        <v>128</v>
      </c>
      <c r="C16" s="35">
        <v>41516646.208838381</v>
      </c>
      <c r="D16" s="35">
        <v>41516646.208838381</v>
      </c>
      <c r="E16" s="36"/>
    </row>
    <row r="17" spans="1:5">
      <c r="A17" s="33"/>
      <c r="B17" s="34"/>
      <c r="C17" s="35"/>
      <c r="D17" s="35"/>
      <c r="E17" s="36"/>
    </row>
    <row r="18" spans="1:5" ht="14.4" thickBot="1">
      <c r="A18" s="13"/>
      <c r="B18" s="22" t="s">
        <v>70</v>
      </c>
      <c r="C18" s="32">
        <f>SUM(C9:C17)</f>
        <v>455236252.34217024</v>
      </c>
      <c r="D18" s="32">
        <f t="shared" ref="D18:E18" si="0">SUM(D9:D17)</f>
        <v>455236252.34217024</v>
      </c>
      <c r="E18" s="32">
        <f t="shared" si="0"/>
        <v>0</v>
      </c>
    </row>
    <row r="19" spans="1:5">
      <c r="A19" s="12"/>
      <c r="B19" s="14" t="s">
        <v>0</v>
      </c>
      <c r="C19" s="16" t="s">
        <v>1</v>
      </c>
      <c r="D19" s="17" t="s">
        <v>2</v>
      </c>
      <c r="E19" s="14" t="s">
        <v>3</v>
      </c>
    </row>
    <row r="20" spans="1:5" ht="14.4" customHeight="1">
      <c r="A20" s="187"/>
      <c r="B20" s="192" t="s">
        <v>71</v>
      </c>
      <c r="C20" s="183" t="s">
        <v>66</v>
      </c>
      <c r="D20" s="183" t="s">
        <v>67</v>
      </c>
      <c r="E20" s="189" t="s">
        <v>68</v>
      </c>
    </row>
    <row r="21" spans="1:5" ht="14.4" customHeight="1">
      <c r="A21" s="187"/>
      <c r="B21" s="193"/>
      <c r="C21" s="183"/>
      <c r="D21" s="183"/>
      <c r="E21" s="190"/>
    </row>
    <row r="22" spans="1:5" ht="100.2" customHeight="1">
      <c r="A22" s="187"/>
      <c r="B22" s="194"/>
      <c r="C22" s="183"/>
      <c r="D22" s="183"/>
      <c r="E22" s="191"/>
    </row>
    <row r="23" spans="1:5" ht="27.6">
      <c r="A23" s="8"/>
      <c r="B23" s="177" t="s">
        <v>129</v>
      </c>
      <c r="C23" s="38">
        <v>285693</v>
      </c>
      <c r="D23" s="38">
        <v>285693</v>
      </c>
      <c r="E23" s="39"/>
    </row>
    <row r="24" spans="1:5">
      <c r="A24" s="8"/>
      <c r="B24" s="177" t="s">
        <v>130</v>
      </c>
      <c r="C24" s="40">
        <v>16975570</v>
      </c>
      <c r="D24" s="36">
        <v>16975570</v>
      </c>
      <c r="E24" s="36"/>
    </row>
    <row r="25" spans="1:5">
      <c r="A25" s="8"/>
      <c r="B25" s="177" t="s">
        <v>131</v>
      </c>
      <c r="C25" s="40">
        <v>0</v>
      </c>
      <c r="D25" s="36">
        <v>0</v>
      </c>
      <c r="E25" s="36"/>
    </row>
    <row r="26" spans="1:5">
      <c r="A26" s="8"/>
      <c r="B26" s="9" t="s">
        <v>132</v>
      </c>
      <c r="C26" s="40">
        <v>0.45280000567436218</v>
      </c>
      <c r="D26" s="36">
        <v>0.45280000567436218</v>
      </c>
      <c r="E26" s="36"/>
    </row>
    <row r="27" spans="1:5">
      <c r="A27" s="8"/>
      <c r="B27" s="9" t="s">
        <v>133</v>
      </c>
      <c r="C27" s="40">
        <v>95901341.547199994</v>
      </c>
      <c r="D27" s="36">
        <v>95901341.547199994</v>
      </c>
      <c r="E27" s="36"/>
    </row>
    <row r="28" spans="1:5">
      <c r="A28" s="8"/>
      <c r="B28" s="9" t="s">
        <v>134</v>
      </c>
      <c r="C28" s="40">
        <v>0</v>
      </c>
      <c r="D28" s="36">
        <v>0</v>
      </c>
      <c r="E28" s="36"/>
    </row>
    <row r="29" spans="1:5">
      <c r="A29" s="8"/>
      <c r="B29" s="9" t="s">
        <v>135</v>
      </c>
      <c r="C29" s="40">
        <v>175479.593303701</v>
      </c>
      <c r="D29" s="36">
        <v>175479.593303701</v>
      </c>
      <c r="E29" s="36"/>
    </row>
    <row r="30" spans="1:5">
      <c r="A30" s="8"/>
      <c r="B30" s="9" t="s">
        <v>136</v>
      </c>
      <c r="C30" s="40">
        <v>16895224.754160088</v>
      </c>
      <c r="D30" s="36">
        <v>16895224.754160088</v>
      </c>
      <c r="E30" s="36"/>
    </row>
    <row r="31" spans="1:5">
      <c r="A31" s="8"/>
      <c r="B31" s="9"/>
      <c r="C31" s="40"/>
      <c r="D31" s="36"/>
      <c r="E31" s="36"/>
    </row>
    <row r="32" spans="1:5">
      <c r="A32" s="8"/>
      <c r="B32" s="9"/>
      <c r="C32" s="40"/>
      <c r="D32" s="36"/>
      <c r="E32" s="36"/>
    </row>
    <row r="33" spans="1:5" ht="14.4" thickBot="1">
      <c r="A33" s="13"/>
      <c r="B33" s="23" t="s">
        <v>72</v>
      </c>
      <c r="C33" s="32">
        <f>SUM(C23:C32)</f>
        <v>130233309.34746379</v>
      </c>
      <c r="D33" s="32">
        <f t="shared" ref="D33:E33" si="1">SUM(D23:D32)</f>
        <v>130233309.34746379</v>
      </c>
      <c r="E33" s="32">
        <f t="shared" si="1"/>
        <v>0</v>
      </c>
    </row>
    <row r="34" spans="1:5">
      <c r="A34" s="12"/>
      <c r="B34" s="14" t="s">
        <v>0</v>
      </c>
      <c r="C34" s="16" t="s">
        <v>1</v>
      </c>
      <c r="D34" s="17" t="s">
        <v>2</v>
      </c>
      <c r="E34" s="14" t="s">
        <v>3</v>
      </c>
    </row>
    <row r="35" spans="1:5" ht="40.200000000000003" customHeight="1">
      <c r="A35" s="187"/>
      <c r="B35" s="192" t="s">
        <v>73</v>
      </c>
      <c r="C35" s="183" t="s">
        <v>66</v>
      </c>
      <c r="D35" s="183" t="s">
        <v>67</v>
      </c>
      <c r="E35" s="183" t="s">
        <v>68</v>
      </c>
    </row>
    <row r="36" spans="1:5" ht="13.95" customHeight="1">
      <c r="A36" s="187"/>
      <c r="B36" s="193"/>
      <c r="C36" s="183"/>
      <c r="D36" s="183"/>
      <c r="E36" s="183"/>
    </row>
    <row r="37" spans="1:5" ht="102" customHeight="1">
      <c r="A37" s="187"/>
      <c r="B37" s="194"/>
      <c r="C37" s="183"/>
      <c r="D37" s="183"/>
      <c r="E37" s="183"/>
    </row>
    <row r="38" spans="1:5">
      <c r="A38" s="8"/>
      <c r="B38" s="178" t="s">
        <v>137</v>
      </c>
      <c r="C38" s="179">
        <v>209008277</v>
      </c>
      <c r="D38" s="180">
        <v>209008277</v>
      </c>
      <c r="E38" s="179">
        <v>209008277</v>
      </c>
    </row>
    <row r="39" spans="1:5">
      <c r="A39" s="8"/>
      <c r="B39" s="178" t="s">
        <v>138</v>
      </c>
      <c r="C39" s="41">
        <v>11740025.619999999</v>
      </c>
      <c r="D39" s="181">
        <v>11740025.619999999</v>
      </c>
      <c r="E39" s="42">
        <v>11740025.619999999</v>
      </c>
    </row>
    <row r="40" spans="1:5" ht="27.6">
      <c r="A40" s="8"/>
      <c r="B40" s="178" t="s">
        <v>139</v>
      </c>
      <c r="C40" s="41">
        <v>50857200</v>
      </c>
      <c r="D40" s="181">
        <v>50857200</v>
      </c>
      <c r="E40" s="42">
        <v>50857200</v>
      </c>
    </row>
    <row r="41" spans="1:5">
      <c r="A41" s="8"/>
      <c r="B41" s="9" t="s">
        <v>140</v>
      </c>
      <c r="C41" s="40">
        <v>53397442.102902658</v>
      </c>
      <c r="D41" s="182">
        <v>53397442.102902658</v>
      </c>
      <c r="E41" s="36">
        <v>53397442.102902658</v>
      </c>
    </row>
    <row r="42" spans="1:5">
      <c r="A42" s="8"/>
      <c r="B42" s="3"/>
      <c r="C42" s="40"/>
      <c r="D42" s="36"/>
      <c r="E42" s="36"/>
    </row>
    <row r="43" spans="1:5">
      <c r="A43" s="8"/>
      <c r="B43" s="3"/>
      <c r="C43" s="40"/>
      <c r="D43" s="36"/>
      <c r="E43" s="36"/>
    </row>
    <row r="44" spans="1:5">
      <c r="A44" s="8"/>
      <c r="B44" s="3"/>
      <c r="C44" s="40"/>
      <c r="D44" s="36"/>
      <c r="E44" s="36"/>
    </row>
    <row r="45" spans="1:5">
      <c r="A45" s="8"/>
      <c r="B45" s="3"/>
      <c r="C45" s="40"/>
      <c r="D45" s="36"/>
      <c r="E45" s="36"/>
    </row>
    <row r="46" spans="1:5" ht="14.4" thickBot="1">
      <c r="A46" s="13"/>
      <c r="B46" s="170" t="s">
        <v>74</v>
      </c>
      <c r="C46" s="32">
        <f t="shared" ref="C46:E46" si="2">SUM(C38:C45)</f>
        <v>325002944.72290266</v>
      </c>
      <c r="D46" s="32">
        <f t="shared" si="2"/>
        <v>325002944.72290266</v>
      </c>
      <c r="E46" s="32">
        <f t="shared" si="2"/>
        <v>325002944.72290266</v>
      </c>
    </row>
    <row r="49" s="6" customFormat="1"/>
    <row r="50" s="6" customFormat="1"/>
    <row r="51" s="6" customFormat="1"/>
  </sheetData>
  <mergeCells count="16">
    <mergeCell ref="D35:D37"/>
    <mergeCell ref="E35:E37"/>
    <mergeCell ref="B4:C4"/>
    <mergeCell ref="A6:A8"/>
    <mergeCell ref="A20:A22"/>
    <mergeCell ref="A35:A37"/>
    <mergeCell ref="B6:B8"/>
    <mergeCell ref="C6:C8"/>
    <mergeCell ref="B35:B37"/>
    <mergeCell ref="C35:C37"/>
    <mergeCell ref="D6:D8"/>
    <mergeCell ref="E6:E8"/>
    <mergeCell ref="B20:B22"/>
    <mergeCell ref="C20:C22"/>
    <mergeCell ref="D20:D22"/>
    <mergeCell ref="E20:E22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2" sqref="B2"/>
    </sheetView>
  </sheetViews>
  <sheetFormatPr defaultColWidth="9.109375" defaultRowHeight="13.2"/>
  <cols>
    <col min="1" max="1" width="10.5546875" style="46" bestFit="1" customWidth="1"/>
    <col min="2" max="2" width="39" style="46" customWidth="1"/>
    <col min="3" max="3" width="31.33203125" style="46" bestFit="1" customWidth="1"/>
    <col min="4" max="5" width="14.5546875" style="46" bestFit="1" customWidth="1"/>
    <col min="6" max="6" width="21.6640625" style="46" customWidth="1"/>
    <col min="7" max="7" width="12" style="46" bestFit="1" customWidth="1"/>
    <col min="8" max="8" width="14.5546875" style="46" customWidth="1"/>
    <col min="9" max="16384" width="9.109375" style="46"/>
  </cols>
  <sheetData>
    <row r="1" spans="1:8">
      <c r="A1" s="44" t="s">
        <v>28</v>
      </c>
      <c r="B1" s="46" t="str">
        <f>'20. LI3'!B1</f>
        <v>JSC "VTB Bank (Georgia)"</v>
      </c>
    </row>
    <row r="2" spans="1:8">
      <c r="A2" s="47" t="s">
        <v>29</v>
      </c>
      <c r="B2" s="175">
        <f>'20. LI3'!B2</f>
        <v>45291</v>
      </c>
      <c r="C2" s="47"/>
      <c r="D2" s="47"/>
      <c r="E2" s="47"/>
      <c r="F2" s="47"/>
      <c r="G2" s="47"/>
      <c r="H2" s="47"/>
    </row>
    <row r="3" spans="1:8">
      <c r="A3" s="47"/>
      <c r="B3" s="47"/>
      <c r="C3" s="47"/>
      <c r="D3" s="47"/>
      <c r="E3" s="47"/>
      <c r="F3" s="47"/>
      <c r="G3" s="47"/>
      <c r="H3" s="47"/>
    </row>
    <row r="4" spans="1:8" ht="13.8" thickBot="1">
      <c r="A4" s="50" t="s">
        <v>30</v>
      </c>
      <c r="B4" s="160" t="s">
        <v>20</v>
      </c>
    </row>
    <row r="5" spans="1:8" ht="14.4" customHeight="1">
      <c r="A5" s="201"/>
      <c r="B5" s="195" t="s">
        <v>31</v>
      </c>
      <c r="C5" s="197" t="s">
        <v>32</v>
      </c>
      <c r="D5" s="195" t="s">
        <v>36</v>
      </c>
      <c r="E5" s="195"/>
      <c r="F5" s="195"/>
      <c r="G5" s="195"/>
      <c r="H5" s="199" t="s">
        <v>37</v>
      </c>
    </row>
    <row r="6" spans="1:8" ht="26.4">
      <c r="A6" s="202"/>
      <c r="B6" s="196"/>
      <c r="C6" s="198"/>
      <c r="D6" s="154" t="s">
        <v>33</v>
      </c>
      <c r="E6" s="154" t="s">
        <v>34</v>
      </c>
      <c r="F6" s="154" t="s">
        <v>38</v>
      </c>
      <c r="G6" s="154" t="s">
        <v>39</v>
      </c>
      <c r="H6" s="200"/>
    </row>
    <row r="7" spans="1:8">
      <c r="A7" s="59">
        <v>1</v>
      </c>
      <c r="B7" s="60" t="s">
        <v>10</v>
      </c>
      <c r="C7" s="154" t="s">
        <v>33</v>
      </c>
      <c r="D7" s="58"/>
      <c r="E7" s="58"/>
      <c r="F7" s="58"/>
      <c r="G7" s="61" t="s">
        <v>11</v>
      </c>
      <c r="H7" s="62"/>
    </row>
    <row r="8" spans="1:8">
      <c r="A8" s="63">
        <v>2</v>
      </c>
      <c r="B8" s="60" t="s">
        <v>10</v>
      </c>
      <c r="C8" s="154" t="s">
        <v>34</v>
      </c>
      <c r="D8" s="58"/>
      <c r="E8" s="58"/>
      <c r="F8" s="61" t="s">
        <v>11</v>
      </c>
      <c r="G8" s="58"/>
      <c r="H8" s="62"/>
    </row>
    <row r="9" spans="1:8">
      <c r="A9" s="59">
        <v>3</v>
      </c>
      <c r="B9" s="60" t="s">
        <v>10</v>
      </c>
      <c r="C9" s="61" t="s">
        <v>35</v>
      </c>
      <c r="D9" s="58"/>
      <c r="E9" s="58"/>
      <c r="F9" s="58"/>
      <c r="G9" s="61" t="s">
        <v>11</v>
      </c>
      <c r="H9" s="62"/>
    </row>
    <row r="10" spans="1:8">
      <c r="A10" s="63"/>
      <c r="B10" s="60"/>
      <c r="C10" s="61"/>
      <c r="D10" s="58"/>
      <c r="E10" s="58"/>
      <c r="F10" s="58"/>
      <c r="G10" s="58"/>
      <c r="H10" s="62"/>
    </row>
    <row r="11" spans="1:8">
      <c r="A11" s="59"/>
      <c r="B11" s="60"/>
      <c r="C11" s="61"/>
      <c r="D11" s="58"/>
      <c r="E11" s="58"/>
      <c r="F11" s="58"/>
      <c r="G11" s="58"/>
      <c r="H11" s="62"/>
    </row>
    <row r="12" spans="1:8" ht="13.8" thickBot="1">
      <c r="A12" s="64"/>
      <c r="B12" s="65"/>
      <c r="C12" s="66"/>
      <c r="D12" s="67"/>
      <c r="E12" s="67"/>
      <c r="F12" s="67"/>
      <c r="G12" s="67"/>
      <c r="H12" s="68"/>
    </row>
    <row r="13" spans="1:8">
      <c r="A13" s="44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>
      <selection activeCell="C6" sqref="C6:E9"/>
    </sheetView>
  </sheetViews>
  <sheetFormatPr defaultColWidth="9.109375" defaultRowHeight="13.2"/>
  <cols>
    <col min="1" max="1" width="10.5546875" style="46" bestFit="1" customWidth="1"/>
    <col min="2" max="2" width="70.109375" style="46" customWidth="1"/>
    <col min="3" max="5" width="10.6640625" style="46" customWidth="1"/>
    <col min="6" max="16384" width="9.109375" style="46"/>
  </cols>
  <sheetData>
    <row r="1" spans="1:12">
      <c r="A1" s="44" t="s">
        <v>28</v>
      </c>
      <c r="B1" s="45" t="str">
        <f>'20. LI3'!B1</f>
        <v>JSC "VTB Bank (Georgia)"</v>
      </c>
    </row>
    <row r="2" spans="1:12">
      <c r="A2" s="44" t="s">
        <v>29</v>
      </c>
      <c r="B2" s="176">
        <f>'20. LI3'!B2</f>
        <v>45291</v>
      </c>
    </row>
    <row r="3" spans="1:12">
      <c r="A3" s="48"/>
      <c r="B3" s="45"/>
    </row>
    <row r="4" spans="1:12" ht="13.8" thickBot="1">
      <c r="A4" s="69" t="s">
        <v>75</v>
      </c>
      <c r="B4" s="161" t="s">
        <v>22</v>
      </c>
      <c r="C4" s="70"/>
      <c r="D4" s="71"/>
      <c r="E4" s="71"/>
      <c r="F4" s="71"/>
      <c r="G4" s="71"/>
      <c r="H4" s="71"/>
      <c r="I4" s="71"/>
      <c r="J4" s="71"/>
      <c r="K4" s="71"/>
      <c r="L4" s="71"/>
    </row>
    <row r="5" spans="1:12">
      <c r="A5" s="72"/>
      <c r="B5" s="73"/>
      <c r="C5" s="74" t="s">
        <v>5</v>
      </c>
      <c r="D5" s="74" t="s">
        <v>6</v>
      </c>
      <c r="E5" s="75" t="s">
        <v>7</v>
      </c>
      <c r="F5" s="71"/>
    </row>
    <row r="6" spans="1:12">
      <c r="A6" s="56">
        <v>1</v>
      </c>
      <c r="B6" s="58" t="s">
        <v>76</v>
      </c>
      <c r="C6" s="53">
        <v>33823.61</v>
      </c>
      <c r="D6" s="53">
        <v>413238</v>
      </c>
      <c r="E6" s="76">
        <v>1751</v>
      </c>
      <c r="F6" s="71"/>
    </row>
    <row r="7" spans="1:12">
      <c r="A7" s="56">
        <v>2</v>
      </c>
      <c r="B7" s="77" t="s">
        <v>77</v>
      </c>
      <c r="C7" s="53">
        <v>30323.61</v>
      </c>
      <c r="D7" s="53">
        <v>413238</v>
      </c>
      <c r="E7" s="76">
        <v>0</v>
      </c>
      <c r="F7" s="71"/>
    </row>
    <row r="8" spans="1:12">
      <c r="A8" s="56">
        <v>3</v>
      </c>
      <c r="B8" s="58" t="s">
        <v>78</v>
      </c>
      <c r="C8" s="53">
        <v>1</v>
      </c>
      <c r="D8" s="53">
        <v>2</v>
      </c>
      <c r="E8" s="76">
        <v>0</v>
      </c>
    </row>
    <row r="9" spans="1:12" ht="13.8" thickBot="1">
      <c r="A9" s="54">
        <v>4</v>
      </c>
      <c r="B9" s="67" t="s">
        <v>79</v>
      </c>
      <c r="C9" s="78">
        <v>30323.61</v>
      </c>
      <c r="D9" s="78">
        <v>413238</v>
      </c>
      <c r="E9" s="79">
        <v>1751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tabSelected="1" zoomScaleNormal="100" workbookViewId="0">
      <selection activeCell="C1" sqref="C1:E1048576"/>
    </sheetView>
  </sheetViews>
  <sheetFormatPr defaultColWidth="9.109375" defaultRowHeight="13.2"/>
  <cols>
    <col min="1" max="1" width="10.5546875" style="46" bestFit="1" customWidth="1"/>
    <col min="2" max="2" width="52.5546875" style="46" customWidth="1"/>
    <col min="3" max="3" width="11.44140625" style="46" bestFit="1" customWidth="1"/>
    <col min="4" max="4" width="12.109375" style="46" bestFit="1" customWidth="1"/>
    <col min="5" max="5" width="12.44140625" style="46" bestFit="1" customWidth="1"/>
    <col min="6" max="6" width="24.109375" style="46" customWidth="1"/>
    <col min="7" max="7" width="27.5546875" style="46" customWidth="1"/>
    <col min="8" max="16384" width="9.109375" style="46"/>
  </cols>
  <sheetData>
    <row r="1" spans="1:8">
      <c r="A1" s="46" t="s">
        <v>28</v>
      </c>
      <c r="B1" s="46" t="str">
        <f>'20. LI3'!B1</f>
        <v>JSC "VTB Bank (Georgia)"</v>
      </c>
    </row>
    <row r="2" spans="1:8">
      <c r="A2" s="71" t="s">
        <v>29</v>
      </c>
      <c r="B2" s="175">
        <f>'20. LI3'!B2</f>
        <v>45291</v>
      </c>
      <c r="C2" s="71"/>
      <c r="D2" s="71"/>
      <c r="E2" s="71"/>
      <c r="F2" s="71"/>
      <c r="G2" s="71"/>
      <c r="H2" s="71"/>
    </row>
    <row r="3" spans="1:8">
      <c r="A3" s="71"/>
      <c r="B3" s="71"/>
      <c r="C3" s="71"/>
      <c r="D3" s="71"/>
      <c r="E3" s="71"/>
      <c r="F3" s="71"/>
      <c r="G3" s="71"/>
      <c r="H3" s="71"/>
    </row>
    <row r="4" spans="1:8" ht="13.8" thickBot="1">
      <c r="A4" s="69" t="s">
        <v>40</v>
      </c>
      <c r="B4" s="162" t="s">
        <v>24</v>
      </c>
      <c r="F4" s="71"/>
      <c r="G4" s="71"/>
      <c r="H4" s="71"/>
    </row>
    <row r="5" spans="1:8">
      <c r="A5" s="80"/>
      <c r="B5" s="73"/>
      <c r="C5" s="73" t="s">
        <v>0</v>
      </c>
      <c r="D5" s="73" t="s">
        <v>1</v>
      </c>
      <c r="E5" s="73" t="s">
        <v>2</v>
      </c>
      <c r="F5" s="73" t="s">
        <v>3</v>
      </c>
      <c r="G5" s="81" t="s">
        <v>4</v>
      </c>
      <c r="H5" s="71"/>
    </row>
    <row r="6" spans="1:8" s="49" customFormat="1" ht="52.8">
      <c r="A6" s="82"/>
      <c r="B6" s="58"/>
      <c r="C6" s="58" t="s">
        <v>5</v>
      </c>
      <c r="D6" s="58" t="s">
        <v>6</v>
      </c>
      <c r="E6" s="58" t="s">
        <v>7</v>
      </c>
      <c r="F6" s="83" t="s">
        <v>102</v>
      </c>
      <c r="G6" s="158" t="s">
        <v>103</v>
      </c>
    </row>
    <row r="7" spans="1:8" ht="13.8">
      <c r="A7" s="84">
        <v>1</v>
      </c>
      <c r="B7" s="58" t="s">
        <v>41</v>
      </c>
      <c r="C7" s="217">
        <v>11548007.545759967</v>
      </c>
      <c r="D7" s="218">
        <v>34349969.041853972</v>
      </c>
      <c r="E7" s="218">
        <v>88955918.610705346</v>
      </c>
      <c r="F7" s="203"/>
      <c r="G7" s="203"/>
      <c r="H7" s="71"/>
    </row>
    <row r="8" spans="1:8" ht="13.8">
      <c r="A8" s="84">
        <v>2</v>
      </c>
      <c r="B8" s="85" t="s">
        <v>42</v>
      </c>
      <c r="C8" s="217">
        <v>27295836.894326501</v>
      </c>
      <c r="D8" s="218">
        <v>-83505255.246468395</v>
      </c>
      <c r="E8" s="218">
        <v>26812806.087838508</v>
      </c>
      <c r="F8" s="203"/>
      <c r="G8" s="203"/>
    </row>
    <row r="9" spans="1:8" ht="13.8">
      <c r="A9" s="84">
        <v>3</v>
      </c>
      <c r="B9" s="86" t="s">
        <v>108</v>
      </c>
      <c r="C9" s="217">
        <v>1587129.12</v>
      </c>
      <c r="D9" s="218">
        <v>51520.266000000411</v>
      </c>
      <c r="E9" s="218">
        <v>1128166.18</v>
      </c>
      <c r="F9" s="203"/>
      <c r="G9" s="203"/>
    </row>
    <row r="10" spans="1:8" ht="14.4" thickBot="1">
      <c r="A10" s="87">
        <v>4</v>
      </c>
      <c r="B10" s="88" t="s">
        <v>43</v>
      </c>
      <c r="C10" s="219">
        <v>37256715.320086472</v>
      </c>
      <c r="D10" s="219">
        <v>-49206806.470614426</v>
      </c>
      <c r="E10" s="219">
        <v>114640558.51854384</v>
      </c>
      <c r="F10" s="172">
        <f>SUMIF(C10:E10, "&gt;=0",C10:E10)/3</f>
        <v>50632424.612876773</v>
      </c>
      <c r="G10" s="173">
        <f>F10*15%/8%</f>
        <v>94935796.149143949</v>
      </c>
    </row>
    <row r="11" spans="1:8">
      <c r="A11" s="89"/>
      <c r="B11" s="71"/>
      <c r="C11" s="71"/>
      <c r="D11" s="71"/>
      <c r="E11" s="71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Normal="100" workbookViewId="0">
      <selection activeCell="D8" sqref="D8"/>
    </sheetView>
  </sheetViews>
  <sheetFormatPr defaultColWidth="9.109375" defaultRowHeight="13.2"/>
  <cols>
    <col min="1" max="1" width="10.5546875" style="113" bestFit="1" customWidth="1"/>
    <col min="2" max="2" width="16.33203125" style="46" customWidth="1"/>
    <col min="3" max="3" width="42.88671875" style="46" customWidth="1"/>
    <col min="4" max="5" width="33.44140625" style="46" customWidth="1"/>
    <col min="6" max="6" width="38.88671875" style="46" customWidth="1"/>
    <col min="7" max="16384" width="9.109375" style="46"/>
  </cols>
  <sheetData>
    <row r="1" spans="1:9">
      <c r="A1" s="44" t="s">
        <v>28</v>
      </c>
      <c r="B1" s="46" t="str">
        <f>'20. LI3'!B1</f>
        <v>JSC "VTB Bank (Georgia)"</v>
      </c>
    </row>
    <row r="2" spans="1:9">
      <c r="A2" s="44" t="s">
        <v>29</v>
      </c>
      <c r="B2" s="175">
        <f>'20. LI3'!B2</f>
        <v>45291</v>
      </c>
    </row>
    <row r="3" spans="1:9">
      <c r="A3" s="90"/>
    </row>
    <row r="4" spans="1:9" ht="13.8" thickBot="1">
      <c r="A4" s="69" t="s">
        <v>80</v>
      </c>
      <c r="B4" s="208" t="s">
        <v>25</v>
      </c>
      <c r="C4" s="208"/>
      <c r="D4" s="91"/>
      <c r="E4" s="91"/>
      <c r="F4" s="91"/>
    </row>
    <row r="5" spans="1:9" s="96" customFormat="1" ht="16.5" customHeight="1">
      <c r="A5" s="92"/>
      <c r="B5" s="93"/>
      <c r="C5" s="93"/>
      <c r="D5" s="94" t="s">
        <v>109</v>
      </c>
      <c r="E5" s="94" t="s">
        <v>81</v>
      </c>
      <c r="F5" s="95" t="s">
        <v>49</v>
      </c>
    </row>
    <row r="6" spans="1:9" ht="15" customHeight="1">
      <c r="A6" s="97">
        <v>1</v>
      </c>
      <c r="B6" s="198" t="s">
        <v>82</v>
      </c>
      <c r="C6" s="98" t="s">
        <v>50</v>
      </c>
      <c r="D6" s="99"/>
      <c r="E6" s="99"/>
      <c r="F6" s="100"/>
    </row>
    <row r="7" spans="1:9" ht="15" customHeight="1">
      <c r="A7" s="97">
        <v>2</v>
      </c>
      <c r="B7" s="204"/>
      <c r="C7" s="98" t="s">
        <v>83</v>
      </c>
      <c r="D7" s="101">
        <f>D8+D10+D12</f>
        <v>3163175</v>
      </c>
      <c r="E7" s="101">
        <f>E8+E10+E12</f>
        <v>0</v>
      </c>
      <c r="F7" s="102">
        <f>F8+F10+F12</f>
        <v>0</v>
      </c>
    </row>
    <row r="8" spans="1:9" ht="15" customHeight="1">
      <c r="A8" s="97">
        <v>3</v>
      </c>
      <c r="B8" s="204"/>
      <c r="C8" s="103" t="s">
        <v>51</v>
      </c>
      <c r="D8" s="99">
        <v>3163175</v>
      </c>
      <c r="E8" s="99"/>
      <c r="F8" s="100"/>
      <c r="G8" s="71"/>
      <c r="H8" s="71"/>
    </row>
    <row r="9" spans="1:9" ht="15" customHeight="1">
      <c r="A9" s="97">
        <v>4</v>
      </c>
      <c r="B9" s="204"/>
      <c r="C9" s="104" t="s">
        <v>84</v>
      </c>
      <c r="D9" s="99"/>
      <c r="E9" s="99"/>
      <c r="F9" s="100"/>
      <c r="G9" s="71"/>
      <c r="H9" s="71"/>
    </row>
    <row r="10" spans="1:9" ht="30" customHeight="1">
      <c r="A10" s="97">
        <v>5</v>
      </c>
      <c r="B10" s="204"/>
      <c r="C10" s="103" t="s">
        <v>85</v>
      </c>
      <c r="D10" s="99"/>
      <c r="E10" s="99"/>
      <c r="F10" s="100"/>
    </row>
    <row r="11" spans="1:9" ht="15" customHeight="1">
      <c r="A11" s="97">
        <v>6</v>
      </c>
      <c r="B11" s="204"/>
      <c r="C11" s="104" t="s">
        <v>86</v>
      </c>
      <c r="D11" s="99"/>
      <c r="E11" s="99"/>
      <c r="F11" s="100"/>
    </row>
    <row r="12" spans="1:9" ht="15" customHeight="1">
      <c r="A12" s="97">
        <v>7</v>
      </c>
      <c r="B12" s="204"/>
      <c r="C12" s="103" t="s">
        <v>87</v>
      </c>
      <c r="D12" s="99"/>
      <c r="E12" s="99"/>
      <c r="F12" s="100"/>
    </row>
    <row r="13" spans="1:9" ht="15" customHeight="1">
      <c r="A13" s="97">
        <v>8</v>
      </c>
      <c r="B13" s="205"/>
      <c r="C13" s="104" t="s">
        <v>86</v>
      </c>
      <c r="D13" s="99"/>
      <c r="E13" s="99"/>
      <c r="F13" s="100"/>
    </row>
    <row r="14" spans="1:9" ht="15" customHeight="1">
      <c r="A14" s="97">
        <v>9</v>
      </c>
      <c r="B14" s="198" t="s">
        <v>88</v>
      </c>
      <c r="C14" s="98" t="s">
        <v>50</v>
      </c>
      <c r="D14" s="105"/>
      <c r="E14" s="105"/>
      <c r="F14" s="106"/>
      <c r="I14" s="107"/>
    </row>
    <row r="15" spans="1:9" ht="15" customHeight="1">
      <c r="A15" s="97">
        <v>10</v>
      </c>
      <c r="B15" s="204"/>
      <c r="C15" s="98" t="s">
        <v>89</v>
      </c>
      <c r="D15" s="108">
        <f>D16+D18+D20</f>
        <v>0</v>
      </c>
      <c r="E15" s="108">
        <f>E16+E18+E20</f>
        <v>0</v>
      </c>
      <c r="F15" s="109">
        <f>F16+F18+F20</f>
        <v>0</v>
      </c>
    </row>
    <row r="16" spans="1:9" ht="15" customHeight="1">
      <c r="A16" s="97">
        <v>11</v>
      </c>
      <c r="B16" s="204"/>
      <c r="C16" s="103" t="s">
        <v>51</v>
      </c>
      <c r="D16" s="105"/>
      <c r="E16" s="105"/>
      <c r="F16" s="106"/>
    </row>
    <row r="17" spans="1:6" ht="15" customHeight="1">
      <c r="A17" s="97">
        <v>12</v>
      </c>
      <c r="B17" s="204"/>
      <c r="C17" s="104" t="s">
        <v>84</v>
      </c>
      <c r="D17" s="99"/>
      <c r="E17" s="99"/>
      <c r="F17" s="100"/>
    </row>
    <row r="18" spans="1:6" ht="30" customHeight="1">
      <c r="A18" s="97">
        <v>13</v>
      </c>
      <c r="B18" s="204"/>
      <c r="C18" s="103" t="s">
        <v>90</v>
      </c>
      <c r="D18" s="105"/>
      <c r="E18" s="105"/>
      <c r="F18" s="106"/>
    </row>
    <row r="19" spans="1:6" ht="15" customHeight="1">
      <c r="A19" s="97">
        <v>14</v>
      </c>
      <c r="B19" s="204"/>
      <c r="C19" s="104" t="s">
        <v>86</v>
      </c>
      <c r="D19" s="105"/>
      <c r="E19" s="105"/>
      <c r="F19" s="106"/>
    </row>
    <row r="20" spans="1:6" ht="15" customHeight="1">
      <c r="A20" s="97">
        <v>15</v>
      </c>
      <c r="B20" s="204"/>
      <c r="C20" s="103" t="s">
        <v>87</v>
      </c>
      <c r="D20" s="105"/>
      <c r="E20" s="105"/>
      <c r="F20" s="106"/>
    </row>
    <row r="21" spans="1:6" ht="15" customHeight="1">
      <c r="A21" s="97">
        <v>16</v>
      </c>
      <c r="B21" s="205"/>
      <c r="C21" s="104" t="s">
        <v>86</v>
      </c>
      <c r="D21" s="105"/>
      <c r="E21" s="105"/>
      <c r="F21" s="106"/>
    </row>
    <row r="22" spans="1:6" ht="15" customHeight="1" thickBot="1">
      <c r="A22" s="110">
        <v>17</v>
      </c>
      <c r="B22" s="206" t="s">
        <v>91</v>
      </c>
      <c r="C22" s="207"/>
      <c r="D22" s="111">
        <f>D7+D15</f>
        <v>3163175</v>
      </c>
      <c r="E22" s="111">
        <f>E7+E15</f>
        <v>0</v>
      </c>
      <c r="F22" s="112">
        <f>F7+F15</f>
        <v>0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Normal="100" workbookViewId="0">
      <selection activeCell="B2" sqref="B2"/>
    </sheetView>
  </sheetViews>
  <sheetFormatPr defaultColWidth="9.109375" defaultRowHeight="13.2"/>
  <cols>
    <col min="1" max="1" width="35.109375" style="46" customWidth="1"/>
    <col min="2" max="2" width="45.88671875" style="46" customWidth="1"/>
    <col min="3" max="4" width="29.44140625" style="46" customWidth="1"/>
    <col min="5" max="5" width="28.44140625" style="46" customWidth="1"/>
    <col min="6" max="6" width="14" style="46" bestFit="1" customWidth="1"/>
    <col min="7" max="7" width="14.6640625" style="46" customWidth="1"/>
    <col min="8" max="8" width="26.44140625" style="46" customWidth="1"/>
    <col min="9" max="9" width="16.109375" style="46" bestFit="1" customWidth="1"/>
    <col min="10" max="10" width="14" style="46" bestFit="1" customWidth="1"/>
    <col min="11" max="11" width="14.6640625" style="46" customWidth="1"/>
    <col min="12" max="12" width="26.88671875" style="46" customWidth="1"/>
    <col min="13" max="16384" width="9.109375" style="46"/>
  </cols>
  <sheetData>
    <row r="1" spans="1:12">
      <c r="A1" s="46" t="s">
        <v>28</v>
      </c>
      <c r="B1" s="46" t="str">
        <f>'20. LI3'!B1</f>
        <v>JSC "VTB Bank (Georgia)"</v>
      </c>
    </row>
    <row r="2" spans="1:12">
      <c r="A2" s="46" t="s">
        <v>29</v>
      </c>
      <c r="B2" s="175">
        <f>'20. LI3'!B2</f>
        <v>45291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13.8" thickBot="1">
      <c r="A4" s="166" t="s">
        <v>44</v>
      </c>
      <c r="B4" s="163" t="s">
        <v>26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>
      <c r="A5" s="116"/>
      <c r="B5" s="73"/>
      <c r="C5" s="167" t="s">
        <v>109</v>
      </c>
      <c r="D5" s="167" t="s">
        <v>81</v>
      </c>
      <c r="E5" s="155" t="s">
        <v>49</v>
      </c>
      <c r="F5" s="115"/>
      <c r="G5" s="115"/>
      <c r="H5" s="115"/>
      <c r="I5" s="115"/>
      <c r="J5" s="115"/>
      <c r="K5" s="115"/>
      <c r="L5" s="115"/>
    </row>
    <row r="6" spans="1:12">
      <c r="A6" s="209" t="s">
        <v>45</v>
      </c>
      <c r="B6" s="117" t="s">
        <v>50</v>
      </c>
      <c r="C6" s="53"/>
      <c r="D6" s="53"/>
      <c r="E6" s="76"/>
      <c r="F6" s="115"/>
      <c r="G6" s="115"/>
      <c r="H6" s="115"/>
      <c r="I6" s="115"/>
      <c r="J6" s="115"/>
      <c r="K6" s="115"/>
      <c r="L6" s="115"/>
    </row>
    <row r="7" spans="1:12">
      <c r="A7" s="210"/>
      <c r="B7" s="118" t="s">
        <v>118</v>
      </c>
      <c r="C7" s="53"/>
      <c r="D7" s="53"/>
      <c r="E7" s="76"/>
      <c r="F7" s="115"/>
      <c r="G7" s="115"/>
      <c r="H7" s="115"/>
      <c r="I7" s="115"/>
      <c r="J7" s="115"/>
      <c r="K7" s="115"/>
      <c r="L7" s="115"/>
    </row>
    <row r="8" spans="1:12">
      <c r="A8" s="211" t="s">
        <v>46</v>
      </c>
      <c r="B8" s="117" t="s">
        <v>50</v>
      </c>
      <c r="C8" s="53"/>
      <c r="D8" s="53"/>
      <c r="E8" s="76"/>
      <c r="F8" s="115"/>
      <c r="G8" s="115"/>
      <c r="H8" s="115"/>
      <c r="I8" s="115"/>
      <c r="J8" s="115"/>
      <c r="K8" s="115"/>
      <c r="L8" s="115"/>
    </row>
    <row r="9" spans="1:12">
      <c r="A9" s="211"/>
      <c r="B9" s="118" t="s">
        <v>55</v>
      </c>
      <c r="C9" s="119">
        <f>C10+C11+C12+C13</f>
        <v>0</v>
      </c>
      <c r="D9" s="119">
        <f>D10+D11+D12+D13</f>
        <v>0</v>
      </c>
      <c r="E9" s="168">
        <f>E10+E11+E12+E13</f>
        <v>0</v>
      </c>
      <c r="F9" s="115"/>
      <c r="G9" s="115"/>
      <c r="H9" s="115"/>
      <c r="I9" s="115"/>
      <c r="J9" s="115"/>
      <c r="K9" s="115"/>
      <c r="L9" s="115"/>
    </row>
    <row r="10" spans="1:12">
      <c r="A10" s="211"/>
      <c r="B10" s="120" t="s">
        <v>51</v>
      </c>
      <c r="C10" s="53"/>
      <c r="D10" s="53"/>
      <c r="E10" s="76"/>
      <c r="F10" s="115"/>
      <c r="G10" s="115"/>
      <c r="H10" s="115"/>
      <c r="I10" s="115"/>
      <c r="J10" s="115"/>
      <c r="K10" s="115"/>
      <c r="L10" s="115"/>
    </row>
    <row r="11" spans="1:12">
      <c r="A11" s="211"/>
      <c r="B11" s="120" t="s">
        <v>52</v>
      </c>
      <c r="C11" s="53"/>
      <c r="D11" s="53"/>
      <c r="E11" s="76"/>
      <c r="F11" s="115"/>
      <c r="G11" s="115"/>
      <c r="H11" s="115"/>
      <c r="I11" s="115"/>
      <c r="J11" s="115"/>
      <c r="K11" s="115"/>
      <c r="L11" s="115"/>
    </row>
    <row r="12" spans="1:12">
      <c r="A12" s="211"/>
      <c r="B12" s="120" t="s">
        <v>53</v>
      </c>
      <c r="C12" s="53"/>
      <c r="D12" s="53"/>
      <c r="E12" s="76"/>
      <c r="F12" s="115"/>
      <c r="G12" s="115"/>
      <c r="H12" s="115"/>
      <c r="I12" s="115"/>
      <c r="J12" s="115"/>
      <c r="K12" s="115"/>
      <c r="L12" s="115"/>
    </row>
    <row r="13" spans="1:12">
      <c r="A13" s="211"/>
      <c r="B13" s="120" t="s">
        <v>104</v>
      </c>
      <c r="C13" s="53"/>
      <c r="D13" s="53"/>
      <c r="E13" s="76"/>
      <c r="F13" s="115"/>
      <c r="G13" s="115"/>
      <c r="H13" s="115"/>
      <c r="I13" s="115"/>
      <c r="J13" s="115"/>
      <c r="K13" s="115"/>
      <c r="L13" s="115"/>
    </row>
    <row r="14" spans="1:12">
      <c r="A14" s="211" t="s">
        <v>47</v>
      </c>
      <c r="B14" s="117" t="s">
        <v>50</v>
      </c>
      <c r="C14" s="53"/>
      <c r="D14" s="53"/>
      <c r="E14" s="76"/>
      <c r="F14" s="115"/>
      <c r="G14" s="115"/>
      <c r="H14" s="115"/>
      <c r="I14" s="115"/>
      <c r="J14" s="115"/>
      <c r="K14" s="115"/>
      <c r="L14" s="115"/>
    </row>
    <row r="15" spans="1:12">
      <c r="A15" s="211"/>
      <c r="B15" s="118" t="s">
        <v>55</v>
      </c>
      <c r="C15" s="119">
        <f>C16+C17+C18+C19</f>
        <v>0</v>
      </c>
      <c r="D15" s="119">
        <f>D16+D17+D18+D19</f>
        <v>0</v>
      </c>
      <c r="E15" s="168">
        <f>E16+E17+E18+E19</f>
        <v>0</v>
      </c>
      <c r="F15" s="115"/>
      <c r="G15" s="115"/>
      <c r="H15" s="115"/>
      <c r="I15" s="115"/>
      <c r="J15" s="115"/>
      <c r="K15" s="115"/>
      <c r="L15" s="115"/>
    </row>
    <row r="16" spans="1:12">
      <c r="A16" s="211"/>
      <c r="B16" s="120" t="s">
        <v>51</v>
      </c>
      <c r="C16" s="53"/>
      <c r="D16" s="53"/>
      <c r="E16" s="76"/>
      <c r="F16" s="115"/>
      <c r="G16" s="115"/>
      <c r="H16" s="115"/>
      <c r="I16" s="115"/>
      <c r="J16" s="115"/>
      <c r="K16" s="115"/>
      <c r="L16" s="115"/>
    </row>
    <row r="17" spans="1:12">
      <c r="A17" s="209"/>
      <c r="B17" s="120" t="s">
        <v>52</v>
      </c>
      <c r="C17" s="53"/>
      <c r="D17" s="53"/>
      <c r="E17" s="76"/>
      <c r="F17" s="115"/>
      <c r="G17" s="115"/>
      <c r="H17" s="115"/>
      <c r="I17" s="115"/>
      <c r="J17" s="115"/>
      <c r="K17" s="115"/>
      <c r="L17" s="115"/>
    </row>
    <row r="18" spans="1:12">
      <c r="A18" s="209"/>
      <c r="B18" s="120" t="s">
        <v>53</v>
      </c>
      <c r="C18" s="53"/>
      <c r="D18" s="53"/>
      <c r="E18" s="76"/>
      <c r="F18" s="115"/>
      <c r="G18" s="115"/>
      <c r="H18" s="115"/>
      <c r="I18" s="115"/>
      <c r="J18" s="115"/>
      <c r="K18" s="115"/>
      <c r="L18" s="115"/>
    </row>
    <row r="19" spans="1:12" ht="13.8" thickBot="1">
      <c r="A19" s="212"/>
      <c r="B19" s="169" t="s">
        <v>104</v>
      </c>
      <c r="C19" s="78"/>
      <c r="D19" s="78"/>
      <c r="E19" s="79"/>
      <c r="F19" s="115"/>
      <c r="G19" s="115"/>
      <c r="H19" s="115"/>
      <c r="I19" s="115"/>
      <c r="J19" s="115"/>
      <c r="K19" s="115"/>
      <c r="L19" s="115"/>
    </row>
    <row r="20" spans="1:12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9.109375" defaultRowHeight="13.2"/>
  <cols>
    <col min="1" max="1" width="10.5546875" style="46" bestFit="1" customWidth="1"/>
    <col min="2" max="2" width="54.6640625" style="46" customWidth="1"/>
    <col min="3" max="3" width="26.6640625" style="46" customWidth="1"/>
    <col min="4" max="4" width="34.88671875" style="46" customWidth="1"/>
    <col min="5" max="5" width="26.6640625" style="46" customWidth="1"/>
    <col min="6" max="6" width="25.5546875" style="46" customWidth="1"/>
    <col min="7" max="7" width="25" style="46" customWidth="1"/>
    <col min="8" max="16384" width="9.109375" style="46"/>
  </cols>
  <sheetData>
    <row r="1" spans="1:7">
      <c r="A1" s="44" t="s">
        <v>28</v>
      </c>
      <c r="B1" s="46" t="str">
        <f>'20. LI3'!B1</f>
        <v>JSC "VTB Bank (Georgia)"</v>
      </c>
    </row>
    <row r="2" spans="1:7">
      <c r="A2" s="44" t="s">
        <v>29</v>
      </c>
      <c r="B2" s="175">
        <f>'20. LI3'!B2</f>
        <v>45291</v>
      </c>
    </row>
    <row r="3" spans="1:7">
      <c r="B3" s="121"/>
    </row>
    <row r="4" spans="1:7" ht="13.8" thickBot="1">
      <c r="A4" s="69" t="s">
        <v>92</v>
      </c>
      <c r="B4" s="164" t="s">
        <v>101</v>
      </c>
    </row>
    <row r="5" spans="1:7" s="121" customFormat="1">
      <c r="A5" s="122"/>
      <c r="B5" s="51"/>
      <c r="C5" s="123" t="s">
        <v>0</v>
      </c>
      <c r="D5" s="153" t="s">
        <v>1</v>
      </c>
      <c r="E5" s="153" t="s">
        <v>2</v>
      </c>
      <c r="F5" s="153" t="s">
        <v>3</v>
      </c>
      <c r="G5" s="155" t="s">
        <v>4</v>
      </c>
    </row>
    <row r="6" spans="1:7" ht="52.8">
      <c r="A6" s="124"/>
      <c r="B6" s="125"/>
      <c r="C6" s="126" t="s">
        <v>93</v>
      </c>
      <c r="D6" s="125" t="s">
        <v>94</v>
      </c>
      <c r="E6" s="157" t="s">
        <v>95</v>
      </c>
      <c r="F6" s="157" t="s">
        <v>107</v>
      </c>
      <c r="G6" s="156" t="s">
        <v>96</v>
      </c>
    </row>
    <row r="7" spans="1:7">
      <c r="A7" s="124">
        <v>1</v>
      </c>
      <c r="B7" s="127" t="s">
        <v>109</v>
      </c>
      <c r="C7" s="128">
        <f>SUM(C8:C11)</f>
        <v>0</v>
      </c>
      <c r="D7" s="128">
        <f t="shared" ref="D7:G7" si="0">SUM(D8:D11)</f>
        <v>0</v>
      </c>
      <c r="E7" s="128">
        <f t="shared" si="0"/>
        <v>0</v>
      </c>
      <c r="F7" s="128">
        <f t="shared" si="0"/>
        <v>0</v>
      </c>
      <c r="G7" s="128">
        <f t="shared" si="0"/>
        <v>0</v>
      </c>
    </row>
    <row r="8" spans="1:7">
      <c r="A8" s="124">
        <v>2</v>
      </c>
      <c r="B8" s="129" t="s">
        <v>69</v>
      </c>
      <c r="C8" s="130"/>
      <c r="D8" s="105"/>
      <c r="E8" s="105"/>
      <c r="F8" s="105"/>
      <c r="G8" s="106"/>
    </row>
    <row r="9" spans="1:7">
      <c r="A9" s="124">
        <v>3</v>
      </c>
      <c r="B9" s="129" t="s">
        <v>97</v>
      </c>
      <c r="C9" s="130"/>
      <c r="D9" s="105"/>
      <c r="E9" s="105"/>
      <c r="F9" s="105"/>
      <c r="G9" s="106"/>
    </row>
    <row r="10" spans="1:7">
      <c r="A10" s="124">
        <v>4</v>
      </c>
      <c r="B10" s="131" t="s">
        <v>98</v>
      </c>
      <c r="C10" s="130"/>
      <c r="D10" s="105"/>
      <c r="E10" s="105"/>
      <c r="F10" s="105"/>
      <c r="G10" s="106"/>
    </row>
    <row r="11" spans="1:7">
      <c r="A11" s="124">
        <v>5</v>
      </c>
      <c r="B11" s="129" t="s">
        <v>99</v>
      </c>
      <c r="C11" s="130"/>
      <c r="D11" s="105"/>
      <c r="E11" s="105"/>
      <c r="F11" s="105"/>
      <c r="G11" s="106"/>
    </row>
    <row r="12" spans="1:7">
      <c r="A12" s="124">
        <v>6</v>
      </c>
      <c r="B12" s="98" t="s">
        <v>81</v>
      </c>
      <c r="C12" s="101">
        <f>SUM(C13:C16)</f>
        <v>0</v>
      </c>
      <c r="D12" s="101">
        <f>SUM(D13:D16)</f>
        <v>0</v>
      </c>
      <c r="E12" s="101">
        <f>SUM(E13:E16)</f>
        <v>0</v>
      </c>
      <c r="F12" s="101">
        <f>SUM(F13:F16)</f>
        <v>0</v>
      </c>
      <c r="G12" s="102">
        <f>SUM(G13:G16)</f>
        <v>0</v>
      </c>
    </row>
    <row r="13" spans="1:7">
      <c r="A13" s="124">
        <v>7</v>
      </c>
      <c r="B13" s="129" t="s">
        <v>69</v>
      </c>
      <c r="C13" s="99"/>
      <c r="D13" s="99"/>
      <c r="E13" s="99"/>
      <c r="F13" s="99"/>
      <c r="G13" s="100"/>
    </row>
    <row r="14" spans="1:7">
      <c r="A14" s="124">
        <v>8</v>
      </c>
      <c r="B14" s="129" t="s">
        <v>97</v>
      </c>
      <c r="C14" s="99"/>
      <c r="D14" s="99"/>
      <c r="E14" s="99"/>
      <c r="F14" s="99"/>
      <c r="G14" s="100"/>
    </row>
    <row r="15" spans="1:7">
      <c r="A15" s="124">
        <v>9</v>
      </c>
      <c r="B15" s="131" t="s">
        <v>98</v>
      </c>
      <c r="C15" s="99"/>
      <c r="D15" s="99"/>
      <c r="E15" s="99"/>
      <c r="F15" s="99"/>
      <c r="G15" s="100"/>
    </row>
    <row r="16" spans="1:7">
      <c r="A16" s="124">
        <v>10</v>
      </c>
      <c r="B16" s="129" t="s">
        <v>99</v>
      </c>
      <c r="C16" s="99"/>
      <c r="D16" s="99"/>
      <c r="E16" s="99"/>
      <c r="F16" s="99"/>
      <c r="G16" s="100"/>
    </row>
    <row r="17" spans="1:7">
      <c r="A17" s="124">
        <v>11</v>
      </c>
      <c r="B17" s="98" t="s">
        <v>49</v>
      </c>
      <c r="C17" s="101">
        <f>SUM(C18:C21)</f>
        <v>0</v>
      </c>
      <c r="D17" s="101">
        <f>SUM(D18:D21)</f>
        <v>0</v>
      </c>
      <c r="E17" s="101">
        <f>SUM(E18:E21)</f>
        <v>0</v>
      </c>
      <c r="F17" s="101">
        <f>SUM(F18:F21)</f>
        <v>0</v>
      </c>
      <c r="G17" s="102">
        <f>SUM(G18:G21)</f>
        <v>0</v>
      </c>
    </row>
    <row r="18" spans="1:7">
      <c r="A18" s="124">
        <v>12</v>
      </c>
      <c r="B18" s="129" t="s">
        <v>69</v>
      </c>
      <c r="C18" s="99"/>
      <c r="D18" s="99"/>
      <c r="E18" s="99" t="s">
        <v>9</v>
      </c>
      <c r="F18" s="99"/>
      <c r="G18" s="100"/>
    </row>
    <row r="19" spans="1:7">
      <c r="A19" s="124">
        <v>13</v>
      </c>
      <c r="B19" s="129" t="s">
        <v>97</v>
      </c>
      <c r="C19" s="99"/>
      <c r="D19" s="99"/>
      <c r="E19" s="99"/>
      <c r="F19" s="99"/>
      <c r="G19" s="100"/>
    </row>
    <row r="20" spans="1:7">
      <c r="A20" s="124">
        <v>14</v>
      </c>
      <c r="B20" s="131" t="s">
        <v>98</v>
      </c>
      <c r="C20" s="99"/>
      <c r="D20" s="99"/>
      <c r="E20" s="99"/>
      <c r="F20" s="99"/>
      <c r="G20" s="100"/>
    </row>
    <row r="21" spans="1:7">
      <c r="A21" s="124">
        <v>15</v>
      </c>
      <c r="B21" s="129" t="s">
        <v>99</v>
      </c>
      <c r="C21" s="99"/>
      <c r="D21" s="99"/>
      <c r="E21" s="99"/>
      <c r="F21" s="99"/>
      <c r="G21" s="100"/>
    </row>
    <row r="22" spans="1:7" ht="13.8" thickBot="1">
      <c r="A22" s="124">
        <v>16</v>
      </c>
      <c r="B22" s="132" t="s">
        <v>100</v>
      </c>
      <c r="C22" s="133">
        <f>C12+C17</f>
        <v>0</v>
      </c>
      <c r="D22" s="133">
        <f>D12+D17</f>
        <v>0</v>
      </c>
      <c r="E22" s="133">
        <f>E12+E17</f>
        <v>0</v>
      </c>
      <c r="F22" s="133">
        <f>F12+F17</f>
        <v>0</v>
      </c>
      <c r="G22" s="134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workbookViewId="0">
      <pane xSplit="2" ySplit="8" topLeftCell="C9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9.109375" defaultRowHeight="13.2"/>
  <cols>
    <col min="1" max="1" width="10.5546875" style="46" bestFit="1" customWidth="1"/>
    <col min="2" max="2" width="89.109375" style="46" bestFit="1" customWidth="1"/>
    <col min="3" max="3" width="15.109375" style="135" customWidth="1"/>
    <col min="4" max="5" width="13.6640625" style="135" customWidth="1"/>
    <col min="6" max="6" width="16.33203125" style="135" customWidth="1"/>
    <col min="7" max="8" width="13.6640625" style="135" customWidth="1"/>
    <col min="9" max="9" width="17.5546875" style="135" customWidth="1"/>
    <col min="10" max="10" width="14.5546875" style="135" customWidth="1"/>
    <col min="11" max="12" width="13.6640625" style="135" customWidth="1"/>
    <col min="13" max="13" width="15" style="135" customWidth="1"/>
    <col min="14" max="15" width="13.6640625" style="135" customWidth="1"/>
    <col min="16" max="17" width="15.6640625" style="135" customWidth="1"/>
    <col min="18" max="18" width="9.109375" style="135"/>
    <col min="19" max="16384" width="9.109375" style="46"/>
  </cols>
  <sheetData>
    <row r="1" spans="1:15">
      <c r="A1" s="46" t="s">
        <v>28</v>
      </c>
      <c r="B1" s="46" t="str">
        <f>'20. LI3'!B1</f>
        <v>JSC "VTB Bank (Georgia)"</v>
      </c>
    </row>
    <row r="2" spans="1:15">
      <c r="A2" s="46" t="s">
        <v>29</v>
      </c>
      <c r="B2" s="175">
        <f>'20. LI3'!B2</f>
        <v>45291</v>
      </c>
    </row>
    <row r="4" spans="1:15" ht="13.8" thickBot="1">
      <c r="A4" s="69" t="s">
        <v>54</v>
      </c>
      <c r="B4" s="165" t="s">
        <v>27</v>
      </c>
    </row>
    <row r="5" spans="1:15">
      <c r="A5" s="55"/>
      <c r="B5" s="136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8</v>
      </c>
      <c r="I5" s="152" t="s">
        <v>13</v>
      </c>
      <c r="J5" s="152" t="s">
        <v>14</v>
      </c>
      <c r="K5" s="152" t="s">
        <v>105</v>
      </c>
      <c r="L5" s="152" t="s">
        <v>15</v>
      </c>
      <c r="M5" s="152" t="s">
        <v>16</v>
      </c>
      <c r="N5" s="152" t="s">
        <v>17</v>
      </c>
      <c r="O5" s="137" t="s">
        <v>18</v>
      </c>
    </row>
    <row r="6" spans="1:15" ht="12.75" customHeight="1">
      <c r="A6" s="56"/>
      <c r="B6" s="58"/>
      <c r="C6" s="213" t="s">
        <v>106</v>
      </c>
      <c r="D6" s="213"/>
      <c r="E6" s="213"/>
      <c r="F6" s="215" t="s">
        <v>57</v>
      </c>
      <c r="G6" s="215"/>
      <c r="H6" s="215"/>
      <c r="I6" s="215"/>
      <c r="J6" s="215"/>
      <c r="K6" s="215"/>
      <c r="L6" s="215"/>
      <c r="M6" s="215" t="s">
        <v>63</v>
      </c>
      <c r="N6" s="215"/>
      <c r="O6" s="214"/>
    </row>
    <row r="7" spans="1:15" ht="15" customHeight="1">
      <c r="A7" s="56"/>
      <c r="B7" s="58"/>
      <c r="C7" s="215" t="s">
        <v>110</v>
      </c>
      <c r="D7" s="215" t="s">
        <v>111</v>
      </c>
      <c r="E7" s="215" t="s">
        <v>56</v>
      </c>
      <c r="F7" s="215" t="s">
        <v>58</v>
      </c>
      <c r="G7" s="215"/>
      <c r="H7" s="215" t="s">
        <v>59</v>
      </c>
      <c r="I7" s="215" t="s">
        <v>60</v>
      </c>
      <c r="J7" s="215"/>
      <c r="K7" s="216" t="s">
        <v>61</v>
      </c>
      <c r="L7" s="216"/>
      <c r="M7" s="213" t="s">
        <v>114</v>
      </c>
      <c r="N7" s="213" t="s">
        <v>115</v>
      </c>
      <c r="O7" s="214" t="s">
        <v>64</v>
      </c>
    </row>
    <row r="8" spans="1:15" ht="26.4">
      <c r="A8" s="56"/>
      <c r="B8" s="58"/>
      <c r="C8" s="215"/>
      <c r="D8" s="215"/>
      <c r="E8" s="215"/>
      <c r="F8" s="157" t="s">
        <v>112</v>
      </c>
      <c r="G8" s="157" t="s">
        <v>113</v>
      </c>
      <c r="H8" s="215"/>
      <c r="I8" s="157" t="s">
        <v>110</v>
      </c>
      <c r="J8" s="157" t="s">
        <v>111</v>
      </c>
      <c r="K8" s="159" t="s">
        <v>117</v>
      </c>
      <c r="L8" s="159" t="s">
        <v>62</v>
      </c>
      <c r="M8" s="213"/>
      <c r="N8" s="213"/>
      <c r="O8" s="214"/>
    </row>
    <row r="9" spans="1:15">
      <c r="A9" s="138"/>
      <c r="B9" s="139" t="s">
        <v>48</v>
      </c>
      <c r="C9" s="140"/>
      <c r="D9" s="140"/>
      <c r="E9" s="141"/>
      <c r="F9" s="142"/>
      <c r="G9" s="142"/>
      <c r="H9" s="57"/>
      <c r="I9" s="57"/>
      <c r="J9" s="57"/>
      <c r="K9" s="57"/>
      <c r="L9" s="57"/>
      <c r="M9" s="142"/>
      <c r="N9" s="142"/>
      <c r="O9" s="143"/>
    </row>
    <row r="10" spans="1:15">
      <c r="A10" s="56">
        <v>1</v>
      </c>
      <c r="B10" s="144" t="s">
        <v>55</v>
      </c>
      <c r="C10" s="145">
        <f>SUM(C11:C17)</f>
        <v>0</v>
      </c>
      <c r="D10" s="145">
        <f>SUM(D11:D17)</f>
        <v>0</v>
      </c>
      <c r="E10" s="145">
        <f>SUM(E11:E17)</f>
        <v>0</v>
      </c>
      <c r="F10" s="146">
        <f t="shared" ref="F10:O10" si="0">SUM(F11:F17)</f>
        <v>0</v>
      </c>
      <c r="G10" s="146">
        <f t="shared" si="0"/>
        <v>0</v>
      </c>
      <c r="H10" s="145">
        <f t="shared" si="0"/>
        <v>0</v>
      </c>
      <c r="I10" s="145">
        <f t="shared" si="0"/>
        <v>0</v>
      </c>
      <c r="J10" s="145">
        <f t="shared" si="0"/>
        <v>0</v>
      </c>
      <c r="K10" s="145">
        <f t="shared" si="0"/>
        <v>0</v>
      </c>
      <c r="L10" s="145">
        <f t="shared" si="0"/>
        <v>0</v>
      </c>
      <c r="M10" s="146">
        <f>SUM(M11:M17)</f>
        <v>0</v>
      </c>
      <c r="N10" s="146">
        <f t="shared" si="0"/>
        <v>0</v>
      </c>
      <c r="O10" s="147">
        <f t="shared" si="0"/>
        <v>0</v>
      </c>
    </row>
    <row r="11" spans="1:15">
      <c r="A11" s="56">
        <v>1.1000000000000001</v>
      </c>
      <c r="B11" s="58"/>
      <c r="C11" s="52"/>
      <c r="D11" s="52"/>
      <c r="E11" s="145">
        <f t="shared" ref="E11:E17" si="1">C11+D11</f>
        <v>0</v>
      </c>
      <c r="F11" s="52"/>
      <c r="G11" s="52"/>
      <c r="H11" s="52"/>
      <c r="I11" s="52"/>
      <c r="J11" s="52"/>
      <c r="K11" s="148"/>
      <c r="L11" s="148"/>
      <c r="M11" s="145">
        <f>C11+F11-H11-I11</f>
        <v>0</v>
      </c>
      <c r="N11" s="145">
        <f>D11+G11+H11-J11+K11-L11</f>
        <v>0</v>
      </c>
      <c r="O11" s="147">
        <f t="shared" ref="O11:O17" si="2">M11+N11</f>
        <v>0</v>
      </c>
    </row>
    <row r="12" spans="1:15">
      <c r="A12" s="56">
        <v>1.2</v>
      </c>
      <c r="B12" s="58"/>
      <c r="C12" s="52"/>
      <c r="D12" s="52"/>
      <c r="E12" s="145">
        <f t="shared" si="1"/>
        <v>0</v>
      </c>
      <c r="F12" s="52"/>
      <c r="G12" s="52"/>
      <c r="H12" s="52"/>
      <c r="I12" s="52"/>
      <c r="J12" s="52"/>
      <c r="K12" s="148"/>
      <c r="L12" s="148"/>
      <c r="M12" s="145">
        <f t="shared" ref="M12:M17" si="3">C12+F12-H12-I12</f>
        <v>0</v>
      </c>
      <c r="N12" s="145">
        <f t="shared" ref="N12:N17" si="4">D12+G12+H12-J12+K12-L12</f>
        <v>0</v>
      </c>
      <c r="O12" s="147">
        <f t="shared" si="2"/>
        <v>0</v>
      </c>
    </row>
    <row r="13" spans="1:15">
      <c r="A13" s="56">
        <v>1.3</v>
      </c>
      <c r="B13" s="58"/>
      <c r="C13" s="52"/>
      <c r="D13" s="52"/>
      <c r="E13" s="145">
        <f t="shared" si="1"/>
        <v>0</v>
      </c>
      <c r="F13" s="52"/>
      <c r="G13" s="52"/>
      <c r="H13" s="52"/>
      <c r="I13" s="52"/>
      <c r="J13" s="52"/>
      <c r="K13" s="148"/>
      <c r="L13" s="148"/>
      <c r="M13" s="145">
        <f t="shared" si="3"/>
        <v>0</v>
      </c>
      <c r="N13" s="145">
        <f t="shared" si="4"/>
        <v>0</v>
      </c>
      <c r="O13" s="147">
        <f t="shared" si="2"/>
        <v>0</v>
      </c>
    </row>
    <row r="14" spans="1:15">
      <c r="A14" s="56">
        <v>1.4</v>
      </c>
      <c r="B14" s="58"/>
      <c r="C14" s="52"/>
      <c r="D14" s="52"/>
      <c r="E14" s="145">
        <f t="shared" si="1"/>
        <v>0</v>
      </c>
      <c r="F14" s="52"/>
      <c r="G14" s="52"/>
      <c r="H14" s="52"/>
      <c r="I14" s="52"/>
      <c r="J14" s="52"/>
      <c r="K14" s="148"/>
      <c r="L14" s="148"/>
      <c r="M14" s="145">
        <f t="shared" si="3"/>
        <v>0</v>
      </c>
      <c r="N14" s="145">
        <f t="shared" si="4"/>
        <v>0</v>
      </c>
      <c r="O14" s="147">
        <f t="shared" si="2"/>
        <v>0</v>
      </c>
    </row>
    <row r="15" spans="1:15">
      <c r="A15" s="56">
        <v>1.5</v>
      </c>
      <c r="B15" s="58"/>
      <c r="C15" s="52"/>
      <c r="D15" s="52"/>
      <c r="E15" s="145">
        <f t="shared" si="1"/>
        <v>0</v>
      </c>
      <c r="F15" s="52"/>
      <c r="G15" s="52"/>
      <c r="H15" s="52"/>
      <c r="I15" s="52"/>
      <c r="J15" s="52"/>
      <c r="K15" s="148"/>
      <c r="L15" s="148"/>
      <c r="M15" s="145">
        <f t="shared" si="3"/>
        <v>0</v>
      </c>
      <c r="N15" s="145">
        <f t="shared" si="4"/>
        <v>0</v>
      </c>
      <c r="O15" s="147">
        <f t="shared" si="2"/>
        <v>0</v>
      </c>
    </row>
    <row r="16" spans="1:15">
      <c r="A16" s="56">
        <v>1.6</v>
      </c>
      <c r="B16" s="58"/>
      <c r="C16" s="52"/>
      <c r="D16" s="52"/>
      <c r="E16" s="145">
        <f t="shared" si="1"/>
        <v>0</v>
      </c>
      <c r="F16" s="52"/>
      <c r="G16" s="52"/>
      <c r="H16" s="52"/>
      <c r="I16" s="52"/>
      <c r="J16" s="52"/>
      <c r="K16" s="148"/>
      <c r="L16" s="148"/>
      <c r="M16" s="145">
        <f>C16+F16-H16-I16</f>
        <v>0</v>
      </c>
      <c r="N16" s="145">
        <f t="shared" si="4"/>
        <v>0</v>
      </c>
      <c r="O16" s="147">
        <f t="shared" si="2"/>
        <v>0</v>
      </c>
    </row>
    <row r="17" spans="1:15">
      <c r="A17" s="56" t="s">
        <v>12</v>
      </c>
      <c r="B17" s="58"/>
      <c r="C17" s="52"/>
      <c r="D17" s="52"/>
      <c r="E17" s="145">
        <f t="shared" si="1"/>
        <v>0</v>
      </c>
      <c r="F17" s="52"/>
      <c r="G17" s="52"/>
      <c r="H17" s="52"/>
      <c r="I17" s="52"/>
      <c r="J17" s="52"/>
      <c r="K17" s="148"/>
      <c r="L17" s="148"/>
      <c r="M17" s="145">
        <f t="shared" si="3"/>
        <v>0</v>
      </c>
      <c r="N17" s="145">
        <f t="shared" si="4"/>
        <v>0</v>
      </c>
      <c r="O17" s="147">
        <f t="shared" si="2"/>
        <v>0</v>
      </c>
    </row>
    <row r="18" spans="1:15">
      <c r="A18" s="138"/>
      <c r="B18" s="71" t="s">
        <v>49</v>
      </c>
      <c r="C18" s="140"/>
      <c r="D18" s="140"/>
      <c r="E18" s="140"/>
      <c r="F18" s="140"/>
      <c r="G18" s="140"/>
      <c r="H18" s="140"/>
      <c r="I18" s="140"/>
      <c r="J18" s="140"/>
      <c r="K18" s="149"/>
      <c r="L18" s="149"/>
      <c r="M18" s="140"/>
      <c r="N18" s="140"/>
      <c r="O18" s="150"/>
    </row>
    <row r="19" spans="1:15">
      <c r="A19" s="56">
        <v>2</v>
      </c>
      <c r="B19" s="151" t="s">
        <v>55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>
        <f t="shared" ref="M19" si="5">C19+F19-H19-I19</f>
        <v>0</v>
      </c>
      <c r="N19" s="145">
        <f t="shared" ref="N19" si="6">D19+G19+H19-J19+K19-L19</f>
        <v>0</v>
      </c>
      <c r="O19" s="147">
        <f t="shared" ref="O19" si="7">M19+N19</f>
        <v>0</v>
      </c>
    </row>
    <row r="20" spans="1:15">
      <c r="A20" s="71"/>
      <c r="B20" s="71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2024-05-14T18:52:53Z</dcterms:modified>
</cp:coreProperties>
</file>